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1"/>
  <mc:AlternateContent xmlns:mc="http://schemas.openxmlformats.org/markup-compatibility/2006">
    <mc:Choice Requires="x15">
      <x15ac:absPath xmlns:x15ac="http://schemas.microsoft.com/office/spreadsheetml/2010/11/ac" url="E:\BFBR\BFBR2\"/>
    </mc:Choice>
  </mc:AlternateContent>
  <xr:revisionPtr revIDLastSave="0" documentId="13_ncr:1_{46A3BEB2-0058-49BE-855E-F02048C90788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Umf+Ut~NETL" sheetId="1" r:id="rId1"/>
    <sheet name="Umf~WenandYu" sheetId="6" r:id="rId2"/>
    <sheet name="Ut~Khan&amp;Richardson" sheetId="10" r:id="rId3"/>
    <sheet name="Umf+Ut~Kunii" sheetId="3" r:id="rId4"/>
    <sheet name="Ut~Rabinovich" sheetId="11" r:id="rId5"/>
    <sheet name="Umf~Ergun" sheetId="4" r:id="rId6"/>
    <sheet name="Umf~" sheetId="12" r:id="rId7"/>
    <sheet name="Umf+Ut~Simulationvalues" sheetId="5" r:id="rId8"/>
    <sheet name="Datasheet" sheetId="2" r:id="rId9"/>
    <sheet name="Sim_CASES" sheetId="9" r:id="rId10"/>
    <sheet name="CASES_STEP" sheetId="8" r:id="rId11"/>
    <sheet name="V_DP" sheetId="13" r:id="rId12"/>
    <sheet name="Sheet1" sheetId="15" r:id="rId13"/>
    <sheet name="Sheet3" sheetId="14" r:id="rId14"/>
  </sheets>
  <definedNames>
    <definedName name="_xlnm._FilterDatabase" localSheetId="13" hidden="1">Sheet3!$E$1:$E$50</definedName>
  </definedNames>
  <calcPr calcId="181029"/>
</workbook>
</file>

<file path=xl/calcChain.xml><?xml version="1.0" encoding="utf-8"?>
<calcChain xmlns="http://schemas.openxmlformats.org/spreadsheetml/2006/main">
  <c r="K2" i="15" l="1"/>
  <c r="K3" i="15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B15" i="15"/>
  <c r="D15" i="15" s="1"/>
  <c r="D1" i="15"/>
  <c r="B1" i="15"/>
  <c r="F129" i="13" l="1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125" i="13"/>
  <c r="F126" i="13"/>
  <c r="F127" i="13"/>
  <c r="F128" i="13"/>
  <c r="F98" i="13"/>
  <c r="F99" i="13"/>
  <c r="F100" i="13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" i="14"/>
  <c r="C47" i="9"/>
  <c r="C43" i="9"/>
  <c r="C36" i="9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" i="13"/>
  <c r="L9" i="12"/>
  <c r="L8" i="12"/>
  <c r="L6" i="12"/>
  <c r="L4" i="12" s="1"/>
  <c r="H7" i="5" s="1"/>
  <c r="C8" i="12"/>
  <c r="C17" i="12"/>
  <c r="C13" i="12"/>
  <c r="C38" i="9" l="1"/>
  <c r="C31" i="9"/>
  <c r="C32" i="9"/>
  <c r="C33" i="9"/>
  <c r="H6" i="5"/>
  <c r="B3" i="11"/>
  <c r="B24" i="11"/>
  <c r="B20" i="11"/>
  <c r="B2" i="11" s="1"/>
  <c r="H5" i="5"/>
  <c r="H4" i="5"/>
  <c r="B3" i="10"/>
  <c r="B2" i="10"/>
  <c r="B24" i="10"/>
  <c r="B20" i="10"/>
  <c r="P17" i="3"/>
  <c r="C34" i="9" l="1"/>
  <c r="D22" i="1" l="1"/>
  <c r="C22" i="1"/>
  <c r="H23" i="1"/>
  <c r="B26" i="6"/>
  <c r="D10" i="1"/>
  <c r="C4" i="5"/>
  <c r="B6" i="6"/>
  <c r="H22" i="1" l="1"/>
  <c r="B3" i="6"/>
  <c r="B4" i="6" s="1"/>
  <c r="B5" i="6" s="1"/>
  <c r="B30" i="6"/>
  <c r="I13" i="3" l="1"/>
  <c r="C3" i="4" l="1"/>
  <c r="C2" i="4"/>
  <c r="C7" i="4"/>
  <c r="C5" i="5" s="1"/>
  <c r="C18" i="4"/>
  <c r="C14" i="4"/>
  <c r="C4" i="4" s="1"/>
  <c r="C17" i="3"/>
  <c r="D12" i="1"/>
  <c r="C13" i="3"/>
  <c r="C12" i="2"/>
  <c r="B12" i="2"/>
  <c r="D12" i="2" s="1"/>
  <c r="E12" i="2" s="1"/>
  <c r="D11" i="2"/>
  <c r="E11" i="2" s="1"/>
  <c r="C11" i="2"/>
  <c r="D41" i="1"/>
  <c r="H41" i="1" s="1"/>
  <c r="C41" i="1"/>
  <c r="F38" i="1"/>
  <c r="F36" i="1"/>
  <c r="H33" i="1"/>
  <c r="C40" i="1" s="1"/>
  <c r="H32" i="1"/>
  <c r="H42" i="1" s="1"/>
  <c r="F17" i="1"/>
  <c r="F16" i="1"/>
  <c r="F14" i="1"/>
  <c r="H10" i="1"/>
  <c r="H13" i="1" s="1"/>
  <c r="H11" i="1" l="1"/>
  <c r="C21" i="1" s="1"/>
  <c r="F21" i="1" s="1"/>
  <c r="H17" i="1" s="1"/>
  <c r="H21" i="1" s="1"/>
  <c r="H18" i="1" s="1"/>
  <c r="C5" i="4"/>
  <c r="C9" i="4"/>
  <c r="C3" i="3"/>
  <c r="C8" i="3" s="1"/>
  <c r="F40" i="1"/>
  <c r="H38" i="1" s="1"/>
  <c r="H40" i="1" s="1"/>
  <c r="B13" i="2"/>
  <c r="C4" i="3" l="1"/>
  <c r="C6" i="5" s="1"/>
  <c r="D13" i="2"/>
  <c r="C13" i="2"/>
  <c r="B14" i="2"/>
  <c r="C8" i="5" l="1"/>
  <c r="C12" i="5" s="1"/>
  <c r="D14" i="2"/>
  <c r="E14" i="2" s="1"/>
  <c r="C14" i="2"/>
  <c r="B15" i="2"/>
  <c r="E13" i="2"/>
  <c r="C10" i="5" l="1"/>
  <c r="C11" i="5"/>
  <c r="D15" i="2"/>
  <c r="C15" i="2"/>
  <c r="B16" i="2"/>
  <c r="D16" i="2" l="1"/>
  <c r="C16" i="2"/>
  <c r="B17" i="2"/>
  <c r="E15" i="2"/>
  <c r="D17" i="2" l="1"/>
  <c r="C17" i="2"/>
  <c r="B18" i="2"/>
  <c r="E16" i="2"/>
  <c r="D18" i="2" l="1"/>
  <c r="C18" i="2"/>
  <c r="B19" i="2"/>
  <c r="E17" i="2"/>
  <c r="D19" i="2" l="1"/>
  <c r="E19" i="2" s="1"/>
  <c r="C19" i="2"/>
  <c r="B20" i="2"/>
  <c r="E18" i="2"/>
  <c r="D20" i="2" l="1"/>
  <c r="E20" i="2" s="1"/>
  <c r="C20" i="2"/>
  <c r="B21" i="2"/>
  <c r="D21" i="2" l="1"/>
  <c r="E21" i="2" s="1"/>
  <c r="C21" i="2"/>
  <c r="B22" i="2"/>
  <c r="D22" i="2" l="1"/>
  <c r="E22" i="2" s="1"/>
  <c r="C22" i="2"/>
  <c r="B23" i="2"/>
  <c r="D23" i="2" l="1"/>
  <c r="E23" i="2" s="1"/>
  <c r="C23" i="2"/>
  <c r="B24" i="2"/>
  <c r="D24" i="2" l="1"/>
  <c r="C24" i="2"/>
  <c r="B25" i="2"/>
  <c r="D25" i="2" l="1"/>
  <c r="E25" i="2" s="1"/>
  <c r="C25" i="2"/>
  <c r="B26" i="2"/>
  <c r="E24" i="2"/>
  <c r="D26" i="2" l="1"/>
  <c r="E26" i="2" s="1"/>
  <c r="C26" i="2"/>
  <c r="B27" i="2"/>
  <c r="D27" i="2" l="1"/>
  <c r="E27" i="2" s="1"/>
  <c r="C27" i="2"/>
  <c r="B28" i="2"/>
  <c r="D28" i="2" l="1"/>
  <c r="E28" i="2" s="1"/>
  <c r="C28" i="2"/>
  <c r="B29" i="2"/>
  <c r="D29" i="2" l="1"/>
  <c r="E29" i="2" s="1"/>
  <c r="C29" i="2"/>
  <c r="B30" i="2"/>
  <c r="D30" i="2" l="1"/>
  <c r="E30" i="2" s="1"/>
  <c r="C30" i="2"/>
  <c r="B31" i="2"/>
  <c r="D31" i="2" l="1"/>
  <c r="E31" i="2" s="1"/>
  <c r="C31" i="2"/>
  <c r="B32" i="2"/>
  <c r="D32" i="2" l="1"/>
  <c r="E32" i="2" s="1"/>
  <c r="C32" i="2"/>
  <c r="B33" i="2"/>
  <c r="D33" i="2" l="1"/>
  <c r="C33" i="2"/>
  <c r="B34" i="2"/>
  <c r="D34" i="2" l="1"/>
  <c r="C34" i="2"/>
  <c r="B35" i="2"/>
  <c r="E33" i="2"/>
  <c r="D35" i="2" l="1"/>
  <c r="C35" i="2"/>
  <c r="B36" i="2"/>
  <c r="E34" i="2"/>
  <c r="D36" i="2" l="1"/>
  <c r="C36" i="2"/>
  <c r="B37" i="2"/>
  <c r="E35" i="2"/>
  <c r="D37" i="2" l="1"/>
  <c r="E37" i="2" s="1"/>
  <c r="C37" i="2"/>
  <c r="B38" i="2"/>
  <c r="E36" i="2"/>
  <c r="D38" i="2" l="1"/>
  <c r="E38" i="2" s="1"/>
  <c r="C38" i="2"/>
  <c r="B39" i="2"/>
  <c r="D39" i="2" l="1"/>
  <c r="E39" i="2" s="1"/>
  <c r="C39" i="2"/>
  <c r="B40" i="2"/>
  <c r="D40" i="2" l="1"/>
  <c r="C40" i="2"/>
  <c r="B41" i="2"/>
  <c r="D41" i="2" l="1"/>
  <c r="E41" i="2" s="1"/>
  <c r="C41" i="2"/>
  <c r="E40" i="2"/>
</calcChain>
</file>

<file path=xl/sharedStrings.xml><?xml version="1.0" encoding="utf-8"?>
<sst xmlns="http://schemas.openxmlformats.org/spreadsheetml/2006/main" count="1740" uniqueCount="458">
  <si>
    <t>MINIMUM FLUIDIZATION VELOCITY CALCULATIONS</t>
  </si>
  <si>
    <t>--------</t>
  </si>
  <si>
    <t>--</t>
  </si>
  <si>
    <t>1. GAS</t>
  </si>
  <si>
    <t>AIR</t>
  </si>
  <si>
    <t/>
  </si>
  <si>
    <t>PARTICLE</t>
  </si>
  <si>
    <t xml:space="preserve"> DATA</t>
  </si>
  <si>
    <t xml:space="preserve">T </t>
  </si>
  <si>
    <t>(K)</t>
  </si>
  <si>
    <t>DP (cm)</t>
  </si>
  <si>
    <t xml:space="preserve">P </t>
  </si>
  <si>
    <t>(atm)</t>
  </si>
  <si>
    <t>RP(g/cc)</t>
  </si>
  <si>
    <t xml:space="preserve">RG  </t>
  </si>
  <si>
    <t>(g/cc)</t>
  </si>
  <si>
    <t xml:space="preserve">Ar </t>
  </si>
  <si>
    <t>-Sq(ar)</t>
  </si>
  <si>
    <t>MU (g</t>
  </si>
  <si>
    <t>/cm s)</t>
  </si>
  <si>
    <t>VOID FR</t>
  </si>
  <si>
    <t xml:space="preserve"> </t>
  </si>
  <si>
    <t>Uterminal =</t>
  </si>
  <si>
    <t>cm/s</t>
  </si>
  <si>
    <t xml:space="preserve">A </t>
  </si>
  <si>
    <t xml:space="preserve">a1 </t>
  </si>
  <si>
    <t>c1</t>
  </si>
  <si>
    <t>d1</t>
  </si>
  <si>
    <t xml:space="preserve">B </t>
  </si>
  <si>
    <t xml:space="preserve">b1 </t>
  </si>
  <si>
    <t xml:space="preserve">Re </t>
  </si>
  <si>
    <t>Umf diff =</t>
  </si>
  <si>
    <t>Umf=</t>
  </si>
  <si>
    <t>Experimental</t>
  </si>
  <si>
    <t xml:space="preserve">Res </t>
  </si>
  <si>
    <t xml:space="preserve">Ur </t>
  </si>
  <si>
    <t xml:space="preserve"> cm/s</t>
  </si>
  <si>
    <t>Syamlal et al. 1993</t>
  </si>
  <si>
    <t>A &amp; B:</t>
  </si>
  <si>
    <t>Ergun</t>
  </si>
  <si>
    <t xml:space="preserve">Wen and Yu </t>
  </si>
  <si>
    <t>2. LIQUID</t>
  </si>
  <si>
    <t>WATER</t>
  </si>
  <si>
    <t>Ar</t>
  </si>
  <si>
    <t>Sq(ar)</t>
  </si>
  <si>
    <t>dep</t>
  </si>
  <si>
    <t>ep</t>
  </si>
  <si>
    <t>Borginal</t>
  </si>
  <si>
    <t>Bmod</t>
  </si>
  <si>
    <t>ratio</t>
  </si>
  <si>
    <t>m/s</t>
  </si>
  <si>
    <t>m</t>
  </si>
  <si>
    <t>ε</t>
  </si>
  <si>
    <t>μ</t>
  </si>
  <si>
    <t>Pa s</t>
  </si>
  <si>
    <t>ψ</t>
  </si>
  <si>
    <t>g</t>
  </si>
  <si>
    <r>
      <t>Re</t>
    </r>
    <r>
      <rPr>
        <i/>
        <vertAlign val="subscript"/>
        <sz val="10"/>
        <color theme="1"/>
        <rFont val="Times New Roman"/>
        <family val="1"/>
      </rPr>
      <t>p</t>
    </r>
  </si>
  <si>
    <r>
      <t>ρ</t>
    </r>
    <r>
      <rPr>
        <vertAlign val="subscript"/>
        <sz val="10"/>
        <color theme="1"/>
        <rFont val="Times New Roman"/>
        <family val="1"/>
      </rPr>
      <t>g</t>
    </r>
  </si>
  <si>
    <r>
      <t>kg/m</t>
    </r>
    <r>
      <rPr>
        <vertAlign val="superscript"/>
        <sz val="10"/>
        <color theme="1"/>
        <rFont val="Times New Roman"/>
        <family val="1"/>
      </rPr>
      <t>3</t>
    </r>
  </si>
  <si>
    <r>
      <t>ρ</t>
    </r>
    <r>
      <rPr>
        <vertAlign val="subscript"/>
        <sz val="10"/>
        <color theme="1"/>
        <rFont val="Times New Roman"/>
        <family val="1"/>
      </rPr>
      <t>p</t>
    </r>
  </si>
  <si>
    <r>
      <t xml:space="preserve"> kg/m</t>
    </r>
    <r>
      <rPr>
        <vertAlign val="superscript"/>
        <sz val="10"/>
        <color theme="1"/>
        <rFont val="Times New Roman"/>
        <family val="1"/>
      </rPr>
      <t xml:space="preserve">3 </t>
    </r>
  </si>
  <si>
    <r>
      <t>d</t>
    </r>
    <r>
      <rPr>
        <vertAlign val="subscript"/>
        <sz val="10"/>
        <color theme="1"/>
        <rFont val="Times New Roman"/>
        <family val="1"/>
      </rPr>
      <t>p</t>
    </r>
  </si>
  <si>
    <r>
      <t>m/s</t>
    </r>
    <r>
      <rPr>
        <vertAlign val="superscript"/>
        <sz val="10"/>
        <color theme="1"/>
        <rFont val="Times New Roman"/>
        <family val="1"/>
      </rPr>
      <t>2</t>
    </r>
  </si>
  <si>
    <t>T</t>
  </si>
  <si>
    <t>P</t>
  </si>
  <si>
    <t>atm</t>
  </si>
  <si>
    <t xml:space="preserve">K </t>
  </si>
  <si>
    <t>Air</t>
  </si>
  <si>
    <t>Gas</t>
  </si>
  <si>
    <t>Sand: 0.86 (round), 0.66 (sharp)</t>
  </si>
  <si>
    <r>
      <t>Let's verify that for υ = υ</t>
    </r>
    <r>
      <rPr>
        <vertAlign val="subscript"/>
        <sz val="10"/>
        <color theme="1"/>
        <rFont val="Times New Roman"/>
        <family val="1"/>
      </rPr>
      <t xml:space="preserve">mf, </t>
    </r>
    <r>
      <rPr>
        <sz val="10"/>
        <color theme="1"/>
        <rFont val="Times New Roman"/>
        <family val="1"/>
      </rPr>
      <t>Re</t>
    </r>
    <r>
      <rPr>
        <vertAlign val="subscript"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is less than 20</t>
    </r>
  </si>
  <si>
    <t>A</t>
  </si>
  <si>
    <t>B</t>
  </si>
  <si>
    <t>C</t>
  </si>
  <si>
    <t>Diff</t>
  </si>
  <si>
    <r>
      <t>υ</t>
    </r>
    <r>
      <rPr>
        <b/>
        <vertAlign val="subscript"/>
        <sz val="10"/>
        <color rgb="FFFF0000"/>
        <rFont val="Times New Roman"/>
        <family val="1"/>
      </rPr>
      <t>mf</t>
    </r>
  </si>
  <si>
    <t>Sand: 0.86 (round), 0.66 (sharp), 0.49 (sharp, particle dp = 0.49 mm)</t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</si>
  <si>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is based on Ergun's equation shown as expressed in Kunii and Levenspiel's Fluidization Engineering book on page 69, eq. 18.</t>
    </r>
  </si>
  <si>
    <t>Wen and Yu</t>
  </si>
  <si>
    <t>Kunii</t>
  </si>
  <si>
    <r>
      <t>υ</t>
    </r>
    <r>
      <rPr>
        <b/>
        <vertAlign val="subscript"/>
        <sz val="10"/>
        <rFont val="Times New Roman"/>
        <family val="1"/>
      </rPr>
      <t>mf</t>
    </r>
  </si>
  <si>
    <r>
      <t>Mean, υ</t>
    </r>
    <r>
      <rPr>
        <vertAlign val="subscript"/>
        <sz val="10"/>
        <rFont val="Times New Roman"/>
        <family val="1"/>
      </rPr>
      <t>mf</t>
    </r>
  </si>
  <si>
    <r>
      <t>3υ</t>
    </r>
    <r>
      <rPr>
        <vertAlign val="subscript"/>
        <sz val="10"/>
        <color rgb="FFFF0000"/>
        <rFont val="Times New Roman"/>
        <family val="1"/>
      </rPr>
      <t>mf</t>
    </r>
  </si>
  <si>
    <r>
      <t>4υ</t>
    </r>
    <r>
      <rPr>
        <vertAlign val="subscript"/>
        <sz val="10"/>
        <color rgb="FFFF0000"/>
        <rFont val="Times New Roman"/>
        <family val="1"/>
      </rPr>
      <t>mf</t>
    </r>
  </si>
  <si>
    <r>
      <t>5υ</t>
    </r>
    <r>
      <rPr>
        <vertAlign val="subscript"/>
        <sz val="10"/>
        <color rgb="FFFF0000"/>
        <rFont val="Times New Roman"/>
        <family val="1"/>
      </rPr>
      <t>mf</t>
    </r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</si>
  <si>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follows Kunii and Levenspiel's proceduce in the Fluidization Engineering book on page 69, eq. 20.</t>
    </r>
    <phoneticPr fontId="23" type="noConversion"/>
  </si>
  <si>
    <t>ε</t>
    <phoneticPr fontId="23" type="noConversion"/>
  </si>
  <si>
    <t>//0.38</t>
    <phoneticPr fontId="23" type="noConversion"/>
  </si>
  <si>
    <t>C1</t>
    <phoneticPr fontId="23" type="noConversion"/>
  </si>
  <si>
    <t>C2</t>
    <phoneticPr fontId="23" type="noConversion"/>
  </si>
  <si>
    <t>Ar</t>
    <phoneticPr fontId="23" type="noConversion"/>
  </si>
  <si>
    <t>Remf</t>
    <phoneticPr fontId="23" type="noConversion"/>
  </si>
  <si>
    <t>Umf</t>
    <phoneticPr fontId="23" type="noConversion"/>
  </si>
  <si>
    <t>Maybe more nicely correlated with experiments</t>
    <phoneticPr fontId="23" type="noConversion"/>
  </si>
  <si>
    <t>ρb</t>
    <phoneticPr fontId="23" type="noConversion"/>
  </si>
  <si>
    <r>
      <t>ρ</t>
    </r>
    <r>
      <rPr>
        <vertAlign val="subscript"/>
        <sz val="10"/>
        <color theme="1"/>
        <rFont val="Times New Roman"/>
        <family val="1"/>
      </rPr>
      <t>p</t>
    </r>
    <phoneticPr fontId="23" type="noConversion"/>
  </si>
  <si>
    <t>cm/s</t>
    <phoneticPr fontId="23" type="noConversion"/>
  </si>
  <si>
    <t>m/s</t>
    <phoneticPr fontId="23" type="noConversion"/>
  </si>
  <si>
    <t>cm/s</t>
    <phoneticPr fontId="23" type="noConversion"/>
  </si>
  <si>
    <t>//0.55</t>
    <phoneticPr fontId="23" type="noConversion"/>
  </si>
  <si>
    <t>//2.5</t>
    <phoneticPr fontId="23" type="noConversion"/>
  </si>
  <si>
    <t>Sphericity</t>
    <phoneticPr fontId="23" type="noConversion"/>
  </si>
  <si>
    <t>NO.</t>
    <phoneticPr fontId="23" type="noConversion"/>
  </si>
  <si>
    <t>S</t>
    <phoneticPr fontId="23" type="noConversion"/>
  </si>
  <si>
    <t>S (g)</t>
    <phoneticPr fontId="23" type="noConversion"/>
  </si>
  <si>
    <t>V (m/s)</t>
    <phoneticPr fontId="23" type="noConversion"/>
  </si>
  <si>
    <t>XUmf</t>
    <phoneticPr fontId="23" type="noConversion"/>
  </si>
  <si>
    <t>3Umf</t>
    <phoneticPr fontId="23" type="noConversion"/>
  </si>
  <si>
    <t>4Umf</t>
  </si>
  <si>
    <t>5Umf</t>
  </si>
  <si>
    <t>7Umf</t>
    <phoneticPr fontId="23" type="noConversion"/>
  </si>
  <si>
    <t>10Umf</t>
    <phoneticPr fontId="23" type="noConversion"/>
  </si>
  <si>
    <t>12Umf</t>
    <phoneticPr fontId="23" type="noConversion"/>
  </si>
  <si>
    <t>15Umf</t>
    <phoneticPr fontId="23" type="noConversion"/>
  </si>
  <si>
    <t>Sand quantity</t>
    <phoneticPr fontId="23" type="noConversion"/>
  </si>
  <si>
    <t>Biomass insert rate (particle/s)</t>
    <phoneticPr fontId="23" type="noConversion"/>
  </si>
  <si>
    <t>Biomass monodisperse size</t>
    <phoneticPr fontId="23" type="noConversion"/>
  </si>
  <si>
    <t>M_D (mm)</t>
    <phoneticPr fontId="23" type="noConversion"/>
  </si>
  <si>
    <t>P_D (mm)</t>
    <phoneticPr fontId="23" type="noConversion"/>
  </si>
  <si>
    <t>SD</t>
    <phoneticPr fontId="23" type="noConversion"/>
  </si>
  <si>
    <t>Biomass polydisperse size, D= M_D = 3mm</t>
    <phoneticPr fontId="23" type="noConversion"/>
  </si>
  <si>
    <t>V</t>
    <phoneticPr fontId="23" type="noConversion"/>
  </si>
  <si>
    <t>M_D</t>
    <phoneticPr fontId="23" type="noConversion"/>
  </si>
  <si>
    <t>R (mm)</t>
    <phoneticPr fontId="23" type="noConversion"/>
  </si>
  <si>
    <t>R</t>
    <phoneticPr fontId="23" type="noConversion"/>
  </si>
  <si>
    <t>P_D</t>
    <phoneticPr fontId="23" type="noConversion"/>
  </si>
  <si>
    <t>CASES</t>
    <phoneticPr fontId="23" type="noConversion"/>
  </si>
  <si>
    <t>NOTE: M_D=3mm</t>
    <phoneticPr fontId="23" type="noConversion"/>
  </si>
  <si>
    <t>UTerminal</t>
    <phoneticPr fontId="23" type="noConversion"/>
  </si>
  <si>
    <t>Khan &amp; Richardson 1987</t>
    <phoneticPr fontId="23" type="noConversion"/>
  </si>
  <si>
    <t>Ut</t>
    <phoneticPr fontId="23" type="noConversion"/>
  </si>
  <si>
    <t>Ut</t>
    <phoneticPr fontId="23" type="noConversion"/>
  </si>
  <si>
    <t>Khan</t>
    <phoneticPr fontId="23" type="noConversion"/>
  </si>
  <si>
    <t>Kunii</t>
    <phoneticPr fontId="23" type="noConversion"/>
  </si>
  <si>
    <t>m/s</t>
    <phoneticPr fontId="23" type="noConversion"/>
  </si>
  <si>
    <t xml:space="preserve">https://www.sciencedirect.com/science/article/pii/S0032591007003798 </t>
    <phoneticPr fontId="23" type="noConversion"/>
  </si>
  <si>
    <t>Rabinovich</t>
    <phoneticPr fontId="23" type="noConversion"/>
  </si>
  <si>
    <t xml:space="preserve">https://www.sciencedirect.com/science/article/pii/0009250956800110 </t>
    <phoneticPr fontId="23" type="noConversion"/>
  </si>
  <si>
    <t>Cd</t>
    <phoneticPr fontId="23" type="noConversion"/>
  </si>
  <si>
    <t>ψ=1</t>
    <phoneticPr fontId="23" type="noConversion"/>
  </si>
  <si>
    <t>ψ=0.86</t>
    <phoneticPr fontId="23" type="noConversion"/>
  </si>
  <si>
    <t xml:space="preserve">            </t>
  </si>
  <si>
    <t xml:space="preserve">   </t>
  </si>
  <si>
    <t xml:space="preserve">    </t>
  </si>
  <si>
    <t>0.05,</t>
  </si>
  <si>
    <t>0.10,</t>
  </si>
  <si>
    <t>0.15,</t>
  </si>
  <si>
    <t>0.20,</t>
  </si>
  <si>
    <t>0.25,</t>
  </si>
  <si>
    <t>0.30,</t>
  </si>
  <si>
    <t>0.35,</t>
  </si>
  <si>
    <t>0.40,</t>
  </si>
  <si>
    <t>0.45,</t>
  </si>
  <si>
    <t>0.50,</t>
  </si>
  <si>
    <t>0.55,</t>
  </si>
  <si>
    <t>0.60,</t>
  </si>
  <si>
    <t>0.65,</t>
  </si>
  <si>
    <t>0.70,</t>
  </si>
  <si>
    <t>0.75,</t>
  </si>
  <si>
    <t>0.8,</t>
  </si>
  <si>
    <t>0.85,</t>
  </si>
  <si>
    <t>0.90,</t>
  </si>
  <si>
    <t>0.95,</t>
  </si>
  <si>
    <t>1.00,</t>
  </si>
  <si>
    <t>1.05,</t>
  </si>
  <si>
    <t>1.10,</t>
  </si>
  <si>
    <t>1.15,</t>
  </si>
  <si>
    <t>1.20,</t>
  </si>
  <si>
    <t>1.25,</t>
  </si>
  <si>
    <t>1.30,</t>
  </si>
  <si>
    <t>1.35,</t>
  </si>
  <si>
    <t>1.40,</t>
  </si>
  <si>
    <t>1.45,</t>
  </si>
  <si>
    <t>1.50,</t>
  </si>
  <si>
    <t>1.55,</t>
  </si>
  <si>
    <t>1.60,</t>
  </si>
  <si>
    <t>1.65,</t>
  </si>
  <si>
    <t>1.70,</t>
  </si>
  <si>
    <t>1.75,</t>
  </si>
  <si>
    <t>1.80,</t>
  </si>
  <si>
    <t>1.85,</t>
  </si>
  <si>
    <t>1.90,</t>
  </si>
  <si>
    <t>1.95,</t>
  </si>
  <si>
    <t>2.00,</t>
  </si>
  <si>
    <t>2.05,</t>
  </si>
  <si>
    <t>2.1,</t>
  </si>
  <si>
    <t>2.15,</t>
  </si>
  <si>
    <t>2.2,</t>
  </si>
  <si>
    <t>2.25,</t>
  </si>
  <si>
    <t>2.3,</t>
  </si>
  <si>
    <t>2.35,</t>
  </si>
  <si>
    <t>2.4,</t>
  </si>
  <si>
    <t>2.45,</t>
  </si>
  <si>
    <t>2.5,</t>
  </si>
  <si>
    <t>2.55,</t>
  </si>
  <si>
    <t>2.60,</t>
  </si>
  <si>
    <t>2.65,</t>
  </si>
  <si>
    <t>2.70,</t>
  </si>
  <si>
    <t>2.75,</t>
  </si>
  <si>
    <t>2.80,</t>
  </si>
  <si>
    <t>2.85,</t>
  </si>
  <si>
    <t>2.90,</t>
  </si>
  <si>
    <t>2.95,</t>
  </si>
  <si>
    <t>3.00,</t>
  </si>
  <si>
    <t>3.05,</t>
  </si>
  <si>
    <t>3.1,</t>
  </si>
  <si>
    <t>0,</t>
  </si>
  <si>
    <t>2,</t>
  </si>
  <si>
    <t>4.1,</t>
  </si>
  <si>
    <t>4.2,</t>
  </si>
  <si>
    <t>6.2,</t>
  </si>
  <si>
    <t>6.3,</t>
  </si>
  <si>
    <t>8.3,</t>
  </si>
  <si>
    <t>8.4,</t>
  </si>
  <si>
    <t>10.4,</t>
  </si>
  <si>
    <t>10.5,</t>
  </si>
  <si>
    <t>12.5,</t>
  </si>
  <si>
    <t>12.6,</t>
  </si>
  <si>
    <t>14.6,</t>
  </si>
  <si>
    <t>14.7,</t>
  </si>
  <si>
    <t>16.7,</t>
  </si>
  <si>
    <t>16.8,</t>
  </si>
  <si>
    <t>18.8,</t>
  </si>
  <si>
    <t>18.9,</t>
  </si>
  <si>
    <t>20.9,</t>
  </si>
  <si>
    <t>21,</t>
  </si>
  <si>
    <t>23,</t>
  </si>
  <si>
    <t>23.1,</t>
  </si>
  <si>
    <t>25.1,</t>
  </si>
  <si>
    <t>25.2,</t>
  </si>
  <si>
    <t>27.2,</t>
  </si>
  <si>
    <t>27.3,</t>
  </si>
  <si>
    <t>29.3,</t>
  </si>
  <si>
    <t>29.4,</t>
  </si>
  <si>
    <t>31.4,</t>
  </si>
  <si>
    <t>31.5,</t>
  </si>
  <si>
    <t>33.5,</t>
  </si>
  <si>
    <t>33.6,</t>
  </si>
  <si>
    <t>35.6,</t>
  </si>
  <si>
    <t>35.7,</t>
  </si>
  <si>
    <t>37.7,</t>
  </si>
  <si>
    <t>37.8,</t>
  </si>
  <si>
    <t>39.8,</t>
  </si>
  <si>
    <t>39.9,</t>
  </si>
  <si>
    <t>41.9,</t>
  </si>
  <si>
    <t>42,</t>
  </si>
  <si>
    <t>44,</t>
  </si>
  <si>
    <t>44.1,</t>
  </si>
  <si>
    <t>46.1,</t>
  </si>
  <si>
    <t>46.2,</t>
  </si>
  <si>
    <t>48.2,</t>
  </si>
  <si>
    <t>48.3,</t>
  </si>
  <si>
    <t>50.3,</t>
  </si>
  <si>
    <t>50.4,</t>
  </si>
  <si>
    <t>52.4,</t>
  </si>
  <si>
    <t>52.5,</t>
  </si>
  <si>
    <t>54.5,</t>
  </si>
  <si>
    <t>54.6,</t>
  </si>
  <si>
    <t>56.6,</t>
  </si>
  <si>
    <t>56.7,</t>
  </si>
  <si>
    <t>58.7,</t>
  </si>
  <si>
    <t>58.8,</t>
  </si>
  <si>
    <t>60.8,</t>
  </si>
  <si>
    <t>60.9,</t>
  </si>
  <si>
    <t>62.9,</t>
  </si>
  <si>
    <t>63,</t>
  </si>
  <si>
    <t>65,</t>
  </si>
  <si>
    <t>65.1,</t>
  </si>
  <si>
    <t>67.1,</t>
  </si>
  <si>
    <t>67.2,</t>
  </si>
  <si>
    <t>69.2,</t>
  </si>
  <si>
    <t>69.3,</t>
  </si>
  <si>
    <t>71.3,</t>
  </si>
  <si>
    <t>71.4,</t>
  </si>
  <si>
    <t>73.4,</t>
  </si>
  <si>
    <t>73.5,</t>
  </si>
  <si>
    <t>75.5,</t>
  </si>
  <si>
    <t>75.6,</t>
  </si>
  <si>
    <t>77.6,</t>
  </si>
  <si>
    <t>77.7,</t>
  </si>
  <si>
    <t>79.7,</t>
  </si>
  <si>
    <t>79.8,</t>
  </si>
  <si>
    <t>81.8,</t>
  </si>
  <si>
    <t>81.9,</t>
  </si>
  <si>
    <t>83.9,</t>
  </si>
  <si>
    <t>84,</t>
  </si>
  <si>
    <t>86,</t>
  </si>
  <si>
    <t>86.1,</t>
  </si>
  <si>
    <t>88.1,</t>
  </si>
  <si>
    <t>88.2,</t>
  </si>
  <si>
    <t>90.2,</t>
  </si>
  <si>
    <t>90.3,</t>
  </si>
  <si>
    <t>92.3,</t>
  </si>
  <si>
    <t>92.4,</t>
  </si>
  <si>
    <t>94.4,</t>
  </si>
  <si>
    <t>94.5,</t>
  </si>
  <si>
    <t>96.5,</t>
  </si>
  <si>
    <t>96.6,</t>
  </si>
  <si>
    <t>98.6,</t>
  </si>
  <si>
    <t>98.7,</t>
  </si>
  <si>
    <t>100.7,</t>
  </si>
  <si>
    <t>100.8,</t>
  </si>
  <si>
    <t>102.8,</t>
  </si>
  <si>
    <t>102.9,</t>
  </si>
  <si>
    <t>104.9,</t>
  </si>
  <si>
    <t>105,</t>
  </si>
  <si>
    <t>107,</t>
  </si>
  <si>
    <t>107.1,</t>
  </si>
  <si>
    <t>109.1,</t>
  </si>
  <si>
    <t>109.2,</t>
  </si>
  <si>
    <t>111.2,</t>
  </si>
  <si>
    <t>111.3,</t>
  </si>
  <si>
    <t>113.3,</t>
  </si>
  <si>
    <t>113.4,</t>
  </si>
  <si>
    <t>115.4,</t>
  </si>
  <si>
    <t>115.5,</t>
  </si>
  <si>
    <t>117.5,</t>
  </si>
  <si>
    <t>117.6,</t>
  </si>
  <si>
    <t>119.6,</t>
  </si>
  <si>
    <t>119.7,</t>
  </si>
  <si>
    <t>121.7,</t>
  </si>
  <si>
    <t>122.8,</t>
  </si>
  <si>
    <t>124.8,</t>
  </si>
  <si>
    <t>124.9,</t>
  </si>
  <si>
    <t>126.9,</t>
  </si>
  <si>
    <t>127,</t>
  </si>
  <si>
    <t>129,</t>
  </si>
  <si>
    <t>129.1,</t>
  </si>
  <si>
    <t>131.1,</t>
  </si>
  <si>
    <t xml:space="preserve">National Energy Technology Laboratory </t>
  </si>
  <si>
    <t>3.15,</t>
  </si>
  <si>
    <t>3.2,</t>
  </si>
  <si>
    <t>3.25,</t>
  </si>
  <si>
    <t>3.3,</t>
  </si>
  <si>
    <t>3.35,</t>
  </si>
  <si>
    <t>3.4,</t>
  </si>
  <si>
    <t>3.45,</t>
  </si>
  <si>
    <t>3.5,</t>
  </si>
  <si>
    <t>3.55,</t>
  </si>
  <si>
    <t>3.60,</t>
  </si>
  <si>
    <t>3.65,</t>
  </si>
  <si>
    <t>3.70,</t>
  </si>
  <si>
    <t>3.75,</t>
  </si>
  <si>
    <t>3.80,</t>
  </si>
  <si>
    <t>3.85,</t>
  </si>
  <si>
    <t>3.90,</t>
  </si>
  <si>
    <t>3.95,</t>
  </si>
  <si>
    <t>4.00,</t>
  </si>
  <si>
    <t>4.05,</t>
  </si>
  <si>
    <t>4.10,</t>
  </si>
  <si>
    <t>4.15,</t>
  </si>
  <si>
    <t>4.20,</t>
  </si>
  <si>
    <t>4.25,</t>
  </si>
  <si>
    <t>4.30,</t>
  </si>
  <si>
    <t>4.35,</t>
  </si>
  <si>
    <t>131.2,</t>
  </si>
  <si>
    <t>133.2,</t>
  </si>
  <si>
    <t>133.3,</t>
  </si>
  <si>
    <t>135.3,</t>
  </si>
  <si>
    <t>135.4,</t>
  </si>
  <si>
    <t>137.4,</t>
  </si>
  <si>
    <t>137.5,</t>
  </si>
  <si>
    <t>139.5,</t>
  </si>
  <si>
    <t>139.6,</t>
  </si>
  <si>
    <t>141.6,</t>
  </si>
  <si>
    <t>141.7,</t>
  </si>
  <si>
    <t>143.7,</t>
  </si>
  <si>
    <t>143.8,</t>
  </si>
  <si>
    <t>145.8,</t>
  </si>
  <si>
    <t>145.9,</t>
  </si>
  <si>
    <t>147.9,</t>
  </si>
  <si>
    <t>148,</t>
  </si>
  <si>
    <t>150,</t>
  </si>
  <si>
    <t>150.1,</t>
  </si>
  <si>
    <t>152.1,</t>
  </si>
  <si>
    <t>152.2,</t>
  </si>
  <si>
    <t>154.2,</t>
  </si>
  <si>
    <t>154.3,</t>
  </si>
  <si>
    <t>156.3,</t>
  </si>
  <si>
    <t>156.4,</t>
  </si>
  <si>
    <t>158.4,</t>
  </si>
  <si>
    <t>158.5,</t>
  </si>
  <si>
    <t>160.5,</t>
  </si>
  <si>
    <t>160.6,</t>
  </si>
  <si>
    <t>162.6,</t>
  </si>
  <si>
    <t>162.7,</t>
  </si>
  <si>
    <t>164.7,</t>
  </si>
  <si>
    <t>164.8,</t>
  </si>
  <si>
    <t>166.8,</t>
  </si>
  <si>
    <t>166.9,</t>
  </si>
  <si>
    <t>168.9,</t>
  </si>
  <si>
    <t>169,</t>
  </si>
  <si>
    <t>171,</t>
  </si>
  <si>
    <t>171.1,</t>
  </si>
  <si>
    <t>173.1,</t>
  </si>
  <si>
    <t>173.2,</t>
  </si>
  <si>
    <t>175.2,</t>
  </si>
  <si>
    <t>175.3,</t>
  </si>
  <si>
    <t>177.3,</t>
  </si>
  <si>
    <t>177.4,</t>
  </si>
  <si>
    <t>179.4,</t>
  </si>
  <si>
    <t>179.5,</t>
  </si>
  <si>
    <t>181.5,</t>
  </si>
  <si>
    <t>181.6,</t>
  </si>
  <si>
    <t>183.6,</t>
  </si>
  <si>
    <t>183.7,</t>
  </si>
  <si>
    <t>185.7,</t>
  </si>
  <si>
    <t>185.8,</t>
  </si>
  <si>
    <t>187.8,</t>
  </si>
  <si>
    <t>187.9,</t>
  </si>
  <si>
    <t>189.9,</t>
  </si>
  <si>
    <t>190,</t>
  </si>
  <si>
    <t>192,</t>
  </si>
  <si>
    <t>192.1,</t>
  </si>
  <si>
    <t>194.1,</t>
  </si>
  <si>
    <t>194.2,</t>
  </si>
  <si>
    <t>196.2,</t>
  </si>
  <si>
    <t>196.3,</t>
  </si>
  <si>
    <t>198.3,</t>
  </si>
  <si>
    <t>198.4,</t>
  </si>
  <si>
    <t>200.4,</t>
  </si>
  <si>
    <t>200.5,</t>
  </si>
  <si>
    <t>202.5,</t>
  </si>
  <si>
    <t>202.6,</t>
  </si>
  <si>
    <t>204.6,</t>
  </si>
  <si>
    <t>204.7,</t>
  </si>
  <si>
    <t>206.7,</t>
  </si>
  <si>
    <t>206.8,</t>
  </si>
  <si>
    <t>208.8,</t>
  </si>
  <si>
    <t>208.9,</t>
  </si>
  <si>
    <t>210.9,</t>
  </si>
  <si>
    <t>4.40,</t>
  </si>
  <si>
    <t>4.45,</t>
  </si>
  <si>
    <t>4.50,</t>
  </si>
  <si>
    <t>4.55,</t>
  </si>
  <si>
    <t>4.60,</t>
  </si>
  <si>
    <t>4.65,</t>
  </si>
  <si>
    <t>4.70,</t>
  </si>
  <si>
    <t>4.75,</t>
  </si>
  <si>
    <t>4.80,</t>
  </si>
  <si>
    <t>4.85,</t>
  </si>
  <si>
    <t>4.90,</t>
  </si>
  <si>
    <t>4.95,</t>
  </si>
  <si>
    <t>5.00,</t>
  </si>
  <si>
    <t>rp</t>
  </si>
  <si>
    <t>n</t>
    <phoneticPr fontId="23" type="noConversion"/>
  </si>
  <si>
    <t>rc</t>
    <phoneticPr fontId="23" type="noConversion"/>
  </si>
  <si>
    <t>voidF</t>
  </si>
  <si>
    <t>voidF</t>
    <phoneticPr fontId="23" type="noConversion"/>
  </si>
  <si>
    <t>h(m)</t>
  </si>
  <si>
    <t>h(m)</t>
    <phoneticPr fontId="23" type="noConversion"/>
  </si>
  <si>
    <t>rp(m)</t>
    <phoneticPr fontId="23" type="noConversion"/>
  </si>
  <si>
    <t>rc(m)</t>
    <phoneticPr fontId="23" type="noConversion"/>
  </si>
  <si>
    <t>mass(kg)</t>
    <phoneticPr fontId="23" type="noConversion"/>
  </si>
  <si>
    <t>ErgunTest</t>
    <phoneticPr fontId="23" type="noConversion"/>
  </si>
  <si>
    <t>(</t>
    <phoneticPr fontId="23" type="noConversion"/>
  </si>
  <si>
    <t>)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</si>
</sst>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General_)"/>
    <numFmt numFmtId="177" formatCode="0.00_)"/>
    <numFmt numFmtId="178" formatCode="0.0000_)"/>
    <numFmt numFmtId="179" formatCode="0.000_)"/>
    <numFmt numFmtId="180" formatCode="0.0E+00_)"/>
    <numFmt numFmtId="181" formatCode="0.0000"/>
    <numFmt numFmtId="182" formatCode="0.000"/>
    <numFmt numFmtId="183" formatCode="0.000000"/>
    <numFmt numFmtId="184" formatCode="0.0000000"/>
  </numFmts>
  <fonts count="29">
    <font>
      <sz val="10"/>
      <color rgb="FF000000"/>
      <name val="Courier"/>
    </font>
    <font>
      <sz val="10"/>
      <color theme="1"/>
      <name val="Courier"/>
    </font>
    <font>
      <sz val="10"/>
      <color rgb="FF0000FF"/>
      <name val="Courier"/>
    </font>
    <font>
      <sz val="10"/>
      <color rgb="FF993300"/>
      <name val="Courier"/>
    </font>
    <font>
      <sz val="10"/>
      <color rgb="FFFF0000"/>
      <name val="Courier"/>
    </font>
    <font>
      <sz val="10"/>
      <color theme="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sz val="10"/>
      <color rgb="FF28282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FF0000"/>
      <name val="Times New Roman"/>
      <family val="1"/>
    </font>
    <font>
      <b/>
      <vertAlign val="subscript"/>
      <sz val="10"/>
      <color rgb="FFFF0000"/>
      <name val="Times New Roman"/>
      <family val="1"/>
    </font>
    <font>
      <b/>
      <sz val="10"/>
      <color rgb="FF000000"/>
      <name val="Courier"/>
    </font>
    <font>
      <sz val="10"/>
      <name val="Courier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9"/>
      <name val="宋体"/>
      <family val="3"/>
      <charset val="134"/>
    </font>
    <font>
      <sz val="10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sz val="10"/>
      <color rgb="FFFF0000"/>
      <name val="Courier"/>
      <family val="3"/>
    </font>
    <font>
      <u/>
      <sz val="10"/>
      <color theme="10"/>
      <name val="Courier"/>
    </font>
    <font>
      <b/>
      <sz val="10"/>
      <color rgb="FF000000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2">
    <xf numFmtId="176" fontId="0" fillId="0" borderId="0"/>
    <xf numFmtId="176" fontId="27" fillId="0" borderId="0" applyNumberFormat="0" applyFill="0" applyBorder="0" applyAlignment="0" applyProtection="0"/>
  </cellStyleXfs>
  <cellXfs count="71">
    <xf numFmtId="176" fontId="0" fillId="0" borderId="0" xfId="0" applyNumberFormat="1" applyFont="1" applyAlignme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2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178" fontId="2" fillId="0" borderId="0" xfId="0" applyNumberFormat="1" applyFont="1" applyAlignment="1"/>
    <xf numFmtId="179" fontId="2" fillId="0" borderId="0" xfId="0" applyNumberFormat="1" applyFont="1" applyAlignment="1"/>
    <xf numFmtId="180" fontId="1" fillId="0" borderId="0" xfId="0" applyNumberFormat="1" applyFont="1" applyAlignment="1"/>
    <xf numFmtId="176" fontId="1" fillId="0" borderId="0" xfId="0" applyNumberFormat="1" applyFont="1" applyAlignment="1"/>
    <xf numFmtId="176" fontId="4" fillId="0" borderId="0" xfId="0" applyNumberFormat="1" applyFont="1" applyAlignment="1"/>
    <xf numFmtId="179" fontId="1" fillId="0" borderId="0" xfId="0" applyNumberFormat="1" applyFont="1" applyAlignment="1"/>
    <xf numFmtId="179" fontId="4" fillId="0" borderId="0" xfId="0" applyNumberFormat="1" applyFont="1" applyAlignment="1"/>
    <xf numFmtId="177" fontId="1" fillId="0" borderId="0" xfId="0" applyNumberFormat="1" applyFont="1" applyAlignment="1"/>
    <xf numFmtId="0" fontId="5" fillId="0" borderId="0" xfId="0" applyNumberFormat="1" applyFont="1"/>
    <xf numFmtId="177" fontId="4" fillId="0" borderId="0" xfId="0" applyNumberFormat="1" applyFont="1" applyAlignment="1"/>
    <xf numFmtId="176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176" fontId="6" fillId="0" borderId="0" xfId="0" applyFont="1"/>
    <xf numFmtId="2" fontId="6" fillId="0" borderId="0" xfId="0" applyNumberFormat="1" applyFont="1"/>
    <xf numFmtId="176" fontId="7" fillId="0" borderId="0" xfId="0" applyFont="1"/>
    <xf numFmtId="181" fontId="7" fillId="0" borderId="0" xfId="0" applyNumberFormat="1" applyFont="1"/>
    <xf numFmtId="2" fontId="7" fillId="0" borderId="0" xfId="0" applyNumberFormat="1" applyFont="1"/>
    <xf numFmtId="176" fontId="9" fillId="0" borderId="0" xfId="0" applyFont="1"/>
    <xf numFmtId="182" fontId="7" fillId="0" borderId="0" xfId="0" applyNumberFormat="1" applyFont="1"/>
    <xf numFmtId="2" fontId="11" fillId="0" borderId="0" xfId="0" applyNumberFormat="1" applyFont="1"/>
    <xf numFmtId="183" fontId="7" fillId="0" borderId="0" xfId="0" applyNumberFormat="1" applyFont="1"/>
    <xf numFmtId="2" fontId="13" fillId="0" borderId="0" xfId="0" applyNumberFormat="1" applyFont="1"/>
    <xf numFmtId="184" fontId="7" fillId="0" borderId="0" xfId="0" applyNumberFormat="1" applyFont="1"/>
    <xf numFmtId="11" fontId="0" fillId="0" borderId="0" xfId="0" applyNumberFormat="1" applyFont="1" applyAlignment="1"/>
    <xf numFmtId="176" fontId="14" fillId="0" borderId="1" xfId="0" applyFont="1" applyBorder="1"/>
    <xf numFmtId="181" fontId="14" fillId="0" borderId="2" xfId="0" applyNumberFormat="1" applyFont="1" applyBorder="1"/>
    <xf numFmtId="176" fontId="14" fillId="0" borderId="3" xfId="0" applyFont="1" applyBorder="1"/>
    <xf numFmtId="176" fontId="14" fillId="0" borderId="4" xfId="0" applyFont="1" applyBorder="1"/>
    <xf numFmtId="2" fontId="14" fillId="0" borderId="5" xfId="0" applyNumberFormat="1" applyFont="1" applyBorder="1"/>
    <xf numFmtId="176" fontId="14" fillId="0" borderId="6" xfId="0" applyFont="1" applyBorder="1"/>
    <xf numFmtId="176" fontId="17" fillId="0" borderId="0" xfId="0" applyNumberFormat="1" applyFont="1" applyBorder="1" applyAlignment="1"/>
    <xf numFmtId="176" fontId="18" fillId="0" borderId="0" xfId="0" applyFont="1" applyBorder="1"/>
    <xf numFmtId="176" fontId="20" fillId="0" borderId="0" xfId="0" applyNumberFormat="1" applyFont="1" applyBorder="1" applyAlignment="1"/>
    <xf numFmtId="176" fontId="21" fillId="0" borderId="0" xfId="0" applyNumberFormat="1" applyFont="1" applyBorder="1" applyAlignment="1"/>
    <xf numFmtId="2" fontId="17" fillId="0" borderId="0" xfId="0" applyNumberFormat="1" applyFont="1" applyBorder="1" applyAlignment="1"/>
    <xf numFmtId="176" fontId="24" fillId="0" borderId="0" xfId="0" applyFont="1" applyBorder="1" applyAlignment="1">
      <alignment horizontal="right"/>
    </xf>
    <xf numFmtId="2" fontId="4" fillId="0" borderId="0" xfId="0" applyNumberFormat="1" applyFont="1" applyBorder="1" applyAlignment="1"/>
    <xf numFmtId="176" fontId="4" fillId="0" borderId="0" xfId="0" applyNumberFormat="1" applyFont="1" applyBorder="1" applyAlignment="1"/>
    <xf numFmtId="176" fontId="7" fillId="0" borderId="0" xfId="0" applyFont="1" applyAlignment="1">
      <alignment horizontal="left" vertical="top"/>
    </xf>
    <xf numFmtId="176" fontId="6" fillId="0" borderId="0" xfId="0" applyFont="1" applyAlignment="1">
      <alignment horizontal="right"/>
    </xf>
    <xf numFmtId="176" fontId="7" fillId="2" borderId="0" xfId="0" applyFont="1" applyFill="1"/>
    <xf numFmtId="2" fontId="7" fillId="2" borderId="0" xfId="0" applyNumberFormat="1" applyFont="1" applyFill="1"/>
    <xf numFmtId="183" fontId="1" fillId="0" borderId="0" xfId="0" applyNumberFormat="1" applyFont="1" applyAlignment="1"/>
    <xf numFmtId="176" fontId="0" fillId="0" borderId="0" xfId="0" applyNumberFormat="1" applyFont="1" applyAlignment="1">
      <alignment horizontal="center"/>
    </xf>
    <xf numFmtId="176" fontId="0" fillId="3" borderId="0" xfId="0" applyNumberFormat="1" applyFont="1" applyFill="1" applyAlignment="1">
      <alignment horizontal="center"/>
    </xf>
    <xf numFmtId="176" fontId="0" fillId="4" borderId="0" xfId="0" applyNumberFormat="1" applyFont="1" applyFill="1" applyAlignment="1"/>
    <xf numFmtId="176" fontId="0" fillId="4" borderId="0" xfId="0" applyNumberFormat="1" applyFont="1" applyFill="1" applyAlignment="1">
      <alignment horizontal="center"/>
    </xf>
    <xf numFmtId="176" fontId="0" fillId="5" borderId="0" xfId="0" applyNumberFormat="1" applyFont="1" applyFill="1" applyAlignment="1"/>
    <xf numFmtId="176" fontId="0" fillId="6" borderId="0" xfId="0" applyNumberFormat="1" applyFont="1" applyFill="1" applyAlignment="1"/>
    <xf numFmtId="176" fontId="0" fillId="6" borderId="0" xfId="0" applyNumberFormat="1" applyFont="1" applyFill="1" applyAlignment="1">
      <alignment horizontal="center"/>
    </xf>
    <xf numFmtId="176" fontId="0" fillId="0" borderId="0" xfId="0" applyAlignment="1">
      <alignment horizontal="center"/>
    </xf>
    <xf numFmtId="176" fontId="0" fillId="3" borderId="0" xfId="0" applyFill="1" applyAlignment="1">
      <alignment horizontal="center"/>
    </xf>
    <xf numFmtId="176" fontId="0" fillId="2" borderId="0" xfId="0" applyFill="1" applyAlignment="1">
      <alignment horizontal="center"/>
    </xf>
    <xf numFmtId="176" fontId="4" fillId="0" borderId="0" xfId="0" applyFont="1" applyAlignment="1">
      <alignment horizontal="center"/>
    </xf>
    <xf numFmtId="176" fontId="0" fillId="4" borderId="0" xfId="0" applyFill="1" applyAlignment="1">
      <alignment horizontal="center"/>
    </xf>
    <xf numFmtId="176" fontId="6" fillId="2" borderId="0" xfId="0" applyFont="1" applyFill="1"/>
    <xf numFmtId="176" fontId="0" fillId="2" borderId="0" xfId="0" applyNumberFormat="1" applyFont="1" applyFill="1" applyAlignment="1"/>
    <xf numFmtId="176" fontId="26" fillId="0" borderId="0" xfId="0" applyNumberFormat="1" applyFont="1" applyAlignment="1"/>
    <xf numFmtId="176" fontId="28" fillId="0" borderId="0" xfId="0" applyNumberFormat="1" applyFont="1" applyAlignment="1"/>
    <xf numFmtId="176" fontId="27" fillId="0" borderId="0" xfId="1" applyNumberFormat="1" applyAlignment="1"/>
    <xf numFmtId="0" fontId="0" fillId="0" borderId="0" xfId="0" applyNumberFormat="1" applyFont="1" applyAlignment="1"/>
    <xf numFmtId="176" fontId="0" fillId="7" borderId="0" xfId="0" applyNumberFormat="1" applyFont="1" applyFill="1" applyAlignment="1"/>
    <xf numFmtId="176" fontId="0" fillId="0" borderId="0" xfId="0" applyNumberFormat="1" applyFont="1" applyAlignment="1">
      <alignment horizontal="center" vertical="top"/>
    </xf>
    <xf numFmtId="176" fontId="0" fillId="0" borderId="0" xfId="0" applyNumberFormat="1" applyFont="1" applyAlignment="1">
      <alignment horizontal="left" vertical="top" wrapText="1"/>
    </xf>
    <xf numFmtId="176" fontId="0" fillId="2" borderId="0" xfId="0" applyFill="1" applyAlignment="1">
      <alignment horizontal="center"/>
    </xf>
    <xf numFmtId="176" fontId="0" fillId="4" borderId="0" xfId="0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Datasheet!$E$11:$E$41</c:f>
              <c:numCache>
                <c:formatCode>General</c:formatCode>
                <c:ptCount val="31"/>
                <c:pt idx="0">
                  <c:v>0.94691072760192618</c:v>
                </c:pt>
                <c:pt idx="1">
                  <c:v>0.94691072760192607</c:v>
                </c:pt>
                <c:pt idx="2">
                  <c:v>0.94691072760192618</c:v>
                </c:pt>
                <c:pt idx="3">
                  <c:v>0.94691072760192607</c:v>
                </c:pt>
                <c:pt idx="4">
                  <c:v>0.94691072760192618</c:v>
                </c:pt>
                <c:pt idx="5">
                  <c:v>0.94691072760192618</c:v>
                </c:pt>
                <c:pt idx="6">
                  <c:v>0.94691072760192596</c:v>
                </c:pt>
                <c:pt idx="7">
                  <c:v>0.94691072760192618</c:v>
                </c:pt>
                <c:pt idx="8">
                  <c:v>0.94691072760192596</c:v>
                </c:pt>
                <c:pt idx="9">
                  <c:v>0.94691072760192607</c:v>
                </c:pt>
                <c:pt idx="10">
                  <c:v>0.94691072760192618</c:v>
                </c:pt>
                <c:pt idx="11">
                  <c:v>0.94691072760192618</c:v>
                </c:pt>
                <c:pt idx="12">
                  <c:v>0.94691072760192618</c:v>
                </c:pt>
                <c:pt idx="13">
                  <c:v>0.94691072760192618</c:v>
                </c:pt>
                <c:pt idx="14">
                  <c:v>0.94691072760192618</c:v>
                </c:pt>
                <c:pt idx="15">
                  <c:v>0.94691072760192607</c:v>
                </c:pt>
                <c:pt idx="16">
                  <c:v>0.94691072760192618</c:v>
                </c:pt>
                <c:pt idx="17">
                  <c:v>0.94691072760192607</c:v>
                </c:pt>
                <c:pt idx="18">
                  <c:v>0.94691072760192618</c:v>
                </c:pt>
                <c:pt idx="19">
                  <c:v>0.94691072760192618</c:v>
                </c:pt>
                <c:pt idx="20">
                  <c:v>0.94691072760192607</c:v>
                </c:pt>
                <c:pt idx="21">
                  <c:v>0.94691072760192618</c:v>
                </c:pt>
                <c:pt idx="22">
                  <c:v>0.94691072760192607</c:v>
                </c:pt>
                <c:pt idx="23">
                  <c:v>0.95020096169165702</c:v>
                </c:pt>
                <c:pt idx="24">
                  <c:v>0.95762834685119835</c:v>
                </c:pt>
                <c:pt idx="25">
                  <c:v>0.96494492174343094</c:v>
                </c:pt>
                <c:pt idx="26">
                  <c:v>0.97215474802639479</c:v>
                </c:pt>
                <c:pt idx="27">
                  <c:v>0.9792616540037441</c:v>
                </c:pt>
                <c:pt idx="28">
                  <c:v>0.98626925268048571</c:v>
                </c:pt>
                <c:pt idx="29">
                  <c:v>0.99318095807681195</c:v>
                </c:pt>
                <c:pt idx="3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D-41B0-A684-5052BDB4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865"/>
        <c:axId val="1524442206"/>
      </c:scatterChart>
      <c:valAx>
        <c:axId val="17596186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24442206"/>
        <c:crosses val="autoZero"/>
        <c:crossBetween val="midCat"/>
      </c:valAx>
      <c:valAx>
        <c:axId val="152444220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Bmod/Boriginal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5961865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Datasheet!$C$11:$C$41</c:f>
              <c:numCache>
                <c:formatCode>General</c:formatCode>
                <c:ptCount val="31"/>
                <c:pt idx="0">
                  <c:v>0.24758639476830818</c:v>
                </c:pt>
                <c:pt idx="1">
                  <c:v>0.26354153957586496</c:v>
                </c:pt>
                <c:pt idx="2">
                  <c:v>0.27971091433367512</c:v>
                </c:pt>
                <c:pt idx="3">
                  <c:v>0.29608745806232106</c:v>
                </c:pt>
                <c:pt idx="4">
                  <c:v>0.31266464160224877</c:v>
                </c:pt>
                <c:pt idx="5">
                  <c:v>0.32943640690702936</c:v>
                </c:pt>
                <c:pt idx="6">
                  <c:v>0.34639711543498475</c:v>
                </c:pt>
                <c:pt idx="7">
                  <c:v>0.36354150397553964</c:v>
                </c:pt>
                <c:pt idx="8">
                  <c:v>0.38086464660165498</c:v>
                </c:pt>
                <c:pt idx="9">
                  <c:v>0.39836192170887047</c:v>
                </c:pt>
                <c:pt idx="10">
                  <c:v>0.41602898330786475</c:v>
                </c:pt>
                <c:pt idx="11">
                  <c:v>0.43386173589727833</c:v>
                </c:pt>
                <c:pt idx="12">
                  <c:v>0.45185631236852325</c:v>
                </c:pt>
                <c:pt idx="13">
                  <c:v>0.47000905449287461</c:v>
                </c:pt>
                <c:pt idx="14">
                  <c:v>0.48831649561952206</c:v>
                </c:pt>
                <c:pt idx="15">
                  <c:v>0.50677534527606183</c:v>
                </c:pt>
                <c:pt idx="16">
                  <c:v>0.52538247541359562</c:v>
                </c:pt>
                <c:pt idx="17">
                  <c:v>0.54413490807977039</c:v>
                </c:pt>
                <c:pt idx="18">
                  <c:v>0.56302980433675076</c:v>
                </c:pt>
                <c:pt idx="19">
                  <c:v>0.58206445426879505</c:v>
                </c:pt>
                <c:pt idx="20">
                  <c:v>0.60123626794698515</c:v>
                </c:pt>
                <c:pt idx="21">
                  <c:v>0.62054276723768853</c:v>
                </c:pt>
                <c:pt idx="22">
                  <c:v>0.63998157835722047</c:v>
                </c:pt>
                <c:pt idx="23">
                  <c:v>0.67053414169916414</c:v>
                </c:pt>
                <c:pt idx="24">
                  <c:v>0.71265458105713209</c:v>
                </c:pt>
                <c:pt idx="25">
                  <c:v>0.75638455122072246</c:v>
                </c:pt>
                <c:pt idx="26">
                  <c:v>0.80174773643876707</c:v>
                </c:pt>
                <c:pt idx="27">
                  <c:v>0.84876763742578976</c:v>
                </c:pt>
                <c:pt idx="28">
                  <c:v>0.89746757672975197</c:v>
                </c:pt>
                <c:pt idx="29">
                  <c:v>0.94787070383228234</c:v>
                </c:pt>
                <c:pt idx="30">
                  <c:v>1.0000000000000011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4833-A6A7-37FE4AECDF8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Datasheet!$D$11:$D$41</c:f>
              <c:numCache>
                <c:formatCode>General</c:formatCode>
                <c:ptCount val="31"/>
                <c:pt idx="0">
                  <c:v>0.23444221321439643</c:v>
                </c:pt>
                <c:pt idx="1">
                  <c:v>0.24955031099311409</c:v>
                </c:pt>
                <c:pt idx="2">
                  <c:v>0.26486126540990035</c:v>
                </c:pt>
                <c:pt idx="3">
                  <c:v>0.2803683903475972</c:v>
                </c:pt>
                <c:pt idx="4">
                  <c:v>0.29606550327498088</c:v>
                </c:pt>
                <c:pt idx="5">
                  <c:v>0.31194686776289937</c:v>
                </c:pt>
                <c:pt idx="6">
                  <c:v>0.32800714461574976</c:v>
                </c:pt>
                <c:pt idx="7">
                  <c:v>0.34424135004297679</c:v>
                </c:pt>
                <c:pt idx="8">
                  <c:v>0.36064481963142353</c:v>
                </c:pt>
                <c:pt idx="9">
                  <c:v>0.37721317713424807</c:v>
                </c:pt>
                <c:pt idx="10">
                  <c:v>0.39394230728753982</c:v>
                </c:pt>
                <c:pt idx="11">
                  <c:v>0.41082833201712654</c:v>
                </c:pt>
                <c:pt idx="12">
                  <c:v>0.42786758951640158</c:v>
                </c:pt>
                <c:pt idx="13">
                  <c:v>0.44505661576934125</c:v>
                </c:pt>
                <c:pt idx="14">
                  <c:v>0.46239212816710445</c:v>
                </c:pt>
                <c:pt idx="15">
                  <c:v>0.47987101092607304</c:v>
                </c:pt>
                <c:pt idx="16">
                  <c:v>0.49749030206318889</c:v>
                </c:pt>
                <c:pt idx="17">
                  <c:v>0.51524718172342254</c:v>
                </c:pt>
                <c:pt idx="18">
                  <c:v>0.53313896168608277</c:v>
                </c:pt>
                <c:pt idx="19">
                  <c:v>0.55116307590288283</c:v>
                </c:pt>
                <c:pt idx="20">
                  <c:v>0.56931707194234626</c:v>
                </c:pt>
                <c:pt idx="21">
                  <c:v>0.58759860323315238</c:v>
                </c:pt>
                <c:pt idx="22">
                  <c:v>0.60600542201406471</c:v>
                </c:pt>
                <c:pt idx="23">
                  <c:v>0.63714218628963559</c:v>
                </c:pt>
                <c:pt idx="24">
                  <c:v>0.68245822833367475</c:v>
                </c:pt>
                <c:pt idx="25">
                  <c:v>0.72986943158562012</c:v>
                </c:pt>
                <c:pt idx="26">
                  <c:v>0.77942286869836197</c:v>
                </c:pt>
                <c:pt idx="27">
                  <c:v>0.83116560049042909</c:v>
                </c:pt>
                <c:pt idx="28">
                  <c:v>0.88514467620621895</c:v>
                </c:pt>
                <c:pt idx="29">
                  <c:v>0.94140713376508822</c:v>
                </c:pt>
                <c:pt idx="30">
                  <c:v>1.0000000000000013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4833-A6A7-37FE4AEC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33275"/>
        <c:axId val="1140739047"/>
      </c:scatterChart>
      <c:valAx>
        <c:axId val="70693327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40739047"/>
        <c:crosses val="autoZero"/>
        <c:crossBetween val="midCat"/>
      </c:valAx>
      <c:valAx>
        <c:axId val="114073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B(ep)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69332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346710</xdr:colOff>
      <xdr:row>1</xdr:row>
      <xdr:rowOff>97155</xdr:rowOff>
    </xdr:from>
    <xdr:ext cx="2362200" cy="1695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33310" y="249555"/>
          <a:ext cx="2362200" cy="1695450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Input in shown in </a:t>
          </a:r>
          <a:r>
            <a:rPr lang="en-US" sz="1000" i="0" u="none" strike="noStrike">
              <a:solidFill>
                <a:srgbClr val="0000FF"/>
              </a:solidFill>
              <a:latin typeface="Courier"/>
              <a:ea typeface="Courier"/>
              <a:cs typeface="Courier"/>
              <a:sym typeface="Courier"/>
            </a:rPr>
            <a:t>blue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, and output is shown in </a:t>
          </a:r>
          <a:r>
            <a:rPr lang="en-US" sz="1000" i="0" u="none" strike="noStrike">
              <a:solidFill>
                <a:srgbClr val="FF0000"/>
              </a:solidFill>
              <a:latin typeface="Courier"/>
              <a:ea typeface="Courier"/>
              <a:cs typeface="Courier"/>
              <a:sym typeface="Courier"/>
            </a:rPr>
            <a:t>red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latin typeface="Courier"/>
            <a:ea typeface="Courier"/>
            <a:cs typeface="Courier"/>
            <a:sym typeface="Courier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To match theoretical and exp Umf first ensure that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DP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and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Void fr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are correct.  Then adjust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c1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with "goal seek" to drive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Umf diff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to zero (or use Control-D for a macro to do this).  Use c1 and d1 in drag_gs.f (MFIX).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66675</xdr:rowOff>
    </xdr:from>
    <xdr:ext cx="656272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3571875"/>
          <a:ext cx="6562725" cy="28575"/>
          <a:chOff x="2064638" y="3775238"/>
          <a:chExt cx="6562725" cy="95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10800000" flipH="1">
            <a:off x="2064638" y="3775238"/>
            <a:ext cx="6562725" cy="9525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1</xdr:row>
      <xdr:rowOff>91440</xdr:rowOff>
    </xdr:from>
    <xdr:to>
      <xdr:col>12</xdr:col>
      <xdr:colOff>597710</xdr:colOff>
      <xdr:row>5</xdr:row>
      <xdr:rowOff>110411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A89197-A6E3-44FE-91BD-68C19A1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43840"/>
          <a:ext cx="3676190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6</xdr:row>
      <xdr:rowOff>0</xdr:rowOff>
    </xdr:from>
    <xdr:to>
      <xdr:col>11</xdr:col>
      <xdr:colOff>386407</xdr:colOff>
      <xdr:row>9</xdr:row>
      <xdr:rowOff>66610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4ED5D2-299A-490D-B879-5B060F19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914400"/>
          <a:ext cx="2466667" cy="5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99060</xdr:rowOff>
    </xdr:from>
    <xdr:to>
      <xdr:col>9</xdr:col>
      <xdr:colOff>495138</xdr:colOff>
      <xdr:row>14</xdr:row>
      <xdr:rowOff>22793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3199B5-07DA-4994-B11C-564CB52D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2560" y="1623060"/>
          <a:ext cx="1295238" cy="5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388620</xdr:colOff>
      <xdr:row>7</xdr:row>
      <xdr:rowOff>111682</xdr:rowOff>
    </xdr:from>
    <xdr:to>
      <xdr:col>20</xdr:col>
      <xdr:colOff>109949</xdr:colOff>
      <xdr:row>10</xdr:row>
      <xdr:rowOff>57071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FE41388-03CA-4D5B-9265-C27069BB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8880" y="1178482"/>
          <a:ext cx="2769329" cy="40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345097</xdr:colOff>
      <xdr:row>11</xdr:row>
      <xdr:rowOff>114063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  <m:d>
                              <m:d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2.33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0.018</m:t>
                                    </m:r>
                                  </m:sup>
                                </m:sSup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−1.53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−0.016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zh-CN" sz="1600" i="1">
                                <a:latin typeface="Cambria Math" panose="02040503050406030204" pitchFamily="18" charset="0"/>
                              </a:rPr>
                              <m:t>13.3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zh-CN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𝐴𝑟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  <m:sSub>
                          <m:sSub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d>
                          <m:d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  <m:r>
                          <a:rPr lang="zh-CN" altLang="en-US" sz="16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sSup>
                          <m:s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𝑈_𝑡=</a:t>
              </a:r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zh-CN" altLang="en-US" sz="1600" i="0">
                  <a:latin typeface="Cambria Math" panose="02040503050406030204" pitchFamily="18" charset="0"/>
                </a:rPr>
                <a:t>𝜇</a:t>
              </a:r>
              <a:r>
                <a:rPr lang="en-US" altLang="zh-CN" sz="1600" i="0">
                  <a:latin typeface="Cambria Math" panose="02040503050406030204" pitchFamily="18" charset="0"/>
                </a:rPr>
                <a:t>(2.33〖𝐴𝑟〗^0.018−1.53〖𝐴𝑟〗^(−0.016) )〗^13.3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𝜌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_𝑔 𝑑_𝑝 )</a:t>
              </a:r>
              <a:endParaRPr lang="en-US" altLang="zh-CN" sz="1600" b="0"/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𝐴𝑟=</a:t>
              </a:r>
              <a:r>
                <a:rPr lang="zh-CN" altLang="en-US" sz="1600" i="0">
                  <a:latin typeface="Cambria Math" panose="02040503050406030204" pitchFamily="18" charset="0"/>
                </a:rPr>
                <a:t>(𝑑_𝑝^3 𝜌_𝑔 (𝜌_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</a:t>
              </a:r>
              <a:r>
                <a:rPr lang="zh-CN" altLang="en-US" sz="1600" i="0">
                  <a:latin typeface="Cambria Math" panose="02040503050406030204" pitchFamily="18" charset="0"/>
                </a:rPr>
                <a:t>−𝜌_𝑔 )𝑔)/𝜇^2 </a:t>
              </a:r>
              <a:endParaRPr lang="zh-CN" altLang="en-US" sz="16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76200</xdr:rowOff>
    </xdr:from>
    <xdr:to>
      <xdr:col>13</xdr:col>
      <xdr:colOff>472440</xdr:colOff>
      <xdr:row>5</xdr:row>
      <xdr:rowOff>104915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𝜐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𝑚𝑓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𝜓</m:t>
                                </m:r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150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e>
                    </m:d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𝜐_</a:t>
              </a:r>
              <a:r>
                <a:rPr lang="en-US" sz="2000" b="0" i="0">
                  <a:latin typeface="Cambria Math" panose="02040503050406030204" pitchFamily="18" charset="0"/>
                </a:rPr>
                <a:t>𝑚𝑓=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𝜓𝑑_𝑝 )^</a:t>
              </a:r>
              <a:r>
                <a:rPr lang="en-US" sz="2000" b="0" i="0">
                  <a:latin typeface="Cambria Math" panose="02040503050406030204" pitchFamily="18" charset="0"/>
                </a:rPr>
                <a:t>2/150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𝑔(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𝑝−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𝑔 )]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 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𝑚𝑓^3)/(1−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5</xdr:col>
      <xdr:colOff>319087</xdr:colOff>
      <xdr:row>5</xdr:row>
      <xdr:rowOff>185736</xdr:rowOff>
    </xdr:from>
    <xdr:to>
      <xdr:col>9</xdr:col>
      <xdr:colOff>470499</xdr:colOff>
      <xdr:row>9</xdr:row>
      <xdr:rowOff>70727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428625</xdr:colOff>
      <xdr:row>7</xdr:row>
      <xdr:rowOff>114300</xdr:rowOff>
    </xdr:from>
    <xdr:to>
      <xdr:col>5</xdr:col>
      <xdr:colOff>104775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7BC4B9-AADB-4E77-AD71-18D845BCFD30}"/>
            </a:ext>
          </a:extLst>
        </xdr:cNvPr>
        <xdr:cNvCxnSpPr/>
      </xdr:nvCxnSpPr>
      <xdr:spPr>
        <a:xfrm flipV="1">
          <a:off x="2152650" y="1319213"/>
          <a:ext cx="10477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1287781</xdr:colOff>
      <xdr:row>13</xdr:row>
      <xdr:rowOff>190500</xdr:rowOff>
    </xdr:from>
    <xdr:to>
      <xdr:col>11</xdr:col>
      <xdr:colOff>71437</xdr:colOff>
      <xdr:row>19</xdr:row>
      <xdr:rowOff>68580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1D1216-677D-4F7F-80B3-9EE19BED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0561" y="2491740"/>
          <a:ext cx="3157536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</xdr:row>
      <xdr:rowOff>37651</xdr:rowOff>
    </xdr:from>
    <xdr:to>
      <xdr:col>20</xdr:col>
      <xdr:colOff>475819</xdr:colOff>
      <xdr:row>13</xdr:row>
      <xdr:rowOff>5921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8A300A-9ECE-4F33-96C0-3E8A13BF4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812" y="378310"/>
          <a:ext cx="3447619" cy="1949470"/>
        </a:xfrm>
        <a:prstGeom prst="rect">
          <a:avLst/>
        </a:prstGeom>
      </xdr:spPr>
    </xdr:pic>
    <xdr:clientData/>
  </xdr:twoCellAnchor>
  <xdr:twoCellAnchor editAs="oneCell">
    <xdr:from>
      <xdr:col>9</xdr:col>
      <xdr:colOff>434051</xdr:colOff>
      <xdr:row>20</xdr:row>
      <xdr:rowOff>93452</xdr:rowOff>
    </xdr:from>
    <xdr:to>
      <xdr:col>18</xdr:col>
      <xdr:colOff>347617</xdr:colOff>
      <xdr:row>41</xdr:row>
      <xdr:rowOff>106102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5393EEA-7255-42B0-9830-63BA4AF3D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1545" y="3633376"/>
          <a:ext cx="5749135" cy="3253561"/>
        </a:xfrm>
        <a:prstGeom prst="rect">
          <a:avLst/>
        </a:prstGeom>
      </xdr:spPr>
    </xdr:pic>
    <xdr:clientData/>
  </xdr:twoCellAnchor>
  <xdr:twoCellAnchor editAs="oneCell">
    <xdr:from>
      <xdr:col>19</xdr:col>
      <xdr:colOff>119720</xdr:colOff>
      <xdr:row>15</xdr:row>
      <xdr:rowOff>145744</xdr:rowOff>
    </xdr:from>
    <xdr:to>
      <xdr:col>21</xdr:col>
      <xdr:colOff>458844</xdr:colOff>
      <xdr:row>17</xdr:row>
      <xdr:rowOff>106101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4D06BE1-3ED6-434E-9902-023EF654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454" y="2836858"/>
          <a:ext cx="1554466" cy="288306"/>
        </a:xfrm>
        <a:prstGeom prst="rect">
          <a:avLst/>
        </a:prstGeom>
      </xdr:spPr>
    </xdr:pic>
    <xdr:clientData/>
  </xdr:twoCellAnchor>
  <xdr:twoCellAnchor editAs="oneCell">
    <xdr:from>
      <xdr:col>19</xdr:col>
      <xdr:colOff>453342</xdr:colOff>
      <xdr:row>37</xdr:row>
      <xdr:rowOff>57873</xdr:rowOff>
    </xdr:from>
    <xdr:to>
      <xdr:col>25</xdr:col>
      <xdr:colOff>178746</xdr:colOff>
      <xdr:row>44</xdr:row>
      <xdr:rowOff>53759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0520391-A88E-472A-8064-B2C61EE73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4076" y="6221392"/>
          <a:ext cx="3371429" cy="1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394082</xdr:colOff>
      <xdr:row>6</xdr:row>
      <xdr:rowOff>22860</xdr:rowOff>
    </xdr:from>
    <xdr:to>
      <xdr:col>15</xdr:col>
      <xdr:colOff>278189</xdr:colOff>
      <xdr:row>28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D02306-ACB1-4E08-9D1C-B9572EFB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482" y="937260"/>
          <a:ext cx="3541707" cy="3642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4</xdr:row>
      <xdr:rowOff>154304</xdr:rowOff>
    </xdr:from>
    <xdr:ext cx="2409826" cy="738189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FA7C5F9D-30E8-496C-80AC-F1CB2F78696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  <xdr:twoCellAnchor>
    <xdr:from>
      <xdr:col>7</xdr:col>
      <xdr:colOff>395288</xdr:colOff>
      <xdr:row>2</xdr:row>
      <xdr:rowOff>9525</xdr:rowOff>
    </xdr:from>
    <xdr:to>
      <xdr:col>15</xdr:col>
      <xdr:colOff>395288</xdr:colOff>
      <xdr:row>12</xdr:row>
      <xdr:rowOff>157782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4AE47D0-21A3-4BAD-B60A-AFBA236998B1}"/>
            </a:ext>
          </a:extLst>
        </xdr:cNvPr>
        <xdr:cNvGrpSpPr/>
      </xdr:nvGrpSpPr>
      <xdr:grpSpPr>
        <a:xfrm>
          <a:off x="5287328" y="344805"/>
          <a:ext cx="4876800" cy="1870377"/>
          <a:chOff x="5862638" y="342900"/>
          <a:chExt cx="5486400" cy="187704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20943B4-7C71-43E7-9A2F-C20B4B97993C}"/>
              </a:ext>
            </a:extLst>
          </xdr:cNvPr>
          <xdr:cNvGrpSpPr/>
        </xdr:nvGrpSpPr>
        <xdr:grpSpPr>
          <a:xfrm>
            <a:off x="5862638" y="342900"/>
            <a:ext cx="5486400" cy="1500806"/>
            <a:chOff x="4057651" y="190500"/>
            <a:chExt cx="5486400" cy="1500806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B1DB4D8-9189-4932-B8F2-FC1A830D333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57651" y="190500"/>
              <a:ext cx="5486400" cy="993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Left Brace 5">
              <a:extLst>
                <a:ext uri="{FF2B5EF4-FFF2-40B4-BE49-F238E27FC236}">
                  <a16:creationId xmlns:a16="http://schemas.microsoft.com/office/drawing/2014/main" id="{82DE9059-3F49-4145-A6F3-43B7954FE19B}"/>
                </a:ext>
              </a:extLst>
            </xdr:cNvPr>
            <xdr:cNvSpPr/>
          </xdr:nvSpPr>
          <xdr:spPr>
            <a:xfrm rot="16200000">
              <a:off x="5048253" y="371474"/>
              <a:ext cx="204788" cy="1338263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Left Brace 6">
              <a:extLst>
                <a:ext uri="{FF2B5EF4-FFF2-40B4-BE49-F238E27FC236}">
                  <a16:creationId xmlns:a16="http://schemas.microsoft.com/office/drawing/2014/main" id="{E9743794-42B5-446D-8A46-6F5AC8577A11}"/>
                </a:ext>
              </a:extLst>
            </xdr:cNvPr>
            <xdr:cNvSpPr/>
          </xdr:nvSpPr>
          <xdr:spPr>
            <a:xfrm rot="16200000">
              <a:off x="6798470" y="130969"/>
              <a:ext cx="252414" cy="1828797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Left Brace 7">
              <a:extLst>
                <a:ext uri="{FF2B5EF4-FFF2-40B4-BE49-F238E27FC236}">
                  <a16:creationId xmlns:a16="http://schemas.microsoft.com/office/drawing/2014/main" id="{F9DAEECE-26C1-4708-8917-022E069D08EC}"/>
                </a:ext>
              </a:extLst>
            </xdr:cNvPr>
            <xdr:cNvSpPr/>
          </xdr:nvSpPr>
          <xdr:spPr>
            <a:xfrm rot="16200000">
              <a:off x="8491539" y="433387"/>
              <a:ext cx="252414" cy="1223960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883DFD-3C7A-4E07-907B-C1D48020DFA4}"/>
                </a:ext>
              </a:extLst>
            </xdr:cNvPr>
            <xdr:cNvSpPr txBox="1"/>
          </xdr:nvSpPr>
          <xdr:spPr>
            <a:xfrm>
              <a:off x="4986338" y="1233487"/>
              <a:ext cx="3400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A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C0160D-A235-4D1C-BDCF-B5688655D6FC}"/>
                </a:ext>
              </a:extLst>
            </xdr:cNvPr>
            <xdr:cNvSpPr txBox="1"/>
          </xdr:nvSpPr>
          <xdr:spPr>
            <a:xfrm>
              <a:off x="6781800" y="1285874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B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8A6DA7-5B30-45B5-804E-F32E2D98A800}"/>
                </a:ext>
              </a:extLst>
            </xdr:cNvPr>
            <xdr:cNvSpPr txBox="1"/>
          </xdr:nvSpPr>
          <xdr:spPr>
            <a:xfrm>
              <a:off x="8482012" y="1281112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C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B877675-3430-4DFD-A93C-D9F7C197461E}"/>
              </a:ext>
            </a:extLst>
          </xdr:cNvPr>
          <xdr:cNvSpPr txBox="1"/>
        </xdr:nvSpPr>
        <xdr:spPr>
          <a:xfrm>
            <a:off x="8043862" y="1814513"/>
            <a:ext cx="191452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000" b="1"/>
              <a:t>Diff = A + B - 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</xdr:colOff>
      <xdr:row>11</xdr:row>
      <xdr:rowOff>30480</xdr:rowOff>
    </xdr:from>
    <xdr:to>
      <xdr:col>19</xdr:col>
      <xdr:colOff>351557</xdr:colOff>
      <xdr:row>32</xdr:row>
      <xdr:rowOff>115675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B0485A-7ECF-4550-B5FE-98471552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6916" y="1874520"/>
          <a:ext cx="5831861" cy="3559915"/>
        </a:xfrm>
        <a:prstGeom prst="rect">
          <a:avLst/>
        </a:prstGeom>
      </xdr:spPr>
    </xdr:pic>
    <xdr:clientData/>
  </xdr:twoCellAnchor>
  <xdr:twoCellAnchor>
    <xdr:from>
      <xdr:col>3</xdr:col>
      <xdr:colOff>184785</xdr:colOff>
      <xdr:row>7</xdr:row>
      <xdr:rowOff>106680</xdr:rowOff>
    </xdr:from>
    <xdr:to>
      <xdr:col>4</xdr:col>
      <xdr:colOff>470535</xdr:colOff>
      <xdr:row>7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D9B324-1E71-4912-B99B-012EC40E54E5}"/>
            </a:ext>
          </a:extLst>
        </xdr:cNvPr>
        <xdr:cNvCxnSpPr/>
      </xdr:nvCxnSpPr>
      <xdr:spPr>
        <a:xfrm flipV="1">
          <a:off x="2478405" y="1234440"/>
          <a:ext cx="8953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519064</xdr:colOff>
      <xdr:row>5</xdr:row>
      <xdr:rowOff>182880</xdr:rowOff>
    </xdr:from>
    <xdr:to>
      <xdr:col>10</xdr:col>
      <xdr:colOff>157332</xdr:colOff>
      <xdr:row>9</xdr:row>
      <xdr:rowOff>69414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altLang="zh-CN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</a:t>
              </a:r>
              <a:r>
                <a:rPr lang="en-US" altLang="zh-CN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6</xdr:row>
      <xdr:rowOff>142875</xdr:rowOff>
    </xdr:from>
    <xdr:ext cx="3600450" cy="2752725"/>
    <xdr:graphicFrame macro="">
      <xdr:nvGraphicFramePr>
        <xdr:cNvPr id="1214626863" name="Chart 1" descr="Chart 0">
          <a:extLst>
            <a:ext uri="{FF2B5EF4-FFF2-40B4-BE49-F238E27FC236}">
              <a16:creationId xmlns:a16="http://schemas.microsoft.com/office/drawing/2014/main" id="{00000000-0008-0000-0100-00002FBC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25</xdr:row>
      <xdr:rowOff>3810</xdr:rowOff>
    </xdr:from>
    <xdr:ext cx="3600450" cy="2752725"/>
    <xdr:graphicFrame macro="">
      <xdr:nvGraphicFramePr>
        <xdr:cNvPr id="2130346831" name="Chart 2" descr="Chart 1">
          <a:extLst>
            <a:ext uri="{FF2B5EF4-FFF2-40B4-BE49-F238E27FC236}">
              <a16:creationId xmlns:a16="http://schemas.microsoft.com/office/drawing/2014/main" id="{00000000-0008-0000-0100-00004F83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33</xdr:row>
      <xdr:rowOff>154304</xdr:rowOff>
    </xdr:from>
    <xdr:ext cx="2409826" cy="73818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79D6838-40EE-46CC-93E6-8A94147268C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000925095680011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S00325910070037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abSelected="1" topLeftCell="A25" zoomScaleNormal="100" workbookViewId="0">
      <selection activeCell="J30" sqref="J30"/>
    </sheetView>
  </sheetViews>
  <sheetFormatPr defaultColWidth="14.44140625" defaultRowHeight="15" customHeight="1"/>
  <cols>
    <col min="1" max="1" width="7.21875" customWidth="1"/>
    <col min="2" max="2" width="10.5546875" customWidth="1"/>
    <col min="3" max="3" width="15.88671875" customWidth="1"/>
    <col min="4" max="4" width="12.33203125" customWidth="1"/>
    <col min="5" max="7" width="8.5546875" customWidth="1"/>
    <col min="8" max="8" width="18.77734375" customWidth="1"/>
    <col min="9" max="9" width="8.5546875" customWidth="1"/>
    <col min="10" max="10" width="10.33203125" customWidth="1"/>
    <col min="11" max="12" width="8" customWidth="1"/>
    <col min="13" max="13" width="10.6640625" customWidth="1"/>
    <col min="14" max="26" width="8" customWidth="1"/>
  </cols>
  <sheetData>
    <row r="1" spans="1:10" ht="12" customHeight="1">
      <c r="D1" s="1" t="s">
        <v>0</v>
      </c>
    </row>
    <row r="2" spans="1:10" ht="12" customHeight="1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2</v>
      </c>
    </row>
    <row r="3" spans="1:10" ht="12" customHeight="1"/>
    <row r="4" spans="1:10" ht="12" customHeight="1">
      <c r="A4" s="2" t="s">
        <v>3</v>
      </c>
      <c r="C4" s="2" t="s">
        <v>4</v>
      </c>
      <c r="D4" s="2" t="s">
        <v>5</v>
      </c>
      <c r="G4" s="2" t="s">
        <v>6</v>
      </c>
      <c r="H4" s="1" t="s">
        <v>7</v>
      </c>
    </row>
    <row r="5" spans="1:10" ht="12" customHeight="1"/>
    <row r="6" spans="1:10" ht="12" customHeight="1">
      <c r="B6" s="2" t="s">
        <v>8</v>
      </c>
      <c r="C6" s="1" t="s">
        <v>9</v>
      </c>
      <c r="D6" s="3">
        <v>293</v>
      </c>
      <c r="G6" s="4" t="s">
        <v>10</v>
      </c>
      <c r="H6" s="5">
        <v>0.05</v>
      </c>
    </row>
    <row r="7" spans="1:10" ht="12" customHeight="1"/>
    <row r="8" spans="1:10" ht="12" customHeight="1">
      <c r="B8" s="2" t="s">
        <v>11</v>
      </c>
      <c r="C8" s="1" t="s">
        <v>12</v>
      </c>
      <c r="D8" s="3">
        <v>1</v>
      </c>
      <c r="G8" s="2" t="s">
        <v>13</v>
      </c>
      <c r="H8" s="6">
        <v>2.6707000000000001</v>
      </c>
      <c r="I8" t="s">
        <v>101</v>
      </c>
    </row>
    <row r="9" spans="1:10" ht="12" customHeight="1"/>
    <row r="10" spans="1:10" ht="12" customHeight="1">
      <c r="B10" s="2" t="s">
        <v>14</v>
      </c>
      <c r="C10" s="1" t="s">
        <v>15</v>
      </c>
      <c r="D10" s="47">
        <f>273*0.0012946*D8/D6</f>
        <v>1.2062313993174061E-3</v>
      </c>
      <c r="G10" s="2" t="s">
        <v>16</v>
      </c>
      <c r="H10" s="7">
        <f>(H8-D10)*981*D10*H6^3/D12^2</f>
        <v>11994.871375460465</v>
      </c>
    </row>
    <row r="11" spans="1:10" ht="12" customHeight="1">
      <c r="G11" s="2" t="s">
        <v>17</v>
      </c>
      <c r="H11" s="8">
        <f>-SQRT(H10/0.75)</f>
        <v>-126.46407329335587</v>
      </c>
    </row>
    <row r="12" spans="1:10" ht="12" customHeight="1">
      <c r="A12" s="2" t="s">
        <v>5</v>
      </c>
      <c r="B12" s="2" t="s">
        <v>18</v>
      </c>
      <c r="C12" s="1" t="s">
        <v>19</v>
      </c>
      <c r="D12" s="7">
        <f>((D6/273)^1.5)*383*0.0001717/(110+D6)</f>
        <v>1.8143517291582025E-4</v>
      </c>
      <c r="G12" s="4" t="s">
        <v>20</v>
      </c>
      <c r="H12" s="6">
        <v>0.37844</v>
      </c>
      <c r="I12" t="s">
        <v>100</v>
      </c>
    </row>
    <row r="13" spans="1:10" ht="12" customHeight="1">
      <c r="A13" s="1" t="s">
        <v>21</v>
      </c>
      <c r="F13" s="1" t="s">
        <v>22</v>
      </c>
      <c r="H13" s="9">
        <f>(2.33*H10^0.018-1.53*H10^-0.016)^13.3*D12/(D10*H6)</f>
        <v>393.68211550490025</v>
      </c>
      <c r="I13" s="1" t="s">
        <v>23</v>
      </c>
      <c r="J13" s="1" t="s">
        <v>130</v>
      </c>
    </row>
    <row r="14" spans="1:10" ht="12" customHeight="1">
      <c r="B14" s="2" t="s">
        <v>24</v>
      </c>
      <c r="C14" s="10">
        <v>0.63</v>
      </c>
      <c r="E14" s="2" t="s">
        <v>25</v>
      </c>
      <c r="F14" s="10">
        <f>H12^4.14</f>
        <v>1.7902254218608048E-2</v>
      </c>
    </row>
    <row r="15" spans="1:10" ht="12" customHeight="1">
      <c r="B15" s="2"/>
      <c r="C15" s="10"/>
      <c r="E15" s="4" t="s">
        <v>26</v>
      </c>
      <c r="F15" s="11">
        <v>0.75752858208154095</v>
      </c>
    </row>
    <row r="16" spans="1:10" ht="12" customHeight="1">
      <c r="E16" s="2" t="s">
        <v>27</v>
      </c>
      <c r="F16" s="9">
        <f>1.28+LOG(F15)/LOG(0.85)</f>
        <v>2.9886871729204145</v>
      </c>
    </row>
    <row r="17" spans="1:13" ht="12" customHeight="1">
      <c r="B17" s="2" t="s">
        <v>28</v>
      </c>
      <c r="C17" s="10">
        <v>4.8</v>
      </c>
      <c r="E17" s="2" t="s">
        <v>29</v>
      </c>
      <c r="F17" s="10">
        <f>IF(H12&lt;=0.85,F15*H12^1.28,H12^F16)</f>
        <v>0.21839124644463193</v>
      </c>
      <c r="G17" s="2" t="s">
        <v>30</v>
      </c>
      <c r="H17" s="12">
        <f>C21*F21</f>
        <v>22.837863080381116</v>
      </c>
    </row>
    <row r="18" spans="1:13" ht="12" customHeight="1">
      <c r="B18" s="2"/>
      <c r="C18" s="10"/>
      <c r="E18" s="2"/>
      <c r="F18" s="10"/>
      <c r="G18" s="4" t="s">
        <v>31</v>
      </c>
      <c r="H18" s="12">
        <f>H21-H19</f>
        <v>0</v>
      </c>
    </row>
    <row r="19" spans="1:13" ht="12" customHeight="1">
      <c r="B19" s="2"/>
      <c r="C19" s="10"/>
      <c r="E19" s="2"/>
      <c r="F19" s="10"/>
      <c r="G19" s="2" t="s">
        <v>32</v>
      </c>
      <c r="H19" s="3">
        <v>26</v>
      </c>
      <c r="I19" s="13" t="s">
        <v>23</v>
      </c>
      <c r="J19" s="13" t="s">
        <v>33</v>
      </c>
    </row>
    <row r="20" spans="1:13" ht="12" customHeight="1"/>
    <row r="21" spans="1:13" ht="12" customHeight="1">
      <c r="B21" s="2" t="s">
        <v>34</v>
      </c>
      <c r="C21" s="7">
        <f>((SQRT(C17^2-4*C14*H11)-C17)/2/C14)^2</f>
        <v>117.97970137262475</v>
      </c>
      <c r="D21" s="2" t="s">
        <v>5</v>
      </c>
      <c r="E21" s="2" t="s">
        <v>35</v>
      </c>
      <c r="F21" s="10">
        <f>(F14+0.06*F17*C21)/(1+0.06*C21)</f>
        <v>0.19357451167171938</v>
      </c>
      <c r="G21" s="2" t="s">
        <v>32</v>
      </c>
      <c r="H21" s="14">
        <f>H12*H17*D12/H6/D10</f>
        <v>26.000000000000004</v>
      </c>
      <c r="I21" s="1" t="s">
        <v>36</v>
      </c>
      <c r="J21" s="13" t="s">
        <v>37</v>
      </c>
    </row>
    <row r="22" spans="1:13" ht="12" customHeight="1">
      <c r="B22" s="1" t="s">
        <v>38</v>
      </c>
      <c r="C22" s="8">
        <f>1.75/H12^3/C23</f>
        <v>32.288431409369174</v>
      </c>
      <c r="D22" s="8">
        <f>150*(1-H12)/H12^3/C23^2</f>
        <v>1720.2169222977857</v>
      </c>
      <c r="F22" s="1"/>
      <c r="G22" s="2" t="s">
        <v>32</v>
      </c>
      <c r="H22" s="11">
        <f>D12/H6/D10*(-D22+SQRT(D22*D22+4*C22*H10))/2/C22</f>
        <v>18.77671522924539</v>
      </c>
      <c r="I22" s="1" t="s">
        <v>36</v>
      </c>
      <c r="J22" s="13" t="s">
        <v>39</v>
      </c>
    </row>
    <row r="23" spans="1:13" ht="12" customHeight="1">
      <c r="A23" s="1" t="s">
        <v>21</v>
      </c>
      <c r="B23" t="s">
        <v>102</v>
      </c>
      <c r="C23" s="6">
        <v>1</v>
      </c>
      <c r="F23" s="1"/>
      <c r="G23" s="2" t="s">
        <v>32</v>
      </c>
      <c r="H23" s="11">
        <f>D12/H6/D10*(SQRT(1135.69+0.0408*H10)-33.7)</f>
        <v>19.891739530682486</v>
      </c>
      <c r="I23" s="1" t="s">
        <v>36</v>
      </c>
      <c r="J23" s="13" t="s">
        <v>40</v>
      </c>
    </row>
    <row r="24" spans="1:13" ht="12" customHeight="1">
      <c r="A24" s="15" t="s">
        <v>1</v>
      </c>
      <c r="B24" s="15" t="s">
        <v>1</v>
      </c>
      <c r="C24" s="15" t="s">
        <v>1</v>
      </c>
      <c r="D24" s="15" t="s">
        <v>1</v>
      </c>
      <c r="E24" s="15" t="s">
        <v>1</v>
      </c>
      <c r="F24" s="15" t="s">
        <v>1</v>
      </c>
      <c r="G24" s="15" t="s">
        <v>1</v>
      </c>
      <c r="H24" s="15" t="s">
        <v>1</v>
      </c>
    </row>
    <row r="25" spans="1:13" ht="12" customHeight="1"/>
    <row r="26" spans="1:13" ht="12" customHeight="1">
      <c r="A26" s="1" t="s">
        <v>41</v>
      </c>
      <c r="C26" s="2" t="s">
        <v>42</v>
      </c>
      <c r="D26" s="2" t="s">
        <v>5</v>
      </c>
      <c r="G26" s="2" t="s">
        <v>6</v>
      </c>
      <c r="H26" s="1" t="s">
        <v>7</v>
      </c>
    </row>
    <row r="27" spans="1:13" ht="12" customHeight="1"/>
    <row r="28" spans="1:13" ht="12" customHeight="1">
      <c r="G28" s="2" t="s">
        <v>10</v>
      </c>
      <c r="H28" s="5">
        <v>4.6899999999999997E-2</v>
      </c>
    </row>
    <row r="29" spans="1:13" ht="12" customHeight="1">
      <c r="H29" s="16"/>
      <c r="M29" s="28"/>
    </row>
    <row r="30" spans="1:13" ht="12" customHeight="1">
      <c r="G30" s="2" t="s">
        <v>13</v>
      </c>
      <c r="H30" s="6">
        <v>1.9750000000000001</v>
      </c>
    </row>
    <row r="31" spans="1:13" ht="12" customHeight="1"/>
    <row r="32" spans="1:13" ht="12" customHeight="1">
      <c r="B32" s="2" t="s">
        <v>14</v>
      </c>
      <c r="C32" s="1" t="s">
        <v>15</v>
      </c>
      <c r="D32" s="6">
        <v>1</v>
      </c>
      <c r="G32" s="2" t="s">
        <v>43</v>
      </c>
      <c r="H32" s="7">
        <f>(H30-D32)*981*D32*H28^3/D34^2</f>
        <v>986.71595615774993</v>
      </c>
    </row>
    <row r="33" spans="1:10" ht="12" customHeight="1">
      <c r="G33" s="2" t="s">
        <v>44</v>
      </c>
      <c r="H33" s="8">
        <f>-SQRT(H32/0.75)</f>
        <v>-36.271493970844375</v>
      </c>
    </row>
    <row r="34" spans="1:10" ht="12" customHeight="1">
      <c r="A34" s="2" t="s">
        <v>5</v>
      </c>
      <c r="B34" s="2" t="s">
        <v>18</v>
      </c>
      <c r="C34" s="1" t="s">
        <v>19</v>
      </c>
      <c r="D34" s="6">
        <v>0.01</v>
      </c>
      <c r="G34" s="2" t="s">
        <v>20</v>
      </c>
      <c r="H34" s="6">
        <v>0.37844499999999998</v>
      </c>
      <c r="I34" t="s">
        <v>88</v>
      </c>
    </row>
    <row r="35" spans="1:10" ht="12" customHeight="1">
      <c r="A35" s="2" t="s">
        <v>5</v>
      </c>
    </row>
    <row r="36" spans="1:10" ht="12" customHeight="1">
      <c r="B36" s="2" t="s">
        <v>24</v>
      </c>
      <c r="C36" s="10">
        <v>0.63</v>
      </c>
      <c r="E36" s="2" t="s">
        <v>25</v>
      </c>
      <c r="F36" s="10">
        <f>H34^4.14</f>
        <v>1.7903233460626024E-2</v>
      </c>
    </row>
    <row r="37" spans="1:10" ht="12" customHeight="1"/>
    <row r="38" spans="1:10" ht="12" customHeight="1">
      <c r="B38" s="2" t="s">
        <v>28</v>
      </c>
      <c r="C38" s="10">
        <v>4.8</v>
      </c>
      <c r="E38" s="2" t="s">
        <v>29</v>
      </c>
      <c r="F38" s="10">
        <f>IF(H34&lt;=0.85,0.8*H34^1.28,H34^2.65)</f>
        <v>0.23063941870740906</v>
      </c>
      <c r="G38" s="2" t="s">
        <v>30</v>
      </c>
      <c r="H38" s="12">
        <f>C40*F40</f>
        <v>3.039598867607725</v>
      </c>
    </row>
    <row r="39" spans="1:10" ht="12" customHeight="1"/>
    <row r="40" spans="1:10" ht="12" customHeight="1">
      <c r="B40" s="2" t="s">
        <v>34</v>
      </c>
      <c r="C40" s="7">
        <f>((SQRT(C38^2-4*C36*H33)-C38)/2/C36)^2</f>
        <v>21.910259792753937</v>
      </c>
      <c r="D40" s="2" t="s">
        <v>5</v>
      </c>
      <c r="E40" s="2" t="s">
        <v>35</v>
      </c>
      <c r="F40" s="10">
        <f>(F36+0.06*F38*C40)/(1+0.06*C40)</f>
        <v>0.1387294763439075</v>
      </c>
      <c r="G40" s="2" t="s">
        <v>32</v>
      </c>
      <c r="H40" s="11">
        <f>H34*H38*D34/H28/D32</f>
        <v>0.24527100073599267</v>
      </c>
      <c r="I40" s="1" t="s">
        <v>36</v>
      </c>
      <c r="J40" s="13" t="s">
        <v>37</v>
      </c>
    </row>
    <row r="41" spans="1:10" ht="12" customHeight="1">
      <c r="B41" s="1" t="s">
        <v>38</v>
      </c>
      <c r="C41" s="8">
        <f>1.75/H34^3</f>
        <v>32.28715164593654</v>
      </c>
      <c r="D41" s="8">
        <f>150*(1-H34)/H34^3</f>
        <v>1720.1349035391504</v>
      </c>
      <c r="G41" s="2" t="s">
        <v>32</v>
      </c>
      <c r="H41" s="11">
        <f>D34/H28/D32*(-D41+SQRT(D41*D41+4*C41*H32))/2/C41</f>
        <v>0.12101925976447254</v>
      </c>
      <c r="I41" s="1" t="s">
        <v>36</v>
      </c>
      <c r="J41" s="13" t="s">
        <v>39</v>
      </c>
    </row>
    <row r="42" spans="1:10" ht="12" customHeight="1">
      <c r="F42" s="1"/>
      <c r="G42" s="2" t="s">
        <v>32</v>
      </c>
      <c r="H42" s="11">
        <f>D34/H28/D32*(SQRT(1135.69+0.0408*H32)-33.7)</f>
        <v>0.12624698843010085</v>
      </c>
      <c r="I42" s="1" t="s">
        <v>36</v>
      </c>
      <c r="J42" s="13" t="s">
        <v>40</v>
      </c>
    </row>
    <row r="43" spans="1:10" ht="12" customHeight="1">
      <c r="A43" s="15" t="s">
        <v>1</v>
      </c>
      <c r="B43" s="15" t="s">
        <v>1</v>
      </c>
      <c r="C43" s="15" t="s">
        <v>1</v>
      </c>
      <c r="D43" s="15" t="s">
        <v>1</v>
      </c>
      <c r="E43" s="15" t="s">
        <v>1</v>
      </c>
      <c r="F43" s="15" t="s">
        <v>1</v>
      </c>
      <c r="G43" s="15" t="s">
        <v>1</v>
      </c>
      <c r="H43" s="15" t="s">
        <v>1</v>
      </c>
    </row>
    <row r="44" spans="1:10" ht="12" customHeight="1"/>
    <row r="45" spans="1:10" ht="12" customHeight="1"/>
    <row r="46" spans="1:10" ht="12" customHeight="1"/>
    <row r="47" spans="1:10" ht="12" customHeight="1">
      <c r="A47" t="s">
        <v>330</v>
      </c>
    </row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DBD-21D5-4C58-9D9C-24AD11969AFA}">
  <dimension ref="A1:U317"/>
  <sheetViews>
    <sheetView topLeftCell="A25" workbookViewId="0">
      <selection activeCell="C34" sqref="C34"/>
    </sheetView>
  </sheetViews>
  <sheetFormatPr defaultRowHeight="12"/>
  <cols>
    <col min="3" max="3" width="22.109375" customWidth="1"/>
  </cols>
  <sheetData>
    <row r="1" spans="1:21">
      <c r="A1" s="69" t="s">
        <v>115</v>
      </c>
      <c r="B1" s="69"/>
      <c r="C1" s="69"/>
      <c r="D1" s="69"/>
      <c r="E1" s="55"/>
      <c r="F1" s="55"/>
      <c r="G1" s="55"/>
      <c r="H1" s="55"/>
      <c r="I1" s="70" t="s">
        <v>127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55"/>
    </row>
    <row r="2" spans="1:21">
      <c r="A2" s="56" t="s">
        <v>103</v>
      </c>
      <c r="B2" s="55">
        <v>-1</v>
      </c>
      <c r="C2" s="55">
        <v>0</v>
      </c>
      <c r="D2" s="55">
        <v>1</v>
      </c>
      <c r="E2" s="55"/>
      <c r="F2" s="55"/>
      <c r="G2" s="55"/>
      <c r="H2" s="55"/>
      <c r="I2" s="55"/>
      <c r="J2" s="56" t="s">
        <v>104</v>
      </c>
      <c r="K2" s="56" t="s">
        <v>122</v>
      </c>
      <c r="L2" s="56" t="s">
        <v>125</v>
      </c>
      <c r="M2" s="56" t="s">
        <v>123</v>
      </c>
      <c r="N2" s="55"/>
      <c r="O2" s="55"/>
      <c r="P2" s="55"/>
      <c r="Q2" s="56" t="s">
        <v>104</v>
      </c>
      <c r="R2" s="56" t="s">
        <v>122</v>
      </c>
      <c r="S2" s="56" t="s">
        <v>125</v>
      </c>
      <c r="T2" s="56" t="s">
        <v>126</v>
      </c>
      <c r="U2" s="57" t="s">
        <v>128</v>
      </c>
    </row>
    <row r="3" spans="1:21">
      <c r="A3" s="56" t="s">
        <v>105</v>
      </c>
      <c r="B3" s="55">
        <v>50</v>
      </c>
      <c r="C3" s="55">
        <v>100</v>
      </c>
      <c r="D3" s="55">
        <v>200</v>
      </c>
      <c r="E3" s="55"/>
      <c r="F3" s="55"/>
      <c r="G3" s="55"/>
      <c r="H3" s="55"/>
      <c r="I3" s="56" t="s">
        <v>103</v>
      </c>
      <c r="J3" s="58">
        <v>0</v>
      </c>
      <c r="K3" s="58">
        <v>0</v>
      </c>
      <c r="L3" s="58">
        <v>0</v>
      </c>
      <c r="M3" s="58">
        <v>0</v>
      </c>
      <c r="N3" s="55"/>
      <c r="O3" s="55"/>
      <c r="P3" s="56" t="s">
        <v>103</v>
      </c>
      <c r="Q3" s="58">
        <v>0</v>
      </c>
      <c r="R3" s="58">
        <v>0</v>
      </c>
      <c r="S3" s="58">
        <v>0</v>
      </c>
      <c r="T3" s="58">
        <v>0</v>
      </c>
      <c r="U3" s="55"/>
    </row>
    <row r="4" spans="1:21">
      <c r="A4" s="55"/>
      <c r="B4" s="55"/>
      <c r="C4" s="55"/>
      <c r="D4" s="55"/>
      <c r="E4" s="55"/>
      <c r="F4" s="55"/>
      <c r="G4" s="55"/>
      <c r="H4" s="55"/>
      <c r="I4" s="55"/>
      <c r="J4" s="55">
        <v>1</v>
      </c>
      <c r="K4" s="55">
        <v>0</v>
      </c>
      <c r="L4" s="55">
        <v>0</v>
      </c>
      <c r="M4" s="55">
        <v>0</v>
      </c>
      <c r="N4" s="55"/>
      <c r="O4" s="55"/>
      <c r="P4" s="55"/>
      <c r="Q4" s="55">
        <v>1</v>
      </c>
      <c r="R4" s="55">
        <v>0</v>
      </c>
      <c r="S4" s="55">
        <v>0</v>
      </c>
      <c r="T4" s="55">
        <v>0</v>
      </c>
      <c r="U4" s="55"/>
    </row>
    <row r="5" spans="1:21">
      <c r="A5" s="55"/>
      <c r="B5" s="55"/>
      <c r="C5" s="55"/>
      <c r="D5" s="55"/>
      <c r="E5" s="55"/>
      <c r="F5" s="55"/>
      <c r="G5" s="55"/>
      <c r="H5" s="55"/>
      <c r="I5" s="55"/>
      <c r="J5" s="55">
        <v>-1</v>
      </c>
      <c r="K5" s="55">
        <v>0</v>
      </c>
      <c r="L5" s="55">
        <v>0</v>
      </c>
      <c r="M5" s="55">
        <v>0</v>
      </c>
      <c r="N5" s="55"/>
      <c r="O5" s="55"/>
      <c r="P5" s="55"/>
      <c r="Q5" s="55">
        <v>-1</v>
      </c>
      <c r="R5" s="55">
        <v>0</v>
      </c>
      <c r="S5" s="55">
        <v>0</v>
      </c>
      <c r="T5" s="55">
        <v>0</v>
      </c>
      <c r="U5" s="55"/>
    </row>
    <row r="6" spans="1:21">
      <c r="A6" s="69" t="s">
        <v>107</v>
      </c>
      <c r="B6" s="69"/>
      <c r="C6" s="69"/>
      <c r="D6" s="69"/>
      <c r="E6" s="69"/>
      <c r="F6" s="69"/>
      <c r="G6" s="69"/>
      <c r="H6" s="69"/>
      <c r="I6" s="55"/>
      <c r="J6" s="55">
        <v>0</v>
      </c>
      <c r="K6" s="55">
        <v>1</v>
      </c>
      <c r="L6" s="55">
        <v>0</v>
      </c>
      <c r="M6" s="55">
        <v>0</v>
      </c>
      <c r="N6" s="55"/>
      <c r="O6" s="55"/>
      <c r="P6" s="55"/>
      <c r="Q6" s="55">
        <v>0</v>
      </c>
      <c r="R6" s="55">
        <v>1</v>
      </c>
      <c r="S6" s="55">
        <v>0</v>
      </c>
      <c r="T6" s="55">
        <v>0</v>
      </c>
      <c r="U6" s="55"/>
    </row>
    <row r="7" spans="1:21">
      <c r="A7" s="56" t="s">
        <v>103</v>
      </c>
      <c r="B7" s="55">
        <v>-3</v>
      </c>
      <c r="C7" s="55">
        <v>-2</v>
      </c>
      <c r="D7" s="55">
        <v>-1</v>
      </c>
      <c r="E7" s="55">
        <v>0</v>
      </c>
      <c r="F7" s="55">
        <v>1</v>
      </c>
      <c r="G7" s="55">
        <v>2</v>
      </c>
      <c r="H7" s="55">
        <v>3</v>
      </c>
      <c r="I7" s="55"/>
      <c r="J7" s="55">
        <v>1</v>
      </c>
      <c r="K7" s="55">
        <v>1</v>
      </c>
      <c r="L7" s="55">
        <v>0</v>
      </c>
      <c r="M7" s="55">
        <v>0</v>
      </c>
      <c r="N7" s="55"/>
      <c r="O7" s="55"/>
      <c r="P7" s="55"/>
      <c r="Q7" s="55">
        <v>1</v>
      </c>
      <c r="R7" s="55">
        <v>1</v>
      </c>
      <c r="S7" s="55">
        <v>0</v>
      </c>
      <c r="T7" s="55">
        <v>0</v>
      </c>
      <c r="U7" s="55"/>
    </row>
    <row r="8" spans="1:21">
      <c r="A8" s="56" t="s">
        <v>106</v>
      </c>
      <c r="B8" s="55" t="s">
        <v>108</v>
      </c>
      <c r="C8" s="55" t="s">
        <v>109</v>
      </c>
      <c r="D8" s="55" t="s">
        <v>110</v>
      </c>
      <c r="E8" s="55" t="s">
        <v>111</v>
      </c>
      <c r="F8" s="55" t="s">
        <v>112</v>
      </c>
      <c r="G8" s="55" t="s">
        <v>113</v>
      </c>
      <c r="H8" s="55" t="s">
        <v>114</v>
      </c>
      <c r="I8" s="55"/>
      <c r="J8" s="55">
        <v>-1</v>
      </c>
      <c r="K8" s="55">
        <v>1</v>
      </c>
      <c r="L8" s="55">
        <v>0</v>
      </c>
      <c r="M8" s="55">
        <v>0</v>
      </c>
      <c r="N8" s="55"/>
      <c r="O8" s="55"/>
      <c r="P8" s="55"/>
      <c r="Q8" s="55">
        <v>-1</v>
      </c>
      <c r="R8" s="55">
        <v>1</v>
      </c>
      <c r="S8" s="55">
        <v>0</v>
      </c>
      <c r="T8" s="55">
        <v>0</v>
      </c>
      <c r="U8" s="55"/>
    </row>
    <row r="9" spans="1:21">
      <c r="A9" s="55"/>
      <c r="B9" s="55"/>
      <c r="C9" s="55"/>
      <c r="D9" s="55"/>
      <c r="E9" s="55"/>
      <c r="F9" s="55"/>
      <c r="G9" s="55"/>
      <c r="H9" s="55"/>
      <c r="I9" s="55"/>
      <c r="J9" s="55">
        <v>0</v>
      </c>
      <c r="K9" s="55">
        <v>2</v>
      </c>
      <c r="L9" s="55">
        <v>0</v>
      </c>
      <c r="M9" s="55">
        <v>0</v>
      </c>
      <c r="N9" s="55"/>
      <c r="O9" s="55"/>
      <c r="P9" s="55"/>
      <c r="Q9" s="55">
        <v>0</v>
      </c>
      <c r="R9" s="55">
        <v>2</v>
      </c>
      <c r="S9" s="55">
        <v>0</v>
      </c>
      <c r="T9" s="55">
        <v>0</v>
      </c>
      <c r="U9" s="55"/>
    </row>
    <row r="10" spans="1:21">
      <c r="A10" s="55"/>
      <c r="B10" s="55"/>
      <c r="C10" s="55"/>
      <c r="D10" s="55"/>
      <c r="E10" s="55"/>
      <c r="F10" s="55"/>
      <c r="G10" s="55"/>
      <c r="H10" s="55"/>
      <c r="I10" s="55"/>
      <c r="J10" s="55">
        <v>1</v>
      </c>
      <c r="K10" s="55">
        <v>2</v>
      </c>
      <c r="L10" s="55">
        <v>0</v>
      </c>
      <c r="M10" s="55">
        <v>0</v>
      </c>
      <c r="N10" s="55"/>
      <c r="O10" s="55"/>
      <c r="P10" s="55"/>
      <c r="Q10" s="55">
        <v>1</v>
      </c>
      <c r="R10" s="55">
        <v>2</v>
      </c>
      <c r="S10" s="55">
        <v>0</v>
      </c>
      <c r="T10" s="55">
        <v>0</v>
      </c>
      <c r="U10" s="55"/>
    </row>
    <row r="11" spans="1:21">
      <c r="A11" s="69" t="s">
        <v>117</v>
      </c>
      <c r="B11" s="69"/>
      <c r="C11" s="69"/>
      <c r="D11" s="69"/>
      <c r="E11" s="55"/>
      <c r="F11" s="55"/>
      <c r="G11" s="55"/>
      <c r="H11" s="55"/>
      <c r="I11" s="55"/>
      <c r="J11" s="55">
        <v>-1</v>
      </c>
      <c r="K11" s="55">
        <v>2</v>
      </c>
      <c r="L11" s="55">
        <v>0</v>
      </c>
      <c r="M11" s="55">
        <v>0</v>
      </c>
      <c r="N11" s="55"/>
      <c r="O11" s="55"/>
      <c r="P11" s="55"/>
      <c r="Q11" s="55">
        <v>-1</v>
      </c>
      <c r="R11" s="55">
        <v>2</v>
      </c>
      <c r="S11" s="55">
        <v>0</v>
      </c>
      <c r="T11" s="55">
        <v>0</v>
      </c>
      <c r="U11" s="55"/>
    </row>
    <row r="12" spans="1:21">
      <c r="A12" s="56" t="s">
        <v>103</v>
      </c>
      <c r="B12" s="55">
        <v>-1</v>
      </c>
      <c r="C12" s="55">
        <v>0</v>
      </c>
      <c r="D12" s="55">
        <v>1</v>
      </c>
      <c r="E12" s="55"/>
      <c r="F12" s="55"/>
      <c r="G12" s="55"/>
      <c r="H12" s="55"/>
      <c r="I12" s="55"/>
      <c r="J12" s="55">
        <v>0</v>
      </c>
      <c r="K12" s="55">
        <v>3</v>
      </c>
      <c r="L12" s="55">
        <v>0</v>
      </c>
      <c r="M12" s="55">
        <v>0</v>
      </c>
      <c r="N12" s="55"/>
      <c r="O12" s="55"/>
      <c r="P12" s="55"/>
      <c r="Q12" s="55">
        <v>0</v>
      </c>
      <c r="R12" s="55">
        <v>3</v>
      </c>
      <c r="S12" s="55">
        <v>0</v>
      </c>
      <c r="T12" s="55">
        <v>0</v>
      </c>
      <c r="U12" s="55"/>
    </row>
    <row r="13" spans="1:21">
      <c r="A13" s="56" t="s">
        <v>118</v>
      </c>
      <c r="B13" s="55">
        <v>2.5</v>
      </c>
      <c r="C13" s="55">
        <v>3</v>
      </c>
      <c r="D13" s="55">
        <v>3.5</v>
      </c>
      <c r="E13" s="55"/>
      <c r="F13" s="55"/>
      <c r="G13" s="55"/>
      <c r="H13" s="55"/>
      <c r="I13" s="55"/>
      <c r="J13" s="55">
        <v>1</v>
      </c>
      <c r="K13" s="55">
        <v>3</v>
      </c>
      <c r="L13" s="55">
        <v>0</v>
      </c>
      <c r="M13" s="55">
        <v>0</v>
      </c>
      <c r="N13" s="55"/>
      <c r="O13" s="55"/>
      <c r="P13" s="55"/>
      <c r="Q13" s="55">
        <v>1</v>
      </c>
      <c r="R13" s="55">
        <v>3</v>
      </c>
      <c r="S13" s="55">
        <v>0</v>
      </c>
      <c r="T13" s="55">
        <v>0</v>
      </c>
      <c r="U13" s="55"/>
    </row>
    <row r="14" spans="1:21">
      <c r="A14" s="55"/>
      <c r="B14" s="55"/>
      <c r="C14" s="55"/>
      <c r="D14" s="55"/>
      <c r="E14" s="55"/>
      <c r="F14" s="55"/>
      <c r="G14" s="55"/>
      <c r="H14" s="55"/>
      <c r="I14" s="55"/>
      <c r="J14" s="55">
        <v>-1</v>
      </c>
      <c r="K14" s="55">
        <v>3</v>
      </c>
      <c r="L14" s="55">
        <v>0</v>
      </c>
      <c r="M14" s="55">
        <v>0</v>
      </c>
      <c r="N14" s="55"/>
      <c r="O14" s="55"/>
      <c r="P14" s="55"/>
      <c r="Q14" s="55">
        <v>-1</v>
      </c>
      <c r="R14" s="55">
        <v>3</v>
      </c>
      <c r="S14" s="55">
        <v>0</v>
      </c>
      <c r="T14" s="55">
        <v>0</v>
      </c>
      <c r="U14" s="55"/>
    </row>
    <row r="15" spans="1:21">
      <c r="A15" s="55"/>
      <c r="B15" s="55"/>
      <c r="C15" s="55"/>
      <c r="D15" s="55"/>
      <c r="E15" s="55"/>
      <c r="F15" s="55"/>
      <c r="G15" s="55"/>
      <c r="H15" s="55"/>
      <c r="I15" s="55"/>
      <c r="J15" s="55">
        <v>0</v>
      </c>
      <c r="K15" s="55">
        <v>-1</v>
      </c>
      <c r="L15" s="55">
        <v>0</v>
      </c>
      <c r="M15" s="55">
        <v>0</v>
      </c>
      <c r="N15" s="55"/>
      <c r="O15" s="55"/>
      <c r="P15" s="55"/>
      <c r="Q15" s="55">
        <v>0</v>
      </c>
      <c r="R15" s="55">
        <v>-1</v>
      </c>
      <c r="S15" s="55">
        <v>0</v>
      </c>
      <c r="T15" s="55">
        <v>0</v>
      </c>
      <c r="U15" s="55"/>
    </row>
    <row r="16" spans="1:21">
      <c r="A16" s="69" t="s">
        <v>116</v>
      </c>
      <c r="B16" s="69"/>
      <c r="C16" s="69"/>
      <c r="D16" s="69"/>
      <c r="E16" s="55"/>
      <c r="F16" s="55"/>
      <c r="G16" s="55"/>
      <c r="H16" s="55"/>
      <c r="I16" s="55"/>
      <c r="J16" s="55">
        <v>1</v>
      </c>
      <c r="K16" s="55">
        <v>-1</v>
      </c>
      <c r="L16" s="55">
        <v>0</v>
      </c>
      <c r="M16" s="55">
        <v>0</v>
      </c>
      <c r="N16" s="55"/>
      <c r="O16" s="55"/>
      <c r="P16" s="55"/>
      <c r="Q16" s="55">
        <v>1</v>
      </c>
      <c r="R16" s="55">
        <v>-1</v>
      </c>
      <c r="S16" s="55">
        <v>0</v>
      </c>
      <c r="T16" s="55">
        <v>0</v>
      </c>
      <c r="U16" s="55"/>
    </row>
    <row r="17" spans="1:21">
      <c r="A17" s="56" t="s">
        <v>103</v>
      </c>
      <c r="B17" s="55">
        <v>-1</v>
      </c>
      <c r="C17" s="55">
        <v>0</v>
      </c>
      <c r="D17" s="55">
        <v>1</v>
      </c>
      <c r="E17" s="55"/>
      <c r="F17" s="55"/>
      <c r="G17" s="55"/>
      <c r="H17" s="55"/>
      <c r="I17" s="55"/>
      <c r="J17" s="55">
        <v>-1</v>
      </c>
      <c r="K17" s="55">
        <v>-1</v>
      </c>
      <c r="L17" s="55">
        <v>0</v>
      </c>
      <c r="M17" s="55">
        <v>0</v>
      </c>
      <c r="N17" s="55"/>
      <c r="O17" s="55"/>
      <c r="P17" s="55"/>
      <c r="Q17" s="55">
        <v>-1</v>
      </c>
      <c r="R17" s="55">
        <v>-1</v>
      </c>
      <c r="S17" s="55">
        <v>0</v>
      </c>
      <c r="T17" s="55">
        <v>0</v>
      </c>
      <c r="U17" s="55"/>
    </row>
    <row r="18" spans="1:21">
      <c r="A18" s="56" t="s">
        <v>124</v>
      </c>
      <c r="B18" s="55">
        <v>1</v>
      </c>
      <c r="C18" s="55">
        <v>3</v>
      </c>
      <c r="D18" s="55">
        <v>5</v>
      </c>
      <c r="E18" s="55"/>
      <c r="F18" s="55"/>
      <c r="G18" s="55"/>
      <c r="H18" s="55"/>
      <c r="I18" s="55"/>
      <c r="J18" s="55">
        <v>0</v>
      </c>
      <c r="K18" s="55">
        <v>-2</v>
      </c>
      <c r="L18" s="55">
        <v>0</v>
      </c>
      <c r="M18" s="55">
        <v>0</v>
      </c>
      <c r="N18" s="55"/>
      <c r="O18" s="55"/>
      <c r="P18" s="55"/>
      <c r="Q18" s="55">
        <v>0</v>
      </c>
      <c r="R18" s="55">
        <v>-2</v>
      </c>
      <c r="S18" s="55">
        <v>0</v>
      </c>
      <c r="T18" s="55">
        <v>0</v>
      </c>
      <c r="U18" s="55"/>
    </row>
    <row r="19" spans="1:21">
      <c r="A19" s="55"/>
      <c r="B19" s="55"/>
      <c r="C19" s="55"/>
      <c r="D19" s="55"/>
      <c r="E19" s="55"/>
      <c r="F19" s="55"/>
      <c r="G19" s="55"/>
      <c r="H19" s="55"/>
      <c r="I19" s="55"/>
      <c r="J19" s="55">
        <v>1</v>
      </c>
      <c r="K19" s="55">
        <v>-2</v>
      </c>
      <c r="L19" s="55">
        <v>0</v>
      </c>
      <c r="M19" s="55">
        <v>0</v>
      </c>
      <c r="N19" s="55"/>
      <c r="O19" s="55"/>
      <c r="P19" s="55"/>
      <c r="Q19" s="55">
        <v>1</v>
      </c>
      <c r="R19" s="55">
        <v>-2</v>
      </c>
      <c r="S19" s="55">
        <v>0</v>
      </c>
      <c r="T19" s="55">
        <v>0</v>
      </c>
      <c r="U19" s="55"/>
    </row>
    <row r="20" spans="1:21">
      <c r="A20" s="55"/>
      <c r="B20" s="55"/>
      <c r="C20" s="55"/>
      <c r="D20" s="55"/>
      <c r="E20" s="55"/>
      <c r="F20" s="55"/>
      <c r="G20" s="55"/>
      <c r="H20" s="55"/>
      <c r="I20" s="55"/>
      <c r="J20" s="55">
        <v>-1</v>
      </c>
      <c r="K20" s="55">
        <v>-2</v>
      </c>
      <c r="L20" s="55">
        <v>0</v>
      </c>
      <c r="M20" s="55">
        <v>0</v>
      </c>
      <c r="N20" s="55"/>
      <c r="O20" s="55"/>
      <c r="P20" s="55"/>
      <c r="Q20" s="55">
        <v>-1</v>
      </c>
      <c r="R20" s="55">
        <v>-2</v>
      </c>
      <c r="S20" s="55">
        <v>0</v>
      </c>
      <c r="T20" s="55">
        <v>0</v>
      </c>
      <c r="U20" s="55"/>
    </row>
    <row r="21" spans="1:21">
      <c r="A21" s="69" t="s">
        <v>121</v>
      </c>
      <c r="B21" s="69"/>
      <c r="C21" s="69"/>
      <c r="D21" s="69"/>
      <c r="E21" s="69"/>
      <c r="F21" s="69"/>
      <c r="G21" s="55"/>
      <c r="H21" s="55"/>
      <c r="I21" s="55"/>
      <c r="J21" s="55">
        <v>0</v>
      </c>
      <c r="K21" s="55">
        <v>-3</v>
      </c>
      <c r="L21" s="55">
        <v>0</v>
      </c>
      <c r="M21" s="55">
        <v>0</v>
      </c>
      <c r="N21" s="55"/>
      <c r="O21" s="55"/>
      <c r="P21" s="55"/>
      <c r="Q21" s="55">
        <v>0</v>
      </c>
      <c r="R21" s="55">
        <v>-3</v>
      </c>
      <c r="S21" s="55">
        <v>0</v>
      </c>
      <c r="T21" s="55">
        <v>0</v>
      </c>
      <c r="U21" s="55"/>
    </row>
    <row r="22" spans="1:21">
      <c r="A22" s="56" t="s">
        <v>103</v>
      </c>
      <c r="B22" s="55">
        <v>-2</v>
      </c>
      <c r="C22" s="55">
        <v>-1</v>
      </c>
      <c r="D22" s="55">
        <v>0</v>
      </c>
      <c r="E22" s="55">
        <v>1</v>
      </c>
      <c r="F22" s="55">
        <v>2</v>
      </c>
      <c r="G22" s="55"/>
      <c r="H22" s="55"/>
      <c r="I22" s="55"/>
      <c r="J22" s="55">
        <v>1</v>
      </c>
      <c r="K22" s="55">
        <v>-3</v>
      </c>
      <c r="L22" s="55">
        <v>0</v>
      </c>
      <c r="M22" s="55">
        <v>0</v>
      </c>
      <c r="N22" s="55"/>
      <c r="O22" s="55"/>
      <c r="P22" s="55"/>
      <c r="Q22" s="55">
        <v>1</v>
      </c>
      <c r="R22" s="55">
        <v>-3</v>
      </c>
      <c r="S22" s="55">
        <v>0</v>
      </c>
      <c r="T22" s="55">
        <v>0</v>
      </c>
      <c r="U22" s="55"/>
    </row>
    <row r="23" spans="1:21">
      <c r="A23" s="55" t="s">
        <v>120</v>
      </c>
      <c r="B23" s="55">
        <v>0.05</v>
      </c>
      <c r="C23" s="55">
        <v>0.1</v>
      </c>
      <c r="D23" s="55">
        <v>0.2</v>
      </c>
      <c r="E23" s="55">
        <v>0.4</v>
      </c>
      <c r="F23" s="55">
        <v>0.5</v>
      </c>
      <c r="G23" s="55"/>
      <c r="H23" s="55"/>
      <c r="I23" s="55"/>
      <c r="J23" s="55">
        <v>-1</v>
      </c>
      <c r="K23" s="55">
        <v>-3</v>
      </c>
      <c r="L23" s="55">
        <v>0</v>
      </c>
      <c r="M23" s="55">
        <v>0</v>
      </c>
      <c r="N23" s="55"/>
      <c r="O23" s="55"/>
      <c r="P23" s="55"/>
      <c r="Q23" s="55">
        <v>-1</v>
      </c>
      <c r="R23" s="55">
        <v>-3</v>
      </c>
      <c r="S23" s="55">
        <v>0</v>
      </c>
      <c r="T23" s="55">
        <v>0</v>
      </c>
      <c r="U23" s="55"/>
    </row>
    <row r="24" spans="1:21">
      <c r="A24" s="56" t="s">
        <v>119</v>
      </c>
      <c r="B24" s="55"/>
      <c r="C24" s="55"/>
      <c r="D24" s="55"/>
      <c r="E24" s="55"/>
      <c r="F24" s="55"/>
      <c r="G24" s="55"/>
      <c r="H24" s="55"/>
      <c r="I24" s="55"/>
      <c r="J24" s="55">
        <v>0</v>
      </c>
      <c r="K24" s="55">
        <v>0</v>
      </c>
      <c r="L24" s="55">
        <v>1</v>
      </c>
      <c r="M24" s="55">
        <v>0</v>
      </c>
      <c r="N24" s="55"/>
      <c r="O24" s="55"/>
      <c r="P24" s="55"/>
      <c r="Q24" s="55">
        <v>0</v>
      </c>
      <c r="R24" s="55">
        <v>0</v>
      </c>
      <c r="S24" s="55">
        <v>1</v>
      </c>
      <c r="T24" s="55">
        <v>0</v>
      </c>
      <c r="U24" s="55"/>
    </row>
    <row r="25" spans="1:21">
      <c r="A25" s="55"/>
      <c r="B25" s="55"/>
      <c r="C25" s="55"/>
      <c r="D25" s="55"/>
      <c r="E25" s="55"/>
      <c r="F25" s="55"/>
      <c r="G25" s="55"/>
      <c r="H25" s="55"/>
      <c r="I25" s="55"/>
      <c r="J25" s="55">
        <v>1</v>
      </c>
      <c r="K25" s="55">
        <v>0</v>
      </c>
      <c r="L25" s="55">
        <v>1</v>
      </c>
      <c r="M25" s="55">
        <v>0</v>
      </c>
      <c r="N25" s="55"/>
      <c r="O25" s="55"/>
      <c r="P25" s="55"/>
      <c r="Q25" s="55">
        <v>1</v>
      </c>
      <c r="R25" s="55">
        <v>0</v>
      </c>
      <c r="S25" s="55">
        <v>1</v>
      </c>
      <c r="T25" s="55">
        <v>0</v>
      </c>
      <c r="U25" s="55"/>
    </row>
    <row r="26" spans="1:21">
      <c r="A26" s="55"/>
      <c r="B26" s="55"/>
      <c r="C26" s="55"/>
      <c r="D26" s="55"/>
      <c r="E26" s="55"/>
      <c r="F26" s="55"/>
      <c r="G26" s="55"/>
      <c r="H26" s="55"/>
      <c r="I26" s="55"/>
      <c r="J26" s="55">
        <v>-1</v>
      </c>
      <c r="K26" s="55">
        <v>0</v>
      </c>
      <c r="L26" s="55">
        <v>1</v>
      </c>
      <c r="M26" s="55">
        <v>0</v>
      </c>
      <c r="N26" s="55"/>
      <c r="O26" s="55"/>
      <c r="P26" s="55"/>
      <c r="Q26" s="55">
        <v>-1</v>
      </c>
      <c r="R26" s="55">
        <v>0</v>
      </c>
      <c r="S26" s="55">
        <v>1</v>
      </c>
      <c r="T26" s="55">
        <v>0</v>
      </c>
      <c r="U26" s="55"/>
    </row>
    <row r="27" spans="1:21">
      <c r="A27" s="55"/>
      <c r="B27" s="55"/>
      <c r="C27" s="55"/>
      <c r="D27" s="55"/>
      <c r="E27" s="55"/>
      <c r="F27" s="55"/>
      <c r="G27" s="55"/>
      <c r="H27" s="55"/>
      <c r="I27" s="55"/>
      <c r="J27" s="55">
        <v>0</v>
      </c>
      <c r="K27" s="55">
        <v>1</v>
      </c>
      <c r="L27" s="55">
        <v>1</v>
      </c>
      <c r="M27" s="55">
        <v>0</v>
      </c>
      <c r="N27" s="55"/>
      <c r="O27" s="55"/>
      <c r="P27" s="55"/>
      <c r="Q27" s="55">
        <v>0</v>
      </c>
      <c r="R27" s="55">
        <v>1</v>
      </c>
      <c r="S27" s="55">
        <v>1</v>
      </c>
      <c r="T27" s="55">
        <v>0</v>
      </c>
      <c r="U27" s="55"/>
    </row>
    <row r="28" spans="1:21">
      <c r="A28" s="55"/>
      <c r="B28" s="55"/>
      <c r="C28" s="55"/>
      <c r="D28" s="55"/>
      <c r="E28" s="55"/>
      <c r="F28" s="55"/>
      <c r="G28" s="55"/>
      <c r="H28" s="55"/>
      <c r="I28" s="55"/>
      <c r="J28" s="55">
        <v>1</v>
      </c>
      <c r="K28" s="55">
        <v>1</v>
      </c>
      <c r="L28" s="55">
        <v>1</v>
      </c>
      <c r="M28" s="55">
        <v>0</v>
      </c>
      <c r="N28" s="55"/>
      <c r="O28" s="55"/>
      <c r="P28" s="55"/>
      <c r="Q28" s="55">
        <v>1</v>
      </c>
      <c r="R28" s="55">
        <v>1</v>
      </c>
      <c r="S28" s="55">
        <v>1</v>
      </c>
      <c r="T28" s="55">
        <v>0</v>
      </c>
      <c r="U28" s="55"/>
    </row>
    <row r="29" spans="1:21">
      <c r="A29" s="55"/>
      <c r="B29" s="55"/>
      <c r="C29" s="55"/>
      <c r="D29" s="55"/>
      <c r="E29" s="55"/>
      <c r="F29" s="55"/>
      <c r="G29" s="55"/>
      <c r="H29" s="55"/>
      <c r="I29" s="55"/>
      <c r="J29" s="55">
        <v>-1</v>
      </c>
      <c r="K29" s="55">
        <v>1</v>
      </c>
      <c r="L29" s="55">
        <v>1</v>
      </c>
      <c r="M29" s="55">
        <v>0</v>
      </c>
      <c r="N29" s="55"/>
      <c r="O29" s="55"/>
      <c r="P29" s="55"/>
      <c r="Q29" s="55">
        <v>-1</v>
      </c>
      <c r="R29" s="55">
        <v>1</v>
      </c>
      <c r="S29" s="55">
        <v>1</v>
      </c>
      <c r="T29" s="55">
        <v>0</v>
      </c>
      <c r="U29" s="55"/>
    </row>
    <row r="30" spans="1:21">
      <c r="A30" s="55"/>
      <c r="B30" s="55"/>
      <c r="C30" s="55"/>
      <c r="D30" s="55"/>
      <c r="E30" s="55"/>
      <c r="F30" s="55"/>
      <c r="G30" s="55"/>
      <c r="H30" s="55"/>
      <c r="I30" s="55"/>
      <c r="J30" s="55">
        <v>0</v>
      </c>
      <c r="K30" s="55">
        <v>2</v>
      </c>
      <c r="L30" s="55">
        <v>1</v>
      </c>
      <c r="M30" s="55">
        <v>0</v>
      </c>
      <c r="N30" s="55"/>
      <c r="O30" s="55"/>
      <c r="P30" s="55"/>
      <c r="Q30" s="55">
        <v>0</v>
      </c>
      <c r="R30" s="55">
        <v>2</v>
      </c>
      <c r="S30" s="55">
        <v>1</v>
      </c>
      <c r="T30" s="55">
        <v>0</v>
      </c>
      <c r="U30" s="55"/>
    </row>
    <row r="31" spans="1:21" ht="13.2">
      <c r="A31" s="55"/>
      <c r="B31" s="17" t="s">
        <v>72</v>
      </c>
      <c r="C31" s="17">
        <f>1.75*(C45*C35*C43)^2/(C48*C46^3*C47^2)</f>
        <v>36157.295210850891</v>
      </c>
      <c r="D31" s="17"/>
      <c r="E31" s="17"/>
      <c r="F31" s="17"/>
      <c r="G31" s="17"/>
      <c r="H31" s="17"/>
      <c r="I31" s="55"/>
      <c r="J31" s="55">
        <v>1</v>
      </c>
      <c r="K31" s="55">
        <v>2</v>
      </c>
      <c r="L31" s="55">
        <v>1</v>
      </c>
      <c r="M31" s="55">
        <v>0</v>
      </c>
      <c r="N31" s="55"/>
      <c r="O31" s="55"/>
      <c r="P31" s="55"/>
      <c r="Q31" s="55">
        <v>1</v>
      </c>
      <c r="R31" s="55">
        <v>2</v>
      </c>
      <c r="S31" s="55">
        <v>1</v>
      </c>
      <c r="T31" s="55">
        <v>0</v>
      </c>
      <c r="U31" s="55"/>
    </row>
    <row r="32" spans="1:21" ht="13.2">
      <c r="A32" s="55"/>
      <c r="B32" s="19" t="s">
        <v>73</v>
      </c>
      <c r="C32" s="20">
        <f>150*(1-C46)*C45*C35*C43/(C47*C46^3*C48^2)</f>
        <v>72558.196045360164</v>
      </c>
      <c r="D32" s="19"/>
      <c r="E32" s="17"/>
      <c r="F32" s="17"/>
      <c r="G32" s="17"/>
      <c r="H32" s="17"/>
      <c r="I32" s="55"/>
      <c r="J32" s="55">
        <v>-1</v>
      </c>
      <c r="K32" s="55">
        <v>2</v>
      </c>
      <c r="L32" s="55">
        <v>1</v>
      </c>
      <c r="M32" s="55">
        <v>0</v>
      </c>
      <c r="N32" s="55"/>
      <c r="O32" s="55"/>
      <c r="P32" s="55"/>
      <c r="Q32" s="55">
        <v>-1</v>
      </c>
      <c r="R32" s="55">
        <v>2</v>
      </c>
      <c r="S32" s="55">
        <v>1</v>
      </c>
      <c r="T32" s="55">
        <v>0</v>
      </c>
      <c r="U32" s="55"/>
    </row>
    <row r="33" spans="1:21" ht="13.2">
      <c r="A33" s="55"/>
      <c r="B33" s="17" t="s">
        <v>74</v>
      </c>
      <c r="C33" s="21">
        <f>C45^3*C43*(C44-C43)*C49/(C47^2)</f>
        <v>1401874.1723681756</v>
      </c>
      <c r="D33" s="19"/>
      <c r="E33" s="17"/>
      <c r="F33" s="17"/>
      <c r="G33" s="17"/>
      <c r="H33" s="17"/>
      <c r="I33" s="55"/>
      <c r="J33" s="55">
        <v>0</v>
      </c>
      <c r="K33" s="55">
        <v>3</v>
      </c>
      <c r="L33" s="55">
        <v>1</v>
      </c>
      <c r="M33" s="55">
        <v>0</v>
      </c>
      <c r="N33" s="55"/>
      <c r="O33" s="55"/>
      <c r="P33" s="55"/>
      <c r="Q33" s="55">
        <v>0</v>
      </c>
      <c r="R33" s="55">
        <v>3</v>
      </c>
      <c r="S33" s="55">
        <v>1</v>
      </c>
      <c r="T33" s="55">
        <v>0</v>
      </c>
      <c r="U33" s="55"/>
    </row>
    <row r="34" spans="1:21" ht="13.2">
      <c r="A34" s="55"/>
      <c r="B34" s="17" t="s">
        <v>75</v>
      </c>
      <c r="C34" s="21">
        <f>C31+C32-C33</f>
        <v>-1293158.6811119646</v>
      </c>
      <c r="D34" s="19"/>
      <c r="E34" s="17"/>
      <c r="F34" s="17"/>
      <c r="G34" s="17"/>
      <c r="H34" s="17"/>
      <c r="I34" s="55"/>
      <c r="J34" s="55">
        <v>1</v>
      </c>
      <c r="K34" s="55">
        <v>3</v>
      </c>
      <c r="L34" s="55">
        <v>1</v>
      </c>
      <c r="M34" s="55">
        <v>0</v>
      </c>
      <c r="N34" s="55"/>
      <c r="O34" s="55"/>
      <c r="P34" s="55"/>
      <c r="Q34" s="55">
        <v>1</v>
      </c>
      <c r="R34" s="55">
        <v>3</v>
      </c>
      <c r="S34" s="55">
        <v>1</v>
      </c>
      <c r="T34" s="55">
        <v>0</v>
      </c>
      <c r="U34" s="55"/>
    </row>
    <row r="35" spans="1:21" ht="14.4">
      <c r="A35" s="55"/>
      <c r="B35" s="29" t="s">
        <v>76</v>
      </c>
      <c r="C35" s="30">
        <v>0.14311045492083774</v>
      </c>
      <c r="D35" s="31" t="s">
        <v>50</v>
      </c>
      <c r="E35" s="17"/>
      <c r="F35" s="30"/>
      <c r="G35" s="17"/>
      <c r="H35" s="17"/>
      <c r="I35" s="55"/>
      <c r="J35" s="55">
        <v>-1</v>
      </c>
      <c r="K35" s="55">
        <v>3</v>
      </c>
      <c r="L35" s="55">
        <v>1</v>
      </c>
      <c r="M35" s="55">
        <v>0</v>
      </c>
      <c r="N35" s="55"/>
      <c r="O35" s="55"/>
      <c r="P35" s="55"/>
      <c r="Q35" s="55">
        <v>-1</v>
      </c>
      <c r="R35" s="55">
        <v>3</v>
      </c>
      <c r="S35" s="55">
        <v>1</v>
      </c>
      <c r="T35" s="55">
        <v>0</v>
      </c>
      <c r="U35" s="55"/>
    </row>
    <row r="36" spans="1:21" ht="13.2">
      <c r="A36" s="55"/>
      <c r="B36" s="32"/>
      <c r="C36" s="33">
        <f>100*C35</f>
        <v>14.311045492083775</v>
      </c>
      <c r="D36" s="34" t="s">
        <v>23</v>
      </c>
      <c r="E36" s="17"/>
      <c r="F36" s="17"/>
      <c r="G36" s="17"/>
      <c r="H36" s="17"/>
      <c r="I36" s="55"/>
      <c r="J36" s="55">
        <v>0</v>
      </c>
      <c r="K36" s="55">
        <v>-1</v>
      </c>
      <c r="L36" s="55">
        <v>1</v>
      </c>
      <c r="M36" s="55">
        <v>0</v>
      </c>
      <c r="N36" s="55"/>
      <c r="O36" s="55"/>
      <c r="P36" s="55"/>
      <c r="Q36" s="55">
        <v>0</v>
      </c>
      <c r="R36" s="55">
        <v>-1</v>
      </c>
      <c r="S36" s="55">
        <v>1</v>
      </c>
      <c r="T36" s="55">
        <v>0</v>
      </c>
      <c r="U36" s="55"/>
    </row>
    <row r="37" spans="1:21" ht="13.2">
      <c r="A37" s="55"/>
      <c r="B37" s="19"/>
      <c r="C37" s="17"/>
      <c r="D37" s="17"/>
      <c r="E37" s="17"/>
      <c r="F37" s="17"/>
      <c r="G37" s="17"/>
      <c r="H37" s="17"/>
      <c r="I37" s="55"/>
      <c r="J37" s="55">
        <v>1</v>
      </c>
      <c r="K37" s="55">
        <v>-1</v>
      </c>
      <c r="L37" s="55">
        <v>1</v>
      </c>
      <c r="M37" s="55">
        <v>0</v>
      </c>
      <c r="N37" s="55"/>
      <c r="O37" s="55"/>
      <c r="P37" s="55"/>
      <c r="Q37" s="55">
        <v>1</v>
      </c>
      <c r="R37" s="55">
        <v>-1</v>
      </c>
      <c r="S37" s="55">
        <v>1</v>
      </c>
      <c r="T37" s="55">
        <v>0</v>
      </c>
      <c r="U37" s="55"/>
    </row>
    <row r="38" spans="1:21" ht="15.6">
      <c r="A38" s="55"/>
      <c r="B38" s="22" t="s">
        <v>57</v>
      </c>
      <c r="C38" s="23">
        <f>(C43*C45*C32)/C47</f>
        <v>15706521.723241797</v>
      </c>
      <c r="D38" s="17"/>
      <c r="E38" s="17"/>
      <c r="F38" s="17"/>
      <c r="G38" s="17"/>
      <c r="H38" s="17"/>
      <c r="I38" s="55"/>
      <c r="J38" s="55">
        <v>-1</v>
      </c>
      <c r="K38" s="55">
        <v>-1</v>
      </c>
      <c r="L38" s="55">
        <v>1</v>
      </c>
      <c r="M38" s="55">
        <v>0</v>
      </c>
      <c r="N38" s="55"/>
      <c r="O38" s="55"/>
      <c r="P38" s="55"/>
      <c r="Q38" s="55">
        <v>-1</v>
      </c>
      <c r="R38" s="55">
        <v>-1</v>
      </c>
      <c r="S38" s="55">
        <v>1</v>
      </c>
      <c r="T38" s="55">
        <v>0</v>
      </c>
      <c r="U38" s="55"/>
    </row>
    <row r="39" spans="1:21" ht="13.2">
      <c r="A39" s="55"/>
      <c r="B39" s="22"/>
      <c r="C39" s="23"/>
      <c r="D39" s="17"/>
      <c r="E39" s="17"/>
      <c r="F39" s="17"/>
      <c r="G39" s="17"/>
      <c r="H39" s="17"/>
      <c r="I39" s="55"/>
      <c r="J39" s="55">
        <v>0</v>
      </c>
      <c r="K39" s="55">
        <v>-2</v>
      </c>
      <c r="L39" s="55">
        <v>1</v>
      </c>
      <c r="M39" s="55">
        <v>0</v>
      </c>
      <c r="N39" s="55"/>
      <c r="O39" s="55"/>
      <c r="P39" s="55"/>
      <c r="Q39" s="55">
        <v>0</v>
      </c>
      <c r="R39" s="55">
        <v>-2</v>
      </c>
      <c r="S39" s="55">
        <v>1</v>
      </c>
      <c r="T39" s="55">
        <v>0</v>
      </c>
      <c r="U39" s="55"/>
    </row>
    <row r="40" spans="1:21" ht="13.2">
      <c r="A40" s="55"/>
      <c r="B40" s="17" t="s">
        <v>69</v>
      </c>
      <c r="C40" s="17" t="s">
        <v>68</v>
      </c>
      <c r="D40" s="17"/>
      <c r="E40" s="17"/>
      <c r="F40" s="17"/>
      <c r="G40" s="17"/>
      <c r="H40" s="17"/>
      <c r="I40" s="55"/>
      <c r="J40" s="55">
        <v>1</v>
      </c>
      <c r="K40" s="55">
        <v>-2</v>
      </c>
      <c r="L40" s="55">
        <v>1</v>
      </c>
      <c r="M40" s="55">
        <v>0</v>
      </c>
      <c r="N40" s="55"/>
      <c r="O40" s="55"/>
      <c r="P40" s="55"/>
      <c r="Q40" s="55">
        <v>1</v>
      </c>
      <c r="R40" s="55">
        <v>-2</v>
      </c>
      <c r="S40" s="55">
        <v>1</v>
      </c>
      <c r="T40" s="55">
        <v>0</v>
      </c>
      <c r="U40" s="55"/>
    </row>
    <row r="41" spans="1:21" ht="13.2">
      <c r="A41" s="55"/>
      <c r="B41" s="17" t="s">
        <v>64</v>
      </c>
      <c r="C41" s="17">
        <v>293</v>
      </c>
      <c r="D41" s="17" t="s">
        <v>67</v>
      </c>
      <c r="E41" s="17"/>
      <c r="F41" s="17"/>
      <c r="G41" s="17"/>
      <c r="H41" s="17"/>
      <c r="I41" s="55"/>
      <c r="J41" s="55">
        <v>-1</v>
      </c>
      <c r="K41" s="55">
        <v>-2</v>
      </c>
      <c r="L41" s="55">
        <v>1</v>
      </c>
      <c r="M41" s="55">
        <v>0</v>
      </c>
      <c r="N41" s="55"/>
      <c r="O41" s="55"/>
      <c r="P41" s="55"/>
      <c r="Q41" s="55">
        <v>-1</v>
      </c>
      <c r="R41" s="55">
        <v>-2</v>
      </c>
      <c r="S41" s="55">
        <v>1</v>
      </c>
      <c r="T41" s="55">
        <v>0</v>
      </c>
      <c r="U41" s="55"/>
    </row>
    <row r="42" spans="1:21" ht="13.2">
      <c r="A42" s="55"/>
      <c r="B42" s="17" t="s">
        <v>65</v>
      </c>
      <c r="C42" s="17">
        <v>1</v>
      </c>
      <c r="D42" s="17" t="s">
        <v>66</v>
      </c>
      <c r="E42" s="17"/>
      <c r="F42" s="17"/>
      <c r="G42" s="17"/>
      <c r="H42" s="17"/>
      <c r="I42" s="55"/>
      <c r="J42" s="55">
        <v>0</v>
      </c>
      <c r="K42" s="55">
        <v>-3</v>
      </c>
      <c r="L42" s="55">
        <v>1</v>
      </c>
      <c r="M42" s="55">
        <v>0</v>
      </c>
      <c r="N42" s="55"/>
      <c r="O42" s="55"/>
      <c r="P42" s="55"/>
      <c r="Q42" s="55">
        <v>0</v>
      </c>
      <c r="R42" s="55">
        <v>-3</v>
      </c>
      <c r="S42" s="55">
        <v>1</v>
      </c>
      <c r="T42" s="55">
        <v>0</v>
      </c>
      <c r="U42" s="55"/>
    </row>
    <row r="43" spans="1:21" ht="16.8">
      <c r="A43" s="55"/>
      <c r="B43" s="19" t="s">
        <v>58</v>
      </c>
      <c r="C43" s="24">
        <f>1000*273*0.0012946*C42/C41</f>
        <v>1.2062313993174061</v>
      </c>
      <c r="D43" s="19" t="s">
        <v>59</v>
      </c>
      <c r="E43" s="17"/>
      <c r="F43" s="17"/>
      <c r="G43" s="17"/>
      <c r="H43" s="17"/>
      <c r="I43" s="55"/>
      <c r="J43" s="55">
        <v>1</v>
      </c>
      <c r="K43" s="55">
        <v>-3</v>
      </c>
      <c r="L43" s="55">
        <v>1</v>
      </c>
      <c r="M43" s="55">
        <v>0</v>
      </c>
      <c r="N43" s="55"/>
      <c r="O43" s="55"/>
      <c r="P43" s="55"/>
      <c r="Q43" s="55">
        <v>1</v>
      </c>
      <c r="R43" s="55">
        <v>-3</v>
      </c>
      <c r="S43" s="55">
        <v>1</v>
      </c>
      <c r="T43" s="55">
        <v>0</v>
      </c>
      <c r="U43" s="55"/>
    </row>
    <row r="44" spans="1:21" ht="16.8">
      <c r="A44" s="55"/>
      <c r="B44" s="19" t="s">
        <v>60</v>
      </c>
      <c r="C44" s="18">
        <v>1131</v>
      </c>
      <c r="D44" s="19" t="s">
        <v>61</v>
      </c>
      <c r="E44" s="19"/>
      <c r="F44" s="19"/>
      <c r="G44" s="19"/>
      <c r="H44" s="19"/>
      <c r="I44" s="55"/>
      <c r="J44" s="55">
        <v>-1</v>
      </c>
      <c r="K44" s="55">
        <v>-3</v>
      </c>
      <c r="L44" s="55">
        <v>1</v>
      </c>
      <c r="M44" s="55">
        <v>0</v>
      </c>
      <c r="N44" s="55"/>
      <c r="O44" s="55"/>
      <c r="P44" s="55"/>
      <c r="Q44" s="55">
        <v>-1</v>
      </c>
      <c r="R44" s="55">
        <v>-3</v>
      </c>
      <c r="S44" s="55">
        <v>1</v>
      </c>
      <c r="T44" s="55">
        <v>0</v>
      </c>
      <c r="U44" s="55"/>
    </row>
    <row r="45" spans="1:21" ht="15.6">
      <c r="A45" s="55"/>
      <c r="B45" s="19" t="s">
        <v>62</v>
      </c>
      <c r="C45" s="25">
        <v>3.2560000000000002E-3</v>
      </c>
      <c r="D45" s="19" t="s">
        <v>51</v>
      </c>
      <c r="E45" s="19"/>
      <c r="F45" s="19"/>
      <c r="G45" s="19"/>
      <c r="H45" s="19"/>
      <c r="I45" s="55"/>
      <c r="J45" s="55">
        <v>0</v>
      </c>
      <c r="K45" s="55">
        <v>0</v>
      </c>
      <c r="L45" s="55">
        <v>-1</v>
      </c>
      <c r="M45" s="55">
        <v>0</v>
      </c>
      <c r="N45" s="55"/>
      <c r="O45" s="55"/>
      <c r="P45" s="55"/>
      <c r="Q45" s="55">
        <v>0</v>
      </c>
      <c r="R45" s="55">
        <v>0</v>
      </c>
      <c r="S45" s="55">
        <v>-1</v>
      </c>
      <c r="T45" s="55">
        <v>0</v>
      </c>
      <c r="U45" s="55"/>
    </row>
    <row r="46" spans="1:21" ht="13.2">
      <c r="A46" s="55"/>
      <c r="B46" s="19" t="s">
        <v>52</v>
      </c>
      <c r="C46" s="21">
        <v>0.37844</v>
      </c>
      <c r="D46" s="19"/>
      <c r="E46" s="19"/>
      <c r="F46" s="19"/>
      <c r="G46" s="19"/>
      <c r="H46" s="19"/>
      <c r="I46" s="55"/>
      <c r="J46" s="55">
        <v>1</v>
      </c>
      <c r="K46" s="55">
        <v>0</v>
      </c>
      <c r="L46" s="55">
        <v>-1</v>
      </c>
      <c r="M46" s="55">
        <v>0</v>
      </c>
      <c r="N46" s="55"/>
      <c r="O46" s="55"/>
      <c r="P46" s="55"/>
      <c r="Q46" s="55">
        <v>1</v>
      </c>
      <c r="R46" s="55">
        <v>0</v>
      </c>
      <c r="S46" s="55">
        <v>-1</v>
      </c>
      <c r="T46" s="55">
        <v>0</v>
      </c>
      <c r="U46" s="55"/>
    </row>
    <row r="47" spans="1:21" ht="13.2">
      <c r="A47" s="55"/>
      <c r="B47" s="19" t="s">
        <v>53</v>
      </c>
      <c r="C47" s="27">
        <f>((C41/273)^1.5)*383*0.0001717/(110+C41)/10</f>
        <v>1.8143517291582025E-5</v>
      </c>
      <c r="D47" s="19" t="s">
        <v>54</v>
      </c>
      <c r="E47" s="19"/>
      <c r="F47" s="25"/>
      <c r="G47" s="19"/>
      <c r="H47" s="19"/>
      <c r="I47" s="55"/>
      <c r="J47" s="55">
        <v>-1</v>
      </c>
      <c r="K47" s="55">
        <v>0</v>
      </c>
      <c r="L47" s="55">
        <v>-1</v>
      </c>
      <c r="M47" s="55">
        <v>0</v>
      </c>
      <c r="N47" s="55"/>
      <c r="O47" s="55"/>
      <c r="P47" s="55"/>
      <c r="Q47" s="55">
        <v>-1</v>
      </c>
      <c r="R47" s="55">
        <v>0</v>
      </c>
      <c r="S47" s="55">
        <v>-1</v>
      </c>
      <c r="T47" s="55">
        <v>0</v>
      </c>
      <c r="U47" s="55"/>
    </row>
    <row r="48" spans="1:21" ht="13.2">
      <c r="A48" s="55"/>
      <c r="B48" s="19" t="s">
        <v>55</v>
      </c>
      <c r="C48" s="21">
        <v>0.85699999999999998</v>
      </c>
      <c r="D48" s="19" t="s">
        <v>77</v>
      </c>
      <c r="E48" s="19"/>
      <c r="F48" s="19"/>
      <c r="G48" s="19"/>
      <c r="H48" s="19"/>
      <c r="I48" s="55"/>
      <c r="J48" s="55">
        <v>0</v>
      </c>
      <c r="K48" s="55">
        <v>1</v>
      </c>
      <c r="L48" s="55">
        <v>-1</v>
      </c>
      <c r="M48" s="55">
        <v>0</v>
      </c>
      <c r="N48" s="55"/>
      <c r="O48" s="55"/>
      <c r="P48" s="55"/>
      <c r="Q48" s="55">
        <v>0</v>
      </c>
      <c r="R48" s="55">
        <v>1</v>
      </c>
      <c r="S48" s="55">
        <v>-1</v>
      </c>
      <c r="T48" s="55">
        <v>0</v>
      </c>
      <c r="U48" s="55"/>
    </row>
    <row r="49" spans="1:21" ht="15.6">
      <c r="A49" s="55"/>
      <c r="B49" s="19" t="s">
        <v>56</v>
      </c>
      <c r="C49" s="26">
        <v>9.81</v>
      </c>
      <c r="D49" s="19" t="s">
        <v>63</v>
      </c>
      <c r="E49" s="17"/>
      <c r="F49" s="17"/>
      <c r="G49" s="17"/>
      <c r="H49" s="17"/>
      <c r="I49" s="55"/>
      <c r="J49" s="55">
        <v>1</v>
      </c>
      <c r="K49" s="55">
        <v>1</v>
      </c>
      <c r="L49" s="55">
        <v>-1</v>
      </c>
      <c r="M49" s="55">
        <v>0</v>
      </c>
      <c r="N49" s="55"/>
      <c r="O49" s="55"/>
      <c r="P49" s="55"/>
      <c r="Q49" s="55">
        <v>1</v>
      </c>
      <c r="R49" s="55">
        <v>1</v>
      </c>
      <c r="S49" s="55">
        <v>-1</v>
      </c>
      <c r="T49" s="55">
        <v>0</v>
      </c>
      <c r="U49" s="55"/>
    </row>
    <row r="50" spans="1:21">
      <c r="A50" s="55"/>
      <c r="B50" s="55"/>
      <c r="C50" s="55"/>
      <c r="D50" s="55"/>
      <c r="E50" s="55"/>
      <c r="F50" s="55"/>
      <c r="G50" s="55"/>
      <c r="H50" s="55"/>
      <c r="I50" s="55"/>
      <c r="J50" s="55">
        <v>-1</v>
      </c>
      <c r="K50" s="55">
        <v>1</v>
      </c>
      <c r="L50" s="55">
        <v>-1</v>
      </c>
      <c r="M50" s="55">
        <v>0</v>
      </c>
      <c r="N50" s="55"/>
      <c r="O50" s="55"/>
      <c r="P50" s="55"/>
      <c r="Q50" s="55">
        <v>-1</v>
      </c>
      <c r="R50" s="55">
        <v>1</v>
      </c>
      <c r="S50" s="55">
        <v>-1</v>
      </c>
      <c r="T50" s="55">
        <v>0</v>
      </c>
      <c r="U50" s="55"/>
    </row>
    <row r="51" spans="1:21">
      <c r="A51" s="55"/>
      <c r="B51" s="55"/>
      <c r="C51" s="55"/>
      <c r="D51" s="55"/>
      <c r="E51" s="55"/>
      <c r="F51" s="55"/>
      <c r="G51" s="55"/>
      <c r="H51" s="55"/>
      <c r="I51" s="55"/>
      <c r="J51" s="55">
        <v>0</v>
      </c>
      <c r="K51" s="55">
        <v>2</v>
      </c>
      <c r="L51" s="55">
        <v>-1</v>
      </c>
      <c r="M51" s="55">
        <v>0</v>
      </c>
      <c r="N51" s="55"/>
      <c r="O51" s="55"/>
      <c r="P51" s="55"/>
      <c r="Q51" s="55">
        <v>0</v>
      </c>
      <c r="R51" s="55">
        <v>2</v>
      </c>
      <c r="S51" s="55">
        <v>-1</v>
      </c>
      <c r="T51" s="55">
        <v>0</v>
      </c>
      <c r="U51" s="55"/>
    </row>
    <row r="52" spans="1:21">
      <c r="A52" s="55"/>
      <c r="B52" s="55"/>
      <c r="C52" s="55"/>
      <c r="D52" s="55"/>
      <c r="E52" s="55"/>
      <c r="F52" s="55"/>
      <c r="G52" s="55"/>
      <c r="H52" s="55"/>
      <c r="I52" s="55"/>
      <c r="J52" s="55">
        <v>1</v>
      </c>
      <c r="K52" s="55">
        <v>2</v>
      </c>
      <c r="L52" s="55">
        <v>-1</v>
      </c>
      <c r="M52" s="55">
        <v>0</v>
      </c>
      <c r="N52" s="55"/>
      <c r="O52" s="55"/>
      <c r="P52" s="55"/>
      <c r="Q52" s="55">
        <v>1</v>
      </c>
      <c r="R52" s="55">
        <v>2</v>
      </c>
      <c r="S52" s="55">
        <v>-1</v>
      </c>
      <c r="T52" s="55">
        <v>0</v>
      </c>
      <c r="U52" s="55"/>
    </row>
    <row r="53" spans="1:21">
      <c r="A53" s="55"/>
      <c r="B53" s="55"/>
      <c r="C53" s="55"/>
      <c r="D53" s="55"/>
      <c r="E53" s="55"/>
      <c r="F53" s="55"/>
      <c r="G53" s="55"/>
      <c r="H53" s="55"/>
      <c r="I53" s="55"/>
      <c r="J53" s="55">
        <v>-1</v>
      </c>
      <c r="K53" s="55">
        <v>2</v>
      </c>
      <c r="L53" s="55">
        <v>-1</v>
      </c>
      <c r="M53" s="55">
        <v>0</v>
      </c>
      <c r="N53" s="55"/>
      <c r="O53" s="55"/>
      <c r="P53" s="55"/>
      <c r="Q53" s="55">
        <v>-1</v>
      </c>
      <c r="R53" s="55">
        <v>2</v>
      </c>
      <c r="S53" s="55">
        <v>-1</v>
      </c>
      <c r="T53" s="55">
        <v>0</v>
      </c>
      <c r="U53" s="55"/>
    </row>
    <row r="54" spans="1:21">
      <c r="A54" s="55"/>
      <c r="B54" s="55"/>
      <c r="C54" s="55"/>
      <c r="D54" s="55"/>
      <c r="E54" s="55"/>
      <c r="F54" s="55"/>
      <c r="G54" s="55"/>
      <c r="H54" s="55"/>
      <c r="I54" s="55"/>
      <c r="J54" s="55">
        <v>0</v>
      </c>
      <c r="K54" s="55">
        <v>3</v>
      </c>
      <c r="L54" s="55">
        <v>-1</v>
      </c>
      <c r="M54" s="55">
        <v>0</v>
      </c>
      <c r="N54" s="55"/>
      <c r="O54" s="55"/>
      <c r="P54" s="55"/>
      <c r="Q54" s="55">
        <v>0</v>
      </c>
      <c r="R54" s="55">
        <v>3</v>
      </c>
      <c r="S54" s="55">
        <v>-1</v>
      </c>
      <c r="T54" s="55">
        <v>0</v>
      </c>
      <c r="U54" s="55"/>
    </row>
    <row r="55" spans="1:21">
      <c r="A55" s="55"/>
      <c r="B55" s="55"/>
      <c r="C55" s="55"/>
      <c r="D55" s="55"/>
      <c r="E55" s="55"/>
      <c r="F55" s="55"/>
      <c r="G55" s="55"/>
      <c r="H55" s="55"/>
      <c r="I55" s="55"/>
      <c r="J55" s="55">
        <v>1</v>
      </c>
      <c r="K55" s="55">
        <v>3</v>
      </c>
      <c r="L55" s="55">
        <v>-1</v>
      </c>
      <c r="M55" s="55">
        <v>0</v>
      </c>
      <c r="N55" s="55"/>
      <c r="O55" s="55"/>
      <c r="P55" s="55"/>
      <c r="Q55" s="55">
        <v>1</v>
      </c>
      <c r="R55" s="55">
        <v>3</v>
      </c>
      <c r="S55" s="55">
        <v>-1</v>
      </c>
      <c r="T55" s="55">
        <v>0</v>
      </c>
      <c r="U55" s="55"/>
    </row>
    <row r="56" spans="1:21">
      <c r="A56" s="55"/>
      <c r="B56" s="55"/>
      <c r="C56" s="55"/>
      <c r="D56" s="55"/>
      <c r="E56" s="55"/>
      <c r="F56" s="55"/>
      <c r="G56" s="55"/>
      <c r="H56" s="55"/>
      <c r="I56" s="55"/>
      <c r="J56" s="55">
        <v>-1</v>
      </c>
      <c r="K56" s="55">
        <v>3</v>
      </c>
      <c r="L56" s="55">
        <v>-1</v>
      </c>
      <c r="M56" s="55">
        <v>0</v>
      </c>
      <c r="N56" s="55"/>
      <c r="O56" s="55"/>
      <c r="P56" s="55"/>
      <c r="Q56" s="55">
        <v>-1</v>
      </c>
      <c r="R56" s="55">
        <v>3</v>
      </c>
      <c r="S56" s="55">
        <v>-1</v>
      </c>
      <c r="T56" s="55">
        <v>0</v>
      </c>
      <c r="U56" s="55"/>
    </row>
    <row r="57" spans="1:21">
      <c r="A57" s="55"/>
      <c r="B57" s="55"/>
      <c r="C57" s="55"/>
      <c r="D57" s="55"/>
      <c r="E57" s="55"/>
      <c r="F57" s="55"/>
      <c r="G57" s="55"/>
      <c r="H57" s="55"/>
      <c r="I57" s="55"/>
      <c r="J57" s="55">
        <v>0</v>
      </c>
      <c r="K57" s="55">
        <v>-1</v>
      </c>
      <c r="L57" s="55">
        <v>-1</v>
      </c>
      <c r="M57" s="55">
        <v>0</v>
      </c>
      <c r="N57" s="55"/>
      <c r="O57" s="55"/>
      <c r="P57" s="55"/>
      <c r="Q57" s="55">
        <v>0</v>
      </c>
      <c r="R57" s="55">
        <v>-1</v>
      </c>
      <c r="S57" s="55">
        <v>-1</v>
      </c>
      <c r="T57" s="55">
        <v>0</v>
      </c>
      <c r="U57" s="55"/>
    </row>
    <row r="58" spans="1:21">
      <c r="A58" s="55"/>
      <c r="B58" s="55"/>
      <c r="C58" s="55"/>
      <c r="D58" s="55"/>
      <c r="E58" s="55"/>
      <c r="F58" s="55"/>
      <c r="G58" s="55"/>
      <c r="H58" s="55"/>
      <c r="I58" s="55"/>
      <c r="J58" s="55">
        <v>1</v>
      </c>
      <c r="K58" s="55">
        <v>-1</v>
      </c>
      <c r="L58" s="55">
        <v>-1</v>
      </c>
      <c r="M58" s="55">
        <v>0</v>
      </c>
      <c r="N58" s="55"/>
      <c r="O58" s="55"/>
      <c r="P58" s="55"/>
      <c r="Q58" s="55">
        <v>1</v>
      </c>
      <c r="R58" s="55">
        <v>-1</v>
      </c>
      <c r="S58" s="55">
        <v>-1</v>
      </c>
      <c r="T58" s="55">
        <v>0</v>
      </c>
      <c r="U58" s="55"/>
    </row>
    <row r="59" spans="1:21">
      <c r="A59" s="55"/>
      <c r="B59" s="55"/>
      <c r="C59" s="55"/>
      <c r="D59" s="55"/>
      <c r="E59" s="55"/>
      <c r="F59" s="55"/>
      <c r="G59" s="55"/>
      <c r="H59" s="55"/>
      <c r="I59" s="55"/>
      <c r="J59" s="55">
        <v>-1</v>
      </c>
      <c r="K59" s="55">
        <v>-1</v>
      </c>
      <c r="L59" s="55">
        <v>-1</v>
      </c>
      <c r="M59" s="55">
        <v>0</v>
      </c>
      <c r="N59" s="55"/>
      <c r="O59" s="55"/>
      <c r="P59" s="55"/>
      <c r="Q59" s="55">
        <v>-1</v>
      </c>
      <c r="R59" s="55">
        <v>-1</v>
      </c>
      <c r="S59" s="55">
        <v>-1</v>
      </c>
      <c r="T59" s="55">
        <v>0</v>
      </c>
      <c r="U59" s="55"/>
    </row>
    <row r="60" spans="1:21">
      <c r="A60" s="55"/>
      <c r="B60" s="55"/>
      <c r="C60" s="55"/>
      <c r="D60" s="55"/>
      <c r="E60" s="55"/>
      <c r="F60" s="55"/>
      <c r="G60" s="55"/>
      <c r="H60" s="55"/>
      <c r="I60" s="55"/>
      <c r="J60" s="55">
        <v>0</v>
      </c>
      <c r="K60" s="55">
        <v>-2</v>
      </c>
      <c r="L60" s="55">
        <v>-1</v>
      </c>
      <c r="M60" s="55">
        <v>0</v>
      </c>
      <c r="N60" s="55"/>
      <c r="O60" s="55"/>
      <c r="P60" s="55"/>
      <c r="Q60" s="55">
        <v>0</v>
      </c>
      <c r="R60" s="55">
        <v>-2</v>
      </c>
      <c r="S60" s="55">
        <v>-1</v>
      </c>
      <c r="T60" s="55">
        <v>0</v>
      </c>
      <c r="U60" s="55"/>
    </row>
    <row r="61" spans="1:21">
      <c r="A61" s="55"/>
      <c r="B61" s="55"/>
      <c r="C61" s="55"/>
      <c r="D61" s="55"/>
      <c r="E61" s="55"/>
      <c r="F61" s="55"/>
      <c r="G61" s="55"/>
      <c r="H61" s="55"/>
      <c r="I61" s="55"/>
      <c r="J61" s="55">
        <v>1</v>
      </c>
      <c r="K61" s="55">
        <v>-2</v>
      </c>
      <c r="L61" s="55">
        <v>-1</v>
      </c>
      <c r="M61" s="55">
        <v>0</v>
      </c>
      <c r="N61" s="55"/>
      <c r="O61" s="55"/>
      <c r="P61" s="55"/>
      <c r="Q61" s="55">
        <v>1</v>
      </c>
      <c r="R61" s="55">
        <v>-2</v>
      </c>
      <c r="S61" s="55">
        <v>-1</v>
      </c>
      <c r="T61" s="55">
        <v>0</v>
      </c>
      <c r="U61" s="55"/>
    </row>
    <row r="62" spans="1:21">
      <c r="A62" s="55"/>
      <c r="B62" s="55"/>
      <c r="C62" s="55"/>
      <c r="D62" s="55"/>
      <c r="E62" s="55"/>
      <c r="F62" s="55"/>
      <c r="G62" s="55"/>
      <c r="H62" s="55"/>
      <c r="I62" s="55"/>
      <c r="J62" s="55">
        <v>-1</v>
      </c>
      <c r="K62" s="55">
        <v>-2</v>
      </c>
      <c r="L62" s="55">
        <v>-1</v>
      </c>
      <c r="M62" s="55">
        <v>0</v>
      </c>
      <c r="N62" s="55"/>
      <c r="O62" s="55"/>
      <c r="P62" s="55"/>
      <c r="Q62" s="55">
        <v>-1</v>
      </c>
      <c r="R62" s="55">
        <v>-2</v>
      </c>
      <c r="S62" s="55">
        <v>-1</v>
      </c>
      <c r="T62" s="55">
        <v>0</v>
      </c>
      <c r="U62" s="55"/>
    </row>
    <row r="63" spans="1:21">
      <c r="A63" s="55"/>
      <c r="B63" s="55"/>
      <c r="C63" s="55"/>
      <c r="D63" s="55"/>
      <c r="E63" s="55"/>
      <c r="F63" s="55"/>
      <c r="G63" s="55"/>
      <c r="H63" s="55"/>
      <c r="I63" s="55"/>
      <c r="J63" s="55">
        <v>0</v>
      </c>
      <c r="K63" s="55">
        <v>-3</v>
      </c>
      <c r="L63" s="55">
        <v>-1</v>
      </c>
      <c r="M63" s="55">
        <v>0</v>
      </c>
      <c r="N63" s="55"/>
      <c r="O63" s="55"/>
      <c r="P63" s="55"/>
      <c r="Q63" s="55">
        <v>0</v>
      </c>
      <c r="R63" s="55">
        <v>-3</v>
      </c>
      <c r="S63" s="55">
        <v>-1</v>
      </c>
      <c r="T63" s="55">
        <v>0</v>
      </c>
      <c r="U63" s="55"/>
    </row>
    <row r="64" spans="1:21">
      <c r="A64" s="55"/>
      <c r="B64" s="55"/>
      <c r="C64" s="55"/>
      <c r="D64" s="55"/>
      <c r="E64" s="55"/>
      <c r="F64" s="55"/>
      <c r="G64" s="55"/>
      <c r="H64" s="55"/>
      <c r="I64" s="55"/>
      <c r="J64" s="55">
        <v>1</v>
      </c>
      <c r="K64" s="55">
        <v>-3</v>
      </c>
      <c r="L64" s="55">
        <v>-1</v>
      </c>
      <c r="M64" s="55">
        <v>0</v>
      </c>
      <c r="N64" s="55"/>
      <c r="O64" s="55"/>
      <c r="P64" s="55"/>
      <c r="Q64" s="55">
        <v>1</v>
      </c>
      <c r="R64" s="55">
        <v>-3</v>
      </c>
      <c r="S64" s="55">
        <v>-1</v>
      </c>
      <c r="T64" s="55">
        <v>0</v>
      </c>
      <c r="U64" s="55"/>
    </row>
    <row r="65" spans="1:21">
      <c r="A65" s="55"/>
      <c r="B65" s="55"/>
      <c r="C65" s="55"/>
      <c r="D65" s="55"/>
      <c r="E65" s="55"/>
      <c r="F65" s="55"/>
      <c r="G65" s="55"/>
      <c r="H65" s="55"/>
      <c r="I65" s="55"/>
      <c r="J65" s="55">
        <v>-1</v>
      </c>
      <c r="K65" s="55">
        <v>-3</v>
      </c>
      <c r="L65" s="55">
        <v>-1</v>
      </c>
      <c r="M65" s="55">
        <v>0</v>
      </c>
      <c r="N65" s="55"/>
      <c r="O65" s="55"/>
      <c r="P65" s="55"/>
      <c r="Q65" s="55">
        <v>-1</v>
      </c>
      <c r="R65" s="55">
        <v>-3</v>
      </c>
      <c r="S65" s="55">
        <v>-1</v>
      </c>
      <c r="T65" s="55">
        <v>0</v>
      </c>
      <c r="U65" s="55"/>
    </row>
    <row r="66" spans="1:21">
      <c r="A66" s="55"/>
      <c r="B66" s="55"/>
      <c r="C66" s="55"/>
      <c r="D66" s="55"/>
      <c r="E66" s="55"/>
      <c r="F66" s="55"/>
      <c r="G66" s="55"/>
      <c r="H66" s="55"/>
      <c r="I66" s="55"/>
      <c r="J66" s="55">
        <v>0</v>
      </c>
      <c r="K66" s="55">
        <v>0</v>
      </c>
      <c r="L66" s="55">
        <v>0</v>
      </c>
      <c r="M66" s="55">
        <v>1</v>
      </c>
      <c r="N66" s="55"/>
      <c r="O66" s="55"/>
      <c r="P66" s="55"/>
      <c r="Q66" s="55">
        <v>0</v>
      </c>
      <c r="R66" s="55">
        <v>0</v>
      </c>
      <c r="S66" s="55">
        <v>0</v>
      </c>
      <c r="T66" s="55">
        <v>1</v>
      </c>
      <c r="U66" s="55"/>
    </row>
    <row r="67" spans="1:21">
      <c r="A67" s="55"/>
      <c r="B67" s="55"/>
      <c r="C67" s="55"/>
      <c r="D67" s="55"/>
      <c r="E67" s="55"/>
      <c r="F67" s="55"/>
      <c r="G67" s="55"/>
      <c r="H67" s="55"/>
      <c r="I67" s="55"/>
      <c r="J67" s="55">
        <v>1</v>
      </c>
      <c r="K67" s="55">
        <v>0</v>
      </c>
      <c r="L67" s="55">
        <v>0</v>
      </c>
      <c r="M67" s="55">
        <v>1</v>
      </c>
      <c r="N67" s="55"/>
      <c r="O67" s="55"/>
      <c r="P67" s="55"/>
      <c r="Q67" s="55">
        <v>1</v>
      </c>
      <c r="R67" s="55">
        <v>0</v>
      </c>
      <c r="S67" s="55">
        <v>0</v>
      </c>
      <c r="T67" s="55">
        <v>1</v>
      </c>
      <c r="U67" s="55"/>
    </row>
    <row r="68" spans="1:21">
      <c r="A68" s="55"/>
      <c r="B68" s="55"/>
      <c r="C68" s="55"/>
      <c r="D68" s="55"/>
      <c r="E68" s="55"/>
      <c r="F68" s="55"/>
      <c r="G68" s="55"/>
      <c r="H68" s="55"/>
      <c r="I68" s="55"/>
      <c r="J68" s="55">
        <v>-1</v>
      </c>
      <c r="K68" s="55">
        <v>0</v>
      </c>
      <c r="L68" s="55">
        <v>0</v>
      </c>
      <c r="M68" s="55">
        <v>1</v>
      </c>
      <c r="N68" s="55"/>
      <c r="O68" s="55"/>
      <c r="P68" s="55"/>
      <c r="Q68" s="55">
        <v>-1</v>
      </c>
      <c r="R68" s="55">
        <v>0</v>
      </c>
      <c r="S68" s="55">
        <v>0</v>
      </c>
      <c r="T68" s="55">
        <v>1</v>
      </c>
      <c r="U68" s="55"/>
    </row>
    <row r="69" spans="1:21">
      <c r="A69" s="55"/>
      <c r="B69" s="55"/>
      <c r="C69" s="55"/>
      <c r="D69" s="55"/>
      <c r="E69" s="55"/>
      <c r="F69" s="55"/>
      <c r="G69" s="55"/>
      <c r="H69" s="55"/>
      <c r="I69" s="55"/>
      <c r="J69" s="55">
        <v>0</v>
      </c>
      <c r="K69" s="55">
        <v>1</v>
      </c>
      <c r="L69" s="55">
        <v>0</v>
      </c>
      <c r="M69" s="55">
        <v>1</v>
      </c>
      <c r="N69" s="55"/>
      <c r="O69" s="55"/>
      <c r="P69" s="55"/>
      <c r="Q69" s="55">
        <v>0</v>
      </c>
      <c r="R69" s="55">
        <v>1</v>
      </c>
      <c r="S69" s="55">
        <v>0</v>
      </c>
      <c r="T69" s="55">
        <v>1</v>
      </c>
      <c r="U69" s="55"/>
    </row>
    <row r="70" spans="1:21">
      <c r="A70" s="55"/>
      <c r="B70" s="55"/>
      <c r="C70" s="55"/>
      <c r="D70" s="55"/>
      <c r="E70" s="55"/>
      <c r="F70" s="55"/>
      <c r="G70" s="55"/>
      <c r="H70" s="55"/>
      <c r="I70" s="55"/>
      <c r="J70" s="55">
        <v>1</v>
      </c>
      <c r="K70" s="55">
        <v>1</v>
      </c>
      <c r="L70" s="55">
        <v>0</v>
      </c>
      <c r="M70" s="55">
        <v>1</v>
      </c>
      <c r="N70" s="55"/>
      <c r="O70" s="55"/>
      <c r="P70" s="55"/>
      <c r="Q70" s="55">
        <v>1</v>
      </c>
      <c r="R70" s="55">
        <v>1</v>
      </c>
      <c r="S70" s="55">
        <v>0</v>
      </c>
      <c r="T70" s="55">
        <v>1</v>
      </c>
      <c r="U70" s="55"/>
    </row>
    <row r="71" spans="1:21">
      <c r="A71" s="55"/>
      <c r="B71" s="55"/>
      <c r="C71" s="55"/>
      <c r="D71" s="55"/>
      <c r="E71" s="55"/>
      <c r="F71" s="55"/>
      <c r="G71" s="55"/>
      <c r="H71" s="55"/>
      <c r="I71" s="55"/>
      <c r="J71" s="55">
        <v>-1</v>
      </c>
      <c r="K71" s="55">
        <v>1</v>
      </c>
      <c r="L71" s="55">
        <v>0</v>
      </c>
      <c r="M71" s="55">
        <v>1</v>
      </c>
      <c r="N71" s="55"/>
      <c r="O71" s="55"/>
      <c r="P71" s="55"/>
      <c r="Q71" s="55">
        <v>-1</v>
      </c>
      <c r="R71" s="55">
        <v>1</v>
      </c>
      <c r="S71" s="55">
        <v>0</v>
      </c>
      <c r="T71" s="55">
        <v>1</v>
      </c>
      <c r="U71" s="55"/>
    </row>
    <row r="72" spans="1:21">
      <c r="A72" s="55"/>
      <c r="B72" s="55"/>
      <c r="C72" s="55"/>
      <c r="D72" s="55"/>
      <c r="E72" s="55"/>
      <c r="F72" s="55"/>
      <c r="G72" s="55"/>
      <c r="H72" s="55"/>
      <c r="I72" s="55"/>
      <c r="J72" s="55">
        <v>0</v>
      </c>
      <c r="K72" s="55">
        <v>2</v>
      </c>
      <c r="L72" s="55">
        <v>0</v>
      </c>
      <c r="M72" s="55">
        <v>1</v>
      </c>
      <c r="N72" s="55"/>
      <c r="O72" s="55"/>
      <c r="P72" s="55"/>
      <c r="Q72" s="55">
        <v>0</v>
      </c>
      <c r="R72" s="55">
        <v>2</v>
      </c>
      <c r="S72" s="55">
        <v>0</v>
      </c>
      <c r="T72" s="55">
        <v>1</v>
      </c>
      <c r="U72" s="55"/>
    </row>
    <row r="73" spans="1:21">
      <c r="A73" s="55"/>
      <c r="B73" s="55"/>
      <c r="C73" s="55"/>
      <c r="D73" s="55"/>
      <c r="E73" s="55"/>
      <c r="F73" s="55"/>
      <c r="G73" s="55"/>
      <c r="H73" s="55"/>
      <c r="I73" s="55"/>
      <c r="J73" s="55">
        <v>1</v>
      </c>
      <c r="K73" s="55">
        <v>2</v>
      </c>
      <c r="L73" s="55">
        <v>0</v>
      </c>
      <c r="M73" s="55">
        <v>1</v>
      </c>
      <c r="N73" s="55"/>
      <c r="O73" s="55"/>
      <c r="P73" s="55"/>
      <c r="Q73" s="55">
        <v>1</v>
      </c>
      <c r="R73" s="55">
        <v>2</v>
      </c>
      <c r="S73" s="55">
        <v>0</v>
      </c>
      <c r="T73" s="55">
        <v>1</v>
      </c>
      <c r="U73" s="55"/>
    </row>
    <row r="74" spans="1:21">
      <c r="A74" s="55"/>
      <c r="B74" s="55"/>
      <c r="C74" s="55"/>
      <c r="D74" s="55"/>
      <c r="E74" s="55"/>
      <c r="F74" s="55"/>
      <c r="G74" s="55"/>
      <c r="H74" s="55"/>
      <c r="I74" s="55"/>
      <c r="J74" s="55">
        <v>-1</v>
      </c>
      <c r="K74" s="55">
        <v>2</v>
      </c>
      <c r="L74" s="55">
        <v>0</v>
      </c>
      <c r="M74" s="55">
        <v>1</v>
      </c>
      <c r="N74" s="55"/>
      <c r="O74" s="55"/>
      <c r="P74" s="55"/>
      <c r="Q74" s="55">
        <v>-1</v>
      </c>
      <c r="R74" s="55">
        <v>2</v>
      </c>
      <c r="S74" s="55">
        <v>0</v>
      </c>
      <c r="T74" s="55">
        <v>1</v>
      </c>
      <c r="U74" s="55"/>
    </row>
    <row r="75" spans="1:21">
      <c r="A75" s="55"/>
      <c r="B75" s="55"/>
      <c r="C75" s="55"/>
      <c r="D75" s="55"/>
      <c r="E75" s="55"/>
      <c r="F75" s="55"/>
      <c r="G75" s="55"/>
      <c r="H75" s="55"/>
      <c r="I75" s="55"/>
      <c r="J75" s="55">
        <v>0</v>
      </c>
      <c r="K75" s="55">
        <v>3</v>
      </c>
      <c r="L75" s="55">
        <v>0</v>
      </c>
      <c r="M75" s="55">
        <v>1</v>
      </c>
      <c r="N75" s="55"/>
      <c r="O75" s="55"/>
      <c r="P75" s="55"/>
      <c r="Q75" s="55">
        <v>0</v>
      </c>
      <c r="R75" s="55">
        <v>3</v>
      </c>
      <c r="S75" s="55">
        <v>0</v>
      </c>
      <c r="T75" s="55">
        <v>1</v>
      </c>
      <c r="U75" s="55"/>
    </row>
    <row r="76" spans="1:21">
      <c r="A76" s="55"/>
      <c r="B76" s="55"/>
      <c r="C76" s="55"/>
      <c r="D76" s="55"/>
      <c r="E76" s="55"/>
      <c r="F76" s="55"/>
      <c r="G76" s="55"/>
      <c r="H76" s="55"/>
      <c r="I76" s="55"/>
      <c r="J76" s="55">
        <v>1</v>
      </c>
      <c r="K76" s="55">
        <v>3</v>
      </c>
      <c r="L76" s="55">
        <v>0</v>
      </c>
      <c r="M76" s="55">
        <v>1</v>
      </c>
      <c r="N76" s="55"/>
      <c r="O76" s="55"/>
      <c r="P76" s="55"/>
      <c r="Q76" s="55">
        <v>1</v>
      </c>
      <c r="R76" s="55">
        <v>3</v>
      </c>
      <c r="S76" s="55">
        <v>0</v>
      </c>
      <c r="T76" s="55">
        <v>1</v>
      </c>
      <c r="U76" s="55"/>
    </row>
    <row r="77" spans="1:21">
      <c r="A77" s="55"/>
      <c r="B77" s="55"/>
      <c r="C77" s="55"/>
      <c r="D77" s="55"/>
      <c r="E77" s="55"/>
      <c r="F77" s="55"/>
      <c r="G77" s="55"/>
      <c r="H77" s="55"/>
      <c r="I77" s="55"/>
      <c r="J77" s="55">
        <v>-1</v>
      </c>
      <c r="K77" s="55">
        <v>3</v>
      </c>
      <c r="L77" s="55">
        <v>0</v>
      </c>
      <c r="M77" s="55">
        <v>1</v>
      </c>
      <c r="N77" s="55"/>
      <c r="O77" s="55"/>
      <c r="P77" s="55"/>
      <c r="Q77" s="55">
        <v>-1</v>
      </c>
      <c r="R77" s="55">
        <v>3</v>
      </c>
      <c r="S77" s="55">
        <v>0</v>
      </c>
      <c r="T77" s="55">
        <v>1</v>
      </c>
      <c r="U77" s="55"/>
    </row>
    <row r="78" spans="1:21">
      <c r="A78" s="55"/>
      <c r="B78" s="55"/>
      <c r="C78" s="55"/>
      <c r="D78" s="55"/>
      <c r="E78" s="55"/>
      <c r="F78" s="55"/>
      <c r="G78" s="55"/>
      <c r="H78" s="55"/>
      <c r="I78" s="55"/>
      <c r="J78" s="55">
        <v>0</v>
      </c>
      <c r="K78" s="55">
        <v>-1</v>
      </c>
      <c r="L78" s="55">
        <v>0</v>
      </c>
      <c r="M78" s="55">
        <v>1</v>
      </c>
      <c r="N78" s="55"/>
      <c r="O78" s="55"/>
      <c r="P78" s="55"/>
      <c r="Q78" s="55">
        <v>0</v>
      </c>
      <c r="R78" s="55">
        <v>-1</v>
      </c>
      <c r="S78" s="55">
        <v>0</v>
      </c>
      <c r="T78" s="55">
        <v>1</v>
      </c>
      <c r="U78" s="55"/>
    </row>
    <row r="79" spans="1:21">
      <c r="A79" s="55"/>
      <c r="B79" s="55"/>
      <c r="C79" s="55"/>
      <c r="D79" s="55"/>
      <c r="E79" s="55"/>
      <c r="F79" s="55"/>
      <c r="G79" s="55"/>
      <c r="H79" s="55"/>
      <c r="I79" s="55"/>
      <c r="J79" s="55">
        <v>1</v>
      </c>
      <c r="K79" s="55">
        <v>-1</v>
      </c>
      <c r="L79" s="55">
        <v>0</v>
      </c>
      <c r="M79" s="55">
        <v>1</v>
      </c>
      <c r="N79" s="55"/>
      <c r="O79" s="55"/>
      <c r="P79" s="55"/>
      <c r="Q79" s="55">
        <v>1</v>
      </c>
      <c r="R79" s="55">
        <v>-1</v>
      </c>
      <c r="S79" s="55">
        <v>0</v>
      </c>
      <c r="T79" s="55">
        <v>1</v>
      </c>
      <c r="U79" s="55"/>
    </row>
    <row r="80" spans="1:21">
      <c r="A80" s="55"/>
      <c r="B80" s="55"/>
      <c r="C80" s="55"/>
      <c r="D80" s="55"/>
      <c r="E80" s="55"/>
      <c r="F80" s="55"/>
      <c r="G80" s="55"/>
      <c r="H80" s="55"/>
      <c r="I80" s="55"/>
      <c r="J80" s="55">
        <v>-1</v>
      </c>
      <c r="K80" s="55">
        <v>-1</v>
      </c>
      <c r="L80" s="55">
        <v>0</v>
      </c>
      <c r="M80" s="55">
        <v>1</v>
      </c>
      <c r="N80" s="55"/>
      <c r="O80" s="55"/>
      <c r="P80" s="55"/>
      <c r="Q80" s="55">
        <v>-1</v>
      </c>
      <c r="R80" s="55">
        <v>-1</v>
      </c>
      <c r="S80" s="55">
        <v>0</v>
      </c>
      <c r="T80" s="55">
        <v>1</v>
      </c>
      <c r="U80" s="55"/>
    </row>
    <row r="81" spans="1:21">
      <c r="A81" s="55"/>
      <c r="B81" s="55"/>
      <c r="C81" s="55"/>
      <c r="D81" s="55"/>
      <c r="E81" s="55"/>
      <c r="F81" s="55"/>
      <c r="G81" s="55"/>
      <c r="H81" s="55"/>
      <c r="I81" s="55"/>
      <c r="J81" s="55">
        <v>0</v>
      </c>
      <c r="K81" s="55">
        <v>-2</v>
      </c>
      <c r="L81" s="55">
        <v>0</v>
      </c>
      <c r="M81" s="55">
        <v>1</v>
      </c>
      <c r="N81" s="55"/>
      <c r="O81" s="55"/>
      <c r="P81" s="55"/>
      <c r="Q81" s="55">
        <v>0</v>
      </c>
      <c r="R81" s="55">
        <v>-2</v>
      </c>
      <c r="S81" s="55">
        <v>0</v>
      </c>
      <c r="T81" s="55">
        <v>1</v>
      </c>
      <c r="U81" s="55"/>
    </row>
    <row r="82" spans="1:21">
      <c r="A82" s="55"/>
      <c r="B82" s="55"/>
      <c r="C82" s="55"/>
      <c r="D82" s="55"/>
      <c r="E82" s="55"/>
      <c r="F82" s="55"/>
      <c r="G82" s="55"/>
      <c r="H82" s="55"/>
      <c r="I82" s="55"/>
      <c r="J82" s="55">
        <v>1</v>
      </c>
      <c r="K82" s="55">
        <v>-2</v>
      </c>
      <c r="L82" s="55">
        <v>0</v>
      </c>
      <c r="M82" s="55">
        <v>1</v>
      </c>
      <c r="N82" s="55"/>
      <c r="O82" s="55"/>
      <c r="P82" s="55"/>
      <c r="Q82" s="55">
        <v>1</v>
      </c>
      <c r="R82" s="55">
        <v>-2</v>
      </c>
      <c r="S82" s="55">
        <v>0</v>
      </c>
      <c r="T82" s="55">
        <v>1</v>
      </c>
      <c r="U82" s="55"/>
    </row>
    <row r="83" spans="1:21">
      <c r="A83" s="55"/>
      <c r="B83" s="55"/>
      <c r="C83" s="55"/>
      <c r="D83" s="55"/>
      <c r="E83" s="55"/>
      <c r="F83" s="55"/>
      <c r="G83" s="55"/>
      <c r="H83" s="55"/>
      <c r="I83" s="55"/>
      <c r="J83" s="55">
        <v>-1</v>
      </c>
      <c r="K83" s="55">
        <v>-2</v>
      </c>
      <c r="L83" s="55">
        <v>0</v>
      </c>
      <c r="M83" s="55">
        <v>1</v>
      </c>
      <c r="N83" s="55"/>
      <c r="O83" s="55"/>
      <c r="P83" s="55"/>
      <c r="Q83" s="55">
        <v>-1</v>
      </c>
      <c r="R83" s="55">
        <v>-2</v>
      </c>
      <c r="S83" s="55">
        <v>0</v>
      </c>
      <c r="T83" s="55">
        <v>1</v>
      </c>
      <c r="U83" s="55"/>
    </row>
    <row r="84" spans="1:21">
      <c r="A84" s="55"/>
      <c r="B84" s="55"/>
      <c r="C84" s="55"/>
      <c r="D84" s="55"/>
      <c r="E84" s="55"/>
      <c r="F84" s="55"/>
      <c r="G84" s="55"/>
      <c r="H84" s="55"/>
      <c r="I84" s="55"/>
      <c r="J84" s="55">
        <v>0</v>
      </c>
      <c r="K84" s="55">
        <v>-3</v>
      </c>
      <c r="L84" s="55">
        <v>0</v>
      </c>
      <c r="M84" s="55">
        <v>1</v>
      </c>
      <c r="N84" s="55"/>
      <c r="O84" s="55"/>
      <c r="P84" s="55"/>
      <c r="Q84" s="55">
        <v>0</v>
      </c>
      <c r="R84" s="55">
        <v>-3</v>
      </c>
      <c r="S84" s="55">
        <v>0</v>
      </c>
      <c r="T84" s="55">
        <v>1</v>
      </c>
      <c r="U84" s="55"/>
    </row>
    <row r="85" spans="1:21">
      <c r="A85" s="55"/>
      <c r="B85" s="55"/>
      <c r="C85" s="55"/>
      <c r="D85" s="55"/>
      <c r="E85" s="55"/>
      <c r="F85" s="55"/>
      <c r="G85" s="55"/>
      <c r="H85" s="55"/>
      <c r="I85" s="55"/>
      <c r="J85" s="55">
        <v>1</v>
      </c>
      <c r="K85" s="55">
        <v>-3</v>
      </c>
      <c r="L85" s="55">
        <v>0</v>
      </c>
      <c r="M85" s="55">
        <v>1</v>
      </c>
      <c r="N85" s="55"/>
      <c r="O85" s="55"/>
      <c r="P85" s="55"/>
      <c r="Q85" s="55">
        <v>1</v>
      </c>
      <c r="R85" s="55">
        <v>-3</v>
      </c>
      <c r="S85" s="55">
        <v>0</v>
      </c>
      <c r="T85" s="55">
        <v>1</v>
      </c>
      <c r="U85" s="55"/>
    </row>
    <row r="86" spans="1:21">
      <c r="A86" s="55"/>
      <c r="B86" s="55"/>
      <c r="C86" s="55"/>
      <c r="D86" s="55"/>
      <c r="E86" s="55"/>
      <c r="F86" s="55"/>
      <c r="G86" s="55"/>
      <c r="H86" s="55"/>
      <c r="I86" s="55"/>
      <c r="J86" s="55">
        <v>-1</v>
      </c>
      <c r="K86" s="55">
        <v>-3</v>
      </c>
      <c r="L86" s="55">
        <v>0</v>
      </c>
      <c r="M86" s="55">
        <v>1</v>
      </c>
      <c r="N86" s="55"/>
      <c r="O86" s="55"/>
      <c r="P86" s="55"/>
      <c r="Q86" s="55">
        <v>-1</v>
      </c>
      <c r="R86" s="55">
        <v>-3</v>
      </c>
      <c r="S86" s="55">
        <v>0</v>
      </c>
      <c r="T86" s="55">
        <v>1</v>
      </c>
      <c r="U86" s="55"/>
    </row>
    <row r="87" spans="1:21">
      <c r="A87" s="55"/>
      <c r="B87" s="55"/>
      <c r="C87" s="55"/>
      <c r="D87" s="55"/>
      <c r="E87" s="55"/>
      <c r="F87" s="55"/>
      <c r="G87" s="55"/>
      <c r="H87" s="55"/>
      <c r="I87" s="55"/>
      <c r="J87" s="55">
        <v>0</v>
      </c>
      <c r="K87" s="55">
        <v>0</v>
      </c>
      <c r="L87" s="55">
        <v>1</v>
      </c>
      <c r="M87" s="55">
        <v>1</v>
      </c>
      <c r="N87" s="55"/>
      <c r="O87" s="55"/>
      <c r="P87" s="55"/>
      <c r="Q87" s="55">
        <v>0</v>
      </c>
      <c r="R87" s="55">
        <v>0</v>
      </c>
      <c r="S87" s="55">
        <v>1</v>
      </c>
      <c r="T87" s="55">
        <v>1</v>
      </c>
      <c r="U87" s="55"/>
    </row>
    <row r="88" spans="1:21">
      <c r="A88" s="55"/>
      <c r="B88" s="55"/>
      <c r="C88" s="55"/>
      <c r="D88" s="55"/>
      <c r="E88" s="55"/>
      <c r="F88" s="55"/>
      <c r="G88" s="55"/>
      <c r="H88" s="55"/>
      <c r="I88" s="55"/>
      <c r="J88" s="55">
        <v>1</v>
      </c>
      <c r="K88" s="55">
        <v>0</v>
      </c>
      <c r="L88" s="55">
        <v>1</v>
      </c>
      <c r="M88" s="55">
        <v>1</v>
      </c>
      <c r="N88" s="55"/>
      <c r="O88" s="55"/>
      <c r="P88" s="55"/>
      <c r="Q88" s="55">
        <v>1</v>
      </c>
      <c r="R88" s="55">
        <v>0</v>
      </c>
      <c r="S88" s="55">
        <v>1</v>
      </c>
      <c r="T88" s="55">
        <v>1</v>
      </c>
      <c r="U88" s="55"/>
    </row>
    <row r="89" spans="1:21">
      <c r="A89" s="55"/>
      <c r="B89" s="55"/>
      <c r="C89" s="55"/>
      <c r="D89" s="55"/>
      <c r="E89" s="55"/>
      <c r="F89" s="55"/>
      <c r="G89" s="55"/>
      <c r="H89" s="55"/>
      <c r="I89" s="55"/>
      <c r="J89" s="55">
        <v>-1</v>
      </c>
      <c r="K89" s="55">
        <v>0</v>
      </c>
      <c r="L89" s="55">
        <v>1</v>
      </c>
      <c r="M89" s="55">
        <v>1</v>
      </c>
      <c r="N89" s="55"/>
      <c r="O89" s="55"/>
      <c r="P89" s="55"/>
      <c r="Q89" s="55">
        <v>-1</v>
      </c>
      <c r="R89" s="55">
        <v>0</v>
      </c>
      <c r="S89" s="55">
        <v>1</v>
      </c>
      <c r="T89" s="55">
        <v>1</v>
      </c>
      <c r="U89" s="55"/>
    </row>
    <row r="90" spans="1:21">
      <c r="A90" s="55"/>
      <c r="B90" s="55"/>
      <c r="C90" s="55"/>
      <c r="D90" s="55"/>
      <c r="E90" s="55"/>
      <c r="F90" s="55"/>
      <c r="G90" s="55"/>
      <c r="H90" s="55"/>
      <c r="I90" s="55"/>
      <c r="J90" s="55">
        <v>0</v>
      </c>
      <c r="K90" s="55">
        <v>1</v>
      </c>
      <c r="L90" s="55">
        <v>1</v>
      </c>
      <c r="M90" s="55">
        <v>1</v>
      </c>
      <c r="N90" s="55"/>
      <c r="O90" s="55"/>
      <c r="P90" s="55"/>
      <c r="Q90" s="55">
        <v>0</v>
      </c>
      <c r="R90" s="55">
        <v>1</v>
      </c>
      <c r="S90" s="55">
        <v>1</v>
      </c>
      <c r="T90" s="55">
        <v>1</v>
      </c>
      <c r="U90" s="55"/>
    </row>
    <row r="91" spans="1:21">
      <c r="A91" s="55"/>
      <c r="B91" s="55"/>
      <c r="C91" s="55"/>
      <c r="D91" s="55"/>
      <c r="E91" s="55"/>
      <c r="F91" s="55"/>
      <c r="G91" s="55"/>
      <c r="H91" s="55"/>
      <c r="I91" s="55"/>
      <c r="J91" s="55">
        <v>1</v>
      </c>
      <c r="K91" s="55">
        <v>1</v>
      </c>
      <c r="L91" s="55">
        <v>1</v>
      </c>
      <c r="M91" s="55">
        <v>1</v>
      </c>
      <c r="N91" s="55"/>
      <c r="O91" s="55"/>
      <c r="P91" s="55"/>
      <c r="Q91" s="55">
        <v>1</v>
      </c>
      <c r="R91" s="55">
        <v>1</v>
      </c>
      <c r="S91" s="55">
        <v>1</v>
      </c>
      <c r="T91" s="55">
        <v>1</v>
      </c>
      <c r="U91" s="55"/>
    </row>
    <row r="92" spans="1:21">
      <c r="A92" s="55"/>
      <c r="B92" s="55"/>
      <c r="C92" s="55"/>
      <c r="D92" s="55"/>
      <c r="E92" s="55"/>
      <c r="F92" s="55"/>
      <c r="G92" s="55"/>
      <c r="H92" s="55"/>
      <c r="I92" s="55"/>
      <c r="J92" s="55">
        <v>-1</v>
      </c>
      <c r="K92" s="55">
        <v>1</v>
      </c>
      <c r="L92" s="55">
        <v>1</v>
      </c>
      <c r="M92" s="55">
        <v>1</v>
      </c>
      <c r="N92" s="55"/>
      <c r="O92" s="55"/>
      <c r="P92" s="55"/>
      <c r="Q92" s="55">
        <v>-1</v>
      </c>
      <c r="R92" s="55">
        <v>1</v>
      </c>
      <c r="S92" s="55">
        <v>1</v>
      </c>
      <c r="T92" s="55">
        <v>1</v>
      </c>
      <c r="U92" s="55"/>
    </row>
    <row r="93" spans="1:21">
      <c r="A93" s="55"/>
      <c r="B93" s="55"/>
      <c r="C93" s="55"/>
      <c r="D93" s="55"/>
      <c r="E93" s="55"/>
      <c r="F93" s="55"/>
      <c r="G93" s="55"/>
      <c r="H93" s="55"/>
      <c r="I93" s="55"/>
      <c r="J93" s="55">
        <v>0</v>
      </c>
      <c r="K93" s="55">
        <v>2</v>
      </c>
      <c r="L93" s="55">
        <v>1</v>
      </c>
      <c r="M93" s="55">
        <v>1</v>
      </c>
      <c r="N93" s="55"/>
      <c r="O93" s="55"/>
      <c r="P93" s="55"/>
      <c r="Q93" s="55">
        <v>0</v>
      </c>
      <c r="R93" s="55">
        <v>2</v>
      </c>
      <c r="S93" s="55">
        <v>1</v>
      </c>
      <c r="T93" s="55">
        <v>1</v>
      </c>
      <c r="U93" s="55"/>
    </row>
    <row r="94" spans="1:21">
      <c r="A94" s="55"/>
      <c r="B94" s="55"/>
      <c r="C94" s="55"/>
      <c r="D94" s="55"/>
      <c r="E94" s="55"/>
      <c r="F94" s="55"/>
      <c r="G94" s="55"/>
      <c r="H94" s="55"/>
      <c r="I94" s="55"/>
      <c r="J94" s="55">
        <v>1</v>
      </c>
      <c r="K94" s="55">
        <v>2</v>
      </c>
      <c r="L94" s="55">
        <v>1</v>
      </c>
      <c r="M94" s="55">
        <v>1</v>
      </c>
      <c r="N94" s="55"/>
      <c r="O94" s="55"/>
      <c r="P94" s="55"/>
      <c r="Q94" s="55">
        <v>1</v>
      </c>
      <c r="R94" s="55">
        <v>2</v>
      </c>
      <c r="S94" s="55">
        <v>1</v>
      </c>
      <c r="T94" s="55">
        <v>1</v>
      </c>
      <c r="U94" s="55"/>
    </row>
    <row r="95" spans="1:21">
      <c r="A95" s="55"/>
      <c r="B95" s="55"/>
      <c r="C95" s="55"/>
      <c r="D95" s="55"/>
      <c r="E95" s="55"/>
      <c r="F95" s="55"/>
      <c r="G95" s="55"/>
      <c r="H95" s="55"/>
      <c r="I95" s="55"/>
      <c r="J95" s="55">
        <v>-1</v>
      </c>
      <c r="K95" s="55">
        <v>2</v>
      </c>
      <c r="L95" s="55">
        <v>1</v>
      </c>
      <c r="M95" s="55">
        <v>1</v>
      </c>
      <c r="N95" s="55"/>
      <c r="O95" s="55"/>
      <c r="P95" s="55"/>
      <c r="Q95" s="55">
        <v>-1</v>
      </c>
      <c r="R95" s="55">
        <v>2</v>
      </c>
      <c r="S95" s="55">
        <v>1</v>
      </c>
      <c r="T95" s="55">
        <v>1</v>
      </c>
      <c r="U95" s="55"/>
    </row>
    <row r="96" spans="1:21">
      <c r="A96" s="55"/>
      <c r="B96" s="55"/>
      <c r="C96" s="55"/>
      <c r="D96" s="55"/>
      <c r="E96" s="55"/>
      <c r="F96" s="55"/>
      <c r="G96" s="55"/>
      <c r="H96" s="55"/>
      <c r="I96" s="55"/>
      <c r="J96" s="55">
        <v>0</v>
      </c>
      <c r="K96" s="55">
        <v>3</v>
      </c>
      <c r="L96" s="55">
        <v>1</v>
      </c>
      <c r="M96" s="55">
        <v>1</v>
      </c>
      <c r="N96" s="55"/>
      <c r="O96" s="55"/>
      <c r="P96" s="55"/>
      <c r="Q96" s="55">
        <v>0</v>
      </c>
      <c r="R96" s="55">
        <v>3</v>
      </c>
      <c r="S96" s="55">
        <v>1</v>
      </c>
      <c r="T96" s="55">
        <v>1</v>
      </c>
      <c r="U96" s="55"/>
    </row>
    <row r="97" spans="1:21">
      <c r="A97" s="55"/>
      <c r="B97" s="55"/>
      <c r="C97" s="55"/>
      <c r="D97" s="55"/>
      <c r="E97" s="55"/>
      <c r="F97" s="55"/>
      <c r="G97" s="55"/>
      <c r="H97" s="55"/>
      <c r="I97" s="55"/>
      <c r="J97" s="55">
        <v>1</v>
      </c>
      <c r="K97" s="55">
        <v>3</v>
      </c>
      <c r="L97" s="55">
        <v>1</v>
      </c>
      <c r="M97" s="55">
        <v>1</v>
      </c>
      <c r="N97" s="55"/>
      <c r="O97" s="55"/>
      <c r="P97" s="55"/>
      <c r="Q97" s="55">
        <v>1</v>
      </c>
      <c r="R97" s="55">
        <v>3</v>
      </c>
      <c r="S97" s="55">
        <v>1</v>
      </c>
      <c r="T97" s="55">
        <v>1</v>
      </c>
      <c r="U97" s="55"/>
    </row>
    <row r="98" spans="1:21">
      <c r="A98" s="55"/>
      <c r="B98" s="55"/>
      <c r="C98" s="55"/>
      <c r="D98" s="55"/>
      <c r="E98" s="55"/>
      <c r="F98" s="55"/>
      <c r="G98" s="55"/>
      <c r="H98" s="55"/>
      <c r="I98" s="55"/>
      <c r="J98" s="55">
        <v>-1</v>
      </c>
      <c r="K98" s="55">
        <v>3</v>
      </c>
      <c r="L98" s="55">
        <v>1</v>
      </c>
      <c r="M98" s="55">
        <v>1</v>
      </c>
      <c r="N98" s="55"/>
      <c r="O98" s="55"/>
      <c r="P98" s="55"/>
      <c r="Q98" s="55">
        <v>-1</v>
      </c>
      <c r="R98" s="55">
        <v>3</v>
      </c>
      <c r="S98" s="55">
        <v>1</v>
      </c>
      <c r="T98" s="55">
        <v>1</v>
      </c>
      <c r="U98" s="55"/>
    </row>
    <row r="99" spans="1:21">
      <c r="A99" s="55"/>
      <c r="B99" s="55"/>
      <c r="C99" s="55"/>
      <c r="D99" s="55"/>
      <c r="E99" s="55"/>
      <c r="F99" s="55"/>
      <c r="G99" s="55"/>
      <c r="H99" s="55"/>
      <c r="I99" s="55"/>
      <c r="J99" s="55">
        <v>0</v>
      </c>
      <c r="K99" s="55">
        <v>-1</v>
      </c>
      <c r="L99" s="55">
        <v>1</v>
      </c>
      <c r="M99" s="55">
        <v>1</v>
      </c>
      <c r="N99" s="55"/>
      <c r="O99" s="55"/>
      <c r="P99" s="55"/>
      <c r="Q99" s="55">
        <v>0</v>
      </c>
      <c r="R99" s="55">
        <v>-1</v>
      </c>
      <c r="S99" s="55">
        <v>1</v>
      </c>
      <c r="T99" s="55">
        <v>1</v>
      </c>
      <c r="U99" s="55"/>
    </row>
    <row r="100" spans="1:21">
      <c r="A100" s="55"/>
      <c r="B100" s="55"/>
      <c r="C100" s="55"/>
      <c r="D100" s="55"/>
      <c r="E100" s="55"/>
      <c r="F100" s="55"/>
      <c r="G100" s="55"/>
      <c r="H100" s="55"/>
      <c r="I100" s="55"/>
      <c r="J100" s="55">
        <v>1</v>
      </c>
      <c r="K100" s="55">
        <v>-1</v>
      </c>
      <c r="L100" s="55">
        <v>1</v>
      </c>
      <c r="M100" s="55">
        <v>1</v>
      </c>
      <c r="N100" s="55"/>
      <c r="O100" s="55"/>
      <c r="P100" s="55"/>
      <c r="Q100" s="55">
        <v>1</v>
      </c>
      <c r="R100" s="55">
        <v>-1</v>
      </c>
      <c r="S100" s="55">
        <v>1</v>
      </c>
      <c r="T100" s="55">
        <v>1</v>
      </c>
      <c r="U100" s="55"/>
    </row>
    <row r="101" spans="1:21">
      <c r="A101" s="55"/>
      <c r="B101" s="55"/>
      <c r="C101" s="55"/>
      <c r="D101" s="55"/>
      <c r="E101" s="55"/>
      <c r="F101" s="55"/>
      <c r="G101" s="55"/>
      <c r="H101" s="55"/>
      <c r="I101" s="55"/>
      <c r="J101" s="55">
        <v>-1</v>
      </c>
      <c r="K101" s="55">
        <v>-1</v>
      </c>
      <c r="L101" s="55">
        <v>1</v>
      </c>
      <c r="M101" s="55">
        <v>1</v>
      </c>
      <c r="N101" s="55"/>
      <c r="O101" s="55"/>
      <c r="P101" s="55"/>
      <c r="Q101" s="55">
        <v>-1</v>
      </c>
      <c r="R101" s="55">
        <v>-1</v>
      </c>
      <c r="S101" s="55">
        <v>1</v>
      </c>
      <c r="T101" s="55">
        <v>1</v>
      </c>
      <c r="U101" s="55"/>
    </row>
    <row r="102" spans="1:21">
      <c r="A102" s="55"/>
      <c r="B102" s="55"/>
      <c r="C102" s="55"/>
      <c r="D102" s="55"/>
      <c r="E102" s="55"/>
      <c r="F102" s="55"/>
      <c r="G102" s="55"/>
      <c r="H102" s="55"/>
      <c r="I102" s="55"/>
      <c r="J102" s="55">
        <v>0</v>
      </c>
      <c r="K102" s="55">
        <v>-2</v>
      </c>
      <c r="L102" s="55">
        <v>1</v>
      </c>
      <c r="M102" s="55">
        <v>1</v>
      </c>
      <c r="N102" s="55"/>
      <c r="O102" s="55"/>
      <c r="P102" s="55"/>
      <c r="Q102" s="55">
        <v>0</v>
      </c>
      <c r="R102" s="55">
        <v>-2</v>
      </c>
      <c r="S102" s="55">
        <v>1</v>
      </c>
      <c r="T102" s="55">
        <v>1</v>
      </c>
      <c r="U102" s="55"/>
    </row>
    <row r="103" spans="1:21">
      <c r="A103" s="55"/>
      <c r="B103" s="55"/>
      <c r="C103" s="55"/>
      <c r="D103" s="55"/>
      <c r="E103" s="55"/>
      <c r="F103" s="55"/>
      <c r="G103" s="55"/>
      <c r="H103" s="55"/>
      <c r="I103" s="55"/>
      <c r="J103" s="55">
        <v>1</v>
      </c>
      <c r="K103" s="55">
        <v>-2</v>
      </c>
      <c r="L103" s="55">
        <v>1</v>
      </c>
      <c r="M103" s="55">
        <v>1</v>
      </c>
      <c r="N103" s="55"/>
      <c r="O103" s="55"/>
      <c r="P103" s="55"/>
      <c r="Q103" s="55">
        <v>1</v>
      </c>
      <c r="R103" s="55">
        <v>-2</v>
      </c>
      <c r="S103" s="55">
        <v>1</v>
      </c>
      <c r="T103" s="55">
        <v>1</v>
      </c>
      <c r="U103" s="55"/>
    </row>
    <row r="104" spans="1:21">
      <c r="A104" s="55"/>
      <c r="B104" s="55"/>
      <c r="C104" s="55"/>
      <c r="D104" s="55"/>
      <c r="E104" s="55"/>
      <c r="F104" s="55"/>
      <c r="G104" s="55"/>
      <c r="H104" s="55"/>
      <c r="I104" s="55"/>
      <c r="J104" s="55">
        <v>-1</v>
      </c>
      <c r="K104" s="55">
        <v>-2</v>
      </c>
      <c r="L104" s="55">
        <v>1</v>
      </c>
      <c r="M104" s="55">
        <v>1</v>
      </c>
      <c r="N104" s="55"/>
      <c r="O104" s="55"/>
      <c r="P104" s="55"/>
      <c r="Q104" s="55">
        <v>-1</v>
      </c>
      <c r="R104" s="55">
        <v>-2</v>
      </c>
      <c r="S104" s="55">
        <v>1</v>
      </c>
      <c r="T104" s="55">
        <v>1</v>
      </c>
      <c r="U104" s="55"/>
    </row>
    <row r="105" spans="1:21">
      <c r="A105" s="55"/>
      <c r="B105" s="55"/>
      <c r="C105" s="55"/>
      <c r="D105" s="55"/>
      <c r="E105" s="55"/>
      <c r="F105" s="55"/>
      <c r="G105" s="55"/>
      <c r="H105" s="55"/>
      <c r="I105" s="55"/>
      <c r="J105" s="55">
        <v>0</v>
      </c>
      <c r="K105" s="55">
        <v>-3</v>
      </c>
      <c r="L105" s="55">
        <v>1</v>
      </c>
      <c r="M105" s="55">
        <v>1</v>
      </c>
      <c r="N105" s="55"/>
      <c r="O105" s="55"/>
      <c r="P105" s="55"/>
      <c r="Q105" s="55">
        <v>0</v>
      </c>
      <c r="R105" s="55">
        <v>-3</v>
      </c>
      <c r="S105" s="55">
        <v>1</v>
      </c>
      <c r="T105" s="55">
        <v>1</v>
      </c>
      <c r="U105" s="55"/>
    </row>
    <row r="106" spans="1:21">
      <c r="A106" s="55"/>
      <c r="B106" s="55"/>
      <c r="C106" s="55"/>
      <c r="D106" s="55"/>
      <c r="E106" s="55"/>
      <c r="F106" s="55"/>
      <c r="G106" s="55"/>
      <c r="H106" s="55"/>
      <c r="I106" s="55"/>
      <c r="J106" s="55">
        <v>1</v>
      </c>
      <c r="K106" s="55">
        <v>-3</v>
      </c>
      <c r="L106" s="55">
        <v>1</v>
      </c>
      <c r="M106" s="55">
        <v>1</v>
      </c>
      <c r="N106" s="55"/>
      <c r="O106" s="55"/>
      <c r="P106" s="55"/>
      <c r="Q106" s="55">
        <v>1</v>
      </c>
      <c r="R106" s="55">
        <v>-3</v>
      </c>
      <c r="S106" s="55">
        <v>1</v>
      </c>
      <c r="T106" s="55">
        <v>1</v>
      </c>
      <c r="U106" s="55"/>
    </row>
    <row r="107" spans="1:21">
      <c r="A107" s="55"/>
      <c r="B107" s="55"/>
      <c r="C107" s="55"/>
      <c r="D107" s="55"/>
      <c r="E107" s="55"/>
      <c r="F107" s="55"/>
      <c r="G107" s="55"/>
      <c r="H107" s="55"/>
      <c r="I107" s="55"/>
      <c r="J107" s="55">
        <v>-1</v>
      </c>
      <c r="K107" s="55">
        <v>-3</v>
      </c>
      <c r="L107" s="55">
        <v>1</v>
      </c>
      <c r="M107" s="55">
        <v>1</v>
      </c>
      <c r="N107" s="55"/>
      <c r="O107" s="55"/>
      <c r="P107" s="55"/>
      <c r="Q107" s="55">
        <v>-1</v>
      </c>
      <c r="R107" s="55">
        <v>-3</v>
      </c>
      <c r="S107" s="55">
        <v>1</v>
      </c>
      <c r="T107" s="55">
        <v>1</v>
      </c>
      <c r="U107" s="55"/>
    </row>
    <row r="108" spans="1:21">
      <c r="A108" s="55"/>
      <c r="B108" s="55"/>
      <c r="C108" s="55"/>
      <c r="D108" s="55"/>
      <c r="E108" s="55"/>
      <c r="F108" s="55"/>
      <c r="G108" s="55"/>
      <c r="H108" s="55"/>
      <c r="I108" s="55"/>
      <c r="J108" s="55">
        <v>0</v>
      </c>
      <c r="K108" s="55">
        <v>0</v>
      </c>
      <c r="L108" s="55">
        <v>-1</v>
      </c>
      <c r="M108" s="55">
        <v>1</v>
      </c>
      <c r="N108" s="55"/>
      <c r="O108" s="55"/>
      <c r="P108" s="55"/>
      <c r="Q108" s="55">
        <v>0</v>
      </c>
      <c r="R108" s="55">
        <v>0</v>
      </c>
      <c r="S108" s="55">
        <v>-1</v>
      </c>
      <c r="T108" s="55">
        <v>1</v>
      </c>
      <c r="U108" s="55"/>
    </row>
    <row r="109" spans="1:21">
      <c r="A109" s="55"/>
      <c r="B109" s="55"/>
      <c r="C109" s="55"/>
      <c r="D109" s="55"/>
      <c r="E109" s="55"/>
      <c r="F109" s="55"/>
      <c r="G109" s="55"/>
      <c r="H109" s="55"/>
      <c r="I109" s="55"/>
      <c r="J109" s="55">
        <v>1</v>
      </c>
      <c r="K109" s="55">
        <v>0</v>
      </c>
      <c r="L109" s="55">
        <v>-1</v>
      </c>
      <c r="M109" s="55">
        <v>1</v>
      </c>
      <c r="N109" s="55"/>
      <c r="O109" s="55"/>
      <c r="P109" s="55"/>
      <c r="Q109" s="55">
        <v>1</v>
      </c>
      <c r="R109" s="55">
        <v>0</v>
      </c>
      <c r="S109" s="55">
        <v>-1</v>
      </c>
      <c r="T109" s="55">
        <v>1</v>
      </c>
      <c r="U109" s="55"/>
    </row>
    <row r="110" spans="1:21">
      <c r="A110" s="55"/>
      <c r="B110" s="55"/>
      <c r="C110" s="55"/>
      <c r="D110" s="55"/>
      <c r="E110" s="55"/>
      <c r="F110" s="55"/>
      <c r="G110" s="55"/>
      <c r="H110" s="55"/>
      <c r="I110" s="55"/>
      <c r="J110" s="55">
        <v>-1</v>
      </c>
      <c r="K110" s="55">
        <v>0</v>
      </c>
      <c r="L110" s="55">
        <v>-1</v>
      </c>
      <c r="M110" s="55">
        <v>1</v>
      </c>
      <c r="N110" s="55"/>
      <c r="O110" s="55"/>
      <c r="P110" s="55"/>
      <c r="Q110" s="55">
        <v>-1</v>
      </c>
      <c r="R110" s="55">
        <v>0</v>
      </c>
      <c r="S110" s="55">
        <v>-1</v>
      </c>
      <c r="T110" s="55">
        <v>1</v>
      </c>
      <c r="U110" s="55"/>
    </row>
    <row r="111" spans="1:21">
      <c r="A111" s="55"/>
      <c r="B111" s="55"/>
      <c r="C111" s="55"/>
      <c r="D111" s="55"/>
      <c r="E111" s="55"/>
      <c r="F111" s="55"/>
      <c r="G111" s="55"/>
      <c r="H111" s="55"/>
      <c r="I111" s="55"/>
      <c r="J111" s="55">
        <v>0</v>
      </c>
      <c r="K111" s="55">
        <v>1</v>
      </c>
      <c r="L111" s="55">
        <v>-1</v>
      </c>
      <c r="M111" s="55">
        <v>1</v>
      </c>
      <c r="N111" s="55"/>
      <c r="O111" s="55"/>
      <c r="P111" s="55"/>
      <c r="Q111" s="55">
        <v>0</v>
      </c>
      <c r="R111" s="55">
        <v>1</v>
      </c>
      <c r="S111" s="55">
        <v>-1</v>
      </c>
      <c r="T111" s="55">
        <v>1</v>
      </c>
      <c r="U111" s="55"/>
    </row>
    <row r="112" spans="1:21">
      <c r="A112" s="55"/>
      <c r="B112" s="55"/>
      <c r="C112" s="55"/>
      <c r="D112" s="55"/>
      <c r="E112" s="55"/>
      <c r="F112" s="55"/>
      <c r="G112" s="55"/>
      <c r="H112" s="55"/>
      <c r="I112" s="55"/>
      <c r="J112" s="55">
        <v>1</v>
      </c>
      <c r="K112" s="55">
        <v>1</v>
      </c>
      <c r="L112" s="55">
        <v>-1</v>
      </c>
      <c r="M112" s="55">
        <v>1</v>
      </c>
      <c r="N112" s="55"/>
      <c r="O112" s="55"/>
      <c r="P112" s="55"/>
      <c r="Q112" s="55">
        <v>1</v>
      </c>
      <c r="R112" s="55">
        <v>1</v>
      </c>
      <c r="S112" s="55">
        <v>-1</v>
      </c>
      <c r="T112" s="55">
        <v>1</v>
      </c>
      <c r="U112" s="55"/>
    </row>
    <row r="113" spans="1:21">
      <c r="A113" s="55"/>
      <c r="B113" s="55"/>
      <c r="C113" s="55"/>
      <c r="D113" s="55"/>
      <c r="E113" s="55"/>
      <c r="F113" s="55"/>
      <c r="G113" s="55"/>
      <c r="H113" s="55"/>
      <c r="I113" s="55"/>
      <c r="J113" s="55">
        <v>-1</v>
      </c>
      <c r="K113" s="55">
        <v>1</v>
      </c>
      <c r="L113" s="55">
        <v>-1</v>
      </c>
      <c r="M113" s="55">
        <v>1</v>
      </c>
      <c r="N113" s="55"/>
      <c r="O113" s="55"/>
      <c r="P113" s="55"/>
      <c r="Q113" s="55">
        <v>-1</v>
      </c>
      <c r="R113" s="55">
        <v>1</v>
      </c>
      <c r="S113" s="55">
        <v>-1</v>
      </c>
      <c r="T113" s="55">
        <v>1</v>
      </c>
      <c r="U113" s="55"/>
    </row>
    <row r="114" spans="1:21">
      <c r="A114" s="55"/>
      <c r="B114" s="55"/>
      <c r="C114" s="55"/>
      <c r="D114" s="55"/>
      <c r="E114" s="55"/>
      <c r="F114" s="55"/>
      <c r="G114" s="55"/>
      <c r="H114" s="55"/>
      <c r="I114" s="55"/>
      <c r="J114" s="55">
        <v>0</v>
      </c>
      <c r="K114" s="55">
        <v>2</v>
      </c>
      <c r="L114" s="55">
        <v>-1</v>
      </c>
      <c r="M114" s="55">
        <v>1</v>
      </c>
      <c r="N114" s="55"/>
      <c r="O114" s="55"/>
      <c r="P114" s="55"/>
      <c r="Q114" s="55">
        <v>0</v>
      </c>
      <c r="R114" s="55">
        <v>2</v>
      </c>
      <c r="S114" s="55">
        <v>-1</v>
      </c>
      <c r="T114" s="55">
        <v>1</v>
      </c>
      <c r="U114" s="55"/>
    </row>
    <row r="115" spans="1:21">
      <c r="A115" s="55"/>
      <c r="B115" s="55"/>
      <c r="C115" s="55"/>
      <c r="D115" s="55"/>
      <c r="E115" s="55"/>
      <c r="F115" s="55"/>
      <c r="G115" s="55"/>
      <c r="H115" s="55"/>
      <c r="I115" s="55"/>
      <c r="J115" s="55">
        <v>1</v>
      </c>
      <c r="K115" s="55">
        <v>2</v>
      </c>
      <c r="L115" s="55">
        <v>-1</v>
      </c>
      <c r="M115" s="55">
        <v>1</v>
      </c>
      <c r="N115" s="55"/>
      <c r="O115" s="55"/>
      <c r="P115" s="55"/>
      <c r="Q115" s="55">
        <v>1</v>
      </c>
      <c r="R115" s="55">
        <v>2</v>
      </c>
      <c r="S115" s="55">
        <v>-1</v>
      </c>
      <c r="T115" s="55">
        <v>1</v>
      </c>
      <c r="U115" s="55"/>
    </row>
    <row r="116" spans="1:21">
      <c r="A116" s="55"/>
      <c r="B116" s="55"/>
      <c r="C116" s="55"/>
      <c r="D116" s="55"/>
      <c r="E116" s="55"/>
      <c r="F116" s="55"/>
      <c r="G116" s="55"/>
      <c r="H116" s="55"/>
      <c r="I116" s="55"/>
      <c r="J116" s="55">
        <v>-1</v>
      </c>
      <c r="K116" s="55">
        <v>2</v>
      </c>
      <c r="L116" s="55">
        <v>-1</v>
      </c>
      <c r="M116" s="55">
        <v>1</v>
      </c>
      <c r="N116" s="55"/>
      <c r="O116" s="55"/>
      <c r="P116" s="55"/>
      <c r="Q116" s="55">
        <v>-1</v>
      </c>
      <c r="R116" s="55">
        <v>2</v>
      </c>
      <c r="S116" s="55">
        <v>-1</v>
      </c>
      <c r="T116" s="55">
        <v>1</v>
      </c>
      <c r="U116" s="55"/>
    </row>
    <row r="117" spans="1:21">
      <c r="A117" s="55"/>
      <c r="B117" s="55"/>
      <c r="C117" s="55"/>
      <c r="D117" s="55"/>
      <c r="E117" s="55"/>
      <c r="F117" s="55"/>
      <c r="G117" s="55"/>
      <c r="H117" s="55"/>
      <c r="I117" s="55"/>
      <c r="J117" s="55">
        <v>0</v>
      </c>
      <c r="K117" s="55">
        <v>3</v>
      </c>
      <c r="L117" s="55">
        <v>-1</v>
      </c>
      <c r="M117" s="55">
        <v>1</v>
      </c>
      <c r="N117" s="55"/>
      <c r="O117" s="55"/>
      <c r="P117" s="55"/>
      <c r="Q117" s="55">
        <v>0</v>
      </c>
      <c r="R117" s="55">
        <v>3</v>
      </c>
      <c r="S117" s="55">
        <v>-1</v>
      </c>
      <c r="T117" s="55">
        <v>1</v>
      </c>
      <c r="U117" s="55"/>
    </row>
    <row r="118" spans="1:21">
      <c r="A118" s="55"/>
      <c r="B118" s="55"/>
      <c r="C118" s="55"/>
      <c r="D118" s="55"/>
      <c r="E118" s="55"/>
      <c r="F118" s="55"/>
      <c r="G118" s="55"/>
      <c r="H118" s="55"/>
      <c r="I118" s="55"/>
      <c r="J118" s="55">
        <v>1</v>
      </c>
      <c r="K118" s="55">
        <v>3</v>
      </c>
      <c r="L118" s="55">
        <v>-1</v>
      </c>
      <c r="M118" s="55">
        <v>1</v>
      </c>
      <c r="N118" s="55"/>
      <c r="O118" s="55"/>
      <c r="P118" s="55"/>
      <c r="Q118" s="55">
        <v>1</v>
      </c>
      <c r="R118" s="55">
        <v>3</v>
      </c>
      <c r="S118" s="55">
        <v>-1</v>
      </c>
      <c r="T118" s="55">
        <v>1</v>
      </c>
      <c r="U118" s="55"/>
    </row>
    <row r="119" spans="1:21">
      <c r="A119" s="55"/>
      <c r="B119" s="55"/>
      <c r="C119" s="55"/>
      <c r="D119" s="55"/>
      <c r="E119" s="55"/>
      <c r="F119" s="55"/>
      <c r="G119" s="55"/>
      <c r="H119" s="55"/>
      <c r="I119" s="55"/>
      <c r="J119" s="55">
        <v>-1</v>
      </c>
      <c r="K119" s="55">
        <v>3</v>
      </c>
      <c r="L119" s="55">
        <v>-1</v>
      </c>
      <c r="M119" s="55">
        <v>1</v>
      </c>
      <c r="N119" s="55"/>
      <c r="O119" s="55"/>
      <c r="P119" s="55"/>
      <c r="Q119" s="55">
        <v>-1</v>
      </c>
      <c r="R119" s="55">
        <v>3</v>
      </c>
      <c r="S119" s="55">
        <v>-1</v>
      </c>
      <c r="T119" s="55">
        <v>1</v>
      </c>
      <c r="U119" s="55"/>
    </row>
    <row r="120" spans="1:21">
      <c r="A120" s="55"/>
      <c r="B120" s="55"/>
      <c r="C120" s="55"/>
      <c r="D120" s="55"/>
      <c r="E120" s="55"/>
      <c r="F120" s="55"/>
      <c r="G120" s="55"/>
      <c r="H120" s="55"/>
      <c r="I120" s="55"/>
      <c r="J120" s="55">
        <v>0</v>
      </c>
      <c r="K120" s="55">
        <v>-1</v>
      </c>
      <c r="L120" s="55">
        <v>-1</v>
      </c>
      <c r="M120" s="55">
        <v>1</v>
      </c>
      <c r="N120" s="55"/>
      <c r="O120" s="55"/>
      <c r="P120" s="55"/>
      <c r="Q120" s="55">
        <v>0</v>
      </c>
      <c r="R120" s="55">
        <v>-1</v>
      </c>
      <c r="S120" s="55">
        <v>-1</v>
      </c>
      <c r="T120" s="55">
        <v>1</v>
      </c>
      <c r="U120" s="55"/>
    </row>
    <row r="121" spans="1:21">
      <c r="A121" s="55"/>
      <c r="B121" s="55"/>
      <c r="C121" s="55"/>
      <c r="D121" s="55"/>
      <c r="E121" s="55"/>
      <c r="F121" s="55"/>
      <c r="G121" s="55"/>
      <c r="H121" s="55"/>
      <c r="I121" s="55"/>
      <c r="J121" s="55">
        <v>1</v>
      </c>
      <c r="K121" s="55">
        <v>-1</v>
      </c>
      <c r="L121" s="55">
        <v>-1</v>
      </c>
      <c r="M121" s="55">
        <v>1</v>
      </c>
      <c r="N121" s="55"/>
      <c r="O121" s="55"/>
      <c r="P121" s="55"/>
      <c r="Q121" s="55">
        <v>1</v>
      </c>
      <c r="R121" s="55">
        <v>-1</v>
      </c>
      <c r="S121" s="55">
        <v>-1</v>
      </c>
      <c r="T121" s="55">
        <v>1</v>
      </c>
      <c r="U121" s="55"/>
    </row>
    <row r="122" spans="1:21">
      <c r="A122" s="55"/>
      <c r="B122" s="55"/>
      <c r="C122" s="55"/>
      <c r="D122" s="55"/>
      <c r="E122" s="55"/>
      <c r="F122" s="55"/>
      <c r="G122" s="55"/>
      <c r="H122" s="55"/>
      <c r="I122" s="55"/>
      <c r="J122" s="55">
        <v>-1</v>
      </c>
      <c r="K122" s="55">
        <v>-1</v>
      </c>
      <c r="L122" s="55">
        <v>-1</v>
      </c>
      <c r="M122" s="55">
        <v>1</v>
      </c>
      <c r="N122" s="55"/>
      <c r="O122" s="55"/>
      <c r="P122" s="55"/>
      <c r="Q122" s="55">
        <v>-1</v>
      </c>
      <c r="R122" s="55">
        <v>-1</v>
      </c>
      <c r="S122" s="55">
        <v>-1</v>
      </c>
      <c r="T122" s="55">
        <v>1</v>
      </c>
      <c r="U122" s="55"/>
    </row>
    <row r="123" spans="1:21">
      <c r="A123" s="55"/>
      <c r="B123" s="55"/>
      <c r="C123" s="55"/>
      <c r="D123" s="55"/>
      <c r="E123" s="55"/>
      <c r="F123" s="55"/>
      <c r="G123" s="55"/>
      <c r="H123" s="55"/>
      <c r="I123" s="55"/>
      <c r="J123" s="55">
        <v>0</v>
      </c>
      <c r="K123" s="55">
        <v>-2</v>
      </c>
      <c r="L123" s="55">
        <v>-1</v>
      </c>
      <c r="M123" s="55">
        <v>1</v>
      </c>
      <c r="N123" s="55"/>
      <c r="O123" s="55"/>
      <c r="P123" s="55"/>
      <c r="Q123" s="55">
        <v>0</v>
      </c>
      <c r="R123" s="55">
        <v>-2</v>
      </c>
      <c r="S123" s="55">
        <v>-1</v>
      </c>
      <c r="T123" s="55">
        <v>1</v>
      </c>
      <c r="U123" s="55"/>
    </row>
    <row r="124" spans="1:21">
      <c r="A124" s="55"/>
      <c r="B124" s="55"/>
      <c r="C124" s="55"/>
      <c r="D124" s="55"/>
      <c r="E124" s="55"/>
      <c r="F124" s="55"/>
      <c r="G124" s="55"/>
      <c r="H124" s="55"/>
      <c r="I124" s="55"/>
      <c r="J124" s="55">
        <v>1</v>
      </c>
      <c r="K124" s="55">
        <v>-2</v>
      </c>
      <c r="L124" s="55">
        <v>-1</v>
      </c>
      <c r="M124" s="55">
        <v>1</v>
      </c>
      <c r="N124" s="55"/>
      <c r="O124" s="55"/>
      <c r="P124" s="55"/>
      <c r="Q124" s="55">
        <v>1</v>
      </c>
      <c r="R124" s="55">
        <v>-2</v>
      </c>
      <c r="S124" s="55">
        <v>-1</v>
      </c>
      <c r="T124" s="55">
        <v>1</v>
      </c>
      <c r="U124" s="55"/>
    </row>
    <row r="125" spans="1:21">
      <c r="A125" s="55"/>
      <c r="B125" s="55"/>
      <c r="C125" s="55"/>
      <c r="D125" s="55"/>
      <c r="E125" s="55"/>
      <c r="F125" s="55"/>
      <c r="G125" s="55"/>
      <c r="H125" s="55"/>
      <c r="I125" s="55"/>
      <c r="J125" s="55">
        <v>-1</v>
      </c>
      <c r="K125" s="55">
        <v>-2</v>
      </c>
      <c r="L125" s="55">
        <v>-1</v>
      </c>
      <c r="M125" s="55">
        <v>1</v>
      </c>
      <c r="N125" s="55"/>
      <c r="O125" s="55"/>
      <c r="P125" s="55"/>
      <c r="Q125" s="55">
        <v>-1</v>
      </c>
      <c r="R125" s="55">
        <v>-2</v>
      </c>
      <c r="S125" s="55">
        <v>-1</v>
      </c>
      <c r="T125" s="55">
        <v>1</v>
      </c>
      <c r="U125" s="55"/>
    </row>
    <row r="126" spans="1:21">
      <c r="A126" s="55"/>
      <c r="B126" s="55"/>
      <c r="C126" s="55"/>
      <c r="D126" s="55"/>
      <c r="E126" s="55"/>
      <c r="F126" s="55"/>
      <c r="G126" s="55"/>
      <c r="H126" s="55"/>
      <c r="I126" s="55"/>
      <c r="J126" s="55">
        <v>0</v>
      </c>
      <c r="K126" s="55">
        <v>-3</v>
      </c>
      <c r="L126" s="55">
        <v>-1</v>
      </c>
      <c r="M126" s="55">
        <v>1</v>
      </c>
      <c r="N126" s="55"/>
      <c r="O126" s="55"/>
      <c r="P126" s="55"/>
      <c r="Q126" s="55">
        <v>0</v>
      </c>
      <c r="R126" s="55">
        <v>-3</v>
      </c>
      <c r="S126" s="55">
        <v>-1</v>
      </c>
      <c r="T126" s="55">
        <v>1</v>
      </c>
      <c r="U126" s="55"/>
    </row>
    <row r="127" spans="1:21">
      <c r="A127" s="55"/>
      <c r="B127" s="55"/>
      <c r="C127" s="55"/>
      <c r="D127" s="55"/>
      <c r="E127" s="55"/>
      <c r="F127" s="55"/>
      <c r="G127" s="55"/>
      <c r="H127" s="55"/>
      <c r="I127" s="55"/>
      <c r="J127" s="55">
        <v>1</v>
      </c>
      <c r="K127" s="55">
        <v>-3</v>
      </c>
      <c r="L127" s="55">
        <v>-1</v>
      </c>
      <c r="M127" s="55">
        <v>1</v>
      </c>
      <c r="N127" s="55"/>
      <c r="O127" s="55"/>
      <c r="P127" s="55"/>
      <c r="Q127" s="55">
        <v>1</v>
      </c>
      <c r="R127" s="55">
        <v>-3</v>
      </c>
      <c r="S127" s="55">
        <v>-1</v>
      </c>
      <c r="T127" s="55">
        <v>1</v>
      </c>
      <c r="U127" s="55"/>
    </row>
    <row r="128" spans="1:21">
      <c r="A128" s="55"/>
      <c r="B128" s="55"/>
      <c r="C128" s="55"/>
      <c r="D128" s="55"/>
      <c r="E128" s="55"/>
      <c r="F128" s="55"/>
      <c r="G128" s="55"/>
      <c r="H128" s="55"/>
      <c r="I128" s="55"/>
      <c r="J128" s="55">
        <v>-1</v>
      </c>
      <c r="K128" s="55">
        <v>-3</v>
      </c>
      <c r="L128" s="55">
        <v>-1</v>
      </c>
      <c r="M128" s="55">
        <v>1</v>
      </c>
      <c r="N128" s="55"/>
      <c r="O128" s="55"/>
      <c r="P128" s="55"/>
      <c r="Q128" s="55">
        <v>-1</v>
      </c>
      <c r="R128" s="55">
        <v>-3</v>
      </c>
      <c r="S128" s="55">
        <v>-1</v>
      </c>
      <c r="T128" s="55">
        <v>1</v>
      </c>
      <c r="U128" s="55"/>
    </row>
    <row r="129" spans="1:21">
      <c r="A129" s="55"/>
      <c r="B129" s="55"/>
      <c r="C129" s="55"/>
      <c r="D129" s="55"/>
      <c r="E129" s="55"/>
      <c r="F129" s="55"/>
      <c r="G129" s="55"/>
      <c r="H129" s="55"/>
      <c r="I129" s="55"/>
      <c r="J129" s="55">
        <v>0</v>
      </c>
      <c r="K129" s="55">
        <v>0</v>
      </c>
      <c r="L129" s="55">
        <v>0</v>
      </c>
      <c r="M129" s="55">
        <v>-1</v>
      </c>
      <c r="N129" s="55"/>
      <c r="O129" s="55"/>
      <c r="P129" s="55"/>
      <c r="Q129" s="55">
        <v>0</v>
      </c>
      <c r="R129" s="55">
        <v>0</v>
      </c>
      <c r="S129" s="55">
        <v>0</v>
      </c>
      <c r="T129" s="55">
        <v>2</v>
      </c>
      <c r="U129" s="55"/>
    </row>
    <row r="130" spans="1:21">
      <c r="A130" s="55"/>
      <c r="B130" s="55"/>
      <c r="C130" s="55"/>
      <c r="D130" s="55"/>
      <c r="E130" s="55"/>
      <c r="F130" s="55"/>
      <c r="G130" s="55"/>
      <c r="H130" s="55"/>
      <c r="I130" s="55"/>
      <c r="J130" s="55">
        <v>1</v>
      </c>
      <c r="K130" s="55">
        <v>0</v>
      </c>
      <c r="L130" s="55">
        <v>0</v>
      </c>
      <c r="M130" s="55">
        <v>-1</v>
      </c>
      <c r="N130" s="55"/>
      <c r="O130" s="55"/>
      <c r="P130" s="55"/>
      <c r="Q130" s="55">
        <v>1</v>
      </c>
      <c r="R130" s="55">
        <v>0</v>
      </c>
      <c r="S130" s="55">
        <v>0</v>
      </c>
      <c r="T130" s="55">
        <v>2</v>
      </c>
      <c r="U130" s="55"/>
    </row>
    <row r="131" spans="1:21">
      <c r="A131" s="55"/>
      <c r="B131" s="55"/>
      <c r="C131" s="55"/>
      <c r="D131" s="55"/>
      <c r="E131" s="55"/>
      <c r="F131" s="55"/>
      <c r="G131" s="55"/>
      <c r="H131" s="55"/>
      <c r="I131" s="55"/>
      <c r="J131" s="55">
        <v>-1</v>
      </c>
      <c r="K131" s="55">
        <v>0</v>
      </c>
      <c r="L131" s="55">
        <v>0</v>
      </c>
      <c r="M131" s="55">
        <v>-1</v>
      </c>
      <c r="N131" s="55"/>
      <c r="O131" s="55"/>
      <c r="P131" s="55"/>
      <c r="Q131" s="55">
        <v>-1</v>
      </c>
      <c r="R131" s="55">
        <v>0</v>
      </c>
      <c r="S131" s="55">
        <v>0</v>
      </c>
      <c r="T131" s="55">
        <v>2</v>
      </c>
      <c r="U131" s="55"/>
    </row>
    <row r="132" spans="1:21">
      <c r="A132" s="55"/>
      <c r="B132" s="55"/>
      <c r="C132" s="55"/>
      <c r="D132" s="55"/>
      <c r="E132" s="55"/>
      <c r="F132" s="55"/>
      <c r="G132" s="55"/>
      <c r="H132" s="55"/>
      <c r="I132" s="55"/>
      <c r="J132" s="55">
        <v>0</v>
      </c>
      <c r="K132" s="55">
        <v>1</v>
      </c>
      <c r="L132" s="55">
        <v>0</v>
      </c>
      <c r="M132" s="55">
        <v>-1</v>
      </c>
      <c r="N132" s="55"/>
      <c r="O132" s="55"/>
      <c r="P132" s="55"/>
      <c r="Q132" s="55">
        <v>0</v>
      </c>
      <c r="R132" s="55">
        <v>1</v>
      </c>
      <c r="S132" s="55">
        <v>0</v>
      </c>
      <c r="T132" s="55">
        <v>2</v>
      </c>
      <c r="U132" s="55"/>
    </row>
    <row r="133" spans="1:21">
      <c r="A133" s="55"/>
      <c r="B133" s="55"/>
      <c r="C133" s="55"/>
      <c r="D133" s="55"/>
      <c r="E133" s="55"/>
      <c r="F133" s="55"/>
      <c r="G133" s="55"/>
      <c r="H133" s="55"/>
      <c r="I133" s="55"/>
      <c r="J133" s="55">
        <v>1</v>
      </c>
      <c r="K133" s="55">
        <v>1</v>
      </c>
      <c r="L133" s="55">
        <v>0</v>
      </c>
      <c r="M133" s="55">
        <v>-1</v>
      </c>
      <c r="N133" s="55"/>
      <c r="O133" s="55"/>
      <c r="P133" s="55"/>
      <c r="Q133" s="55">
        <v>1</v>
      </c>
      <c r="R133" s="55">
        <v>1</v>
      </c>
      <c r="S133" s="55">
        <v>0</v>
      </c>
      <c r="T133" s="55">
        <v>2</v>
      </c>
      <c r="U133" s="55"/>
    </row>
    <row r="134" spans="1:21">
      <c r="A134" s="55"/>
      <c r="B134" s="55"/>
      <c r="C134" s="55"/>
      <c r="D134" s="55"/>
      <c r="E134" s="55"/>
      <c r="F134" s="55"/>
      <c r="G134" s="55"/>
      <c r="H134" s="55"/>
      <c r="I134" s="55"/>
      <c r="J134" s="55">
        <v>-1</v>
      </c>
      <c r="K134" s="55">
        <v>1</v>
      </c>
      <c r="L134" s="55">
        <v>0</v>
      </c>
      <c r="M134" s="55">
        <v>-1</v>
      </c>
      <c r="N134" s="55"/>
      <c r="O134" s="55"/>
      <c r="P134" s="55"/>
      <c r="Q134" s="55">
        <v>-1</v>
      </c>
      <c r="R134" s="55">
        <v>1</v>
      </c>
      <c r="S134" s="55">
        <v>0</v>
      </c>
      <c r="T134" s="55">
        <v>2</v>
      </c>
      <c r="U134" s="55"/>
    </row>
    <row r="135" spans="1:21">
      <c r="A135" s="55"/>
      <c r="B135" s="55"/>
      <c r="C135" s="55"/>
      <c r="D135" s="55"/>
      <c r="E135" s="55"/>
      <c r="F135" s="55"/>
      <c r="G135" s="55"/>
      <c r="H135" s="55"/>
      <c r="I135" s="55"/>
      <c r="J135" s="55">
        <v>0</v>
      </c>
      <c r="K135" s="55">
        <v>2</v>
      </c>
      <c r="L135" s="55">
        <v>0</v>
      </c>
      <c r="M135" s="55">
        <v>-1</v>
      </c>
      <c r="N135" s="55"/>
      <c r="O135" s="55"/>
      <c r="P135" s="55"/>
      <c r="Q135" s="55">
        <v>0</v>
      </c>
      <c r="R135" s="55">
        <v>2</v>
      </c>
      <c r="S135" s="55">
        <v>0</v>
      </c>
      <c r="T135" s="55">
        <v>2</v>
      </c>
      <c r="U135" s="55"/>
    </row>
    <row r="136" spans="1:21">
      <c r="A136" s="55"/>
      <c r="B136" s="55"/>
      <c r="C136" s="55"/>
      <c r="D136" s="55"/>
      <c r="E136" s="55"/>
      <c r="F136" s="55"/>
      <c r="G136" s="55"/>
      <c r="H136" s="55"/>
      <c r="I136" s="55"/>
      <c r="J136" s="55">
        <v>1</v>
      </c>
      <c r="K136" s="55">
        <v>2</v>
      </c>
      <c r="L136" s="55">
        <v>0</v>
      </c>
      <c r="M136" s="55">
        <v>-1</v>
      </c>
      <c r="N136" s="55"/>
      <c r="O136" s="55"/>
      <c r="P136" s="55"/>
      <c r="Q136" s="55">
        <v>1</v>
      </c>
      <c r="R136" s="55">
        <v>2</v>
      </c>
      <c r="S136" s="55">
        <v>0</v>
      </c>
      <c r="T136" s="55">
        <v>2</v>
      </c>
      <c r="U136" s="55"/>
    </row>
    <row r="137" spans="1:21">
      <c r="A137" s="55"/>
      <c r="B137" s="55"/>
      <c r="C137" s="55"/>
      <c r="D137" s="55"/>
      <c r="E137" s="55"/>
      <c r="F137" s="55"/>
      <c r="G137" s="55"/>
      <c r="H137" s="55"/>
      <c r="I137" s="55"/>
      <c r="J137" s="55">
        <v>-1</v>
      </c>
      <c r="K137" s="55">
        <v>2</v>
      </c>
      <c r="L137" s="55">
        <v>0</v>
      </c>
      <c r="M137" s="55">
        <v>-1</v>
      </c>
      <c r="N137" s="55"/>
      <c r="O137" s="55"/>
      <c r="P137" s="55"/>
      <c r="Q137" s="55">
        <v>-1</v>
      </c>
      <c r="R137" s="55">
        <v>2</v>
      </c>
      <c r="S137" s="55">
        <v>0</v>
      </c>
      <c r="T137" s="55">
        <v>2</v>
      </c>
      <c r="U137" s="55"/>
    </row>
    <row r="138" spans="1:21">
      <c r="A138" s="55"/>
      <c r="B138" s="55"/>
      <c r="C138" s="55"/>
      <c r="D138" s="55"/>
      <c r="E138" s="55"/>
      <c r="F138" s="55"/>
      <c r="G138" s="55"/>
      <c r="H138" s="55"/>
      <c r="I138" s="55"/>
      <c r="J138" s="55">
        <v>0</v>
      </c>
      <c r="K138" s="55">
        <v>3</v>
      </c>
      <c r="L138" s="55">
        <v>0</v>
      </c>
      <c r="M138" s="55">
        <v>-1</v>
      </c>
      <c r="N138" s="55"/>
      <c r="O138" s="55"/>
      <c r="P138" s="55"/>
      <c r="Q138" s="55">
        <v>0</v>
      </c>
      <c r="R138" s="55">
        <v>3</v>
      </c>
      <c r="S138" s="55">
        <v>0</v>
      </c>
      <c r="T138" s="55">
        <v>2</v>
      </c>
      <c r="U138" s="55"/>
    </row>
    <row r="139" spans="1:21">
      <c r="A139" s="55"/>
      <c r="B139" s="55"/>
      <c r="C139" s="55"/>
      <c r="D139" s="55"/>
      <c r="E139" s="55"/>
      <c r="F139" s="55"/>
      <c r="G139" s="55"/>
      <c r="H139" s="55"/>
      <c r="I139" s="55"/>
      <c r="J139" s="55">
        <v>1</v>
      </c>
      <c r="K139" s="55">
        <v>3</v>
      </c>
      <c r="L139" s="55">
        <v>0</v>
      </c>
      <c r="M139" s="55">
        <v>-1</v>
      </c>
      <c r="N139" s="55"/>
      <c r="O139" s="55"/>
      <c r="P139" s="55"/>
      <c r="Q139" s="55">
        <v>1</v>
      </c>
      <c r="R139" s="55">
        <v>3</v>
      </c>
      <c r="S139" s="55">
        <v>0</v>
      </c>
      <c r="T139" s="55">
        <v>2</v>
      </c>
      <c r="U139" s="55"/>
    </row>
    <row r="140" spans="1:21">
      <c r="A140" s="55"/>
      <c r="B140" s="55"/>
      <c r="C140" s="55"/>
      <c r="D140" s="55"/>
      <c r="E140" s="55"/>
      <c r="F140" s="55"/>
      <c r="G140" s="55"/>
      <c r="H140" s="55"/>
      <c r="I140" s="55"/>
      <c r="J140" s="55">
        <v>-1</v>
      </c>
      <c r="K140" s="55">
        <v>3</v>
      </c>
      <c r="L140" s="55">
        <v>0</v>
      </c>
      <c r="M140" s="55">
        <v>-1</v>
      </c>
      <c r="N140" s="55"/>
      <c r="O140" s="55"/>
      <c r="P140" s="55"/>
      <c r="Q140" s="55">
        <v>-1</v>
      </c>
      <c r="R140" s="55">
        <v>3</v>
      </c>
      <c r="S140" s="55">
        <v>0</v>
      </c>
      <c r="T140" s="55">
        <v>2</v>
      </c>
      <c r="U140" s="55"/>
    </row>
    <row r="141" spans="1:21">
      <c r="A141" s="55"/>
      <c r="B141" s="55"/>
      <c r="C141" s="55"/>
      <c r="D141" s="55"/>
      <c r="E141" s="55"/>
      <c r="F141" s="55"/>
      <c r="G141" s="55"/>
      <c r="H141" s="55"/>
      <c r="I141" s="55"/>
      <c r="J141" s="55">
        <v>0</v>
      </c>
      <c r="K141" s="55">
        <v>-1</v>
      </c>
      <c r="L141" s="55">
        <v>0</v>
      </c>
      <c r="M141" s="55">
        <v>-1</v>
      </c>
      <c r="N141" s="55"/>
      <c r="O141" s="55"/>
      <c r="P141" s="55"/>
      <c r="Q141" s="55">
        <v>0</v>
      </c>
      <c r="R141" s="55">
        <v>-1</v>
      </c>
      <c r="S141" s="55">
        <v>0</v>
      </c>
      <c r="T141" s="55">
        <v>2</v>
      </c>
      <c r="U141" s="55"/>
    </row>
    <row r="142" spans="1:21">
      <c r="A142" s="55"/>
      <c r="B142" s="55"/>
      <c r="C142" s="55"/>
      <c r="D142" s="55"/>
      <c r="E142" s="55"/>
      <c r="F142" s="55"/>
      <c r="G142" s="55"/>
      <c r="H142" s="55"/>
      <c r="I142" s="55"/>
      <c r="J142" s="55">
        <v>1</v>
      </c>
      <c r="K142" s="55">
        <v>-1</v>
      </c>
      <c r="L142" s="55">
        <v>0</v>
      </c>
      <c r="M142" s="55">
        <v>-1</v>
      </c>
      <c r="N142" s="55"/>
      <c r="O142" s="55"/>
      <c r="P142" s="55"/>
      <c r="Q142" s="55">
        <v>1</v>
      </c>
      <c r="R142" s="55">
        <v>-1</v>
      </c>
      <c r="S142" s="55">
        <v>0</v>
      </c>
      <c r="T142" s="55">
        <v>2</v>
      </c>
      <c r="U142" s="55"/>
    </row>
    <row r="143" spans="1:21">
      <c r="A143" s="55"/>
      <c r="B143" s="55"/>
      <c r="C143" s="55"/>
      <c r="D143" s="55"/>
      <c r="E143" s="55"/>
      <c r="F143" s="55"/>
      <c r="G143" s="55"/>
      <c r="H143" s="55"/>
      <c r="I143" s="55"/>
      <c r="J143" s="55">
        <v>-1</v>
      </c>
      <c r="K143" s="55">
        <v>-1</v>
      </c>
      <c r="L143" s="55">
        <v>0</v>
      </c>
      <c r="M143" s="55">
        <v>-1</v>
      </c>
      <c r="N143" s="55"/>
      <c r="O143" s="55"/>
      <c r="P143" s="55"/>
      <c r="Q143" s="55">
        <v>-1</v>
      </c>
      <c r="R143" s="55">
        <v>-1</v>
      </c>
      <c r="S143" s="55">
        <v>0</v>
      </c>
      <c r="T143" s="55">
        <v>2</v>
      </c>
      <c r="U143" s="55"/>
    </row>
    <row r="144" spans="1:21">
      <c r="A144" s="55"/>
      <c r="B144" s="55"/>
      <c r="C144" s="55"/>
      <c r="D144" s="55"/>
      <c r="E144" s="55"/>
      <c r="F144" s="55"/>
      <c r="G144" s="55"/>
      <c r="H144" s="55"/>
      <c r="I144" s="55"/>
      <c r="J144" s="55">
        <v>0</v>
      </c>
      <c r="K144" s="55">
        <v>-2</v>
      </c>
      <c r="L144" s="55">
        <v>0</v>
      </c>
      <c r="M144" s="55">
        <v>-1</v>
      </c>
      <c r="N144" s="55"/>
      <c r="O144" s="55"/>
      <c r="P144" s="55"/>
      <c r="Q144" s="55">
        <v>0</v>
      </c>
      <c r="R144" s="55">
        <v>-2</v>
      </c>
      <c r="S144" s="55">
        <v>0</v>
      </c>
      <c r="T144" s="55">
        <v>2</v>
      </c>
      <c r="U144" s="55"/>
    </row>
    <row r="145" spans="1:21">
      <c r="A145" s="55"/>
      <c r="B145" s="55"/>
      <c r="C145" s="55"/>
      <c r="D145" s="55"/>
      <c r="E145" s="55"/>
      <c r="F145" s="55"/>
      <c r="G145" s="55"/>
      <c r="H145" s="55"/>
      <c r="I145" s="55"/>
      <c r="J145" s="55">
        <v>1</v>
      </c>
      <c r="K145" s="55">
        <v>-2</v>
      </c>
      <c r="L145" s="55">
        <v>0</v>
      </c>
      <c r="M145" s="55">
        <v>-1</v>
      </c>
      <c r="N145" s="55"/>
      <c r="O145" s="55"/>
      <c r="P145" s="55"/>
      <c r="Q145" s="55">
        <v>1</v>
      </c>
      <c r="R145" s="55">
        <v>-2</v>
      </c>
      <c r="S145" s="55">
        <v>0</v>
      </c>
      <c r="T145" s="55">
        <v>2</v>
      </c>
      <c r="U145" s="55"/>
    </row>
    <row r="146" spans="1:21">
      <c r="A146" s="55"/>
      <c r="B146" s="55"/>
      <c r="C146" s="55"/>
      <c r="D146" s="55"/>
      <c r="E146" s="55"/>
      <c r="F146" s="55"/>
      <c r="G146" s="55"/>
      <c r="H146" s="55"/>
      <c r="I146" s="55"/>
      <c r="J146" s="55">
        <v>-1</v>
      </c>
      <c r="K146" s="55">
        <v>-2</v>
      </c>
      <c r="L146" s="55">
        <v>0</v>
      </c>
      <c r="M146" s="55">
        <v>-1</v>
      </c>
      <c r="N146" s="55"/>
      <c r="O146" s="55"/>
      <c r="P146" s="55"/>
      <c r="Q146" s="55">
        <v>-1</v>
      </c>
      <c r="R146" s="55">
        <v>-2</v>
      </c>
      <c r="S146" s="55">
        <v>0</v>
      </c>
      <c r="T146" s="55">
        <v>2</v>
      </c>
      <c r="U146" s="55"/>
    </row>
    <row r="147" spans="1:21">
      <c r="A147" s="55"/>
      <c r="B147" s="55"/>
      <c r="C147" s="55"/>
      <c r="D147" s="55"/>
      <c r="E147" s="55"/>
      <c r="F147" s="55"/>
      <c r="G147" s="55"/>
      <c r="H147" s="55"/>
      <c r="I147" s="55"/>
      <c r="J147" s="55">
        <v>0</v>
      </c>
      <c r="K147" s="55">
        <v>-3</v>
      </c>
      <c r="L147" s="55">
        <v>0</v>
      </c>
      <c r="M147" s="55">
        <v>-1</v>
      </c>
      <c r="N147" s="55"/>
      <c r="O147" s="55"/>
      <c r="P147" s="55"/>
      <c r="Q147" s="55">
        <v>0</v>
      </c>
      <c r="R147" s="55">
        <v>-3</v>
      </c>
      <c r="S147" s="55">
        <v>0</v>
      </c>
      <c r="T147" s="55">
        <v>2</v>
      </c>
      <c r="U147" s="55"/>
    </row>
    <row r="148" spans="1:21">
      <c r="A148" s="55"/>
      <c r="B148" s="55"/>
      <c r="C148" s="55"/>
      <c r="D148" s="55"/>
      <c r="E148" s="55"/>
      <c r="F148" s="55"/>
      <c r="G148" s="55"/>
      <c r="H148" s="55"/>
      <c r="I148" s="55"/>
      <c r="J148" s="55">
        <v>1</v>
      </c>
      <c r="K148" s="55">
        <v>-3</v>
      </c>
      <c r="L148" s="55">
        <v>0</v>
      </c>
      <c r="M148" s="55">
        <v>-1</v>
      </c>
      <c r="N148" s="55"/>
      <c r="O148" s="55"/>
      <c r="P148" s="55"/>
      <c r="Q148" s="55">
        <v>1</v>
      </c>
      <c r="R148" s="55">
        <v>-3</v>
      </c>
      <c r="S148" s="55">
        <v>0</v>
      </c>
      <c r="T148" s="55">
        <v>2</v>
      </c>
      <c r="U148" s="55"/>
    </row>
    <row r="149" spans="1:21">
      <c r="A149" s="55"/>
      <c r="B149" s="55"/>
      <c r="C149" s="55"/>
      <c r="D149" s="55"/>
      <c r="E149" s="55"/>
      <c r="F149" s="55"/>
      <c r="G149" s="55"/>
      <c r="H149" s="55"/>
      <c r="I149" s="55"/>
      <c r="J149" s="55">
        <v>-1</v>
      </c>
      <c r="K149" s="55">
        <v>-3</v>
      </c>
      <c r="L149" s="55">
        <v>0</v>
      </c>
      <c r="M149" s="55">
        <v>-1</v>
      </c>
      <c r="N149" s="55"/>
      <c r="O149" s="55"/>
      <c r="P149" s="55"/>
      <c r="Q149" s="55">
        <v>-1</v>
      </c>
      <c r="R149" s="55">
        <v>-3</v>
      </c>
      <c r="S149" s="55">
        <v>0</v>
      </c>
      <c r="T149" s="55">
        <v>2</v>
      </c>
      <c r="U149" s="55"/>
    </row>
    <row r="150" spans="1:21">
      <c r="A150" s="55"/>
      <c r="B150" s="55"/>
      <c r="C150" s="55"/>
      <c r="D150" s="55"/>
      <c r="E150" s="55"/>
      <c r="F150" s="55"/>
      <c r="G150" s="55"/>
      <c r="H150" s="55"/>
      <c r="I150" s="55"/>
      <c r="J150" s="55">
        <v>0</v>
      </c>
      <c r="K150" s="55">
        <v>0</v>
      </c>
      <c r="L150" s="55">
        <v>1</v>
      </c>
      <c r="M150" s="55">
        <v>-1</v>
      </c>
      <c r="N150" s="55"/>
      <c r="O150" s="55"/>
      <c r="P150" s="55"/>
      <c r="Q150" s="55">
        <v>0</v>
      </c>
      <c r="R150" s="55">
        <v>0</v>
      </c>
      <c r="S150" s="55">
        <v>1</v>
      </c>
      <c r="T150" s="55">
        <v>2</v>
      </c>
      <c r="U150" s="55"/>
    </row>
    <row r="151" spans="1:21">
      <c r="A151" s="55"/>
      <c r="B151" s="55"/>
      <c r="C151" s="55"/>
      <c r="D151" s="55"/>
      <c r="E151" s="55"/>
      <c r="F151" s="55"/>
      <c r="G151" s="55"/>
      <c r="H151" s="55"/>
      <c r="I151" s="55"/>
      <c r="J151" s="55">
        <v>1</v>
      </c>
      <c r="K151" s="55">
        <v>0</v>
      </c>
      <c r="L151" s="55">
        <v>1</v>
      </c>
      <c r="M151" s="55">
        <v>-1</v>
      </c>
      <c r="N151" s="55"/>
      <c r="O151" s="55"/>
      <c r="P151" s="55"/>
      <c r="Q151" s="55">
        <v>1</v>
      </c>
      <c r="R151" s="55">
        <v>0</v>
      </c>
      <c r="S151" s="55">
        <v>1</v>
      </c>
      <c r="T151" s="55">
        <v>2</v>
      </c>
      <c r="U151" s="55"/>
    </row>
    <row r="152" spans="1:21">
      <c r="A152" s="55"/>
      <c r="B152" s="55"/>
      <c r="C152" s="55"/>
      <c r="D152" s="55"/>
      <c r="E152" s="55"/>
      <c r="F152" s="55"/>
      <c r="G152" s="55"/>
      <c r="H152" s="55"/>
      <c r="I152" s="55"/>
      <c r="J152" s="55">
        <v>-1</v>
      </c>
      <c r="K152" s="55">
        <v>0</v>
      </c>
      <c r="L152" s="55">
        <v>1</v>
      </c>
      <c r="M152" s="55">
        <v>-1</v>
      </c>
      <c r="N152" s="55"/>
      <c r="O152" s="55"/>
      <c r="P152" s="55"/>
      <c r="Q152" s="55">
        <v>-1</v>
      </c>
      <c r="R152" s="55">
        <v>0</v>
      </c>
      <c r="S152" s="55">
        <v>1</v>
      </c>
      <c r="T152" s="55">
        <v>2</v>
      </c>
      <c r="U152" s="55"/>
    </row>
    <row r="153" spans="1:21">
      <c r="A153" s="55"/>
      <c r="B153" s="55"/>
      <c r="C153" s="55"/>
      <c r="D153" s="55"/>
      <c r="E153" s="55"/>
      <c r="F153" s="55"/>
      <c r="G153" s="55"/>
      <c r="H153" s="55"/>
      <c r="I153" s="55"/>
      <c r="J153" s="55">
        <v>0</v>
      </c>
      <c r="K153" s="55">
        <v>1</v>
      </c>
      <c r="L153" s="55">
        <v>1</v>
      </c>
      <c r="M153" s="55">
        <v>-1</v>
      </c>
      <c r="N153" s="55"/>
      <c r="O153" s="55"/>
      <c r="P153" s="55"/>
      <c r="Q153" s="55">
        <v>0</v>
      </c>
      <c r="R153" s="55">
        <v>1</v>
      </c>
      <c r="S153" s="55">
        <v>1</v>
      </c>
      <c r="T153" s="55">
        <v>2</v>
      </c>
      <c r="U153" s="55"/>
    </row>
    <row r="154" spans="1:21">
      <c r="A154" s="55"/>
      <c r="B154" s="55"/>
      <c r="C154" s="55"/>
      <c r="D154" s="55"/>
      <c r="E154" s="55"/>
      <c r="F154" s="55"/>
      <c r="G154" s="55"/>
      <c r="H154" s="55"/>
      <c r="I154" s="55"/>
      <c r="J154" s="55">
        <v>1</v>
      </c>
      <c r="K154" s="55">
        <v>1</v>
      </c>
      <c r="L154" s="55">
        <v>1</v>
      </c>
      <c r="M154" s="55">
        <v>-1</v>
      </c>
      <c r="N154" s="55"/>
      <c r="O154" s="55"/>
      <c r="P154" s="55"/>
      <c r="Q154" s="55">
        <v>1</v>
      </c>
      <c r="R154" s="55">
        <v>1</v>
      </c>
      <c r="S154" s="55">
        <v>1</v>
      </c>
      <c r="T154" s="55">
        <v>2</v>
      </c>
      <c r="U154" s="55"/>
    </row>
    <row r="155" spans="1:21">
      <c r="A155" s="55"/>
      <c r="B155" s="55"/>
      <c r="C155" s="55"/>
      <c r="D155" s="55"/>
      <c r="E155" s="55"/>
      <c r="F155" s="55"/>
      <c r="G155" s="55"/>
      <c r="H155" s="55"/>
      <c r="I155" s="55"/>
      <c r="J155" s="55">
        <v>-1</v>
      </c>
      <c r="K155" s="55">
        <v>1</v>
      </c>
      <c r="L155" s="55">
        <v>1</v>
      </c>
      <c r="M155" s="55">
        <v>-1</v>
      </c>
      <c r="N155" s="55"/>
      <c r="O155" s="55"/>
      <c r="P155" s="55"/>
      <c r="Q155" s="55">
        <v>-1</v>
      </c>
      <c r="R155" s="55">
        <v>1</v>
      </c>
      <c r="S155" s="55">
        <v>1</v>
      </c>
      <c r="T155" s="55">
        <v>2</v>
      </c>
      <c r="U155" s="55"/>
    </row>
    <row r="156" spans="1:21">
      <c r="A156" s="55"/>
      <c r="B156" s="55"/>
      <c r="C156" s="55"/>
      <c r="D156" s="55"/>
      <c r="E156" s="55"/>
      <c r="F156" s="55"/>
      <c r="G156" s="55"/>
      <c r="H156" s="55"/>
      <c r="I156" s="55"/>
      <c r="J156" s="55">
        <v>0</v>
      </c>
      <c r="K156" s="55">
        <v>2</v>
      </c>
      <c r="L156" s="55">
        <v>1</v>
      </c>
      <c r="M156" s="55">
        <v>-1</v>
      </c>
      <c r="N156" s="55"/>
      <c r="O156" s="55"/>
      <c r="P156" s="55"/>
      <c r="Q156" s="55">
        <v>0</v>
      </c>
      <c r="R156" s="55">
        <v>2</v>
      </c>
      <c r="S156" s="55">
        <v>1</v>
      </c>
      <c r="T156" s="55">
        <v>2</v>
      </c>
      <c r="U156" s="55"/>
    </row>
    <row r="157" spans="1:21">
      <c r="A157" s="55"/>
      <c r="B157" s="55"/>
      <c r="C157" s="55"/>
      <c r="D157" s="55"/>
      <c r="E157" s="55"/>
      <c r="F157" s="55"/>
      <c r="G157" s="55"/>
      <c r="H157" s="55"/>
      <c r="I157" s="55"/>
      <c r="J157" s="55">
        <v>1</v>
      </c>
      <c r="K157" s="55">
        <v>2</v>
      </c>
      <c r="L157" s="55">
        <v>1</v>
      </c>
      <c r="M157" s="55">
        <v>-1</v>
      </c>
      <c r="N157" s="55"/>
      <c r="O157" s="55"/>
      <c r="P157" s="55"/>
      <c r="Q157" s="55">
        <v>1</v>
      </c>
      <c r="R157" s="55">
        <v>2</v>
      </c>
      <c r="S157" s="55">
        <v>1</v>
      </c>
      <c r="T157" s="55">
        <v>2</v>
      </c>
      <c r="U157" s="55"/>
    </row>
    <row r="158" spans="1:21">
      <c r="A158" s="55"/>
      <c r="B158" s="55"/>
      <c r="C158" s="55"/>
      <c r="D158" s="55"/>
      <c r="E158" s="55"/>
      <c r="F158" s="55"/>
      <c r="G158" s="55"/>
      <c r="H158" s="55"/>
      <c r="I158" s="55"/>
      <c r="J158" s="55">
        <v>-1</v>
      </c>
      <c r="K158" s="55">
        <v>2</v>
      </c>
      <c r="L158" s="55">
        <v>1</v>
      </c>
      <c r="M158" s="55">
        <v>-1</v>
      </c>
      <c r="N158" s="55"/>
      <c r="O158" s="55"/>
      <c r="P158" s="55"/>
      <c r="Q158" s="55">
        <v>-1</v>
      </c>
      <c r="R158" s="55">
        <v>2</v>
      </c>
      <c r="S158" s="55">
        <v>1</v>
      </c>
      <c r="T158" s="55">
        <v>2</v>
      </c>
      <c r="U158" s="55"/>
    </row>
    <row r="159" spans="1:21">
      <c r="A159" s="55"/>
      <c r="B159" s="55"/>
      <c r="C159" s="55"/>
      <c r="D159" s="55"/>
      <c r="E159" s="55"/>
      <c r="F159" s="55"/>
      <c r="G159" s="55"/>
      <c r="H159" s="55"/>
      <c r="I159" s="55"/>
      <c r="J159" s="55">
        <v>0</v>
      </c>
      <c r="K159" s="55">
        <v>3</v>
      </c>
      <c r="L159" s="55">
        <v>1</v>
      </c>
      <c r="M159" s="55">
        <v>-1</v>
      </c>
      <c r="N159" s="55"/>
      <c r="O159" s="55"/>
      <c r="P159" s="55"/>
      <c r="Q159" s="55">
        <v>0</v>
      </c>
      <c r="R159" s="55">
        <v>3</v>
      </c>
      <c r="S159" s="55">
        <v>1</v>
      </c>
      <c r="T159" s="55">
        <v>2</v>
      </c>
      <c r="U159" s="55"/>
    </row>
    <row r="160" spans="1:21">
      <c r="A160" s="55"/>
      <c r="B160" s="55"/>
      <c r="C160" s="55"/>
      <c r="D160" s="55"/>
      <c r="E160" s="55"/>
      <c r="F160" s="55"/>
      <c r="G160" s="55"/>
      <c r="H160" s="55"/>
      <c r="I160" s="55"/>
      <c r="J160" s="55">
        <v>1</v>
      </c>
      <c r="K160" s="55">
        <v>3</v>
      </c>
      <c r="L160" s="55">
        <v>1</v>
      </c>
      <c r="M160" s="55">
        <v>-1</v>
      </c>
      <c r="N160" s="55"/>
      <c r="O160" s="55"/>
      <c r="P160" s="55"/>
      <c r="Q160" s="55">
        <v>1</v>
      </c>
      <c r="R160" s="55">
        <v>3</v>
      </c>
      <c r="S160" s="55">
        <v>1</v>
      </c>
      <c r="T160" s="55">
        <v>2</v>
      </c>
      <c r="U160" s="55"/>
    </row>
    <row r="161" spans="1:21">
      <c r="A161" s="55"/>
      <c r="B161" s="55"/>
      <c r="C161" s="55"/>
      <c r="D161" s="55"/>
      <c r="E161" s="55"/>
      <c r="F161" s="55"/>
      <c r="G161" s="55"/>
      <c r="H161" s="55"/>
      <c r="I161" s="55"/>
      <c r="J161" s="55">
        <v>-1</v>
      </c>
      <c r="K161" s="55">
        <v>3</v>
      </c>
      <c r="L161" s="55">
        <v>1</v>
      </c>
      <c r="M161" s="55">
        <v>-1</v>
      </c>
      <c r="N161" s="55"/>
      <c r="O161" s="55"/>
      <c r="P161" s="55"/>
      <c r="Q161" s="55">
        <v>-1</v>
      </c>
      <c r="R161" s="55">
        <v>3</v>
      </c>
      <c r="S161" s="55">
        <v>1</v>
      </c>
      <c r="T161" s="55">
        <v>2</v>
      </c>
      <c r="U161" s="55"/>
    </row>
    <row r="162" spans="1:21">
      <c r="A162" s="55"/>
      <c r="B162" s="55"/>
      <c r="C162" s="55"/>
      <c r="D162" s="55"/>
      <c r="E162" s="55"/>
      <c r="F162" s="55"/>
      <c r="G162" s="55"/>
      <c r="H162" s="55"/>
      <c r="I162" s="55"/>
      <c r="J162" s="55">
        <v>0</v>
      </c>
      <c r="K162" s="55">
        <v>-1</v>
      </c>
      <c r="L162" s="55">
        <v>1</v>
      </c>
      <c r="M162" s="55">
        <v>-1</v>
      </c>
      <c r="N162" s="55"/>
      <c r="O162" s="55"/>
      <c r="P162" s="55"/>
      <c r="Q162" s="55">
        <v>0</v>
      </c>
      <c r="R162" s="55">
        <v>-1</v>
      </c>
      <c r="S162" s="55">
        <v>1</v>
      </c>
      <c r="T162" s="55">
        <v>2</v>
      </c>
      <c r="U162" s="55"/>
    </row>
    <row r="163" spans="1:21">
      <c r="A163" s="55"/>
      <c r="B163" s="55"/>
      <c r="C163" s="55"/>
      <c r="D163" s="55"/>
      <c r="E163" s="55"/>
      <c r="F163" s="55"/>
      <c r="G163" s="55"/>
      <c r="H163" s="55"/>
      <c r="I163" s="55"/>
      <c r="J163" s="55">
        <v>1</v>
      </c>
      <c r="K163" s="55">
        <v>-1</v>
      </c>
      <c r="L163" s="55">
        <v>1</v>
      </c>
      <c r="M163" s="55">
        <v>-1</v>
      </c>
      <c r="N163" s="55"/>
      <c r="O163" s="55"/>
      <c r="P163" s="55"/>
      <c r="Q163" s="55">
        <v>1</v>
      </c>
      <c r="R163" s="55">
        <v>-1</v>
      </c>
      <c r="S163" s="55">
        <v>1</v>
      </c>
      <c r="T163" s="55">
        <v>2</v>
      </c>
      <c r="U163" s="55"/>
    </row>
    <row r="164" spans="1:21">
      <c r="A164" s="55"/>
      <c r="B164" s="55"/>
      <c r="C164" s="55"/>
      <c r="D164" s="55"/>
      <c r="E164" s="55"/>
      <c r="F164" s="55"/>
      <c r="G164" s="55"/>
      <c r="H164" s="55"/>
      <c r="I164" s="55"/>
      <c r="J164" s="55">
        <v>-1</v>
      </c>
      <c r="K164" s="55">
        <v>-1</v>
      </c>
      <c r="L164" s="55">
        <v>1</v>
      </c>
      <c r="M164" s="55">
        <v>-1</v>
      </c>
      <c r="N164" s="55"/>
      <c r="O164" s="55"/>
      <c r="P164" s="55"/>
      <c r="Q164" s="55">
        <v>-1</v>
      </c>
      <c r="R164" s="55">
        <v>-1</v>
      </c>
      <c r="S164" s="55">
        <v>1</v>
      </c>
      <c r="T164" s="55">
        <v>2</v>
      </c>
      <c r="U164" s="55"/>
    </row>
    <row r="165" spans="1:21">
      <c r="A165" s="55"/>
      <c r="B165" s="55"/>
      <c r="C165" s="55"/>
      <c r="D165" s="55"/>
      <c r="E165" s="55"/>
      <c r="F165" s="55"/>
      <c r="G165" s="55"/>
      <c r="H165" s="55"/>
      <c r="I165" s="55"/>
      <c r="J165" s="55">
        <v>0</v>
      </c>
      <c r="K165" s="55">
        <v>-2</v>
      </c>
      <c r="L165" s="55">
        <v>1</v>
      </c>
      <c r="M165" s="55">
        <v>-1</v>
      </c>
      <c r="N165" s="55"/>
      <c r="O165" s="55"/>
      <c r="P165" s="55"/>
      <c r="Q165" s="55">
        <v>0</v>
      </c>
      <c r="R165" s="55">
        <v>-2</v>
      </c>
      <c r="S165" s="55">
        <v>1</v>
      </c>
      <c r="T165" s="55">
        <v>2</v>
      </c>
      <c r="U165" s="55"/>
    </row>
    <row r="166" spans="1:21">
      <c r="A166" s="55"/>
      <c r="B166" s="55"/>
      <c r="C166" s="55"/>
      <c r="D166" s="55"/>
      <c r="E166" s="55"/>
      <c r="F166" s="55"/>
      <c r="G166" s="55"/>
      <c r="H166" s="55"/>
      <c r="I166" s="55"/>
      <c r="J166" s="55">
        <v>1</v>
      </c>
      <c r="K166" s="55">
        <v>-2</v>
      </c>
      <c r="L166" s="55">
        <v>1</v>
      </c>
      <c r="M166" s="55">
        <v>-1</v>
      </c>
      <c r="N166" s="55"/>
      <c r="O166" s="55"/>
      <c r="P166" s="55"/>
      <c r="Q166" s="55">
        <v>1</v>
      </c>
      <c r="R166" s="55">
        <v>-2</v>
      </c>
      <c r="S166" s="55">
        <v>1</v>
      </c>
      <c r="T166" s="55">
        <v>2</v>
      </c>
      <c r="U166" s="55"/>
    </row>
    <row r="167" spans="1:21">
      <c r="A167" s="55"/>
      <c r="B167" s="55"/>
      <c r="C167" s="55"/>
      <c r="D167" s="55"/>
      <c r="E167" s="55"/>
      <c r="F167" s="55"/>
      <c r="G167" s="55"/>
      <c r="H167" s="55"/>
      <c r="I167" s="55"/>
      <c r="J167" s="55">
        <v>-1</v>
      </c>
      <c r="K167" s="55">
        <v>-2</v>
      </c>
      <c r="L167" s="55">
        <v>1</v>
      </c>
      <c r="M167" s="55">
        <v>-1</v>
      </c>
      <c r="N167" s="55"/>
      <c r="O167" s="55"/>
      <c r="P167" s="55"/>
      <c r="Q167" s="55">
        <v>-1</v>
      </c>
      <c r="R167" s="55">
        <v>-2</v>
      </c>
      <c r="S167" s="55">
        <v>1</v>
      </c>
      <c r="T167" s="55">
        <v>2</v>
      </c>
      <c r="U167" s="55"/>
    </row>
    <row r="168" spans="1:21">
      <c r="A168" s="55"/>
      <c r="B168" s="55"/>
      <c r="C168" s="55"/>
      <c r="D168" s="55"/>
      <c r="E168" s="55"/>
      <c r="F168" s="55"/>
      <c r="G168" s="55"/>
      <c r="H168" s="55"/>
      <c r="I168" s="55"/>
      <c r="J168" s="55">
        <v>0</v>
      </c>
      <c r="K168" s="55">
        <v>-3</v>
      </c>
      <c r="L168" s="55">
        <v>1</v>
      </c>
      <c r="M168" s="55">
        <v>-1</v>
      </c>
      <c r="N168" s="55"/>
      <c r="O168" s="55"/>
      <c r="P168" s="55"/>
      <c r="Q168" s="55">
        <v>0</v>
      </c>
      <c r="R168" s="55">
        <v>-3</v>
      </c>
      <c r="S168" s="55">
        <v>1</v>
      </c>
      <c r="T168" s="55">
        <v>2</v>
      </c>
      <c r="U168" s="55"/>
    </row>
    <row r="169" spans="1:21">
      <c r="A169" s="55"/>
      <c r="B169" s="55"/>
      <c r="C169" s="55"/>
      <c r="D169" s="55"/>
      <c r="E169" s="55"/>
      <c r="F169" s="55"/>
      <c r="G169" s="55"/>
      <c r="H169" s="55"/>
      <c r="I169" s="55"/>
      <c r="J169" s="55">
        <v>1</v>
      </c>
      <c r="K169" s="55">
        <v>-3</v>
      </c>
      <c r="L169" s="55">
        <v>1</v>
      </c>
      <c r="M169" s="55">
        <v>-1</v>
      </c>
      <c r="N169" s="55"/>
      <c r="O169" s="55"/>
      <c r="P169" s="55"/>
      <c r="Q169" s="55">
        <v>1</v>
      </c>
      <c r="R169" s="55">
        <v>-3</v>
      </c>
      <c r="S169" s="55">
        <v>1</v>
      </c>
      <c r="T169" s="55">
        <v>2</v>
      </c>
      <c r="U169" s="55"/>
    </row>
    <row r="170" spans="1:21">
      <c r="A170" s="55"/>
      <c r="B170" s="55"/>
      <c r="C170" s="55"/>
      <c r="D170" s="55"/>
      <c r="E170" s="55"/>
      <c r="F170" s="55"/>
      <c r="G170" s="55"/>
      <c r="H170" s="55"/>
      <c r="I170" s="55"/>
      <c r="J170" s="55">
        <v>-1</v>
      </c>
      <c r="K170" s="55">
        <v>-3</v>
      </c>
      <c r="L170" s="55">
        <v>1</v>
      </c>
      <c r="M170" s="55">
        <v>-1</v>
      </c>
      <c r="N170" s="55"/>
      <c r="O170" s="55"/>
      <c r="P170" s="55"/>
      <c r="Q170" s="55">
        <v>-1</v>
      </c>
      <c r="R170" s="55">
        <v>-3</v>
      </c>
      <c r="S170" s="55">
        <v>1</v>
      </c>
      <c r="T170" s="55">
        <v>2</v>
      </c>
      <c r="U170" s="55"/>
    </row>
    <row r="171" spans="1:21">
      <c r="A171" s="55"/>
      <c r="B171" s="55"/>
      <c r="C171" s="55"/>
      <c r="D171" s="55"/>
      <c r="E171" s="55"/>
      <c r="F171" s="55"/>
      <c r="G171" s="55"/>
      <c r="H171" s="55"/>
      <c r="I171" s="55"/>
      <c r="J171" s="55">
        <v>0</v>
      </c>
      <c r="K171" s="55">
        <v>0</v>
      </c>
      <c r="L171" s="55">
        <v>-1</v>
      </c>
      <c r="M171" s="55">
        <v>-1</v>
      </c>
      <c r="N171" s="55"/>
      <c r="O171" s="55"/>
      <c r="P171" s="55"/>
      <c r="Q171" s="55">
        <v>0</v>
      </c>
      <c r="R171" s="55">
        <v>0</v>
      </c>
      <c r="S171" s="55">
        <v>-1</v>
      </c>
      <c r="T171" s="55">
        <v>2</v>
      </c>
      <c r="U171" s="55"/>
    </row>
    <row r="172" spans="1:21">
      <c r="A172" s="55"/>
      <c r="B172" s="55"/>
      <c r="C172" s="55"/>
      <c r="D172" s="55"/>
      <c r="E172" s="55"/>
      <c r="F172" s="55"/>
      <c r="G172" s="55"/>
      <c r="H172" s="55"/>
      <c r="I172" s="55"/>
      <c r="J172" s="55">
        <v>1</v>
      </c>
      <c r="K172" s="55">
        <v>0</v>
      </c>
      <c r="L172" s="55">
        <v>-1</v>
      </c>
      <c r="M172" s="55">
        <v>-1</v>
      </c>
      <c r="N172" s="55"/>
      <c r="O172" s="55"/>
      <c r="P172" s="55"/>
      <c r="Q172" s="55">
        <v>1</v>
      </c>
      <c r="R172" s="55">
        <v>0</v>
      </c>
      <c r="S172" s="55">
        <v>-1</v>
      </c>
      <c r="T172" s="55">
        <v>2</v>
      </c>
      <c r="U172" s="55"/>
    </row>
    <row r="173" spans="1:21">
      <c r="A173" s="55"/>
      <c r="B173" s="55"/>
      <c r="C173" s="55"/>
      <c r="D173" s="55"/>
      <c r="E173" s="55"/>
      <c r="F173" s="55"/>
      <c r="G173" s="55"/>
      <c r="H173" s="55"/>
      <c r="I173" s="55"/>
      <c r="J173" s="55">
        <v>-1</v>
      </c>
      <c r="K173" s="55">
        <v>0</v>
      </c>
      <c r="L173" s="55">
        <v>-1</v>
      </c>
      <c r="M173" s="55">
        <v>-1</v>
      </c>
      <c r="N173" s="55"/>
      <c r="O173" s="55"/>
      <c r="P173" s="55"/>
      <c r="Q173" s="55">
        <v>-1</v>
      </c>
      <c r="R173" s="55">
        <v>0</v>
      </c>
      <c r="S173" s="55">
        <v>-1</v>
      </c>
      <c r="T173" s="55">
        <v>2</v>
      </c>
      <c r="U173" s="55"/>
    </row>
    <row r="174" spans="1:21">
      <c r="A174" s="55"/>
      <c r="B174" s="55"/>
      <c r="C174" s="55"/>
      <c r="D174" s="55"/>
      <c r="E174" s="55"/>
      <c r="F174" s="55"/>
      <c r="G174" s="55"/>
      <c r="H174" s="55"/>
      <c r="I174" s="55"/>
      <c r="J174" s="55">
        <v>0</v>
      </c>
      <c r="K174" s="55">
        <v>1</v>
      </c>
      <c r="L174" s="55">
        <v>-1</v>
      </c>
      <c r="M174" s="55">
        <v>-1</v>
      </c>
      <c r="N174" s="55"/>
      <c r="O174" s="55"/>
      <c r="P174" s="55"/>
      <c r="Q174" s="55">
        <v>0</v>
      </c>
      <c r="R174" s="55">
        <v>1</v>
      </c>
      <c r="S174" s="55">
        <v>-1</v>
      </c>
      <c r="T174" s="55">
        <v>2</v>
      </c>
      <c r="U174" s="55"/>
    </row>
    <row r="175" spans="1:21">
      <c r="A175" s="55"/>
      <c r="B175" s="55"/>
      <c r="C175" s="55"/>
      <c r="D175" s="55"/>
      <c r="E175" s="55"/>
      <c r="F175" s="55"/>
      <c r="G175" s="55"/>
      <c r="H175" s="55"/>
      <c r="I175" s="55"/>
      <c r="J175" s="55">
        <v>1</v>
      </c>
      <c r="K175" s="55">
        <v>1</v>
      </c>
      <c r="L175" s="55">
        <v>-1</v>
      </c>
      <c r="M175" s="55">
        <v>-1</v>
      </c>
      <c r="N175" s="55"/>
      <c r="O175" s="55"/>
      <c r="P175" s="55"/>
      <c r="Q175" s="55">
        <v>1</v>
      </c>
      <c r="R175" s="55">
        <v>1</v>
      </c>
      <c r="S175" s="55">
        <v>-1</v>
      </c>
      <c r="T175" s="55">
        <v>2</v>
      </c>
      <c r="U175" s="55"/>
    </row>
    <row r="176" spans="1:21">
      <c r="A176" s="55"/>
      <c r="B176" s="55"/>
      <c r="C176" s="55"/>
      <c r="D176" s="55"/>
      <c r="E176" s="55"/>
      <c r="F176" s="55"/>
      <c r="G176" s="55"/>
      <c r="H176" s="55"/>
      <c r="I176" s="55"/>
      <c r="J176" s="55">
        <v>-1</v>
      </c>
      <c r="K176" s="55">
        <v>1</v>
      </c>
      <c r="L176" s="55">
        <v>-1</v>
      </c>
      <c r="M176" s="55">
        <v>-1</v>
      </c>
      <c r="N176" s="55"/>
      <c r="O176" s="55"/>
      <c r="P176" s="55"/>
      <c r="Q176" s="55">
        <v>-1</v>
      </c>
      <c r="R176" s="55">
        <v>1</v>
      </c>
      <c r="S176" s="55">
        <v>-1</v>
      </c>
      <c r="T176" s="55">
        <v>2</v>
      </c>
      <c r="U176" s="55"/>
    </row>
    <row r="177" spans="1:21">
      <c r="A177" s="55"/>
      <c r="B177" s="55"/>
      <c r="C177" s="55"/>
      <c r="D177" s="55"/>
      <c r="E177" s="55"/>
      <c r="F177" s="55"/>
      <c r="G177" s="55"/>
      <c r="H177" s="55"/>
      <c r="I177" s="55"/>
      <c r="J177" s="55">
        <v>0</v>
      </c>
      <c r="K177" s="55">
        <v>2</v>
      </c>
      <c r="L177" s="55">
        <v>-1</v>
      </c>
      <c r="M177" s="55">
        <v>-1</v>
      </c>
      <c r="N177" s="55"/>
      <c r="O177" s="55"/>
      <c r="P177" s="55"/>
      <c r="Q177" s="55">
        <v>0</v>
      </c>
      <c r="R177" s="55">
        <v>2</v>
      </c>
      <c r="S177" s="55">
        <v>-1</v>
      </c>
      <c r="T177" s="55">
        <v>2</v>
      </c>
      <c r="U177" s="55"/>
    </row>
    <row r="178" spans="1:21">
      <c r="A178" s="55"/>
      <c r="B178" s="55"/>
      <c r="C178" s="55"/>
      <c r="D178" s="55"/>
      <c r="E178" s="55"/>
      <c r="F178" s="55"/>
      <c r="G178" s="55"/>
      <c r="H178" s="55"/>
      <c r="I178" s="55"/>
      <c r="J178" s="55">
        <v>1</v>
      </c>
      <c r="K178" s="55">
        <v>2</v>
      </c>
      <c r="L178" s="55">
        <v>-1</v>
      </c>
      <c r="M178" s="55">
        <v>-1</v>
      </c>
      <c r="N178" s="55"/>
      <c r="O178" s="55"/>
      <c r="P178" s="55"/>
      <c r="Q178" s="55">
        <v>1</v>
      </c>
      <c r="R178" s="55">
        <v>2</v>
      </c>
      <c r="S178" s="55">
        <v>-1</v>
      </c>
      <c r="T178" s="55">
        <v>2</v>
      </c>
      <c r="U178" s="55"/>
    </row>
    <row r="179" spans="1:21">
      <c r="A179" s="55"/>
      <c r="B179" s="55"/>
      <c r="C179" s="55"/>
      <c r="D179" s="55"/>
      <c r="E179" s="55"/>
      <c r="F179" s="55"/>
      <c r="G179" s="55"/>
      <c r="H179" s="55"/>
      <c r="I179" s="55"/>
      <c r="J179" s="55">
        <v>-1</v>
      </c>
      <c r="K179" s="55">
        <v>2</v>
      </c>
      <c r="L179" s="55">
        <v>-1</v>
      </c>
      <c r="M179" s="55">
        <v>-1</v>
      </c>
      <c r="N179" s="55"/>
      <c r="O179" s="55"/>
      <c r="P179" s="55"/>
      <c r="Q179" s="55">
        <v>-1</v>
      </c>
      <c r="R179" s="55">
        <v>2</v>
      </c>
      <c r="S179" s="55">
        <v>-1</v>
      </c>
      <c r="T179" s="55">
        <v>2</v>
      </c>
      <c r="U179" s="55"/>
    </row>
    <row r="180" spans="1:21">
      <c r="A180" s="55"/>
      <c r="B180" s="55"/>
      <c r="C180" s="55"/>
      <c r="D180" s="55"/>
      <c r="E180" s="55"/>
      <c r="F180" s="55"/>
      <c r="G180" s="55"/>
      <c r="H180" s="55"/>
      <c r="I180" s="55"/>
      <c r="J180" s="55">
        <v>0</v>
      </c>
      <c r="K180" s="55">
        <v>3</v>
      </c>
      <c r="L180" s="55">
        <v>-1</v>
      </c>
      <c r="M180" s="55">
        <v>-1</v>
      </c>
      <c r="N180" s="55"/>
      <c r="O180" s="55"/>
      <c r="P180" s="55"/>
      <c r="Q180" s="55">
        <v>0</v>
      </c>
      <c r="R180" s="55">
        <v>3</v>
      </c>
      <c r="S180" s="55">
        <v>-1</v>
      </c>
      <c r="T180" s="55">
        <v>2</v>
      </c>
      <c r="U180" s="55"/>
    </row>
    <row r="181" spans="1:21">
      <c r="A181" s="55"/>
      <c r="B181" s="55"/>
      <c r="C181" s="55"/>
      <c r="D181" s="55"/>
      <c r="E181" s="55"/>
      <c r="F181" s="55"/>
      <c r="G181" s="55"/>
      <c r="H181" s="55"/>
      <c r="I181" s="55"/>
      <c r="J181" s="55">
        <v>1</v>
      </c>
      <c r="K181" s="55">
        <v>3</v>
      </c>
      <c r="L181" s="55">
        <v>-1</v>
      </c>
      <c r="M181" s="55">
        <v>-1</v>
      </c>
      <c r="N181" s="55"/>
      <c r="O181" s="55"/>
      <c r="P181" s="55"/>
      <c r="Q181" s="55">
        <v>1</v>
      </c>
      <c r="R181" s="55">
        <v>3</v>
      </c>
      <c r="S181" s="55">
        <v>-1</v>
      </c>
      <c r="T181" s="55">
        <v>2</v>
      </c>
      <c r="U181" s="55"/>
    </row>
    <row r="182" spans="1:21">
      <c r="A182" s="55"/>
      <c r="B182" s="55"/>
      <c r="C182" s="55"/>
      <c r="D182" s="55"/>
      <c r="E182" s="55"/>
      <c r="F182" s="55"/>
      <c r="G182" s="55"/>
      <c r="H182" s="55"/>
      <c r="I182" s="55"/>
      <c r="J182" s="55">
        <v>-1</v>
      </c>
      <c r="K182" s="55">
        <v>3</v>
      </c>
      <c r="L182" s="55">
        <v>-1</v>
      </c>
      <c r="M182" s="55">
        <v>-1</v>
      </c>
      <c r="N182" s="55"/>
      <c r="O182" s="55"/>
      <c r="P182" s="55"/>
      <c r="Q182" s="55">
        <v>-1</v>
      </c>
      <c r="R182" s="55">
        <v>3</v>
      </c>
      <c r="S182" s="55">
        <v>-1</v>
      </c>
      <c r="T182" s="55">
        <v>2</v>
      </c>
      <c r="U182" s="55"/>
    </row>
    <row r="183" spans="1:21">
      <c r="A183" s="55"/>
      <c r="B183" s="55"/>
      <c r="C183" s="55"/>
      <c r="D183" s="55"/>
      <c r="E183" s="55"/>
      <c r="F183" s="55"/>
      <c r="G183" s="55"/>
      <c r="H183" s="55"/>
      <c r="I183" s="55"/>
      <c r="J183" s="55">
        <v>0</v>
      </c>
      <c r="K183" s="55">
        <v>-1</v>
      </c>
      <c r="L183" s="55">
        <v>-1</v>
      </c>
      <c r="M183" s="55">
        <v>-1</v>
      </c>
      <c r="N183" s="55"/>
      <c r="O183" s="55"/>
      <c r="P183" s="55"/>
      <c r="Q183" s="55">
        <v>0</v>
      </c>
      <c r="R183" s="55">
        <v>-1</v>
      </c>
      <c r="S183" s="55">
        <v>-1</v>
      </c>
      <c r="T183" s="55">
        <v>2</v>
      </c>
      <c r="U183" s="55"/>
    </row>
    <row r="184" spans="1:21">
      <c r="A184" s="55"/>
      <c r="B184" s="55"/>
      <c r="C184" s="55"/>
      <c r="D184" s="55"/>
      <c r="E184" s="55"/>
      <c r="F184" s="55"/>
      <c r="G184" s="55"/>
      <c r="H184" s="55"/>
      <c r="I184" s="55"/>
      <c r="J184" s="55">
        <v>1</v>
      </c>
      <c r="K184" s="55">
        <v>-1</v>
      </c>
      <c r="L184" s="55">
        <v>-1</v>
      </c>
      <c r="M184" s="55">
        <v>-1</v>
      </c>
      <c r="N184" s="55"/>
      <c r="O184" s="55"/>
      <c r="P184" s="55"/>
      <c r="Q184" s="55">
        <v>1</v>
      </c>
      <c r="R184" s="55">
        <v>-1</v>
      </c>
      <c r="S184" s="55">
        <v>-1</v>
      </c>
      <c r="T184" s="55">
        <v>2</v>
      </c>
      <c r="U184" s="55"/>
    </row>
    <row r="185" spans="1:21">
      <c r="A185" s="55"/>
      <c r="B185" s="55"/>
      <c r="C185" s="55"/>
      <c r="D185" s="55"/>
      <c r="E185" s="55"/>
      <c r="F185" s="55"/>
      <c r="G185" s="55"/>
      <c r="H185" s="55"/>
      <c r="I185" s="55"/>
      <c r="J185" s="55">
        <v>-1</v>
      </c>
      <c r="K185" s="55">
        <v>-1</v>
      </c>
      <c r="L185" s="55">
        <v>-1</v>
      </c>
      <c r="M185" s="55">
        <v>-1</v>
      </c>
      <c r="N185" s="55"/>
      <c r="O185" s="55"/>
      <c r="P185" s="55"/>
      <c r="Q185" s="55">
        <v>-1</v>
      </c>
      <c r="R185" s="55">
        <v>-1</v>
      </c>
      <c r="S185" s="55">
        <v>-1</v>
      </c>
      <c r="T185" s="55">
        <v>2</v>
      </c>
      <c r="U185" s="55"/>
    </row>
    <row r="186" spans="1:21">
      <c r="A186" s="55"/>
      <c r="B186" s="55"/>
      <c r="C186" s="55"/>
      <c r="D186" s="55"/>
      <c r="E186" s="55"/>
      <c r="F186" s="55"/>
      <c r="G186" s="55"/>
      <c r="H186" s="55"/>
      <c r="I186" s="55"/>
      <c r="J186" s="55">
        <v>0</v>
      </c>
      <c r="K186" s="55">
        <v>-2</v>
      </c>
      <c r="L186" s="55">
        <v>-1</v>
      </c>
      <c r="M186" s="55">
        <v>-1</v>
      </c>
      <c r="N186" s="55"/>
      <c r="O186" s="55"/>
      <c r="P186" s="55"/>
      <c r="Q186" s="55">
        <v>0</v>
      </c>
      <c r="R186" s="55">
        <v>-2</v>
      </c>
      <c r="S186" s="55">
        <v>-1</v>
      </c>
      <c r="T186" s="55">
        <v>2</v>
      </c>
      <c r="U186" s="55"/>
    </row>
    <row r="187" spans="1:21">
      <c r="A187" s="55"/>
      <c r="B187" s="55"/>
      <c r="C187" s="55"/>
      <c r="D187" s="55"/>
      <c r="E187" s="55"/>
      <c r="F187" s="55"/>
      <c r="G187" s="55"/>
      <c r="H187" s="55"/>
      <c r="I187" s="55"/>
      <c r="J187" s="55">
        <v>1</v>
      </c>
      <c r="K187" s="55">
        <v>-2</v>
      </c>
      <c r="L187" s="55">
        <v>-1</v>
      </c>
      <c r="M187" s="55">
        <v>-1</v>
      </c>
      <c r="N187" s="55"/>
      <c r="O187" s="55"/>
      <c r="P187" s="55"/>
      <c r="Q187" s="55">
        <v>1</v>
      </c>
      <c r="R187" s="55">
        <v>-2</v>
      </c>
      <c r="S187" s="55">
        <v>-1</v>
      </c>
      <c r="T187" s="55">
        <v>2</v>
      </c>
      <c r="U187" s="55"/>
    </row>
    <row r="188" spans="1:21">
      <c r="A188" s="55"/>
      <c r="B188" s="55"/>
      <c r="C188" s="55"/>
      <c r="D188" s="55"/>
      <c r="E188" s="55"/>
      <c r="F188" s="55"/>
      <c r="G188" s="55"/>
      <c r="H188" s="55"/>
      <c r="I188" s="55"/>
      <c r="J188" s="55">
        <v>-1</v>
      </c>
      <c r="K188" s="55">
        <v>-2</v>
      </c>
      <c r="L188" s="55">
        <v>-1</v>
      </c>
      <c r="M188" s="55">
        <v>-1</v>
      </c>
      <c r="N188" s="55"/>
      <c r="O188" s="55"/>
      <c r="P188" s="55"/>
      <c r="Q188" s="55">
        <v>-1</v>
      </c>
      <c r="R188" s="55">
        <v>-2</v>
      </c>
      <c r="S188" s="55">
        <v>-1</v>
      </c>
      <c r="T188" s="55">
        <v>2</v>
      </c>
      <c r="U188" s="55"/>
    </row>
    <row r="189" spans="1:21">
      <c r="A189" s="55"/>
      <c r="B189" s="55"/>
      <c r="C189" s="55"/>
      <c r="D189" s="55"/>
      <c r="E189" s="55"/>
      <c r="F189" s="55"/>
      <c r="G189" s="55"/>
      <c r="H189" s="55"/>
      <c r="I189" s="55"/>
      <c r="J189" s="55">
        <v>0</v>
      </c>
      <c r="K189" s="55">
        <v>-3</v>
      </c>
      <c r="L189" s="55">
        <v>-1</v>
      </c>
      <c r="M189" s="55">
        <v>-1</v>
      </c>
      <c r="N189" s="55"/>
      <c r="O189" s="55"/>
      <c r="P189" s="55"/>
      <c r="Q189" s="55">
        <v>0</v>
      </c>
      <c r="R189" s="55">
        <v>-3</v>
      </c>
      <c r="S189" s="55">
        <v>-1</v>
      </c>
      <c r="T189" s="55">
        <v>2</v>
      </c>
      <c r="U189" s="55"/>
    </row>
    <row r="190" spans="1:21">
      <c r="A190" s="55"/>
      <c r="B190" s="55"/>
      <c r="C190" s="55"/>
      <c r="D190" s="55"/>
      <c r="E190" s="55"/>
      <c r="F190" s="55"/>
      <c r="G190" s="55"/>
      <c r="H190" s="55"/>
      <c r="I190" s="55"/>
      <c r="J190" s="55">
        <v>1</v>
      </c>
      <c r="K190" s="55">
        <v>-3</v>
      </c>
      <c r="L190" s="55">
        <v>-1</v>
      </c>
      <c r="M190" s="55">
        <v>-1</v>
      </c>
      <c r="N190" s="55"/>
      <c r="O190" s="55"/>
      <c r="P190" s="55"/>
      <c r="Q190" s="55">
        <v>1</v>
      </c>
      <c r="R190" s="55">
        <v>-3</v>
      </c>
      <c r="S190" s="55">
        <v>-1</v>
      </c>
      <c r="T190" s="55">
        <v>2</v>
      </c>
      <c r="U190" s="55"/>
    </row>
    <row r="191" spans="1:21">
      <c r="A191" s="55"/>
      <c r="B191" s="55"/>
      <c r="C191" s="55"/>
      <c r="D191" s="55"/>
      <c r="E191" s="55"/>
      <c r="F191" s="55"/>
      <c r="G191" s="55"/>
      <c r="H191" s="55"/>
      <c r="I191" s="55"/>
      <c r="J191" s="55">
        <v>-1</v>
      </c>
      <c r="K191" s="55">
        <v>-3</v>
      </c>
      <c r="L191" s="55">
        <v>-1</v>
      </c>
      <c r="M191" s="55">
        <v>-1</v>
      </c>
      <c r="N191" s="55"/>
      <c r="O191" s="55"/>
      <c r="P191" s="55"/>
      <c r="Q191" s="55">
        <v>-1</v>
      </c>
      <c r="R191" s="55">
        <v>-3</v>
      </c>
      <c r="S191" s="55">
        <v>-1</v>
      </c>
      <c r="T191" s="55">
        <v>2</v>
      </c>
      <c r="U191" s="55"/>
    </row>
    <row r="192" spans="1:2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>
        <v>0</v>
      </c>
      <c r="R192" s="55">
        <v>0</v>
      </c>
      <c r="S192" s="55">
        <v>0</v>
      </c>
      <c r="T192" s="55">
        <v>-1</v>
      </c>
      <c r="U192" s="55"/>
    </row>
    <row r="193" spans="1:2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>
        <v>1</v>
      </c>
      <c r="R193" s="55">
        <v>0</v>
      </c>
      <c r="S193" s="55">
        <v>0</v>
      </c>
      <c r="T193" s="55">
        <v>-1</v>
      </c>
      <c r="U193" s="55"/>
    </row>
    <row r="194" spans="1:2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>
        <v>-1</v>
      </c>
      <c r="R194" s="55">
        <v>0</v>
      </c>
      <c r="S194" s="55">
        <v>0</v>
      </c>
      <c r="T194" s="55">
        <v>-1</v>
      </c>
      <c r="U194" s="55"/>
    </row>
    <row r="195" spans="1:2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>
        <v>0</v>
      </c>
      <c r="R195" s="55">
        <v>1</v>
      </c>
      <c r="S195" s="55">
        <v>0</v>
      </c>
      <c r="T195" s="55">
        <v>-1</v>
      </c>
      <c r="U195" s="55"/>
    </row>
    <row r="196" spans="1:2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>
        <v>1</v>
      </c>
      <c r="R196" s="55">
        <v>1</v>
      </c>
      <c r="S196" s="55">
        <v>0</v>
      </c>
      <c r="T196" s="55">
        <v>-1</v>
      </c>
      <c r="U196" s="55"/>
    </row>
    <row r="197" spans="1:2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>
        <v>-1</v>
      </c>
      <c r="R197" s="55">
        <v>1</v>
      </c>
      <c r="S197" s="55">
        <v>0</v>
      </c>
      <c r="T197" s="55">
        <v>-1</v>
      </c>
      <c r="U197" s="55"/>
    </row>
    <row r="198" spans="1:2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>
        <v>0</v>
      </c>
      <c r="R198" s="55">
        <v>2</v>
      </c>
      <c r="S198" s="55">
        <v>0</v>
      </c>
      <c r="T198" s="55">
        <v>-1</v>
      </c>
      <c r="U198" s="55"/>
    </row>
    <row r="199" spans="1:2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>
        <v>1</v>
      </c>
      <c r="R199" s="55">
        <v>2</v>
      </c>
      <c r="S199" s="55">
        <v>0</v>
      </c>
      <c r="T199" s="55">
        <v>-1</v>
      </c>
      <c r="U199" s="55"/>
    </row>
    <row r="200" spans="1:2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>
        <v>-1</v>
      </c>
      <c r="R200" s="55">
        <v>2</v>
      </c>
      <c r="S200" s="55">
        <v>0</v>
      </c>
      <c r="T200" s="55">
        <v>-1</v>
      </c>
      <c r="U200" s="55"/>
    </row>
    <row r="201" spans="1:2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>
        <v>0</v>
      </c>
      <c r="R201" s="55">
        <v>3</v>
      </c>
      <c r="S201" s="55">
        <v>0</v>
      </c>
      <c r="T201" s="55">
        <v>-1</v>
      </c>
      <c r="U201" s="55"/>
    </row>
    <row r="202" spans="1:2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>
        <v>1</v>
      </c>
      <c r="R202" s="55">
        <v>3</v>
      </c>
      <c r="S202" s="55">
        <v>0</v>
      </c>
      <c r="T202" s="55">
        <v>-1</v>
      </c>
      <c r="U202" s="55"/>
    </row>
    <row r="203" spans="1:2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>
        <v>-1</v>
      </c>
      <c r="R203" s="55">
        <v>3</v>
      </c>
      <c r="S203" s="55">
        <v>0</v>
      </c>
      <c r="T203" s="55">
        <v>-1</v>
      </c>
      <c r="U203" s="55"/>
    </row>
    <row r="204" spans="1:2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>
        <v>0</v>
      </c>
      <c r="R204" s="55">
        <v>-1</v>
      </c>
      <c r="S204" s="55">
        <v>0</v>
      </c>
      <c r="T204" s="55">
        <v>-1</v>
      </c>
      <c r="U204" s="55"/>
    </row>
    <row r="205" spans="1:2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>
        <v>1</v>
      </c>
      <c r="R205" s="55">
        <v>-1</v>
      </c>
      <c r="S205" s="55">
        <v>0</v>
      </c>
      <c r="T205" s="55">
        <v>-1</v>
      </c>
      <c r="U205" s="55"/>
    </row>
    <row r="206" spans="1:2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>
        <v>-1</v>
      </c>
      <c r="R206" s="55">
        <v>-1</v>
      </c>
      <c r="S206" s="55">
        <v>0</v>
      </c>
      <c r="T206" s="55">
        <v>-1</v>
      </c>
      <c r="U206" s="55"/>
    </row>
    <row r="207" spans="1:2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>
        <v>0</v>
      </c>
      <c r="R207" s="55">
        <v>-2</v>
      </c>
      <c r="S207" s="55">
        <v>0</v>
      </c>
      <c r="T207" s="55">
        <v>-1</v>
      </c>
      <c r="U207" s="55"/>
    </row>
    <row r="208" spans="1:2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>
        <v>1</v>
      </c>
      <c r="R208" s="55">
        <v>-2</v>
      </c>
      <c r="S208" s="55">
        <v>0</v>
      </c>
      <c r="T208" s="55">
        <v>-1</v>
      </c>
      <c r="U208" s="55"/>
    </row>
    <row r="209" spans="1:2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>
        <v>-1</v>
      </c>
      <c r="R209" s="55">
        <v>-2</v>
      </c>
      <c r="S209" s="55">
        <v>0</v>
      </c>
      <c r="T209" s="55">
        <v>-1</v>
      </c>
      <c r="U209" s="55"/>
    </row>
    <row r="210" spans="1:2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>
        <v>0</v>
      </c>
      <c r="R210" s="55">
        <v>-3</v>
      </c>
      <c r="S210" s="55">
        <v>0</v>
      </c>
      <c r="T210" s="55">
        <v>-1</v>
      </c>
      <c r="U210" s="55"/>
    </row>
    <row r="211" spans="1:2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>
        <v>1</v>
      </c>
      <c r="R211" s="55">
        <v>-3</v>
      </c>
      <c r="S211" s="55">
        <v>0</v>
      </c>
      <c r="T211" s="55">
        <v>-1</v>
      </c>
      <c r="U211" s="55"/>
    </row>
    <row r="212" spans="1:2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>
        <v>-1</v>
      </c>
      <c r="R212" s="55">
        <v>-3</v>
      </c>
      <c r="S212" s="55">
        <v>0</v>
      </c>
      <c r="T212" s="55">
        <v>-1</v>
      </c>
      <c r="U212" s="55"/>
    </row>
    <row r="213" spans="1:2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>
        <v>0</v>
      </c>
      <c r="R213" s="55">
        <v>0</v>
      </c>
      <c r="S213" s="55">
        <v>1</v>
      </c>
      <c r="T213" s="55">
        <v>-1</v>
      </c>
      <c r="U213" s="55"/>
    </row>
    <row r="214" spans="1:2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>
        <v>1</v>
      </c>
      <c r="R214" s="55">
        <v>0</v>
      </c>
      <c r="S214" s="55">
        <v>1</v>
      </c>
      <c r="T214" s="55">
        <v>-1</v>
      </c>
      <c r="U214" s="55"/>
    </row>
    <row r="215" spans="1:2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>
        <v>-1</v>
      </c>
      <c r="R215" s="55">
        <v>0</v>
      </c>
      <c r="S215" s="55">
        <v>1</v>
      </c>
      <c r="T215" s="55">
        <v>-1</v>
      </c>
      <c r="U215" s="55"/>
    </row>
    <row r="216" spans="1:2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>
        <v>0</v>
      </c>
      <c r="R216" s="55">
        <v>1</v>
      </c>
      <c r="S216" s="55">
        <v>1</v>
      </c>
      <c r="T216" s="55">
        <v>-1</v>
      </c>
      <c r="U216" s="55"/>
    </row>
    <row r="217" spans="1:2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>
        <v>1</v>
      </c>
      <c r="R217" s="55">
        <v>1</v>
      </c>
      <c r="S217" s="55">
        <v>1</v>
      </c>
      <c r="T217" s="55">
        <v>-1</v>
      </c>
      <c r="U217" s="55"/>
    </row>
    <row r="218" spans="1:2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>
        <v>-1</v>
      </c>
      <c r="R218" s="55">
        <v>1</v>
      </c>
      <c r="S218" s="55">
        <v>1</v>
      </c>
      <c r="T218" s="55">
        <v>-1</v>
      </c>
      <c r="U218" s="55"/>
    </row>
    <row r="219" spans="1:2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>
        <v>0</v>
      </c>
      <c r="R219" s="55">
        <v>2</v>
      </c>
      <c r="S219" s="55">
        <v>1</v>
      </c>
      <c r="T219" s="55">
        <v>-1</v>
      </c>
      <c r="U219" s="55"/>
    </row>
    <row r="220" spans="1:2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>
        <v>1</v>
      </c>
      <c r="R220" s="55">
        <v>2</v>
      </c>
      <c r="S220" s="55">
        <v>1</v>
      </c>
      <c r="T220" s="55">
        <v>-1</v>
      </c>
      <c r="U220" s="55"/>
    </row>
    <row r="221" spans="1: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>
        <v>-1</v>
      </c>
      <c r="R221" s="55">
        <v>2</v>
      </c>
      <c r="S221" s="55">
        <v>1</v>
      </c>
      <c r="T221" s="55">
        <v>-1</v>
      </c>
      <c r="U221" s="55"/>
    </row>
    <row r="222" spans="1:2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>
        <v>0</v>
      </c>
      <c r="R222" s="55">
        <v>3</v>
      </c>
      <c r="S222" s="55">
        <v>1</v>
      </c>
      <c r="T222" s="55">
        <v>-1</v>
      </c>
      <c r="U222" s="55"/>
    </row>
    <row r="223" spans="1:2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>
        <v>1</v>
      </c>
      <c r="R223" s="55">
        <v>3</v>
      </c>
      <c r="S223" s="55">
        <v>1</v>
      </c>
      <c r="T223" s="55">
        <v>-1</v>
      </c>
      <c r="U223" s="55"/>
    </row>
    <row r="224" spans="1:2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>
        <v>-1</v>
      </c>
      <c r="R224" s="55">
        <v>3</v>
      </c>
      <c r="S224" s="55">
        <v>1</v>
      </c>
      <c r="T224" s="55">
        <v>-1</v>
      </c>
      <c r="U224" s="55"/>
    </row>
    <row r="225" spans="1:2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>
        <v>0</v>
      </c>
      <c r="R225" s="55">
        <v>-1</v>
      </c>
      <c r="S225" s="55">
        <v>1</v>
      </c>
      <c r="T225" s="55">
        <v>-1</v>
      </c>
      <c r="U225" s="55"/>
    </row>
    <row r="226" spans="1:2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>
        <v>1</v>
      </c>
      <c r="R226" s="55">
        <v>-1</v>
      </c>
      <c r="S226" s="55">
        <v>1</v>
      </c>
      <c r="T226" s="55">
        <v>-1</v>
      </c>
      <c r="U226" s="55"/>
    </row>
    <row r="227" spans="1:2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>
        <v>-1</v>
      </c>
      <c r="R227" s="55">
        <v>-1</v>
      </c>
      <c r="S227" s="55">
        <v>1</v>
      </c>
      <c r="T227" s="55">
        <v>-1</v>
      </c>
      <c r="U227" s="55"/>
    </row>
    <row r="228" spans="1:2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>
        <v>0</v>
      </c>
      <c r="R228" s="55">
        <v>-2</v>
      </c>
      <c r="S228" s="55">
        <v>1</v>
      </c>
      <c r="T228" s="55">
        <v>-1</v>
      </c>
      <c r="U228" s="55"/>
    </row>
    <row r="229" spans="1:2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>
        <v>1</v>
      </c>
      <c r="R229" s="55">
        <v>-2</v>
      </c>
      <c r="S229" s="55">
        <v>1</v>
      </c>
      <c r="T229" s="55">
        <v>-1</v>
      </c>
      <c r="U229" s="55"/>
    </row>
    <row r="230" spans="1:2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>
        <v>-1</v>
      </c>
      <c r="R230" s="55">
        <v>-2</v>
      </c>
      <c r="S230" s="55">
        <v>1</v>
      </c>
      <c r="T230" s="55">
        <v>-1</v>
      </c>
      <c r="U230" s="55"/>
    </row>
    <row r="231" spans="1:2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>
        <v>0</v>
      </c>
      <c r="R231" s="55">
        <v>-3</v>
      </c>
      <c r="S231" s="55">
        <v>1</v>
      </c>
      <c r="T231" s="55">
        <v>-1</v>
      </c>
      <c r="U231" s="55"/>
    </row>
    <row r="232" spans="1:2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>
        <v>1</v>
      </c>
      <c r="R232" s="55">
        <v>-3</v>
      </c>
      <c r="S232" s="55">
        <v>1</v>
      </c>
      <c r="T232" s="55">
        <v>-1</v>
      </c>
      <c r="U232" s="55"/>
    </row>
    <row r="233" spans="1:2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>
        <v>-1</v>
      </c>
      <c r="R233" s="55">
        <v>-3</v>
      </c>
      <c r="S233" s="55">
        <v>1</v>
      </c>
      <c r="T233" s="55">
        <v>-1</v>
      </c>
      <c r="U233" s="55"/>
    </row>
    <row r="234" spans="1:2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>
        <v>0</v>
      </c>
      <c r="R234" s="55">
        <v>0</v>
      </c>
      <c r="S234" s="55">
        <v>-1</v>
      </c>
      <c r="T234" s="55">
        <v>-1</v>
      </c>
      <c r="U234" s="55"/>
    </row>
    <row r="235" spans="1:2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>
        <v>1</v>
      </c>
      <c r="R235" s="55">
        <v>0</v>
      </c>
      <c r="S235" s="55">
        <v>-1</v>
      </c>
      <c r="T235" s="55">
        <v>-1</v>
      </c>
      <c r="U235" s="55"/>
    </row>
    <row r="236" spans="1:2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>
        <v>-1</v>
      </c>
      <c r="R236" s="55">
        <v>0</v>
      </c>
      <c r="S236" s="55">
        <v>-1</v>
      </c>
      <c r="T236" s="55">
        <v>-1</v>
      </c>
      <c r="U236" s="55"/>
    </row>
    <row r="237" spans="1:2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>
        <v>0</v>
      </c>
      <c r="R237" s="55">
        <v>1</v>
      </c>
      <c r="S237" s="55">
        <v>-1</v>
      </c>
      <c r="T237" s="55">
        <v>-1</v>
      </c>
      <c r="U237" s="55"/>
    </row>
    <row r="238" spans="1:2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>
        <v>1</v>
      </c>
      <c r="R238" s="55">
        <v>1</v>
      </c>
      <c r="S238" s="55">
        <v>-1</v>
      </c>
      <c r="T238" s="55">
        <v>-1</v>
      </c>
      <c r="U238" s="55"/>
    </row>
    <row r="239" spans="1:2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>
        <v>-1</v>
      </c>
      <c r="R239" s="55">
        <v>1</v>
      </c>
      <c r="S239" s="55">
        <v>-1</v>
      </c>
      <c r="T239" s="55">
        <v>-1</v>
      </c>
      <c r="U239" s="55"/>
    </row>
    <row r="240" spans="1:2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>
        <v>0</v>
      </c>
      <c r="R240" s="55">
        <v>2</v>
      </c>
      <c r="S240" s="55">
        <v>-1</v>
      </c>
      <c r="T240" s="55">
        <v>-1</v>
      </c>
      <c r="U240" s="55"/>
    </row>
    <row r="241" spans="1:2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>
        <v>1</v>
      </c>
      <c r="R241" s="55">
        <v>2</v>
      </c>
      <c r="S241" s="55">
        <v>-1</v>
      </c>
      <c r="T241" s="55">
        <v>-1</v>
      </c>
      <c r="U241" s="55"/>
    </row>
    <row r="242" spans="1:2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>
        <v>-1</v>
      </c>
      <c r="R242" s="55">
        <v>2</v>
      </c>
      <c r="S242" s="55">
        <v>-1</v>
      </c>
      <c r="T242" s="55">
        <v>-1</v>
      </c>
      <c r="U242" s="55"/>
    </row>
    <row r="243" spans="1:2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>
        <v>0</v>
      </c>
      <c r="R243" s="55">
        <v>3</v>
      </c>
      <c r="S243" s="55">
        <v>-1</v>
      </c>
      <c r="T243" s="55">
        <v>-1</v>
      </c>
      <c r="U243" s="55"/>
    </row>
    <row r="244" spans="1:2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>
        <v>1</v>
      </c>
      <c r="R244" s="55">
        <v>3</v>
      </c>
      <c r="S244" s="55">
        <v>-1</v>
      </c>
      <c r="T244" s="55">
        <v>-1</v>
      </c>
      <c r="U244" s="55"/>
    </row>
    <row r="245" spans="1:2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>
        <v>-1</v>
      </c>
      <c r="R245" s="55">
        <v>3</v>
      </c>
      <c r="S245" s="55">
        <v>-1</v>
      </c>
      <c r="T245" s="55">
        <v>-1</v>
      </c>
      <c r="U245" s="55"/>
    </row>
    <row r="246" spans="1:2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>
        <v>0</v>
      </c>
      <c r="R246" s="55">
        <v>-1</v>
      </c>
      <c r="S246" s="55">
        <v>-1</v>
      </c>
      <c r="T246" s="55">
        <v>-1</v>
      </c>
      <c r="U246" s="55"/>
    </row>
    <row r="247" spans="1:2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>
        <v>1</v>
      </c>
      <c r="R247" s="55">
        <v>-1</v>
      </c>
      <c r="S247" s="55">
        <v>-1</v>
      </c>
      <c r="T247" s="55">
        <v>-1</v>
      </c>
      <c r="U247" s="55"/>
    </row>
    <row r="248" spans="1:2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>
        <v>-1</v>
      </c>
      <c r="R248" s="55">
        <v>-1</v>
      </c>
      <c r="S248" s="55">
        <v>-1</v>
      </c>
      <c r="T248" s="55">
        <v>-1</v>
      </c>
      <c r="U248" s="55"/>
    </row>
    <row r="249" spans="1:2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>
        <v>0</v>
      </c>
      <c r="R249" s="55">
        <v>-2</v>
      </c>
      <c r="S249" s="55">
        <v>-1</v>
      </c>
      <c r="T249" s="55">
        <v>-1</v>
      </c>
      <c r="U249" s="55"/>
    </row>
    <row r="250" spans="1:2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>
        <v>1</v>
      </c>
      <c r="R250" s="55">
        <v>-2</v>
      </c>
      <c r="S250" s="55">
        <v>-1</v>
      </c>
      <c r="T250" s="55">
        <v>-1</v>
      </c>
      <c r="U250" s="55"/>
    </row>
    <row r="251" spans="1:2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>
        <v>-1</v>
      </c>
      <c r="R251" s="55">
        <v>-2</v>
      </c>
      <c r="S251" s="55">
        <v>-1</v>
      </c>
      <c r="T251" s="55">
        <v>-1</v>
      </c>
      <c r="U251" s="55"/>
    </row>
    <row r="252" spans="1:2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>
        <v>0</v>
      </c>
      <c r="R252" s="55">
        <v>-3</v>
      </c>
      <c r="S252" s="55">
        <v>-1</v>
      </c>
      <c r="T252" s="55">
        <v>-1</v>
      </c>
      <c r="U252" s="55"/>
    </row>
    <row r="253" spans="1:2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>
        <v>1</v>
      </c>
      <c r="R253" s="55">
        <v>-3</v>
      </c>
      <c r="S253" s="55">
        <v>-1</v>
      </c>
      <c r="T253" s="55">
        <v>-1</v>
      </c>
      <c r="U253" s="55"/>
    </row>
    <row r="254" spans="1:2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>
        <v>-1</v>
      </c>
      <c r="R254" s="55">
        <v>-3</v>
      </c>
      <c r="S254" s="55">
        <v>-1</v>
      </c>
      <c r="T254" s="55">
        <v>-1</v>
      </c>
      <c r="U254" s="55"/>
    </row>
    <row r="255" spans="1:2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>
        <v>0</v>
      </c>
      <c r="R255" s="55">
        <v>0</v>
      </c>
      <c r="S255" s="55">
        <v>0</v>
      </c>
      <c r="T255" s="55">
        <v>-2</v>
      </c>
      <c r="U255" s="55"/>
    </row>
    <row r="256" spans="1:2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>
        <v>1</v>
      </c>
      <c r="R256" s="55">
        <v>0</v>
      </c>
      <c r="S256" s="55">
        <v>0</v>
      </c>
      <c r="T256" s="55">
        <v>-2</v>
      </c>
      <c r="U256" s="55"/>
    </row>
    <row r="257" spans="1:2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>
        <v>-1</v>
      </c>
      <c r="R257" s="55">
        <v>0</v>
      </c>
      <c r="S257" s="55">
        <v>0</v>
      </c>
      <c r="T257" s="55">
        <v>-2</v>
      </c>
      <c r="U257" s="55"/>
    </row>
    <row r="258" spans="1:2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>
        <v>0</v>
      </c>
      <c r="R258" s="55">
        <v>1</v>
      </c>
      <c r="S258" s="55">
        <v>0</v>
      </c>
      <c r="T258" s="55">
        <v>-2</v>
      </c>
      <c r="U258" s="55"/>
    </row>
    <row r="259" spans="1:2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>
        <v>1</v>
      </c>
      <c r="R259" s="55">
        <v>1</v>
      </c>
      <c r="S259" s="55">
        <v>0</v>
      </c>
      <c r="T259" s="55">
        <v>-2</v>
      </c>
      <c r="U259" s="55"/>
    </row>
    <row r="260" spans="1:2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>
        <v>-1</v>
      </c>
      <c r="R260" s="55">
        <v>1</v>
      </c>
      <c r="S260" s="55">
        <v>0</v>
      </c>
      <c r="T260" s="55">
        <v>-2</v>
      </c>
      <c r="U260" s="55"/>
    </row>
    <row r="261" spans="1:2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>
        <v>0</v>
      </c>
      <c r="R261" s="55">
        <v>2</v>
      </c>
      <c r="S261" s="55">
        <v>0</v>
      </c>
      <c r="T261" s="55">
        <v>-2</v>
      </c>
      <c r="U261" s="55"/>
    </row>
    <row r="262" spans="1:2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>
        <v>1</v>
      </c>
      <c r="R262" s="55">
        <v>2</v>
      </c>
      <c r="S262" s="55">
        <v>0</v>
      </c>
      <c r="T262" s="55">
        <v>-2</v>
      </c>
      <c r="U262" s="55"/>
    </row>
    <row r="263" spans="1:2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>
        <v>-1</v>
      </c>
      <c r="R263" s="55">
        <v>2</v>
      </c>
      <c r="S263" s="55">
        <v>0</v>
      </c>
      <c r="T263" s="55">
        <v>-2</v>
      </c>
      <c r="U263" s="55"/>
    </row>
    <row r="264" spans="1:2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>
        <v>0</v>
      </c>
      <c r="R264" s="55">
        <v>3</v>
      </c>
      <c r="S264" s="55">
        <v>0</v>
      </c>
      <c r="T264" s="55">
        <v>-2</v>
      </c>
      <c r="U264" s="55"/>
    </row>
    <row r="265" spans="1:2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>
        <v>1</v>
      </c>
      <c r="R265" s="55">
        <v>3</v>
      </c>
      <c r="S265" s="55">
        <v>0</v>
      </c>
      <c r="T265" s="55">
        <v>-2</v>
      </c>
      <c r="U265" s="55"/>
    </row>
    <row r="266" spans="1:2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>
        <v>-1</v>
      </c>
      <c r="R266" s="55">
        <v>3</v>
      </c>
      <c r="S266" s="55">
        <v>0</v>
      </c>
      <c r="T266" s="55">
        <v>-2</v>
      </c>
      <c r="U266" s="55"/>
    </row>
    <row r="267" spans="1:2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>
        <v>0</v>
      </c>
      <c r="R267" s="55">
        <v>-1</v>
      </c>
      <c r="S267" s="55">
        <v>0</v>
      </c>
      <c r="T267" s="55">
        <v>-2</v>
      </c>
      <c r="U267" s="55"/>
    </row>
    <row r="268" spans="1:2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>
        <v>1</v>
      </c>
      <c r="R268" s="55">
        <v>-1</v>
      </c>
      <c r="S268" s="55">
        <v>0</v>
      </c>
      <c r="T268" s="55">
        <v>-2</v>
      </c>
      <c r="U268" s="55"/>
    </row>
    <row r="269" spans="1:2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>
        <v>-1</v>
      </c>
      <c r="R269" s="55">
        <v>-1</v>
      </c>
      <c r="S269" s="55">
        <v>0</v>
      </c>
      <c r="T269" s="55">
        <v>-2</v>
      </c>
      <c r="U269" s="55"/>
    </row>
    <row r="270" spans="1:2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>
        <v>0</v>
      </c>
      <c r="R270" s="55">
        <v>-2</v>
      </c>
      <c r="S270" s="55">
        <v>0</v>
      </c>
      <c r="T270" s="55">
        <v>-2</v>
      </c>
      <c r="U270" s="55"/>
    </row>
    <row r="271" spans="1:2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>
        <v>1</v>
      </c>
      <c r="R271" s="55">
        <v>-2</v>
      </c>
      <c r="S271" s="55">
        <v>0</v>
      </c>
      <c r="T271" s="55">
        <v>-2</v>
      </c>
      <c r="U271" s="55"/>
    </row>
    <row r="272" spans="1:2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>
        <v>-1</v>
      </c>
      <c r="R272" s="55">
        <v>-2</v>
      </c>
      <c r="S272" s="55">
        <v>0</v>
      </c>
      <c r="T272" s="55">
        <v>-2</v>
      </c>
      <c r="U272" s="55"/>
    </row>
    <row r="273" spans="1:2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>
        <v>0</v>
      </c>
      <c r="R273" s="55">
        <v>-3</v>
      </c>
      <c r="S273" s="55">
        <v>0</v>
      </c>
      <c r="T273" s="55">
        <v>-2</v>
      </c>
      <c r="U273" s="55"/>
    </row>
    <row r="274" spans="1:2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>
        <v>1</v>
      </c>
      <c r="R274" s="55">
        <v>-3</v>
      </c>
      <c r="S274" s="55">
        <v>0</v>
      </c>
      <c r="T274" s="55">
        <v>-2</v>
      </c>
      <c r="U274" s="55"/>
    </row>
    <row r="275" spans="1:2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>
        <v>-1</v>
      </c>
      <c r="R275" s="55">
        <v>-3</v>
      </c>
      <c r="S275" s="55">
        <v>0</v>
      </c>
      <c r="T275" s="55">
        <v>-2</v>
      </c>
      <c r="U275" s="55"/>
    </row>
    <row r="276" spans="1:2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>
        <v>0</v>
      </c>
      <c r="R276" s="55">
        <v>0</v>
      </c>
      <c r="S276" s="55">
        <v>1</v>
      </c>
      <c r="T276" s="55">
        <v>-2</v>
      </c>
      <c r="U276" s="55"/>
    </row>
    <row r="277" spans="1:2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>
        <v>1</v>
      </c>
      <c r="R277" s="55">
        <v>0</v>
      </c>
      <c r="S277" s="55">
        <v>1</v>
      </c>
      <c r="T277" s="55">
        <v>-2</v>
      </c>
      <c r="U277" s="55"/>
    </row>
    <row r="278" spans="1:2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>
        <v>-1</v>
      </c>
      <c r="R278" s="55">
        <v>0</v>
      </c>
      <c r="S278" s="55">
        <v>1</v>
      </c>
      <c r="T278" s="55">
        <v>-2</v>
      </c>
      <c r="U278" s="55"/>
    </row>
    <row r="279" spans="1:2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>
        <v>0</v>
      </c>
      <c r="R279" s="55">
        <v>1</v>
      </c>
      <c r="S279" s="55">
        <v>1</v>
      </c>
      <c r="T279" s="55">
        <v>-2</v>
      </c>
      <c r="U279" s="55"/>
    </row>
    <row r="280" spans="1:2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>
        <v>1</v>
      </c>
      <c r="R280" s="55">
        <v>1</v>
      </c>
      <c r="S280" s="55">
        <v>1</v>
      </c>
      <c r="T280" s="55">
        <v>-2</v>
      </c>
      <c r="U280" s="55"/>
    </row>
    <row r="281" spans="1:2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>
        <v>-1</v>
      </c>
      <c r="R281" s="55">
        <v>1</v>
      </c>
      <c r="S281" s="55">
        <v>1</v>
      </c>
      <c r="T281" s="55">
        <v>-2</v>
      </c>
      <c r="U281" s="55"/>
    </row>
    <row r="282" spans="1:2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>
        <v>0</v>
      </c>
      <c r="R282" s="55">
        <v>2</v>
      </c>
      <c r="S282" s="55">
        <v>1</v>
      </c>
      <c r="T282" s="55">
        <v>-2</v>
      </c>
      <c r="U282" s="55"/>
    </row>
    <row r="283" spans="1:2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>
        <v>1</v>
      </c>
      <c r="R283" s="55">
        <v>2</v>
      </c>
      <c r="S283" s="55">
        <v>1</v>
      </c>
      <c r="T283" s="55">
        <v>-2</v>
      </c>
      <c r="U283" s="55"/>
    </row>
    <row r="284" spans="1:2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>
        <v>-1</v>
      </c>
      <c r="R284" s="55">
        <v>2</v>
      </c>
      <c r="S284" s="55">
        <v>1</v>
      </c>
      <c r="T284" s="55">
        <v>-2</v>
      </c>
      <c r="U284" s="55"/>
    </row>
    <row r="285" spans="1:2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>
        <v>0</v>
      </c>
      <c r="R285" s="55">
        <v>3</v>
      </c>
      <c r="S285" s="55">
        <v>1</v>
      </c>
      <c r="T285" s="55">
        <v>-2</v>
      </c>
      <c r="U285" s="55"/>
    </row>
    <row r="286" spans="1:2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>
        <v>1</v>
      </c>
      <c r="R286" s="55">
        <v>3</v>
      </c>
      <c r="S286" s="55">
        <v>1</v>
      </c>
      <c r="T286" s="55">
        <v>-2</v>
      </c>
      <c r="U286" s="55"/>
    </row>
    <row r="287" spans="1:2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>
        <v>-1</v>
      </c>
      <c r="R287" s="55">
        <v>3</v>
      </c>
      <c r="S287" s="55">
        <v>1</v>
      </c>
      <c r="T287" s="55">
        <v>-2</v>
      </c>
      <c r="U287" s="55"/>
    </row>
    <row r="288" spans="1:2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>
        <v>0</v>
      </c>
      <c r="R288" s="55">
        <v>-1</v>
      </c>
      <c r="S288" s="55">
        <v>1</v>
      </c>
      <c r="T288" s="55">
        <v>-2</v>
      </c>
      <c r="U288" s="55"/>
    </row>
    <row r="289" spans="1:2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>
        <v>1</v>
      </c>
      <c r="R289" s="55">
        <v>-1</v>
      </c>
      <c r="S289" s="55">
        <v>1</v>
      </c>
      <c r="T289" s="55">
        <v>-2</v>
      </c>
      <c r="U289" s="55"/>
    </row>
    <row r="290" spans="1:2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>
        <v>-1</v>
      </c>
      <c r="R290" s="55">
        <v>-1</v>
      </c>
      <c r="S290" s="55">
        <v>1</v>
      </c>
      <c r="T290" s="55">
        <v>-2</v>
      </c>
      <c r="U290" s="55"/>
    </row>
    <row r="291" spans="1:2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>
        <v>0</v>
      </c>
      <c r="R291" s="55">
        <v>-2</v>
      </c>
      <c r="S291" s="55">
        <v>1</v>
      </c>
      <c r="T291" s="55">
        <v>-2</v>
      </c>
      <c r="U291" s="55"/>
    </row>
    <row r="292" spans="1:2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>
        <v>1</v>
      </c>
      <c r="R292" s="55">
        <v>-2</v>
      </c>
      <c r="S292" s="55">
        <v>1</v>
      </c>
      <c r="T292" s="55">
        <v>-2</v>
      </c>
      <c r="U292" s="55"/>
    </row>
    <row r="293" spans="1:2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>
        <v>-1</v>
      </c>
      <c r="R293" s="55">
        <v>-2</v>
      </c>
      <c r="S293" s="55">
        <v>1</v>
      </c>
      <c r="T293" s="55">
        <v>-2</v>
      </c>
      <c r="U293" s="55"/>
    </row>
    <row r="294" spans="1:2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>
        <v>0</v>
      </c>
      <c r="R294" s="55">
        <v>-3</v>
      </c>
      <c r="S294" s="55">
        <v>1</v>
      </c>
      <c r="T294" s="55">
        <v>-2</v>
      </c>
      <c r="U294" s="55"/>
    </row>
    <row r="295" spans="1:2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>
        <v>1</v>
      </c>
      <c r="R295" s="55">
        <v>-3</v>
      </c>
      <c r="S295" s="55">
        <v>1</v>
      </c>
      <c r="T295" s="55">
        <v>-2</v>
      </c>
      <c r="U295" s="55"/>
    </row>
    <row r="296" spans="1:2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>
        <v>-1</v>
      </c>
      <c r="R296" s="55">
        <v>-3</v>
      </c>
      <c r="S296" s="55">
        <v>1</v>
      </c>
      <c r="T296" s="55">
        <v>-2</v>
      </c>
      <c r="U296" s="55"/>
    </row>
    <row r="297" spans="1:2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>
        <v>0</v>
      </c>
      <c r="R297" s="55">
        <v>0</v>
      </c>
      <c r="S297" s="55">
        <v>-1</v>
      </c>
      <c r="T297" s="55">
        <v>-2</v>
      </c>
      <c r="U297" s="55"/>
    </row>
    <row r="298" spans="1:2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>
        <v>1</v>
      </c>
      <c r="R298" s="55">
        <v>0</v>
      </c>
      <c r="S298" s="55">
        <v>-1</v>
      </c>
      <c r="T298" s="55">
        <v>-2</v>
      </c>
      <c r="U298" s="55"/>
    </row>
    <row r="299" spans="1:2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>
        <v>-1</v>
      </c>
      <c r="R299" s="55">
        <v>0</v>
      </c>
      <c r="S299" s="55">
        <v>-1</v>
      </c>
      <c r="T299" s="55">
        <v>-2</v>
      </c>
      <c r="U299" s="55"/>
    </row>
    <row r="300" spans="1:2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>
        <v>0</v>
      </c>
      <c r="R300" s="55">
        <v>1</v>
      </c>
      <c r="S300" s="55">
        <v>-1</v>
      </c>
      <c r="T300" s="55">
        <v>-2</v>
      </c>
      <c r="U300" s="55"/>
    </row>
    <row r="301" spans="1:2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>
        <v>1</v>
      </c>
      <c r="R301" s="55">
        <v>1</v>
      </c>
      <c r="S301" s="55">
        <v>-1</v>
      </c>
      <c r="T301" s="55">
        <v>-2</v>
      </c>
      <c r="U301" s="55"/>
    </row>
    <row r="302" spans="1:2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>
        <v>-1</v>
      </c>
      <c r="R302" s="55">
        <v>1</v>
      </c>
      <c r="S302" s="55">
        <v>-1</v>
      </c>
      <c r="T302" s="55">
        <v>-2</v>
      </c>
      <c r="U302" s="55"/>
    </row>
    <row r="303" spans="1:2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>
        <v>0</v>
      </c>
      <c r="R303" s="55">
        <v>2</v>
      </c>
      <c r="S303" s="55">
        <v>-1</v>
      </c>
      <c r="T303" s="55">
        <v>-2</v>
      </c>
      <c r="U303" s="55"/>
    </row>
    <row r="304" spans="1:2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>
        <v>1</v>
      </c>
      <c r="R304" s="55">
        <v>2</v>
      </c>
      <c r="S304" s="55">
        <v>-1</v>
      </c>
      <c r="T304" s="55">
        <v>-2</v>
      </c>
      <c r="U304" s="55"/>
    </row>
    <row r="305" spans="1:2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>
        <v>-1</v>
      </c>
      <c r="R305" s="55">
        <v>2</v>
      </c>
      <c r="S305" s="55">
        <v>-1</v>
      </c>
      <c r="T305" s="55">
        <v>-2</v>
      </c>
      <c r="U305" s="55"/>
    </row>
    <row r="306" spans="1:2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>
        <v>0</v>
      </c>
      <c r="R306" s="55">
        <v>3</v>
      </c>
      <c r="S306" s="55">
        <v>-1</v>
      </c>
      <c r="T306" s="55">
        <v>-2</v>
      </c>
      <c r="U306" s="55"/>
    </row>
    <row r="307" spans="1:2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>
        <v>1</v>
      </c>
      <c r="R307" s="55">
        <v>3</v>
      </c>
      <c r="S307" s="55">
        <v>-1</v>
      </c>
      <c r="T307" s="55">
        <v>-2</v>
      </c>
      <c r="U307" s="55"/>
    </row>
    <row r="308" spans="1:2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>
        <v>-1</v>
      </c>
      <c r="R308" s="55">
        <v>3</v>
      </c>
      <c r="S308" s="55">
        <v>-1</v>
      </c>
      <c r="T308" s="55">
        <v>-2</v>
      </c>
      <c r="U308" s="55"/>
    </row>
    <row r="309" spans="1:2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>
        <v>0</v>
      </c>
      <c r="R309" s="55">
        <v>-1</v>
      </c>
      <c r="S309" s="55">
        <v>-1</v>
      </c>
      <c r="T309" s="55">
        <v>-2</v>
      </c>
      <c r="U309" s="55"/>
    </row>
    <row r="310" spans="1:2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>
        <v>1</v>
      </c>
      <c r="R310" s="55">
        <v>-1</v>
      </c>
      <c r="S310" s="55">
        <v>-1</v>
      </c>
      <c r="T310" s="55">
        <v>-2</v>
      </c>
      <c r="U310" s="55"/>
    </row>
    <row r="311" spans="1:2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>
        <v>-1</v>
      </c>
      <c r="R311" s="55">
        <v>-1</v>
      </c>
      <c r="S311" s="55">
        <v>-1</v>
      </c>
      <c r="T311" s="55">
        <v>-2</v>
      </c>
      <c r="U311" s="55"/>
    </row>
    <row r="312" spans="1:2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>
        <v>0</v>
      </c>
      <c r="R312" s="55">
        <v>-2</v>
      </c>
      <c r="S312" s="55">
        <v>-1</v>
      </c>
      <c r="T312" s="55">
        <v>-2</v>
      </c>
      <c r="U312" s="55"/>
    </row>
    <row r="313" spans="1:2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>
        <v>1</v>
      </c>
      <c r="R313" s="55">
        <v>-2</v>
      </c>
      <c r="S313" s="55">
        <v>-1</v>
      </c>
      <c r="T313" s="55">
        <v>-2</v>
      </c>
      <c r="U313" s="55"/>
    </row>
    <row r="314" spans="1:2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>
        <v>-1</v>
      </c>
      <c r="R314" s="55">
        <v>-2</v>
      </c>
      <c r="S314" s="55">
        <v>-1</v>
      </c>
      <c r="T314" s="55">
        <v>-2</v>
      </c>
      <c r="U314" s="55"/>
    </row>
    <row r="315" spans="1:2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>
        <v>0</v>
      </c>
      <c r="R315" s="55">
        <v>-3</v>
      </c>
      <c r="S315" s="55">
        <v>-1</v>
      </c>
      <c r="T315" s="55">
        <v>-2</v>
      </c>
      <c r="U315" s="55"/>
    </row>
    <row r="316" spans="1:2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>
        <v>1</v>
      </c>
      <c r="R316" s="55">
        <v>-3</v>
      </c>
      <c r="S316" s="55">
        <v>-1</v>
      </c>
      <c r="T316" s="55">
        <v>-2</v>
      </c>
      <c r="U316" s="55"/>
    </row>
    <row r="317" spans="1:2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9">
        <v>-1</v>
      </c>
      <c r="R317" s="59">
        <v>-3</v>
      </c>
      <c r="S317" s="59">
        <v>-1</v>
      </c>
      <c r="T317" s="59">
        <v>-2</v>
      </c>
      <c r="U317" s="55"/>
    </row>
  </sheetData>
  <mergeCells count="6">
    <mergeCell ref="A21:F21"/>
    <mergeCell ref="A1:D1"/>
    <mergeCell ref="I1:T1"/>
    <mergeCell ref="A6:H6"/>
    <mergeCell ref="A11:D11"/>
    <mergeCell ref="A16:D16"/>
  </mergeCells>
  <phoneticPr fontId="2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B4A-FB70-48A3-B7CB-C6413287801D}">
  <dimension ref="A1:AX316"/>
  <sheetViews>
    <sheetView topLeftCell="H4" zoomScale="55" zoomScaleNormal="55" workbookViewId="0">
      <selection activeCell="AU1" sqref="AU1:AX316"/>
    </sheetView>
  </sheetViews>
  <sheetFormatPr defaultRowHeight="12"/>
  <cols>
    <col min="6" max="6" width="2.88671875" style="50" customWidth="1"/>
    <col min="11" max="11" width="3.5546875" style="50" customWidth="1"/>
    <col min="16" max="16" width="3.44140625" style="50" customWidth="1"/>
    <col min="21" max="21" width="3.109375" style="50" customWidth="1"/>
    <col min="26" max="26" width="9.21875" style="52" customWidth="1"/>
    <col min="31" max="31" width="4.44140625" style="50" customWidth="1"/>
    <col min="36" max="36" width="5.6640625" style="50" customWidth="1"/>
    <col min="41" max="41" width="4.6640625" style="50" customWidth="1"/>
    <col min="46" max="46" width="6.21875" style="50" customWidth="1"/>
  </cols>
  <sheetData>
    <row r="1" spans="1:50" ht="18.600000000000001" customHeight="1">
      <c r="A1" s="48"/>
      <c r="B1" s="49" t="s">
        <v>104</v>
      </c>
      <c r="C1" s="49" t="s">
        <v>122</v>
      </c>
      <c r="D1" s="49" t="s">
        <v>125</v>
      </c>
      <c r="E1" s="49" t="s">
        <v>123</v>
      </c>
      <c r="G1" s="49" t="s">
        <v>104</v>
      </c>
      <c r="H1" s="49" t="s">
        <v>122</v>
      </c>
      <c r="I1" s="49" t="s">
        <v>125</v>
      </c>
      <c r="J1" s="49" t="s">
        <v>123</v>
      </c>
      <c r="L1" s="49" t="s">
        <v>104</v>
      </c>
      <c r="M1" s="49" t="s">
        <v>122</v>
      </c>
      <c r="N1" s="49" t="s">
        <v>125</v>
      </c>
      <c r="O1" s="49" t="s">
        <v>123</v>
      </c>
      <c r="Q1" s="49" t="s">
        <v>104</v>
      </c>
      <c r="R1" s="49" t="s">
        <v>122</v>
      </c>
      <c r="S1" s="49" t="s">
        <v>125</v>
      </c>
      <c r="T1" s="49" t="s">
        <v>123</v>
      </c>
      <c r="V1" s="49" t="s">
        <v>104</v>
      </c>
      <c r="W1" s="49" t="s">
        <v>122</v>
      </c>
      <c r="X1" s="49" t="s">
        <v>125</v>
      </c>
      <c r="Y1" s="49" t="s">
        <v>123</v>
      </c>
      <c r="AA1" s="49" t="s">
        <v>104</v>
      </c>
      <c r="AB1" s="49" t="s">
        <v>122</v>
      </c>
      <c r="AC1" s="49" t="s">
        <v>125</v>
      </c>
      <c r="AD1" s="49" t="s">
        <v>126</v>
      </c>
      <c r="AF1" s="49" t="s">
        <v>104</v>
      </c>
      <c r="AG1" s="49" t="s">
        <v>122</v>
      </c>
      <c r="AH1" s="49" t="s">
        <v>125</v>
      </c>
      <c r="AI1" s="49" t="s">
        <v>126</v>
      </c>
      <c r="AK1" s="49" t="s">
        <v>104</v>
      </c>
      <c r="AL1" s="49" t="s">
        <v>122</v>
      </c>
      <c r="AM1" s="49" t="s">
        <v>125</v>
      </c>
      <c r="AN1" s="49" t="s">
        <v>126</v>
      </c>
      <c r="AP1" s="49" t="s">
        <v>104</v>
      </c>
      <c r="AQ1" s="49" t="s">
        <v>122</v>
      </c>
      <c r="AR1" s="49" t="s">
        <v>125</v>
      </c>
      <c r="AS1" s="49" t="s">
        <v>126</v>
      </c>
      <c r="AU1" s="49" t="s">
        <v>104</v>
      </c>
      <c r="AV1" s="49" t="s">
        <v>122</v>
      </c>
      <c r="AW1" s="49" t="s">
        <v>125</v>
      </c>
      <c r="AX1" s="49" t="s">
        <v>126</v>
      </c>
    </row>
    <row r="2" spans="1:50">
      <c r="A2" s="49" t="s">
        <v>103</v>
      </c>
      <c r="B2" s="48">
        <v>0</v>
      </c>
      <c r="C2" s="48">
        <v>0</v>
      </c>
      <c r="D2" s="48">
        <v>0</v>
      </c>
      <c r="E2" s="48">
        <v>0</v>
      </c>
      <c r="G2" s="48">
        <v>0</v>
      </c>
      <c r="H2" s="48">
        <v>0</v>
      </c>
      <c r="I2" s="48">
        <v>0</v>
      </c>
      <c r="J2" s="48">
        <v>0</v>
      </c>
      <c r="L2" s="48">
        <v>0</v>
      </c>
      <c r="M2" s="48">
        <v>0</v>
      </c>
      <c r="N2" s="48">
        <v>0</v>
      </c>
      <c r="O2" s="48">
        <v>0</v>
      </c>
      <c r="Q2" s="48">
        <v>0</v>
      </c>
      <c r="R2" s="48">
        <v>0</v>
      </c>
      <c r="S2" s="48">
        <v>0</v>
      </c>
      <c r="T2" s="48">
        <v>0</v>
      </c>
      <c r="V2" s="48">
        <v>0</v>
      </c>
      <c r="W2" s="48">
        <v>0</v>
      </c>
      <c r="X2" s="48">
        <v>0</v>
      </c>
      <c r="Y2" s="48">
        <v>0</v>
      </c>
      <c r="AA2" s="48">
        <v>0</v>
      </c>
      <c r="AB2" s="48">
        <v>0</v>
      </c>
      <c r="AC2" s="48">
        <v>0</v>
      </c>
      <c r="AD2" s="48">
        <v>0</v>
      </c>
      <c r="AF2" s="48">
        <v>0</v>
      </c>
      <c r="AG2" s="48">
        <v>0</v>
      </c>
      <c r="AH2" s="48">
        <v>0</v>
      </c>
      <c r="AI2" s="48">
        <v>0</v>
      </c>
      <c r="AK2" s="48">
        <v>0</v>
      </c>
      <c r="AL2" s="48">
        <v>0</v>
      </c>
      <c r="AM2" s="48">
        <v>0</v>
      </c>
      <c r="AN2" s="48">
        <v>0</v>
      </c>
      <c r="AP2" s="48">
        <v>0</v>
      </c>
      <c r="AQ2" s="48">
        <v>0</v>
      </c>
      <c r="AR2" s="48">
        <v>0</v>
      </c>
      <c r="AS2" s="48">
        <v>0</v>
      </c>
      <c r="AU2" s="48">
        <v>0</v>
      </c>
      <c r="AV2" s="48">
        <v>0</v>
      </c>
      <c r="AW2" s="48">
        <v>0</v>
      </c>
      <c r="AX2" s="48">
        <v>0</v>
      </c>
    </row>
    <row r="3" spans="1:50">
      <c r="A3" s="48"/>
      <c r="B3" s="48">
        <v>1</v>
      </c>
      <c r="C3" s="48">
        <v>0</v>
      </c>
      <c r="D3" s="48">
        <v>0</v>
      </c>
      <c r="E3" s="48">
        <v>0</v>
      </c>
      <c r="G3" s="48">
        <v>1</v>
      </c>
      <c r="H3" s="48">
        <v>0</v>
      </c>
      <c r="I3" s="48">
        <v>0</v>
      </c>
      <c r="J3" s="48">
        <v>0</v>
      </c>
      <c r="L3" s="48">
        <v>1</v>
      </c>
      <c r="M3" s="48">
        <v>0</v>
      </c>
      <c r="N3" s="48">
        <v>0</v>
      </c>
      <c r="O3" s="48">
        <v>0</v>
      </c>
      <c r="Q3" s="48">
        <v>1</v>
      </c>
      <c r="R3" s="48">
        <v>0</v>
      </c>
      <c r="S3" s="48">
        <v>0</v>
      </c>
      <c r="T3" s="48">
        <v>0</v>
      </c>
      <c r="V3" s="48">
        <v>1</v>
      </c>
      <c r="W3" s="48">
        <v>0</v>
      </c>
      <c r="X3" s="48">
        <v>0</v>
      </c>
      <c r="Y3" s="48">
        <v>0</v>
      </c>
      <c r="AA3" s="48">
        <v>1</v>
      </c>
      <c r="AB3" s="48">
        <v>0</v>
      </c>
      <c r="AC3" s="48">
        <v>0</v>
      </c>
      <c r="AD3" s="48">
        <v>0</v>
      </c>
      <c r="AF3" s="48">
        <v>1</v>
      </c>
      <c r="AG3" s="48">
        <v>0</v>
      </c>
      <c r="AH3" s="48">
        <v>0</v>
      </c>
      <c r="AI3" s="48">
        <v>0</v>
      </c>
      <c r="AK3" s="48">
        <v>1</v>
      </c>
      <c r="AL3" s="48">
        <v>0</v>
      </c>
      <c r="AM3" s="48">
        <v>0</v>
      </c>
      <c r="AN3" s="48">
        <v>0</v>
      </c>
      <c r="AP3" s="48">
        <v>1</v>
      </c>
      <c r="AQ3" s="48">
        <v>0</v>
      </c>
      <c r="AR3" s="48">
        <v>0</v>
      </c>
      <c r="AS3" s="48">
        <v>0</v>
      </c>
      <c r="AU3" s="48">
        <v>1</v>
      </c>
      <c r="AV3" s="48">
        <v>0</v>
      </c>
      <c r="AW3" s="48">
        <v>0</v>
      </c>
      <c r="AX3" s="48">
        <v>0</v>
      </c>
    </row>
    <row r="4" spans="1:50">
      <c r="A4" s="48"/>
      <c r="B4" s="48">
        <v>-1</v>
      </c>
      <c r="C4" s="48">
        <v>0</v>
      </c>
      <c r="D4" s="48">
        <v>0</v>
      </c>
      <c r="E4" s="48">
        <v>0</v>
      </c>
      <c r="G4" s="48">
        <v>-1</v>
      </c>
      <c r="H4" s="48">
        <v>0</v>
      </c>
      <c r="I4" s="48">
        <v>0</v>
      </c>
      <c r="J4" s="48">
        <v>0</v>
      </c>
      <c r="L4" s="48">
        <v>-1</v>
      </c>
      <c r="M4" s="48">
        <v>0</v>
      </c>
      <c r="N4" s="48">
        <v>0</v>
      </c>
      <c r="O4" s="48">
        <v>0</v>
      </c>
      <c r="Q4" s="48">
        <v>-1</v>
      </c>
      <c r="R4" s="48">
        <v>0</v>
      </c>
      <c r="S4" s="48">
        <v>0</v>
      </c>
      <c r="T4" s="48">
        <v>0</v>
      </c>
      <c r="V4" s="48">
        <v>-1</v>
      </c>
      <c r="W4" s="48">
        <v>0</v>
      </c>
      <c r="X4" s="48">
        <v>0</v>
      </c>
      <c r="Y4" s="48">
        <v>0</v>
      </c>
      <c r="AA4" s="48">
        <v>-1</v>
      </c>
      <c r="AB4" s="48">
        <v>0</v>
      </c>
      <c r="AC4" s="48">
        <v>0</v>
      </c>
      <c r="AD4" s="48">
        <v>0</v>
      </c>
      <c r="AF4" s="48">
        <v>-1</v>
      </c>
      <c r="AG4" s="48">
        <v>0</v>
      </c>
      <c r="AH4" s="48">
        <v>0</v>
      </c>
      <c r="AI4" s="48">
        <v>0</v>
      </c>
      <c r="AK4" s="48">
        <v>-1</v>
      </c>
      <c r="AL4" s="48">
        <v>0</v>
      </c>
      <c r="AM4" s="48">
        <v>0</v>
      </c>
      <c r="AN4" s="48">
        <v>0</v>
      </c>
      <c r="AP4" s="48">
        <v>-1</v>
      </c>
      <c r="AQ4" s="48">
        <v>0</v>
      </c>
      <c r="AR4" s="48">
        <v>0</v>
      </c>
      <c r="AS4" s="48">
        <v>0</v>
      </c>
      <c r="AU4" s="48">
        <v>-1</v>
      </c>
      <c r="AV4" s="48">
        <v>0</v>
      </c>
      <c r="AW4" s="48">
        <v>0</v>
      </c>
      <c r="AX4" s="48">
        <v>0</v>
      </c>
    </row>
    <row r="5" spans="1:50">
      <c r="A5" s="48"/>
      <c r="B5" s="48">
        <v>0</v>
      </c>
      <c r="C5" s="48">
        <v>1</v>
      </c>
      <c r="D5" s="48">
        <v>0</v>
      </c>
      <c r="E5" s="48">
        <v>0</v>
      </c>
      <c r="G5" s="48">
        <v>0</v>
      </c>
      <c r="H5" s="48">
        <v>1</v>
      </c>
      <c r="I5" s="48">
        <v>0</v>
      </c>
      <c r="J5" s="48">
        <v>0</v>
      </c>
      <c r="L5" s="48">
        <v>0</v>
      </c>
      <c r="M5" s="48">
        <v>1</v>
      </c>
      <c r="N5" s="48">
        <v>0</v>
      </c>
      <c r="O5" s="48">
        <v>0</v>
      </c>
      <c r="Q5" s="48">
        <v>0</v>
      </c>
      <c r="R5" s="48">
        <v>1</v>
      </c>
      <c r="S5" s="48">
        <v>0</v>
      </c>
      <c r="T5" s="48">
        <v>0</v>
      </c>
      <c r="V5" s="48">
        <v>0</v>
      </c>
      <c r="W5" s="48">
        <v>1</v>
      </c>
      <c r="X5" s="48">
        <v>0</v>
      </c>
      <c r="Y5" s="48">
        <v>0</v>
      </c>
      <c r="AA5" s="48">
        <v>0</v>
      </c>
      <c r="AB5" s="48">
        <v>1</v>
      </c>
      <c r="AC5" s="48">
        <v>0</v>
      </c>
      <c r="AD5" s="48">
        <v>0</v>
      </c>
      <c r="AF5" s="48">
        <v>0</v>
      </c>
      <c r="AG5" s="48">
        <v>1</v>
      </c>
      <c r="AH5" s="48">
        <v>0</v>
      </c>
      <c r="AI5" s="48">
        <v>0</v>
      </c>
      <c r="AK5" s="48">
        <v>0</v>
      </c>
      <c r="AL5" s="48">
        <v>1</v>
      </c>
      <c r="AM5" s="48">
        <v>0</v>
      </c>
      <c r="AN5" s="48">
        <v>0</v>
      </c>
      <c r="AP5" s="48">
        <v>0</v>
      </c>
      <c r="AQ5" s="48">
        <v>1</v>
      </c>
      <c r="AR5" s="48">
        <v>0</v>
      </c>
      <c r="AS5" s="48">
        <v>0</v>
      </c>
      <c r="AU5" s="48">
        <v>0</v>
      </c>
      <c r="AV5" s="48">
        <v>1</v>
      </c>
      <c r="AW5" s="48">
        <v>0</v>
      </c>
      <c r="AX5" s="48">
        <v>0</v>
      </c>
    </row>
    <row r="6" spans="1:50">
      <c r="A6" s="48"/>
      <c r="B6" s="48">
        <v>1</v>
      </c>
      <c r="C6" s="48">
        <v>1</v>
      </c>
      <c r="D6" s="48">
        <v>0</v>
      </c>
      <c r="E6" s="48">
        <v>0</v>
      </c>
      <c r="G6" s="48">
        <v>1</v>
      </c>
      <c r="H6" s="48">
        <v>1</v>
      </c>
      <c r="I6" s="48">
        <v>0</v>
      </c>
      <c r="J6" s="48">
        <v>0</v>
      </c>
      <c r="L6" s="48">
        <v>1</v>
      </c>
      <c r="M6" s="48">
        <v>1</v>
      </c>
      <c r="N6" s="48">
        <v>0</v>
      </c>
      <c r="O6" s="48">
        <v>0</v>
      </c>
      <c r="Q6" s="48">
        <v>1</v>
      </c>
      <c r="R6" s="48">
        <v>1</v>
      </c>
      <c r="S6" s="48">
        <v>0</v>
      </c>
      <c r="T6" s="48">
        <v>0</v>
      </c>
      <c r="V6" s="48">
        <v>1</v>
      </c>
      <c r="W6" s="48">
        <v>1</v>
      </c>
      <c r="X6" s="48">
        <v>0</v>
      </c>
      <c r="Y6" s="48">
        <v>0</v>
      </c>
      <c r="AA6" s="48">
        <v>1</v>
      </c>
      <c r="AB6" s="48">
        <v>1</v>
      </c>
      <c r="AC6" s="48">
        <v>0</v>
      </c>
      <c r="AD6" s="48">
        <v>0</v>
      </c>
      <c r="AF6" s="48">
        <v>1</v>
      </c>
      <c r="AG6" s="48">
        <v>1</v>
      </c>
      <c r="AH6" s="48">
        <v>0</v>
      </c>
      <c r="AI6" s="48">
        <v>0</v>
      </c>
      <c r="AK6" s="48">
        <v>1</v>
      </c>
      <c r="AL6" s="48">
        <v>1</v>
      </c>
      <c r="AM6" s="48">
        <v>0</v>
      </c>
      <c r="AN6" s="48">
        <v>0</v>
      </c>
      <c r="AP6" s="48">
        <v>1</v>
      </c>
      <c r="AQ6" s="48">
        <v>1</v>
      </c>
      <c r="AR6" s="48">
        <v>0</v>
      </c>
      <c r="AS6" s="48">
        <v>0</v>
      </c>
      <c r="AU6" s="48">
        <v>1</v>
      </c>
      <c r="AV6" s="48">
        <v>1</v>
      </c>
      <c r="AW6" s="48">
        <v>0</v>
      </c>
      <c r="AX6" s="48">
        <v>0</v>
      </c>
    </row>
    <row r="7" spans="1:50">
      <c r="A7" s="48"/>
      <c r="B7" s="48">
        <v>-1</v>
      </c>
      <c r="C7" s="48">
        <v>1</v>
      </c>
      <c r="D7" s="48">
        <v>0</v>
      </c>
      <c r="E7" s="48">
        <v>0</v>
      </c>
      <c r="G7" s="48">
        <v>-1</v>
      </c>
      <c r="H7" s="48">
        <v>1</v>
      </c>
      <c r="I7" s="48">
        <v>0</v>
      </c>
      <c r="J7" s="48">
        <v>0</v>
      </c>
      <c r="L7" s="48">
        <v>-1</v>
      </c>
      <c r="M7" s="48">
        <v>1</v>
      </c>
      <c r="N7" s="48">
        <v>0</v>
      </c>
      <c r="O7" s="48">
        <v>0</v>
      </c>
      <c r="Q7" s="48">
        <v>-1</v>
      </c>
      <c r="R7" s="48">
        <v>1</v>
      </c>
      <c r="S7" s="48">
        <v>0</v>
      </c>
      <c r="T7" s="48">
        <v>0</v>
      </c>
      <c r="V7" s="48">
        <v>-1</v>
      </c>
      <c r="W7" s="48">
        <v>1</v>
      </c>
      <c r="X7" s="48">
        <v>0</v>
      </c>
      <c r="Y7" s="48">
        <v>0</v>
      </c>
      <c r="AA7" s="48">
        <v>-1</v>
      </c>
      <c r="AB7" s="48">
        <v>1</v>
      </c>
      <c r="AC7" s="48">
        <v>0</v>
      </c>
      <c r="AD7" s="48">
        <v>0</v>
      </c>
      <c r="AF7" s="48">
        <v>-1</v>
      </c>
      <c r="AG7" s="48">
        <v>1</v>
      </c>
      <c r="AH7" s="48">
        <v>0</v>
      </c>
      <c r="AI7" s="48">
        <v>0</v>
      </c>
      <c r="AK7" s="48">
        <v>-1</v>
      </c>
      <c r="AL7" s="48">
        <v>1</v>
      </c>
      <c r="AM7" s="48">
        <v>0</v>
      </c>
      <c r="AN7" s="48">
        <v>0</v>
      </c>
      <c r="AP7" s="48">
        <v>-1</v>
      </c>
      <c r="AQ7" s="48">
        <v>1</v>
      </c>
      <c r="AR7" s="48">
        <v>0</v>
      </c>
      <c r="AS7" s="48">
        <v>0</v>
      </c>
      <c r="AU7" s="48">
        <v>-1</v>
      </c>
      <c r="AV7" s="48">
        <v>1</v>
      </c>
      <c r="AW7" s="48">
        <v>0</v>
      </c>
      <c r="AX7" s="48">
        <v>0</v>
      </c>
    </row>
    <row r="8" spans="1:50">
      <c r="A8" s="48"/>
      <c r="B8" s="48">
        <v>0</v>
      </c>
      <c r="C8" s="48">
        <v>2</v>
      </c>
      <c r="D8" s="48">
        <v>0</v>
      </c>
      <c r="E8" s="48">
        <v>0</v>
      </c>
      <c r="G8" s="48">
        <v>0</v>
      </c>
      <c r="H8" s="48">
        <v>2</v>
      </c>
      <c r="I8" s="48">
        <v>0</v>
      </c>
      <c r="J8" s="48">
        <v>0</v>
      </c>
      <c r="L8" s="48">
        <v>0</v>
      </c>
      <c r="M8" s="48">
        <v>2</v>
      </c>
      <c r="N8" s="48">
        <v>0</v>
      </c>
      <c r="O8" s="48">
        <v>0</v>
      </c>
      <c r="Q8" s="48">
        <v>0</v>
      </c>
      <c r="R8" s="48">
        <v>2</v>
      </c>
      <c r="S8" s="48">
        <v>0</v>
      </c>
      <c r="T8" s="48">
        <v>0</v>
      </c>
      <c r="V8" s="48">
        <v>0</v>
      </c>
      <c r="W8" s="48">
        <v>2</v>
      </c>
      <c r="X8" s="48">
        <v>0</v>
      </c>
      <c r="Y8" s="48">
        <v>0</v>
      </c>
      <c r="AA8" s="48">
        <v>0</v>
      </c>
      <c r="AB8" s="48">
        <v>2</v>
      </c>
      <c r="AC8" s="48">
        <v>0</v>
      </c>
      <c r="AD8" s="48">
        <v>0</v>
      </c>
      <c r="AF8" s="48">
        <v>0</v>
      </c>
      <c r="AG8" s="48">
        <v>2</v>
      </c>
      <c r="AH8" s="48">
        <v>0</v>
      </c>
      <c r="AI8" s="48">
        <v>0</v>
      </c>
      <c r="AK8" s="48">
        <v>0</v>
      </c>
      <c r="AL8" s="48">
        <v>2</v>
      </c>
      <c r="AM8" s="48">
        <v>0</v>
      </c>
      <c r="AN8" s="48">
        <v>0</v>
      </c>
      <c r="AP8" s="48">
        <v>0</v>
      </c>
      <c r="AQ8" s="48">
        <v>2</v>
      </c>
      <c r="AR8" s="48">
        <v>0</v>
      </c>
      <c r="AS8" s="48">
        <v>0</v>
      </c>
      <c r="AU8" s="48">
        <v>0</v>
      </c>
      <c r="AV8" s="48">
        <v>2</v>
      </c>
      <c r="AW8" s="48">
        <v>0</v>
      </c>
      <c r="AX8" s="48">
        <v>0</v>
      </c>
    </row>
    <row r="9" spans="1:50">
      <c r="A9" s="48"/>
      <c r="B9" s="48">
        <v>1</v>
      </c>
      <c r="C9" s="48">
        <v>2</v>
      </c>
      <c r="D9" s="48">
        <v>0</v>
      </c>
      <c r="E9" s="48">
        <v>0</v>
      </c>
      <c r="G9" s="48">
        <v>1</v>
      </c>
      <c r="H9" s="48">
        <v>2</v>
      </c>
      <c r="I9" s="48">
        <v>0</v>
      </c>
      <c r="J9" s="48">
        <v>0</v>
      </c>
      <c r="L9" s="48">
        <v>1</v>
      </c>
      <c r="M9" s="48">
        <v>2</v>
      </c>
      <c r="N9" s="48">
        <v>0</v>
      </c>
      <c r="O9" s="48">
        <v>0</v>
      </c>
      <c r="Q9" s="48">
        <v>1</v>
      </c>
      <c r="R9" s="48">
        <v>2</v>
      </c>
      <c r="S9" s="48">
        <v>0</v>
      </c>
      <c r="T9" s="48">
        <v>0</v>
      </c>
      <c r="V9" s="48">
        <v>1</v>
      </c>
      <c r="W9" s="48">
        <v>2</v>
      </c>
      <c r="X9" s="48">
        <v>0</v>
      </c>
      <c r="Y9" s="48">
        <v>0</v>
      </c>
      <c r="AA9" s="48">
        <v>1</v>
      </c>
      <c r="AB9" s="48">
        <v>2</v>
      </c>
      <c r="AC9" s="48">
        <v>0</v>
      </c>
      <c r="AD9" s="48">
        <v>0</v>
      </c>
      <c r="AF9" s="48">
        <v>1</v>
      </c>
      <c r="AG9" s="48">
        <v>2</v>
      </c>
      <c r="AH9" s="48">
        <v>0</v>
      </c>
      <c r="AI9" s="48">
        <v>0</v>
      </c>
      <c r="AK9" s="48">
        <v>1</v>
      </c>
      <c r="AL9" s="48">
        <v>2</v>
      </c>
      <c r="AM9" s="48">
        <v>0</v>
      </c>
      <c r="AN9" s="48">
        <v>0</v>
      </c>
      <c r="AP9" s="48">
        <v>1</v>
      </c>
      <c r="AQ9" s="48">
        <v>2</v>
      </c>
      <c r="AR9" s="48">
        <v>0</v>
      </c>
      <c r="AS9" s="48">
        <v>0</v>
      </c>
      <c r="AU9" s="48">
        <v>1</v>
      </c>
      <c r="AV9" s="48">
        <v>2</v>
      </c>
      <c r="AW9" s="48">
        <v>0</v>
      </c>
      <c r="AX9" s="48">
        <v>0</v>
      </c>
    </row>
    <row r="10" spans="1:50">
      <c r="A10" s="48"/>
      <c r="B10" s="48">
        <v>-1</v>
      </c>
      <c r="C10" s="48">
        <v>2</v>
      </c>
      <c r="D10" s="48">
        <v>0</v>
      </c>
      <c r="E10" s="48">
        <v>0</v>
      </c>
      <c r="G10" s="48">
        <v>-1</v>
      </c>
      <c r="H10" s="48">
        <v>2</v>
      </c>
      <c r="I10" s="48">
        <v>0</v>
      </c>
      <c r="J10" s="48">
        <v>0</v>
      </c>
      <c r="L10" s="48">
        <v>-1</v>
      </c>
      <c r="M10" s="48">
        <v>2</v>
      </c>
      <c r="N10" s="48">
        <v>0</v>
      </c>
      <c r="O10" s="48">
        <v>0</v>
      </c>
      <c r="Q10" s="48">
        <v>-1</v>
      </c>
      <c r="R10" s="48">
        <v>2</v>
      </c>
      <c r="S10" s="48">
        <v>0</v>
      </c>
      <c r="T10" s="48">
        <v>0</v>
      </c>
      <c r="V10" s="48">
        <v>-1</v>
      </c>
      <c r="W10" s="48">
        <v>2</v>
      </c>
      <c r="X10" s="48">
        <v>0</v>
      </c>
      <c r="Y10" s="48">
        <v>0</v>
      </c>
      <c r="AA10" s="48">
        <v>-1</v>
      </c>
      <c r="AB10" s="48">
        <v>2</v>
      </c>
      <c r="AC10" s="48">
        <v>0</v>
      </c>
      <c r="AD10" s="48">
        <v>0</v>
      </c>
      <c r="AF10" s="48">
        <v>-1</v>
      </c>
      <c r="AG10" s="48">
        <v>2</v>
      </c>
      <c r="AH10" s="48">
        <v>0</v>
      </c>
      <c r="AI10" s="48">
        <v>0</v>
      </c>
      <c r="AK10" s="48">
        <v>-1</v>
      </c>
      <c r="AL10" s="48">
        <v>2</v>
      </c>
      <c r="AM10" s="48">
        <v>0</v>
      </c>
      <c r="AN10" s="48">
        <v>0</v>
      </c>
      <c r="AP10" s="48">
        <v>-1</v>
      </c>
      <c r="AQ10" s="48">
        <v>2</v>
      </c>
      <c r="AR10" s="48">
        <v>0</v>
      </c>
      <c r="AS10" s="48">
        <v>0</v>
      </c>
      <c r="AU10" s="48">
        <v>-1</v>
      </c>
      <c r="AV10" s="48">
        <v>2</v>
      </c>
      <c r="AW10" s="48">
        <v>0</v>
      </c>
      <c r="AX10" s="48">
        <v>0</v>
      </c>
    </row>
    <row r="11" spans="1:50">
      <c r="A11" s="48"/>
      <c r="B11" s="48">
        <v>0</v>
      </c>
      <c r="C11" s="48">
        <v>3</v>
      </c>
      <c r="D11" s="48">
        <v>0</v>
      </c>
      <c r="E11" s="48">
        <v>0</v>
      </c>
      <c r="G11" s="48">
        <v>0</v>
      </c>
      <c r="H11" s="48">
        <v>3</v>
      </c>
      <c r="I11" s="48">
        <v>0</v>
      </c>
      <c r="J11" s="48">
        <v>0</v>
      </c>
      <c r="L11" s="48">
        <v>0</v>
      </c>
      <c r="M11" s="48">
        <v>3</v>
      </c>
      <c r="N11" s="48">
        <v>0</v>
      </c>
      <c r="O11" s="48">
        <v>0</v>
      </c>
      <c r="Q11" s="48">
        <v>0</v>
      </c>
      <c r="R11" s="48">
        <v>3</v>
      </c>
      <c r="S11" s="48">
        <v>0</v>
      </c>
      <c r="T11" s="48">
        <v>0</v>
      </c>
      <c r="V11" s="48">
        <v>0</v>
      </c>
      <c r="W11" s="48">
        <v>3</v>
      </c>
      <c r="X11" s="48">
        <v>0</v>
      </c>
      <c r="Y11" s="48">
        <v>0</v>
      </c>
      <c r="AA11" s="48">
        <v>0</v>
      </c>
      <c r="AB11" s="48">
        <v>3</v>
      </c>
      <c r="AC11" s="48">
        <v>0</v>
      </c>
      <c r="AD11" s="48">
        <v>0</v>
      </c>
      <c r="AF11" s="48">
        <v>0</v>
      </c>
      <c r="AG11" s="48">
        <v>3</v>
      </c>
      <c r="AH11" s="48">
        <v>0</v>
      </c>
      <c r="AI11" s="48">
        <v>0</v>
      </c>
      <c r="AK11" s="48">
        <v>0</v>
      </c>
      <c r="AL11" s="48">
        <v>3</v>
      </c>
      <c r="AM11" s="48">
        <v>0</v>
      </c>
      <c r="AN11" s="48">
        <v>0</v>
      </c>
      <c r="AP11" s="48">
        <v>0</v>
      </c>
      <c r="AQ11" s="48">
        <v>3</v>
      </c>
      <c r="AR11" s="48">
        <v>0</v>
      </c>
      <c r="AS11" s="48">
        <v>0</v>
      </c>
      <c r="AU11" s="48">
        <v>0</v>
      </c>
      <c r="AV11" s="48">
        <v>3</v>
      </c>
      <c r="AW11" s="48">
        <v>0</v>
      </c>
      <c r="AX11" s="48">
        <v>0</v>
      </c>
    </row>
    <row r="12" spans="1:50">
      <c r="A12" s="48"/>
      <c r="B12" s="48">
        <v>1</v>
      </c>
      <c r="C12" s="48">
        <v>3</v>
      </c>
      <c r="D12" s="48">
        <v>0</v>
      </c>
      <c r="E12" s="48">
        <v>0</v>
      </c>
      <c r="G12" s="48">
        <v>1</v>
      </c>
      <c r="H12" s="48">
        <v>3</v>
      </c>
      <c r="I12" s="48">
        <v>0</v>
      </c>
      <c r="J12" s="48">
        <v>0</v>
      </c>
      <c r="L12" s="48">
        <v>1</v>
      </c>
      <c r="M12" s="48">
        <v>3</v>
      </c>
      <c r="N12" s="48">
        <v>0</v>
      </c>
      <c r="O12" s="48">
        <v>0</v>
      </c>
      <c r="Q12" s="48">
        <v>1</v>
      </c>
      <c r="R12" s="48">
        <v>3</v>
      </c>
      <c r="S12" s="48">
        <v>0</v>
      </c>
      <c r="T12" s="48">
        <v>0</v>
      </c>
      <c r="V12" s="48">
        <v>1</v>
      </c>
      <c r="W12" s="48">
        <v>3</v>
      </c>
      <c r="X12" s="48">
        <v>0</v>
      </c>
      <c r="Y12" s="48">
        <v>0</v>
      </c>
      <c r="AA12" s="48">
        <v>1</v>
      </c>
      <c r="AB12" s="48">
        <v>3</v>
      </c>
      <c r="AC12" s="48">
        <v>0</v>
      </c>
      <c r="AD12" s="48">
        <v>0</v>
      </c>
      <c r="AF12" s="48">
        <v>1</v>
      </c>
      <c r="AG12" s="48">
        <v>3</v>
      </c>
      <c r="AH12" s="48">
        <v>0</v>
      </c>
      <c r="AI12" s="48">
        <v>0</v>
      </c>
      <c r="AK12" s="48">
        <v>1</v>
      </c>
      <c r="AL12" s="48">
        <v>3</v>
      </c>
      <c r="AM12" s="48">
        <v>0</v>
      </c>
      <c r="AN12" s="48">
        <v>0</v>
      </c>
      <c r="AP12" s="48">
        <v>1</v>
      </c>
      <c r="AQ12" s="48">
        <v>3</v>
      </c>
      <c r="AR12" s="48">
        <v>0</v>
      </c>
      <c r="AS12" s="48">
        <v>0</v>
      </c>
      <c r="AU12" s="48">
        <v>1</v>
      </c>
      <c r="AV12" s="48">
        <v>3</v>
      </c>
      <c r="AW12" s="48">
        <v>0</v>
      </c>
      <c r="AX12" s="48">
        <v>0</v>
      </c>
    </row>
    <row r="13" spans="1:50">
      <c r="A13" s="48"/>
      <c r="B13" s="48">
        <v>-1</v>
      </c>
      <c r="C13" s="48">
        <v>3</v>
      </c>
      <c r="D13" s="48">
        <v>0</v>
      </c>
      <c r="E13" s="48">
        <v>0</v>
      </c>
      <c r="G13" s="48">
        <v>-1</v>
      </c>
      <c r="H13" s="48">
        <v>3</v>
      </c>
      <c r="I13" s="48">
        <v>0</v>
      </c>
      <c r="J13" s="48">
        <v>0</v>
      </c>
      <c r="L13" s="48">
        <v>-1</v>
      </c>
      <c r="M13" s="48">
        <v>3</v>
      </c>
      <c r="N13" s="48">
        <v>0</v>
      </c>
      <c r="O13" s="48">
        <v>0</v>
      </c>
      <c r="Q13" s="48">
        <v>-1</v>
      </c>
      <c r="R13" s="48">
        <v>3</v>
      </c>
      <c r="S13" s="48">
        <v>0</v>
      </c>
      <c r="T13" s="48">
        <v>0</v>
      </c>
      <c r="V13" s="48">
        <v>-1</v>
      </c>
      <c r="W13" s="48">
        <v>3</v>
      </c>
      <c r="X13" s="48">
        <v>0</v>
      </c>
      <c r="Y13" s="48">
        <v>0</v>
      </c>
      <c r="AA13" s="48">
        <v>-1</v>
      </c>
      <c r="AB13" s="48">
        <v>3</v>
      </c>
      <c r="AC13" s="48">
        <v>0</v>
      </c>
      <c r="AD13" s="48">
        <v>0</v>
      </c>
      <c r="AF13" s="48">
        <v>-1</v>
      </c>
      <c r="AG13" s="48">
        <v>3</v>
      </c>
      <c r="AH13" s="48">
        <v>0</v>
      </c>
      <c r="AI13" s="48">
        <v>0</v>
      </c>
      <c r="AK13" s="48">
        <v>-1</v>
      </c>
      <c r="AL13" s="48">
        <v>3</v>
      </c>
      <c r="AM13" s="48">
        <v>0</v>
      </c>
      <c r="AN13" s="48">
        <v>0</v>
      </c>
      <c r="AP13" s="48">
        <v>-1</v>
      </c>
      <c r="AQ13" s="48">
        <v>3</v>
      </c>
      <c r="AR13" s="48">
        <v>0</v>
      </c>
      <c r="AS13" s="48">
        <v>0</v>
      </c>
      <c r="AU13" s="48">
        <v>-1</v>
      </c>
      <c r="AV13" s="48">
        <v>3</v>
      </c>
      <c r="AW13" s="48">
        <v>0</v>
      </c>
      <c r="AX13" s="48">
        <v>0</v>
      </c>
    </row>
    <row r="14" spans="1:50">
      <c r="A14" s="48"/>
      <c r="B14" s="48">
        <v>0</v>
      </c>
      <c r="C14" s="48">
        <v>-1</v>
      </c>
      <c r="D14" s="48">
        <v>0</v>
      </c>
      <c r="E14" s="48">
        <v>0</v>
      </c>
      <c r="G14" s="48">
        <v>0</v>
      </c>
      <c r="H14" s="48">
        <v>-1</v>
      </c>
      <c r="I14" s="48">
        <v>0</v>
      </c>
      <c r="J14" s="48">
        <v>0</v>
      </c>
      <c r="L14" s="48">
        <v>0</v>
      </c>
      <c r="M14" s="48">
        <v>-1</v>
      </c>
      <c r="N14" s="48">
        <v>0</v>
      </c>
      <c r="O14" s="48">
        <v>0</v>
      </c>
      <c r="Q14" s="48">
        <v>0</v>
      </c>
      <c r="R14" s="48">
        <v>-1</v>
      </c>
      <c r="S14" s="48">
        <v>0</v>
      </c>
      <c r="T14" s="48">
        <v>0</v>
      </c>
      <c r="V14" s="48">
        <v>0</v>
      </c>
      <c r="W14" s="48">
        <v>-1</v>
      </c>
      <c r="X14" s="48">
        <v>0</v>
      </c>
      <c r="Y14" s="48">
        <v>0</v>
      </c>
      <c r="AA14" s="48">
        <v>0</v>
      </c>
      <c r="AB14" s="48">
        <v>-1</v>
      </c>
      <c r="AC14" s="48">
        <v>0</v>
      </c>
      <c r="AD14" s="48">
        <v>0</v>
      </c>
      <c r="AF14" s="48">
        <v>0</v>
      </c>
      <c r="AG14" s="48">
        <v>-1</v>
      </c>
      <c r="AH14" s="48">
        <v>0</v>
      </c>
      <c r="AI14" s="48">
        <v>0</v>
      </c>
      <c r="AK14" s="48">
        <v>0</v>
      </c>
      <c r="AL14" s="48">
        <v>-1</v>
      </c>
      <c r="AM14" s="48">
        <v>0</v>
      </c>
      <c r="AN14" s="48">
        <v>0</v>
      </c>
      <c r="AP14" s="48">
        <v>0</v>
      </c>
      <c r="AQ14" s="48">
        <v>-1</v>
      </c>
      <c r="AR14" s="48">
        <v>0</v>
      </c>
      <c r="AS14" s="48">
        <v>0</v>
      </c>
      <c r="AU14" s="48">
        <v>0</v>
      </c>
      <c r="AV14" s="48">
        <v>-1</v>
      </c>
      <c r="AW14" s="48">
        <v>0</v>
      </c>
      <c r="AX14" s="48">
        <v>0</v>
      </c>
    </row>
    <row r="15" spans="1:50">
      <c r="A15" s="48"/>
      <c r="B15" s="48">
        <v>1</v>
      </c>
      <c r="C15" s="48">
        <v>-1</v>
      </c>
      <c r="D15" s="48">
        <v>0</v>
      </c>
      <c r="E15" s="48">
        <v>0</v>
      </c>
      <c r="G15" s="48">
        <v>1</v>
      </c>
      <c r="H15" s="48">
        <v>-1</v>
      </c>
      <c r="I15" s="48">
        <v>0</v>
      </c>
      <c r="J15" s="48">
        <v>0</v>
      </c>
      <c r="L15" s="48">
        <v>1</v>
      </c>
      <c r="M15" s="48">
        <v>-1</v>
      </c>
      <c r="N15" s="48">
        <v>0</v>
      </c>
      <c r="O15" s="48">
        <v>0</v>
      </c>
      <c r="Q15" s="48">
        <v>1</v>
      </c>
      <c r="R15" s="48">
        <v>-1</v>
      </c>
      <c r="S15" s="48">
        <v>0</v>
      </c>
      <c r="T15" s="48">
        <v>0</v>
      </c>
      <c r="V15" s="48">
        <v>1</v>
      </c>
      <c r="W15" s="48">
        <v>-1</v>
      </c>
      <c r="X15" s="48">
        <v>0</v>
      </c>
      <c r="Y15" s="48">
        <v>0</v>
      </c>
      <c r="AA15" s="48">
        <v>1</v>
      </c>
      <c r="AB15" s="48">
        <v>-1</v>
      </c>
      <c r="AC15" s="48">
        <v>0</v>
      </c>
      <c r="AD15" s="48">
        <v>0</v>
      </c>
      <c r="AF15" s="48">
        <v>1</v>
      </c>
      <c r="AG15" s="48">
        <v>-1</v>
      </c>
      <c r="AH15" s="48">
        <v>0</v>
      </c>
      <c r="AI15" s="48">
        <v>0</v>
      </c>
      <c r="AK15" s="48">
        <v>1</v>
      </c>
      <c r="AL15" s="48">
        <v>-1</v>
      </c>
      <c r="AM15" s="48">
        <v>0</v>
      </c>
      <c r="AN15" s="48">
        <v>0</v>
      </c>
      <c r="AP15" s="48">
        <v>1</v>
      </c>
      <c r="AQ15" s="48">
        <v>-1</v>
      </c>
      <c r="AR15" s="48">
        <v>0</v>
      </c>
      <c r="AS15" s="48">
        <v>0</v>
      </c>
      <c r="AU15" s="48">
        <v>1</v>
      </c>
      <c r="AV15" s="48">
        <v>-1</v>
      </c>
      <c r="AW15" s="48">
        <v>0</v>
      </c>
      <c r="AX15" s="48">
        <v>0</v>
      </c>
    </row>
    <row r="16" spans="1:50">
      <c r="A16" s="48"/>
      <c r="B16" s="48">
        <v>-1</v>
      </c>
      <c r="C16" s="48">
        <v>-1</v>
      </c>
      <c r="D16" s="48">
        <v>0</v>
      </c>
      <c r="E16" s="48">
        <v>0</v>
      </c>
      <c r="G16" s="48">
        <v>-1</v>
      </c>
      <c r="H16" s="48">
        <v>-1</v>
      </c>
      <c r="I16" s="48">
        <v>0</v>
      </c>
      <c r="J16" s="48">
        <v>0</v>
      </c>
      <c r="L16" s="48">
        <v>-1</v>
      </c>
      <c r="M16" s="48">
        <v>-1</v>
      </c>
      <c r="N16" s="48">
        <v>0</v>
      </c>
      <c r="O16" s="48">
        <v>0</v>
      </c>
      <c r="Q16" s="48">
        <v>-1</v>
      </c>
      <c r="R16" s="48">
        <v>-1</v>
      </c>
      <c r="S16" s="48">
        <v>0</v>
      </c>
      <c r="T16" s="48">
        <v>0</v>
      </c>
      <c r="V16" s="48">
        <v>-1</v>
      </c>
      <c r="W16" s="48">
        <v>-1</v>
      </c>
      <c r="X16" s="48">
        <v>0</v>
      </c>
      <c r="Y16" s="48">
        <v>0</v>
      </c>
      <c r="AA16" s="48">
        <v>-1</v>
      </c>
      <c r="AB16" s="48">
        <v>-1</v>
      </c>
      <c r="AC16" s="48">
        <v>0</v>
      </c>
      <c r="AD16" s="48">
        <v>0</v>
      </c>
      <c r="AF16" s="48">
        <v>-1</v>
      </c>
      <c r="AG16" s="48">
        <v>-1</v>
      </c>
      <c r="AH16" s="48">
        <v>0</v>
      </c>
      <c r="AI16" s="48">
        <v>0</v>
      </c>
      <c r="AK16" s="48">
        <v>-1</v>
      </c>
      <c r="AL16" s="48">
        <v>-1</v>
      </c>
      <c r="AM16" s="48">
        <v>0</v>
      </c>
      <c r="AN16" s="48">
        <v>0</v>
      </c>
      <c r="AP16" s="48">
        <v>-1</v>
      </c>
      <c r="AQ16" s="48">
        <v>-1</v>
      </c>
      <c r="AR16" s="48">
        <v>0</v>
      </c>
      <c r="AS16" s="48">
        <v>0</v>
      </c>
      <c r="AU16" s="48">
        <v>-1</v>
      </c>
      <c r="AV16" s="48">
        <v>-1</v>
      </c>
      <c r="AW16" s="48">
        <v>0</v>
      </c>
      <c r="AX16" s="48">
        <v>0</v>
      </c>
    </row>
    <row r="17" spans="1:50">
      <c r="A17" s="48"/>
      <c r="B17" s="48">
        <v>0</v>
      </c>
      <c r="C17" s="48">
        <v>-2</v>
      </c>
      <c r="D17" s="48">
        <v>0</v>
      </c>
      <c r="E17" s="48">
        <v>0</v>
      </c>
      <c r="G17" s="48">
        <v>0</v>
      </c>
      <c r="H17" s="48">
        <v>-2</v>
      </c>
      <c r="I17" s="48">
        <v>0</v>
      </c>
      <c r="J17" s="48">
        <v>0</v>
      </c>
      <c r="L17" s="48">
        <v>0</v>
      </c>
      <c r="M17" s="48">
        <v>-2</v>
      </c>
      <c r="N17" s="48">
        <v>0</v>
      </c>
      <c r="O17" s="48">
        <v>0</v>
      </c>
      <c r="Q17" s="48">
        <v>0</v>
      </c>
      <c r="R17" s="48">
        <v>-2</v>
      </c>
      <c r="S17" s="48">
        <v>0</v>
      </c>
      <c r="T17" s="48">
        <v>0</v>
      </c>
      <c r="V17" s="48">
        <v>0</v>
      </c>
      <c r="W17" s="48">
        <v>-2</v>
      </c>
      <c r="X17" s="48">
        <v>0</v>
      </c>
      <c r="Y17" s="48">
        <v>0</v>
      </c>
      <c r="AA17" s="48">
        <v>0</v>
      </c>
      <c r="AB17" s="48">
        <v>-2</v>
      </c>
      <c r="AC17" s="48">
        <v>0</v>
      </c>
      <c r="AD17" s="48">
        <v>0</v>
      </c>
      <c r="AF17" s="48">
        <v>0</v>
      </c>
      <c r="AG17" s="48">
        <v>-2</v>
      </c>
      <c r="AH17" s="48">
        <v>0</v>
      </c>
      <c r="AI17" s="48">
        <v>0</v>
      </c>
      <c r="AK17" s="48">
        <v>0</v>
      </c>
      <c r="AL17" s="48">
        <v>-2</v>
      </c>
      <c r="AM17" s="48">
        <v>0</v>
      </c>
      <c r="AN17" s="48">
        <v>0</v>
      </c>
      <c r="AP17" s="48">
        <v>0</v>
      </c>
      <c r="AQ17" s="48">
        <v>-2</v>
      </c>
      <c r="AR17" s="48">
        <v>0</v>
      </c>
      <c r="AS17" s="48">
        <v>0</v>
      </c>
      <c r="AU17" s="48">
        <v>0</v>
      </c>
      <c r="AV17" s="48">
        <v>-2</v>
      </c>
      <c r="AW17" s="48">
        <v>0</v>
      </c>
      <c r="AX17" s="48">
        <v>0</v>
      </c>
    </row>
    <row r="18" spans="1:50">
      <c r="A18" s="48"/>
      <c r="B18" s="48">
        <v>1</v>
      </c>
      <c r="C18" s="48">
        <v>-2</v>
      </c>
      <c r="D18" s="48">
        <v>0</v>
      </c>
      <c r="E18" s="48">
        <v>0</v>
      </c>
      <c r="G18" s="48">
        <v>1</v>
      </c>
      <c r="H18" s="48">
        <v>-2</v>
      </c>
      <c r="I18" s="48">
        <v>0</v>
      </c>
      <c r="J18" s="48">
        <v>0</v>
      </c>
      <c r="L18" s="48">
        <v>1</v>
      </c>
      <c r="M18" s="48">
        <v>-2</v>
      </c>
      <c r="N18" s="48">
        <v>0</v>
      </c>
      <c r="O18" s="48">
        <v>0</v>
      </c>
      <c r="Q18" s="48">
        <v>1</v>
      </c>
      <c r="R18" s="48">
        <v>-2</v>
      </c>
      <c r="S18" s="48">
        <v>0</v>
      </c>
      <c r="T18" s="48">
        <v>0</v>
      </c>
      <c r="V18" s="48">
        <v>1</v>
      </c>
      <c r="W18" s="48">
        <v>-2</v>
      </c>
      <c r="X18" s="48">
        <v>0</v>
      </c>
      <c r="Y18" s="48">
        <v>0</v>
      </c>
      <c r="AA18" s="48">
        <v>1</v>
      </c>
      <c r="AB18" s="48">
        <v>-2</v>
      </c>
      <c r="AC18" s="48">
        <v>0</v>
      </c>
      <c r="AD18" s="48">
        <v>0</v>
      </c>
      <c r="AF18" s="48">
        <v>1</v>
      </c>
      <c r="AG18" s="48">
        <v>-2</v>
      </c>
      <c r="AH18" s="48">
        <v>0</v>
      </c>
      <c r="AI18" s="48">
        <v>0</v>
      </c>
      <c r="AK18" s="48">
        <v>1</v>
      </c>
      <c r="AL18" s="48">
        <v>-2</v>
      </c>
      <c r="AM18" s="48">
        <v>0</v>
      </c>
      <c r="AN18" s="48">
        <v>0</v>
      </c>
      <c r="AP18" s="48">
        <v>1</v>
      </c>
      <c r="AQ18" s="48">
        <v>-2</v>
      </c>
      <c r="AR18" s="48">
        <v>0</v>
      </c>
      <c r="AS18" s="48">
        <v>0</v>
      </c>
      <c r="AU18" s="48">
        <v>1</v>
      </c>
      <c r="AV18" s="48">
        <v>-2</v>
      </c>
      <c r="AW18" s="48">
        <v>0</v>
      </c>
      <c r="AX18" s="48">
        <v>0</v>
      </c>
    </row>
    <row r="19" spans="1:50">
      <c r="A19" s="48"/>
      <c r="B19" s="48">
        <v>-1</v>
      </c>
      <c r="C19" s="48">
        <v>-2</v>
      </c>
      <c r="D19" s="48">
        <v>0</v>
      </c>
      <c r="E19" s="48">
        <v>0</v>
      </c>
      <c r="G19" s="48">
        <v>-1</v>
      </c>
      <c r="H19" s="48">
        <v>-2</v>
      </c>
      <c r="I19" s="48">
        <v>0</v>
      </c>
      <c r="J19" s="48">
        <v>0</v>
      </c>
      <c r="L19" s="48">
        <v>-1</v>
      </c>
      <c r="M19" s="48">
        <v>-2</v>
      </c>
      <c r="N19" s="48">
        <v>0</v>
      </c>
      <c r="O19" s="48">
        <v>0</v>
      </c>
      <c r="Q19" s="48">
        <v>-1</v>
      </c>
      <c r="R19" s="48">
        <v>-2</v>
      </c>
      <c r="S19" s="48">
        <v>0</v>
      </c>
      <c r="T19" s="48">
        <v>0</v>
      </c>
      <c r="V19" s="48">
        <v>-1</v>
      </c>
      <c r="W19" s="48">
        <v>-2</v>
      </c>
      <c r="X19" s="48">
        <v>0</v>
      </c>
      <c r="Y19" s="48">
        <v>0</v>
      </c>
      <c r="AA19" s="48">
        <v>-1</v>
      </c>
      <c r="AB19" s="48">
        <v>-2</v>
      </c>
      <c r="AC19" s="48">
        <v>0</v>
      </c>
      <c r="AD19" s="48">
        <v>0</v>
      </c>
      <c r="AF19" s="48">
        <v>-1</v>
      </c>
      <c r="AG19" s="48">
        <v>-2</v>
      </c>
      <c r="AH19" s="48">
        <v>0</v>
      </c>
      <c r="AI19" s="48">
        <v>0</v>
      </c>
      <c r="AK19" s="48">
        <v>-1</v>
      </c>
      <c r="AL19" s="48">
        <v>-2</v>
      </c>
      <c r="AM19" s="48">
        <v>0</v>
      </c>
      <c r="AN19" s="48">
        <v>0</v>
      </c>
      <c r="AP19" s="48">
        <v>-1</v>
      </c>
      <c r="AQ19" s="48">
        <v>-2</v>
      </c>
      <c r="AR19" s="48">
        <v>0</v>
      </c>
      <c r="AS19" s="48">
        <v>0</v>
      </c>
      <c r="AU19" s="48">
        <v>-1</v>
      </c>
      <c r="AV19" s="48">
        <v>-2</v>
      </c>
      <c r="AW19" s="48">
        <v>0</v>
      </c>
      <c r="AX19" s="48">
        <v>0</v>
      </c>
    </row>
    <row r="20" spans="1:50">
      <c r="A20" s="48"/>
      <c r="B20" s="48">
        <v>0</v>
      </c>
      <c r="C20" s="48">
        <v>-3</v>
      </c>
      <c r="D20" s="48">
        <v>0</v>
      </c>
      <c r="E20" s="48">
        <v>0</v>
      </c>
      <c r="G20" s="48">
        <v>0</v>
      </c>
      <c r="H20" s="48">
        <v>-3</v>
      </c>
      <c r="I20" s="48">
        <v>0</v>
      </c>
      <c r="J20" s="48">
        <v>0</v>
      </c>
      <c r="L20" s="48">
        <v>0</v>
      </c>
      <c r="M20" s="48">
        <v>-3</v>
      </c>
      <c r="N20" s="48">
        <v>0</v>
      </c>
      <c r="O20" s="48">
        <v>0</v>
      </c>
      <c r="Q20" s="48">
        <v>0</v>
      </c>
      <c r="R20" s="48">
        <v>-3</v>
      </c>
      <c r="S20" s="48">
        <v>0</v>
      </c>
      <c r="T20" s="48">
        <v>0</v>
      </c>
      <c r="V20" s="48">
        <v>0</v>
      </c>
      <c r="W20" s="48">
        <v>-3</v>
      </c>
      <c r="X20" s="48">
        <v>0</v>
      </c>
      <c r="Y20" s="48">
        <v>0</v>
      </c>
      <c r="AA20" s="48">
        <v>0</v>
      </c>
      <c r="AB20" s="48">
        <v>-3</v>
      </c>
      <c r="AC20" s="48">
        <v>0</v>
      </c>
      <c r="AD20" s="48">
        <v>0</v>
      </c>
      <c r="AF20" s="48">
        <v>0</v>
      </c>
      <c r="AG20" s="48">
        <v>-3</v>
      </c>
      <c r="AH20" s="48">
        <v>0</v>
      </c>
      <c r="AI20" s="48">
        <v>0</v>
      </c>
      <c r="AK20" s="48">
        <v>0</v>
      </c>
      <c r="AL20" s="48">
        <v>-3</v>
      </c>
      <c r="AM20" s="48">
        <v>0</v>
      </c>
      <c r="AN20" s="48">
        <v>0</v>
      </c>
      <c r="AP20" s="48">
        <v>0</v>
      </c>
      <c r="AQ20" s="48">
        <v>-3</v>
      </c>
      <c r="AR20" s="48">
        <v>0</v>
      </c>
      <c r="AS20" s="48">
        <v>0</v>
      </c>
      <c r="AU20" s="48">
        <v>0</v>
      </c>
      <c r="AV20" s="48">
        <v>-3</v>
      </c>
      <c r="AW20" s="48">
        <v>0</v>
      </c>
      <c r="AX20" s="48">
        <v>0</v>
      </c>
    </row>
    <row r="21" spans="1:50">
      <c r="A21" s="48"/>
      <c r="B21" s="48">
        <v>1</v>
      </c>
      <c r="C21" s="48">
        <v>-3</v>
      </c>
      <c r="D21" s="48">
        <v>0</v>
      </c>
      <c r="E21" s="48">
        <v>0</v>
      </c>
      <c r="G21" s="48">
        <v>1</v>
      </c>
      <c r="H21" s="48">
        <v>-3</v>
      </c>
      <c r="I21" s="48">
        <v>0</v>
      </c>
      <c r="J21" s="48">
        <v>0</v>
      </c>
      <c r="L21" s="48">
        <v>1</v>
      </c>
      <c r="M21" s="48">
        <v>-3</v>
      </c>
      <c r="N21" s="48">
        <v>0</v>
      </c>
      <c r="O21" s="48">
        <v>0</v>
      </c>
      <c r="Q21" s="48">
        <v>1</v>
      </c>
      <c r="R21" s="48">
        <v>-3</v>
      </c>
      <c r="S21" s="48">
        <v>0</v>
      </c>
      <c r="T21" s="48">
        <v>0</v>
      </c>
      <c r="V21" s="48">
        <v>1</v>
      </c>
      <c r="W21" s="48">
        <v>-3</v>
      </c>
      <c r="X21" s="48">
        <v>0</v>
      </c>
      <c r="Y21" s="48">
        <v>0</v>
      </c>
      <c r="AA21" s="48">
        <v>1</v>
      </c>
      <c r="AB21" s="48">
        <v>-3</v>
      </c>
      <c r="AC21" s="48">
        <v>0</v>
      </c>
      <c r="AD21" s="48">
        <v>0</v>
      </c>
      <c r="AF21" s="48">
        <v>1</v>
      </c>
      <c r="AG21" s="48">
        <v>-3</v>
      </c>
      <c r="AH21" s="48">
        <v>0</v>
      </c>
      <c r="AI21" s="48">
        <v>0</v>
      </c>
      <c r="AK21" s="48">
        <v>1</v>
      </c>
      <c r="AL21" s="48">
        <v>-3</v>
      </c>
      <c r="AM21" s="48">
        <v>0</v>
      </c>
      <c r="AN21" s="48">
        <v>0</v>
      </c>
      <c r="AP21" s="48">
        <v>1</v>
      </c>
      <c r="AQ21" s="48">
        <v>-3</v>
      </c>
      <c r="AR21" s="48">
        <v>0</v>
      </c>
      <c r="AS21" s="48">
        <v>0</v>
      </c>
      <c r="AU21" s="48">
        <v>1</v>
      </c>
      <c r="AV21" s="48">
        <v>-3</v>
      </c>
      <c r="AW21" s="48">
        <v>0</v>
      </c>
      <c r="AX21" s="48">
        <v>0</v>
      </c>
    </row>
    <row r="22" spans="1:50">
      <c r="A22" s="48"/>
      <c r="B22" s="48">
        <v>-1</v>
      </c>
      <c r="C22" s="48">
        <v>-3</v>
      </c>
      <c r="D22" s="48">
        <v>0</v>
      </c>
      <c r="E22" s="48">
        <v>0</v>
      </c>
      <c r="G22" s="48">
        <v>-1</v>
      </c>
      <c r="H22" s="48">
        <v>-3</v>
      </c>
      <c r="I22" s="48">
        <v>0</v>
      </c>
      <c r="J22" s="48">
        <v>0</v>
      </c>
      <c r="L22" s="48">
        <v>-1</v>
      </c>
      <c r="M22" s="48">
        <v>-3</v>
      </c>
      <c r="N22" s="48">
        <v>0</v>
      </c>
      <c r="O22" s="48">
        <v>0</v>
      </c>
      <c r="Q22" s="48">
        <v>-1</v>
      </c>
      <c r="R22" s="48">
        <v>-3</v>
      </c>
      <c r="S22" s="48">
        <v>0</v>
      </c>
      <c r="T22" s="48">
        <v>0</v>
      </c>
      <c r="V22" s="48">
        <v>-1</v>
      </c>
      <c r="W22" s="48">
        <v>-3</v>
      </c>
      <c r="X22" s="48">
        <v>0</v>
      </c>
      <c r="Y22" s="48">
        <v>0</v>
      </c>
      <c r="AA22" s="48">
        <v>-1</v>
      </c>
      <c r="AB22" s="48">
        <v>-3</v>
      </c>
      <c r="AC22" s="48">
        <v>0</v>
      </c>
      <c r="AD22" s="48">
        <v>0</v>
      </c>
      <c r="AF22" s="48">
        <v>-1</v>
      </c>
      <c r="AG22" s="48">
        <v>-3</v>
      </c>
      <c r="AH22" s="48">
        <v>0</v>
      </c>
      <c r="AI22" s="48">
        <v>0</v>
      </c>
      <c r="AK22" s="48">
        <v>-1</v>
      </c>
      <c r="AL22" s="48">
        <v>-3</v>
      </c>
      <c r="AM22" s="48">
        <v>0</v>
      </c>
      <c r="AN22" s="48">
        <v>0</v>
      </c>
      <c r="AP22" s="48">
        <v>-1</v>
      </c>
      <c r="AQ22" s="48">
        <v>-3</v>
      </c>
      <c r="AR22" s="48">
        <v>0</v>
      </c>
      <c r="AS22" s="48">
        <v>0</v>
      </c>
      <c r="AU22" s="48">
        <v>-1</v>
      </c>
      <c r="AV22" s="48">
        <v>-3</v>
      </c>
      <c r="AW22" s="48">
        <v>0</v>
      </c>
      <c r="AX22" s="48">
        <v>0</v>
      </c>
    </row>
    <row r="23" spans="1:50">
      <c r="G23" s="48">
        <v>0</v>
      </c>
      <c r="H23" s="48">
        <v>0</v>
      </c>
      <c r="I23" s="48">
        <v>1</v>
      </c>
      <c r="J23" s="48">
        <v>0</v>
      </c>
      <c r="L23" s="48">
        <v>0</v>
      </c>
      <c r="M23" s="48">
        <v>0</v>
      </c>
      <c r="N23" s="48">
        <v>1</v>
      </c>
      <c r="O23" s="48">
        <v>0</v>
      </c>
      <c r="Q23" s="48">
        <v>0</v>
      </c>
      <c r="R23" s="48">
        <v>0</v>
      </c>
      <c r="S23" s="48">
        <v>1</v>
      </c>
      <c r="T23" s="48">
        <v>0</v>
      </c>
      <c r="V23" s="48">
        <v>0</v>
      </c>
      <c r="W23" s="48">
        <v>0</v>
      </c>
      <c r="X23" s="48">
        <v>1</v>
      </c>
      <c r="Y23" s="48">
        <v>0</v>
      </c>
      <c r="AA23" s="48">
        <v>0</v>
      </c>
      <c r="AB23" s="48">
        <v>0</v>
      </c>
      <c r="AC23" s="48">
        <v>1</v>
      </c>
      <c r="AD23" s="48">
        <v>0</v>
      </c>
      <c r="AF23" s="48">
        <v>0</v>
      </c>
      <c r="AG23" s="48">
        <v>0</v>
      </c>
      <c r="AH23" s="48">
        <v>1</v>
      </c>
      <c r="AI23" s="48">
        <v>0</v>
      </c>
      <c r="AK23" s="48">
        <v>0</v>
      </c>
      <c r="AL23" s="48">
        <v>0</v>
      </c>
      <c r="AM23" s="48">
        <v>1</v>
      </c>
      <c r="AN23" s="48">
        <v>0</v>
      </c>
      <c r="AP23" s="48">
        <v>0</v>
      </c>
      <c r="AQ23" s="48">
        <v>0</v>
      </c>
      <c r="AR23" s="48">
        <v>1</v>
      </c>
      <c r="AS23" s="48">
        <v>0</v>
      </c>
      <c r="AU23" s="48">
        <v>0</v>
      </c>
      <c r="AV23" s="48">
        <v>0</v>
      </c>
      <c r="AW23" s="48">
        <v>1</v>
      </c>
      <c r="AX23" s="48">
        <v>0</v>
      </c>
    </row>
    <row r="24" spans="1:50">
      <c r="G24" s="48">
        <v>1</v>
      </c>
      <c r="H24" s="48">
        <v>0</v>
      </c>
      <c r="I24" s="48">
        <v>1</v>
      </c>
      <c r="J24" s="48">
        <v>0</v>
      </c>
      <c r="L24" s="48">
        <v>1</v>
      </c>
      <c r="M24" s="48">
        <v>0</v>
      </c>
      <c r="N24" s="48">
        <v>1</v>
      </c>
      <c r="O24" s="48">
        <v>0</v>
      </c>
      <c r="Q24" s="48">
        <v>1</v>
      </c>
      <c r="R24" s="48">
        <v>0</v>
      </c>
      <c r="S24" s="48">
        <v>1</v>
      </c>
      <c r="T24" s="48">
        <v>0</v>
      </c>
      <c r="V24" s="48">
        <v>1</v>
      </c>
      <c r="W24" s="48">
        <v>0</v>
      </c>
      <c r="X24" s="48">
        <v>1</v>
      </c>
      <c r="Y24" s="48">
        <v>0</v>
      </c>
      <c r="AA24" s="48">
        <v>1</v>
      </c>
      <c r="AB24" s="48">
        <v>0</v>
      </c>
      <c r="AC24" s="48">
        <v>1</v>
      </c>
      <c r="AD24" s="48">
        <v>0</v>
      </c>
      <c r="AF24" s="48">
        <v>1</v>
      </c>
      <c r="AG24" s="48">
        <v>0</v>
      </c>
      <c r="AH24" s="48">
        <v>1</v>
      </c>
      <c r="AI24" s="48">
        <v>0</v>
      </c>
      <c r="AK24" s="48">
        <v>1</v>
      </c>
      <c r="AL24" s="48">
        <v>0</v>
      </c>
      <c r="AM24" s="48">
        <v>1</v>
      </c>
      <c r="AN24" s="48">
        <v>0</v>
      </c>
      <c r="AP24" s="48">
        <v>1</v>
      </c>
      <c r="AQ24" s="48">
        <v>0</v>
      </c>
      <c r="AR24" s="48">
        <v>1</v>
      </c>
      <c r="AS24" s="48">
        <v>0</v>
      </c>
      <c r="AU24" s="48">
        <v>1</v>
      </c>
      <c r="AV24" s="48">
        <v>0</v>
      </c>
      <c r="AW24" s="48">
        <v>1</v>
      </c>
      <c r="AX24" s="48">
        <v>0</v>
      </c>
    </row>
    <row r="25" spans="1:50">
      <c r="G25" s="48">
        <v>-1</v>
      </c>
      <c r="H25" s="48">
        <v>0</v>
      </c>
      <c r="I25" s="48">
        <v>1</v>
      </c>
      <c r="J25" s="48">
        <v>0</v>
      </c>
      <c r="L25" s="48">
        <v>-1</v>
      </c>
      <c r="M25" s="48">
        <v>0</v>
      </c>
      <c r="N25" s="48">
        <v>1</v>
      </c>
      <c r="O25" s="48">
        <v>0</v>
      </c>
      <c r="Q25" s="48">
        <v>-1</v>
      </c>
      <c r="R25" s="48">
        <v>0</v>
      </c>
      <c r="S25" s="48">
        <v>1</v>
      </c>
      <c r="T25" s="48">
        <v>0</v>
      </c>
      <c r="V25" s="48">
        <v>-1</v>
      </c>
      <c r="W25" s="48">
        <v>0</v>
      </c>
      <c r="X25" s="48">
        <v>1</v>
      </c>
      <c r="Y25" s="48">
        <v>0</v>
      </c>
      <c r="AA25" s="48">
        <v>-1</v>
      </c>
      <c r="AB25" s="48">
        <v>0</v>
      </c>
      <c r="AC25" s="48">
        <v>1</v>
      </c>
      <c r="AD25" s="48">
        <v>0</v>
      </c>
      <c r="AF25" s="48">
        <v>-1</v>
      </c>
      <c r="AG25" s="48">
        <v>0</v>
      </c>
      <c r="AH25" s="48">
        <v>1</v>
      </c>
      <c r="AI25" s="48">
        <v>0</v>
      </c>
      <c r="AK25" s="48">
        <v>-1</v>
      </c>
      <c r="AL25" s="48">
        <v>0</v>
      </c>
      <c r="AM25" s="48">
        <v>1</v>
      </c>
      <c r="AN25" s="48">
        <v>0</v>
      </c>
      <c r="AP25" s="48">
        <v>-1</v>
      </c>
      <c r="AQ25" s="48">
        <v>0</v>
      </c>
      <c r="AR25" s="48">
        <v>1</v>
      </c>
      <c r="AS25" s="48">
        <v>0</v>
      </c>
      <c r="AU25" s="48">
        <v>-1</v>
      </c>
      <c r="AV25" s="48">
        <v>0</v>
      </c>
      <c r="AW25" s="48">
        <v>1</v>
      </c>
      <c r="AX25" s="48">
        <v>0</v>
      </c>
    </row>
    <row r="26" spans="1:50">
      <c r="G26" s="48">
        <v>0</v>
      </c>
      <c r="H26" s="48">
        <v>1</v>
      </c>
      <c r="I26" s="48">
        <v>1</v>
      </c>
      <c r="J26" s="48">
        <v>0</v>
      </c>
      <c r="L26" s="48">
        <v>0</v>
      </c>
      <c r="M26" s="48">
        <v>1</v>
      </c>
      <c r="N26" s="48">
        <v>1</v>
      </c>
      <c r="O26" s="48">
        <v>0</v>
      </c>
      <c r="Q26" s="48">
        <v>0</v>
      </c>
      <c r="R26" s="48">
        <v>1</v>
      </c>
      <c r="S26" s="48">
        <v>1</v>
      </c>
      <c r="T26" s="48">
        <v>0</v>
      </c>
      <c r="V26" s="48">
        <v>0</v>
      </c>
      <c r="W26" s="48">
        <v>1</v>
      </c>
      <c r="X26" s="48">
        <v>1</v>
      </c>
      <c r="Y26" s="48">
        <v>0</v>
      </c>
      <c r="AA26" s="48">
        <v>0</v>
      </c>
      <c r="AB26" s="48">
        <v>1</v>
      </c>
      <c r="AC26" s="48">
        <v>1</v>
      </c>
      <c r="AD26" s="48">
        <v>0</v>
      </c>
      <c r="AF26" s="48">
        <v>0</v>
      </c>
      <c r="AG26" s="48">
        <v>1</v>
      </c>
      <c r="AH26" s="48">
        <v>1</v>
      </c>
      <c r="AI26" s="48">
        <v>0</v>
      </c>
      <c r="AK26" s="48">
        <v>0</v>
      </c>
      <c r="AL26" s="48">
        <v>1</v>
      </c>
      <c r="AM26" s="48">
        <v>1</v>
      </c>
      <c r="AN26" s="48">
        <v>0</v>
      </c>
      <c r="AP26" s="48">
        <v>0</v>
      </c>
      <c r="AQ26" s="48">
        <v>1</v>
      </c>
      <c r="AR26" s="48">
        <v>1</v>
      </c>
      <c r="AS26" s="48">
        <v>0</v>
      </c>
      <c r="AU26" s="48">
        <v>0</v>
      </c>
      <c r="AV26" s="48">
        <v>1</v>
      </c>
      <c r="AW26" s="48">
        <v>1</v>
      </c>
      <c r="AX26" s="48">
        <v>0</v>
      </c>
    </row>
    <row r="27" spans="1:50">
      <c r="G27" s="48">
        <v>1</v>
      </c>
      <c r="H27" s="48">
        <v>1</v>
      </c>
      <c r="I27" s="48">
        <v>1</v>
      </c>
      <c r="J27" s="48">
        <v>0</v>
      </c>
      <c r="L27" s="48">
        <v>1</v>
      </c>
      <c r="M27" s="48">
        <v>1</v>
      </c>
      <c r="N27" s="48">
        <v>1</v>
      </c>
      <c r="O27" s="48">
        <v>0</v>
      </c>
      <c r="Q27" s="48">
        <v>1</v>
      </c>
      <c r="R27" s="48">
        <v>1</v>
      </c>
      <c r="S27" s="48">
        <v>1</v>
      </c>
      <c r="T27" s="48">
        <v>0</v>
      </c>
      <c r="V27" s="48">
        <v>1</v>
      </c>
      <c r="W27" s="48">
        <v>1</v>
      </c>
      <c r="X27" s="48">
        <v>1</v>
      </c>
      <c r="Y27" s="48">
        <v>0</v>
      </c>
      <c r="AA27" s="48">
        <v>1</v>
      </c>
      <c r="AB27" s="48">
        <v>1</v>
      </c>
      <c r="AC27" s="48">
        <v>1</v>
      </c>
      <c r="AD27" s="48">
        <v>0</v>
      </c>
      <c r="AF27" s="48">
        <v>1</v>
      </c>
      <c r="AG27" s="48">
        <v>1</v>
      </c>
      <c r="AH27" s="48">
        <v>1</v>
      </c>
      <c r="AI27" s="48">
        <v>0</v>
      </c>
      <c r="AK27" s="48">
        <v>1</v>
      </c>
      <c r="AL27" s="48">
        <v>1</v>
      </c>
      <c r="AM27" s="48">
        <v>1</v>
      </c>
      <c r="AN27" s="48">
        <v>0</v>
      </c>
      <c r="AP27" s="48">
        <v>1</v>
      </c>
      <c r="AQ27" s="48">
        <v>1</v>
      </c>
      <c r="AR27" s="48">
        <v>1</v>
      </c>
      <c r="AS27" s="48">
        <v>0</v>
      </c>
      <c r="AU27" s="48">
        <v>1</v>
      </c>
      <c r="AV27" s="48">
        <v>1</v>
      </c>
      <c r="AW27" s="48">
        <v>1</v>
      </c>
      <c r="AX27" s="48">
        <v>0</v>
      </c>
    </row>
    <row r="28" spans="1:50">
      <c r="G28" s="48">
        <v>-1</v>
      </c>
      <c r="H28" s="48">
        <v>1</v>
      </c>
      <c r="I28" s="48">
        <v>1</v>
      </c>
      <c r="J28" s="48">
        <v>0</v>
      </c>
      <c r="L28" s="48">
        <v>-1</v>
      </c>
      <c r="M28" s="48">
        <v>1</v>
      </c>
      <c r="N28" s="48">
        <v>1</v>
      </c>
      <c r="O28" s="48">
        <v>0</v>
      </c>
      <c r="Q28" s="48">
        <v>-1</v>
      </c>
      <c r="R28" s="48">
        <v>1</v>
      </c>
      <c r="S28" s="48">
        <v>1</v>
      </c>
      <c r="T28" s="48">
        <v>0</v>
      </c>
      <c r="V28" s="48">
        <v>-1</v>
      </c>
      <c r="W28" s="48">
        <v>1</v>
      </c>
      <c r="X28" s="48">
        <v>1</v>
      </c>
      <c r="Y28" s="48">
        <v>0</v>
      </c>
      <c r="AA28" s="48">
        <v>-1</v>
      </c>
      <c r="AB28" s="48">
        <v>1</v>
      </c>
      <c r="AC28" s="48">
        <v>1</v>
      </c>
      <c r="AD28" s="48">
        <v>0</v>
      </c>
      <c r="AF28" s="48">
        <v>-1</v>
      </c>
      <c r="AG28" s="48">
        <v>1</v>
      </c>
      <c r="AH28" s="48">
        <v>1</v>
      </c>
      <c r="AI28" s="48">
        <v>0</v>
      </c>
      <c r="AK28" s="48">
        <v>-1</v>
      </c>
      <c r="AL28" s="48">
        <v>1</v>
      </c>
      <c r="AM28" s="48">
        <v>1</v>
      </c>
      <c r="AN28" s="48">
        <v>0</v>
      </c>
      <c r="AP28" s="48">
        <v>-1</v>
      </c>
      <c r="AQ28" s="48">
        <v>1</v>
      </c>
      <c r="AR28" s="48">
        <v>1</v>
      </c>
      <c r="AS28" s="48">
        <v>0</v>
      </c>
      <c r="AU28" s="48">
        <v>-1</v>
      </c>
      <c r="AV28" s="48">
        <v>1</v>
      </c>
      <c r="AW28" s="48">
        <v>1</v>
      </c>
      <c r="AX28" s="48">
        <v>0</v>
      </c>
    </row>
    <row r="29" spans="1:50">
      <c r="G29" s="48">
        <v>0</v>
      </c>
      <c r="H29" s="48">
        <v>2</v>
      </c>
      <c r="I29" s="48">
        <v>1</v>
      </c>
      <c r="J29" s="48">
        <v>0</v>
      </c>
      <c r="L29" s="48">
        <v>0</v>
      </c>
      <c r="M29" s="48">
        <v>2</v>
      </c>
      <c r="N29" s="48">
        <v>1</v>
      </c>
      <c r="O29" s="48">
        <v>0</v>
      </c>
      <c r="Q29" s="48">
        <v>0</v>
      </c>
      <c r="R29" s="48">
        <v>2</v>
      </c>
      <c r="S29" s="48">
        <v>1</v>
      </c>
      <c r="T29" s="48">
        <v>0</v>
      </c>
      <c r="V29" s="48">
        <v>0</v>
      </c>
      <c r="W29" s="48">
        <v>2</v>
      </c>
      <c r="X29" s="48">
        <v>1</v>
      </c>
      <c r="Y29" s="48">
        <v>0</v>
      </c>
      <c r="AA29" s="48">
        <v>0</v>
      </c>
      <c r="AB29" s="48">
        <v>2</v>
      </c>
      <c r="AC29" s="48">
        <v>1</v>
      </c>
      <c r="AD29" s="48">
        <v>0</v>
      </c>
      <c r="AF29" s="48">
        <v>0</v>
      </c>
      <c r="AG29" s="48">
        <v>2</v>
      </c>
      <c r="AH29" s="48">
        <v>1</v>
      </c>
      <c r="AI29" s="48">
        <v>0</v>
      </c>
      <c r="AK29" s="48">
        <v>0</v>
      </c>
      <c r="AL29" s="48">
        <v>2</v>
      </c>
      <c r="AM29" s="48">
        <v>1</v>
      </c>
      <c r="AN29" s="48">
        <v>0</v>
      </c>
      <c r="AP29" s="48">
        <v>0</v>
      </c>
      <c r="AQ29" s="48">
        <v>2</v>
      </c>
      <c r="AR29" s="48">
        <v>1</v>
      </c>
      <c r="AS29" s="48">
        <v>0</v>
      </c>
      <c r="AU29" s="48">
        <v>0</v>
      </c>
      <c r="AV29" s="48">
        <v>2</v>
      </c>
      <c r="AW29" s="48">
        <v>1</v>
      </c>
      <c r="AX29" s="48">
        <v>0</v>
      </c>
    </row>
    <row r="30" spans="1:50">
      <c r="G30" s="48">
        <v>1</v>
      </c>
      <c r="H30" s="48">
        <v>2</v>
      </c>
      <c r="I30" s="48">
        <v>1</v>
      </c>
      <c r="J30" s="48">
        <v>0</v>
      </c>
      <c r="L30" s="48">
        <v>1</v>
      </c>
      <c r="M30" s="48">
        <v>2</v>
      </c>
      <c r="N30" s="48">
        <v>1</v>
      </c>
      <c r="O30" s="48">
        <v>0</v>
      </c>
      <c r="Q30" s="48">
        <v>1</v>
      </c>
      <c r="R30" s="48">
        <v>2</v>
      </c>
      <c r="S30" s="48">
        <v>1</v>
      </c>
      <c r="T30" s="48">
        <v>0</v>
      </c>
      <c r="V30" s="48">
        <v>1</v>
      </c>
      <c r="W30" s="48">
        <v>2</v>
      </c>
      <c r="X30" s="48">
        <v>1</v>
      </c>
      <c r="Y30" s="48">
        <v>0</v>
      </c>
      <c r="AA30" s="48">
        <v>1</v>
      </c>
      <c r="AB30" s="48">
        <v>2</v>
      </c>
      <c r="AC30" s="48">
        <v>1</v>
      </c>
      <c r="AD30" s="48">
        <v>0</v>
      </c>
      <c r="AF30" s="48">
        <v>1</v>
      </c>
      <c r="AG30" s="48">
        <v>2</v>
      </c>
      <c r="AH30" s="48">
        <v>1</v>
      </c>
      <c r="AI30" s="48">
        <v>0</v>
      </c>
      <c r="AK30" s="48">
        <v>1</v>
      </c>
      <c r="AL30" s="48">
        <v>2</v>
      </c>
      <c r="AM30" s="48">
        <v>1</v>
      </c>
      <c r="AN30" s="48">
        <v>0</v>
      </c>
      <c r="AP30" s="48">
        <v>1</v>
      </c>
      <c r="AQ30" s="48">
        <v>2</v>
      </c>
      <c r="AR30" s="48">
        <v>1</v>
      </c>
      <c r="AS30" s="48">
        <v>0</v>
      </c>
      <c r="AU30" s="48">
        <v>1</v>
      </c>
      <c r="AV30" s="48">
        <v>2</v>
      </c>
      <c r="AW30" s="48">
        <v>1</v>
      </c>
      <c r="AX30" s="48">
        <v>0</v>
      </c>
    </row>
    <row r="31" spans="1:50">
      <c r="G31" s="48">
        <v>-1</v>
      </c>
      <c r="H31" s="48">
        <v>2</v>
      </c>
      <c r="I31" s="48">
        <v>1</v>
      </c>
      <c r="J31" s="48">
        <v>0</v>
      </c>
      <c r="L31" s="48">
        <v>-1</v>
      </c>
      <c r="M31" s="48">
        <v>2</v>
      </c>
      <c r="N31" s="48">
        <v>1</v>
      </c>
      <c r="O31" s="48">
        <v>0</v>
      </c>
      <c r="Q31" s="48">
        <v>-1</v>
      </c>
      <c r="R31" s="48">
        <v>2</v>
      </c>
      <c r="S31" s="48">
        <v>1</v>
      </c>
      <c r="T31" s="48">
        <v>0</v>
      </c>
      <c r="V31" s="48">
        <v>-1</v>
      </c>
      <c r="W31" s="48">
        <v>2</v>
      </c>
      <c r="X31" s="48">
        <v>1</v>
      </c>
      <c r="Y31" s="48">
        <v>0</v>
      </c>
      <c r="AA31" s="48">
        <v>-1</v>
      </c>
      <c r="AB31" s="48">
        <v>2</v>
      </c>
      <c r="AC31" s="48">
        <v>1</v>
      </c>
      <c r="AD31" s="48">
        <v>0</v>
      </c>
      <c r="AF31" s="48">
        <v>-1</v>
      </c>
      <c r="AG31" s="48">
        <v>2</v>
      </c>
      <c r="AH31" s="48">
        <v>1</v>
      </c>
      <c r="AI31" s="48">
        <v>0</v>
      </c>
      <c r="AK31" s="48">
        <v>-1</v>
      </c>
      <c r="AL31" s="48">
        <v>2</v>
      </c>
      <c r="AM31" s="48">
        <v>1</v>
      </c>
      <c r="AN31" s="48">
        <v>0</v>
      </c>
      <c r="AP31" s="48">
        <v>-1</v>
      </c>
      <c r="AQ31" s="48">
        <v>2</v>
      </c>
      <c r="AR31" s="48">
        <v>1</v>
      </c>
      <c r="AS31" s="48">
        <v>0</v>
      </c>
      <c r="AU31" s="48">
        <v>-1</v>
      </c>
      <c r="AV31" s="48">
        <v>2</v>
      </c>
      <c r="AW31" s="48">
        <v>1</v>
      </c>
      <c r="AX31" s="48">
        <v>0</v>
      </c>
    </row>
    <row r="32" spans="1:50">
      <c r="G32" s="48">
        <v>0</v>
      </c>
      <c r="H32" s="48">
        <v>3</v>
      </c>
      <c r="I32" s="48">
        <v>1</v>
      </c>
      <c r="J32" s="48">
        <v>0</v>
      </c>
      <c r="L32" s="48">
        <v>0</v>
      </c>
      <c r="M32" s="48">
        <v>3</v>
      </c>
      <c r="N32" s="48">
        <v>1</v>
      </c>
      <c r="O32" s="48">
        <v>0</v>
      </c>
      <c r="Q32" s="48">
        <v>0</v>
      </c>
      <c r="R32" s="48">
        <v>3</v>
      </c>
      <c r="S32" s="48">
        <v>1</v>
      </c>
      <c r="T32" s="48">
        <v>0</v>
      </c>
      <c r="V32" s="48">
        <v>0</v>
      </c>
      <c r="W32" s="48">
        <v>3</v>
      </c>
      <c r="X32" s="48">
        <v>1</v>
      </c>
      <c r="Y32" s="48">
        <v>0</v>
      </c>
      <c r="AA32" s="48">
        <v>0</v>
      </c>
      <c r="AB32" s="48">
        <v>3</v>
      </c>
      <c r="AC32" s="48">
        <v>1</v>
      </c>
      <c r="AD32" s="48">
        <v>0</v>
      </c>
      <c r="AF32" s="48">
        <v>0</v>
      </c>
      <c r="AG32" s="48">
        <v>3</v>
      </c>
      <c r="AH32" s="48">
        <v>1</v>
      </c>
      <c r="AI32" s="48">
        <v>0</v>
      </c>
      <c r="AK32" s="48">
        <v>0</v>
      </c>
      <c r="AL32" s="48">
        <v>3</v>
      </c>
      <c r="AM32" s="48">
        <v>1</v>
      </c>
      <c r="AN32" s="48">
        <v>0</v>
      </c>
      <c r="AP32" s="48">
        <v>0</v>
      </c>
      <c r="AQ32" s="48">
        <v>3</v>
      </c>
      <c r="AR32" s="48">
        <v>1</v>
      </c>
      <c r="AS32" s="48">
        <v>0</v>
      </c>
      <c r="AU32" s="48">
        <v>0</v>
      </c>
      <c r="AV32" s="48">
        <v>3</v>
      </c>
      <c r="AW32" s="48">
        <v>1</v>
      </c>
      <c r="AX32" s="48">
        <v>0</v>
      </c>
    </row>
    <row r="33" spans="7:50">
      <c r="G33" s="48">
        <v>1</v>
      </c>
      <c r="H33" s="48">
        <v>3</v>
      </c>
      <c r="I33" s="48">
        <v>1</v>
      </c>
      <c r="J33" s="48">
        <v>0</v>
      </c>
      <c r="L33" s="48">
        <v>1</v>
      </c>
      <c r="M33" s="48">
        <v>3</v>
      </c>
      <c r="N33" s="48">
        <v>1</v>
      </c>
      <c r="O33" s="48">
        <v>0</v>
      </c>
      <c r="Q33" s="48">
        <v>1</v>
      </c>
      <c r="R33" s="48">
        <v>3</v>
      </c>
      <c r="S33" s="48">
        <v>1</v>
      </c>
      <c r="T33" s="48">
        <v>0</v>
      </c>
      <c r="V33" s="48">
        <v>1</v>
      </c>
      <c r="W33" s="48">
        <v>3</v>
      </c>
      <c r="X33" s="48">
        <v>1</v>
      </c>
      <c r="Y33" s="48">
        <v>0</v>
      </c>
      <c r="AA33" s="48">
        <v>1</v>
      </c>
      <c r="AB33" s="48">
        <v>3</v>
      </c>
      <c r="AC33" s="48">
        <v>1</v>
      </c>
      <c r="AD33" s="48">
        <v>0</v>
      </c>
      <c r="AF33" s="48">
        <v>1</v>
      </c>
      <c r="AG33" s="48">
        <v>3</v>
      </c>
      <c r="AH33" s="48">
        <v>1</v>
      </c>
      <c r="AI33" s="48">
        <v>0</v>
      </c>
      <c r="AK33" s="48">
        <v>1</v>
      </c>
      <c r="AL33" s="48">
        <v>3</v>
      </c>
      <c r="AM33" s="48">
        <v>1</v>
      </c>
      <c r="AN33" s="48">
        <v>0</v>
      </c>
      <c r="AP33" s="48">
        <v>1</v>
      </c>
      <c r="AQ33" s="48">
        <v>3</v>
      </c>
      <c r="AR33" s="48">
        <v>1</v>
      </c>
      <c r="AS33" s="48">
        <v>0</v>
      </c>
      <c r="AU33" s="48">
        <v>1</v>
      </c>
      <c r="AV33" s="48">
        <v>3</v>
      </c>
      <c r="AW33" s="48">
        <v>1</v>
      </c>
      <c r="AX33" s="48">
        <v>0</v>
      </c>
    </row>
    <row r="34" spans="7:50">
      <c r="G34" s="48">
        <v>-1</v>
      </c>
      <c r="H34" s="48">
        <v>3</v>
      </c>
      <c r="I34" s="48">
        <v>1</v>
      </c>
      <c r="J34" s="48">
        <v>0</v>
      </c>
      <c r="L34" s="48">
        <v>-1</v>
      </c>
      <c r="M34" s="48">
        <v>3</v>
      </c>
      <c r="N34" s="48">
        <v>1</v>
      </c>
      <c r="O34" s="48">
        <v>0</v>
      </c>
      <c r="Q34" s="48">
        <v>-1</v>
      </c>
      <c r="R34" s="48">
        <v>3</v>
      </c>
      <c r="S34" s="48">
        <v>1</v>
      </c>
      <c r="T34" s="48">
        <v>0</v>
      </c>
      <c r="V34" s="48">
        <v>-1</v>
      </c>
      <c r="W34" s="48">
        <v>3</v>
      </c>
      <c r="X34" s="48">
        <v>1</v>
      </c>
      <c r="Y34" s="48">
        <v>0</v>
      </c>
      <c r="AA34" s="48">
        <v>-1</v>
      </c>
      <c r="AB34" s="48">
        <v>3</v>
      </c>
      <c r="AC34" s="48">
        <v>1</v>
      </c>
      <c r="AD34" s="48">
        <v>0</v>
      </c>
      <c r="AF34" s="48">
        <v>-1</v>
      </c>
      <c r="AG34" s="48">
        <v>3</v>
      </c>
      <c r="AH34" s="48">
        <v>1</v>
      </c>
      <c r="AI34" s="48">
        <v>0</v>
      </c>
      <c r="AK34" s="48">
        <v>-1</v>
      </c>
      <c r="AL34" s="48">
        <v>3</v>
      </c>
      <c r="AM34" s="48">
        <v>1</v>
      </c>
      <c r="AN34" s="48">
        <v>0</v>
      </c>
      <c r="AP34" s="48">
        <v>-1</v>
      </c>
      <c r="AQ34" s="48">
        <v>3</v>
      </c>
      <c r="AR34" s="48">
        <v>1</v>
      </c>
      <c r="AS34" s="48">
        <v>0</v>
      </c>
      <c r="AU34" s="48">
        <v>-1</v>
      </c>
      <c r="AV34" s="48">
        <v>3</v>
      </c>
      <c r="AW34" s="48">
        <v>1</v>
      </c>
      <c r="AX34" s="48">
        <v>0</v>
      </c>
    </row>
    <row r="35" spans="7:50">
      <c r="G35" s="48">
        <v>0</v>
      </c>
      <c r="H35" s="48">
        <v>-1</v>
      </c>
      <c r="I35" s="48">
        <v>1</v>
      </c>
      <c r="J35" s="48">
        <v>0</v>
      </c>
      <c r="L35" s="48">
        <v>0</v>
      </c>
      <c r="M35" s="48">
        <v>-1</v>
      </c>
      <c r="N35" s="48">
        <v>1</v>
      </c>
      <c r="O35" s="48">
        <v>0</v>
      </c>
      <c r="Q35" s="48">
        <v>0</v>
      </c>
      <c r="R35" s="48">
        <v>-1</v>
      </c>
      <c r="S35" s="48">
        <v>1</v>
      </c>
      <c r="T35" s="48">
        <v>0</v>
      </c>
      <c r="V35" s="48">
        <v>0</v>
      </c>
      <c r="W35" s="48">
        <v>-1</v>
      </c>
      <c r="X35" s="48">
        <v>1</v>
      </c>
      <c r="Y35" s="48">
        <v>0</v>
      </c>
      <c r="AA35" s="48">
        <v>0</v>
      </c>
      <c r="AB35" s="48">
        <v>-1</v>
      </c>
      <c r="AC35" s="48">
        <v>1</v>
      </c>
      <c r="AD35" s="48">
        <v>0</v>
      </c>
      <c r="AF35" s="48">
        <v>0</v>
      </c>
      <c r="AG35" s="48">
        <v>-1</v>
      </c>
      <c r="AH35" s="48">
        <v>1</v>
      </c>
      <c r="AI35" s="48">
        <v>0</v>
      </c>
      <c r="AK35" s="48">
        <v>0</v>
      </c>
      <c r="AL35" s="48">
        <v>-1</v>
      </c>
      <c r="AM35" s="48">
        <v>1</v>
      </c>
      <c r="AN35" s="48">
        <v>0</v>
      </c>
      <c r="AP35" s="48">
        <v>0</v>
      </c>
      <c r="AQ35" s="48">
        <v>-1</v>
      </c>
      <c r="AR35" s="48">
        <v>1</v>
      </c>
      <c r="AS35" s="48">
        <v>0</v>
      </c>
      <c r="AU35" s="48">
        <v>0</v>
      </c>
      <c r="AV35" s="48">
        <v>-1</v>
      </c>
      <c r="AW35" s="48">
        <v>1</v>
      </c>
      <c r="AX35" s="48">
        <v>0</v>
      </c>
    </row>
    <row r="36" spans="7:50">
      <c r="G36" s="48">
        <v>1</v>
      </c>
      <c r="H36" s="48">
        <v>-1</v>
      </c>
      <c r="I36" s="48">
        <v>1</v>
      </c>
      <c r="J36" s="48">
        <v>0</v>
      </c>
      <c r="L36" s="48">
        <v>1</v>
      </c>
      <c r="M36" s="48">
        <v>-1</v>
      </c>
      <c r="N36" s="48">
        <v>1</v>
      </c>
      <c r="O36" s="48">
        <v>0</v>
      </c>
      <c r="Q36" s="48">
        <v>1</v>
      </c>
      <c r="R36" s="48">
        <v>-1</v>
      </c>
      <c r="S36" s="48">
        <v>1</v>
      </c>
      <c r="T36" s="48">
        <v>0</v>
      </c>
      <c r="V36" s="48">
        <v>1</v>
      </c>
      <c r="W36" s="48">
        <v>-1</v>
      </c>
      <c r="X36" s="48">
        <v>1</v>
      </c>
      <c r="Y36" s="48">
        <v>0</v>
      </c>
      <c r="AA36" s="48">
        <v>1</v>
      </c>
      <c r="AB36" s="48">
        <v>-1</v>
      </c>
      <c r="AC36" s="48">
        <v>1</v>
      </c>
      <c r="AD36" s="48">
        <v>0</v>
      </c>
      <c r="AF36" s="48">
        <v>1</v>
      </c>
      <c r="AG36" s="48">
        <v>-1</v>
      </c>
      <c r="AH36" s="48">
        <v>1</v>
      </c>
      <c r="AI36" s="48">
        <v>0</v>
      </c>
      <c r="AK36" s="48">
        <v>1</v>
      </c>
      <c r="AL36" s="48">
        <v>-1</v>
      </c>
      <c r="AM36" s="48">
        <v>1</v>
      </c>
      <c r="AN36" s="48">
        <v>0</v>
      </c>
      <c r="AP36" s="48">
        <v>1</v>
      </c>
      <c r="AQ36" s="48">
        <v>-1</v>
      </c>
      <c r="AR36" s="48">
        <v>1</v>
      </c>
      <c r="AS36" s="48">
        <v>0</v>
      </c>
      <c r="AU36" s="48">
        <v>1</v>
      </c>
      <c r="AV36" s="48">
        <v>-1</v>
      </c>
      <c r="AW36" s="48">
        <v>1</v>
      </c>
      <c r="AX36" s="48">
        <v>0</v>
      </c>
    </row>
    <row r="37" spans="7:50">
      <c r="G37" s="48">
        <v>-1</v>
      </c>
      <c r="H37" s="48">
        <v>-1</v>
      </c>
      <c r="I37" s="48">
        <v>1</v>
      </c>
      <c r="J37" s="48">
        <v>0</v>
      </c>
      <c r="L37" s="48">
        <v>-1</v>
      </c>
      <c r="M37" s="48">
        <v>-1</v>
      </c>
      <c r="N37" s="48">
        <v>1</v>
      </c>
      <c r="O37" s="48">
        <v>0</v>
      </c>
      <c r="Q37" s="48">
        <v>-1</v>
      </c>
      <c r="R37" s="48">
        <v>-1</v>
      </c>
      <c r="S37" s="48">
        <v>1</v>
      </c>
      <c r="T37" s="48">
        <v>0</v>
      </c>
      <c r="V37" s="48">
        <v>-1</v>
      </c>
      <c r="W37" s="48">
        <v>-1</v>
      </c>
      <c r="X37" s="48">
        <v>1</v>
      </c>
      <c r="Y37" s="48">
        <v>0</v>
      </c>
      <c r="AA37" s="48">
        <v>-1</v>
      </c>
      <c r="AB37" s="48">
        <v>-1</v>
      </c>
      <c r="AC37" s="48">
        <v>1</v>
      </c>
      <c r="AD37" s="48">
        <v>0</v>
      </c>
      <c r="AF37" s="48">
        <v>-1</v>
      </c>
      <c r="AG37" s="48">
        <v>-1</v>
      </c>
      <c r="AH37" s="48">
        <v>1</v>
      </c>
      <c r="AI37" s="48">
        <v>0</v>
      </c>
      <c r="AK37" s="48">
        <v>-1</v>
      </c>
      <c r="AL37" s="48">
        <v>-1</v>
      </c>
      <c r="AM37" s="48">
        <v>1</v>
      </c>
      <c r="AN37" s="48">
        <v>0</v>
      </c>
      <c r="AP37" s="48">
        <v>-1</v>
      </c>
      <c r="AQ37" s="48">
        <v>-1</v>
      </c>
      <c r="AR37" s="48">
        <v>1</v>
      </c>
      <c r="AS37" s="48">
        <v>0</v>
      </c>
      <c r="AU37" s="48">
        <v>-1</v>
      </c>
      <c r="AV37" s="48">
        <v>-1</v>
      </c>
      <c r="AW37" s="48">
        <v>1</v>
      </c>
      <c r="AX37" s="48">
        <v>0</v>
      </c>
    </row>
    <row r="38" spans="7:50">
      <c r="G38" s="48">
        <v>0</v>
      </c>
      <c r="H38" s="48">
        <v>-2</v>
      </c>
      <c r="I38" s="48">
        <v>1</v>
      </c>
      <c r="J38" s="48">
        <v>0</v>
      </c>
      <c r="L38" s="48">
        <v>0</v>
      </c>
      <c r="M38" s="48">
        <v>-2</v>
      </c>
      <c r="N38" s="48">
        <v>1</v>
      </c>
      <c r="O38" s="48">
        <v>0</v>
      </c>
      <c r="Q38" s="48">
        <v>0</v>
      </c>
      <c r="R38" s="48">
        <v>-2</v>
      </c>
      <c r="S38" s="48">
        <v>1</v>
      </c>
      <c r="T38" s="48">
        <v>0</v>
      </c>
      <c r="V38" s="48">
        <v>0</v>
      </c>
      <c r="W38" s="48">
        <v>-2</v>
      </c>
      <c r="X38" s="48">
        <v>1</v>
      </c>
      <c r="Y38" s="48">
        <v>0</v>
      </c>
      <c r="AA38" s="48">
        <v>0</v>
      </c>
      <c r="AB38" s="48">
        <v>-2</v>
      </c>
      <c r="AC38" s="48">
        <v>1</v>
      </c>
      <c r="AD38" s="48">
        <v>0</v>
      </c>
      <c r="AF38" s="48">
        <v>0</v>
      </c>
      <c r="AG38" s="48">
        <v>-2</v>
      </c>
      <c r="AH38" s="48">
        <v>1</v>
      </c>
      <c r="AI38" s="48">
        <v>0</v>
      </c>
      <c r="AK38" s="48">
        <v>0</v>
      </c>
      <c r="AL38" s="48">
        <v>-2</v>
      </c>
      <c r="AM38" s="48">
        <v>1</v>
      </c>
      <c r="AN38" s="48">
        <v>0</v>
      </c>
      <c r="AP38" s="48">
        <v>0</v>
      </c>
      <c r="AQ38" s="48">
        <v>-2</v>
      </c>
      <c r="AR38" s="48">
        <v>1</v>
      </c>
      <c r="AS38" s="48">
        <v>0</v>
      </c>
      <c r="AU38" s="48">
        <v>0</v>
      </c>
      <c r="AV38" s="48">
        <v>-2</v>
      </c>
      <c r="AW38" s="48">
        <v>1</v>
      </c>
      <c r="AX38" s="48">
        <v>0</v>
      </c>
    </row>
    <row r="39" spans="7:50">
      <c r="G39" s="48">
        <v>1</v>
      </c>
      <c r="H39" s="48">
        <v>-2</v>
      </c>
      <c r="I39" s="48">
        <v>1</v>
      </c>
      <c r="J39" s="48">
        <v>0</v>
      </c>
      <c r="L39" s="48">
        <v>1</v>
      </c>
      <c r="M39" s="48">
        <v>-2</v>
      </c>
      <c r="N39" s="48">
        <v>1</v>
      </c>
      <c r="O39" s="48">
        <v>0</v>
      </c>
      <c r="Q39" s="48">
        <v>1</v>
      </c>
      <c r="R39" s="48">
        <v>-2</v>
      </c>
      <c r="S39" s="48">
        <v>1</v>
      </c>
      <c r="T39" s="48">
        <v>0</v>
      </c>
      <c r="V39" s="48">
        <v>1</v>
      </c>
      <c r="W39" s="48">
        <v>-2</v>
      </c>
      <c r="X39" s="48">
        <v>1</v>
      </c>
      <c r="Y39" s="48">
        <v>0</v>
      </c>
      <c r="AA39" s="48">
        <v>1</v>
      </c>
      <c r="AB39" s="48">
        <v>-2</v>
      </c>
      <c r="AC39" s="48">
        <v>1</v>
      </c>
      <c r="AD39" s="48">
        <v>0</v>
      </c>
      <c r="AF39" s="48">
        <v>1</v>
      </c>
      <c r="AG39" s="48">
        <v>-2</v>
      </c>
      <c r="AH39" s="48">
        <v>1</v>
      </c>
      <c r="AI39" s="48">
        <v>0</v>
      </c>
      <c r="AK39" s="48">
        <v>1</v>
      </c>
      <c r="AL39" s="48">
        <v>-2</v>
      </c>
      <c r="AM39" s="48">
        <v>1</v>
      </c>
      <c r="AN39" s="48">
        <v>0</v>
      </c>
      <c r="AP39" s="48">
        <v>1</v>
      </c>
      <c r="AQ39" s="48">
        <v>-2</v>
      </c>
      <c r="AR39" s="48">
        <v>1</v>
      </c>
      <c r="AS39" s="48">
        <v>0</v>
      </c>
      <c r="AU39" s="48">
        <v>1</v>
      </c>
      <c r="AV39" s="48">
        <v>-2</v>
      </c>
      <c r="AW39" s="48">
        <v>1</v>
      </c>
      <c r="AX39" s="48">
        <v>0</v>
      </c>
    </row>
    <row r="40" spans="7:50">
      <c r="G40" s="48">
        <v>-1</v>
      </c>
      <c r="H40" s="48">
        <v>-2</v>
      </c>
      <c r="I40" s="48">
        <v>1</v>
      </c>
      <c r="J40" s="48">
        <v>0</v>
      </c>
      <c r="L40" s="48">
        <v>-1</v>
      </c>
      <c r="M40" s="48">
        <v>-2</v>
      </c>
      <c r="N40" s="48">
        <v>1</v>
      </c>
      <c r="O40" s="48">
        <v>0</v>
      </c>
      <c r="Q40" s="48">
        <v>-1</v>
      </c>
      <c r="R40" s="48">
        <v>-2</v>
      </c>
      <c r="S40" s="48">
        <v>1</v>
      </c>
      <c r="T40" s="48">
        <v>0</v>
      </c>
      <c r="V40" s="48">
        <v>-1</v>
      </c>
      <c r="W40" s="48">
        <v>-2</v>
      </c>
      <c r="X40" s="48">
        <v>1</v>
      </c>
      <c r="Y40" s="48">
        <v>0</v>
      </c>
      <c r="AA40" s="48">
        <v>-1</v>
      </c>
      <c r="AB40" s="48">
        <v>-2</v>
      </c>
      <c r="AC40" s="48">
        <v>1</v>
      </c>
      <c r="AD40" s="48">
        <v>0</v>
      </c>
      <c r="AF40" s="48">
        <v>-1</v>
      </c>
      <c r="AG40" s="48">
        <v>-2</v>
      </c>
      <c r="AH40" s="48">
        <v>1</v>
      </c>
      <c r="AI40" s="48">
        <v>0</v>
      </c>
      <c r="AK40" s="48">
        <v>-1</v>
      </c>
      <c r="AL40" s="48">
        <v>-2</v>
      </c>
      <c r="AM40" s="48">
        <v>1</v>
      </c>
      <c r="AN40" s="48">
        <v>0</v>
      </c>
      <c r="AP40" s="48">
        <v>-1</v>
      </c>
      <c r="AQ40" s="48">
        <v>-2</v>
      </c>
      <c r="AR40" s="48">
        <v>1</v>
      </c>
      <c r="AS40" s="48">
        <v>0</v>
      </c>
      <c r="AU40" s="48">
        <v>-1</v>
      </c>
      <c r="AV40" s="48">
        <v>-2</v>
      </c>
      <c r="AW40" s="48">
        <v>1</v>
      </c>
      <c r="AX40" s="48">
        <v>0</v>
      </c>
    </row>
    <row r="41" spans="7:50">
      <c r="G41" s="48">
        <v>0</v>
      </c>
      <c r="H41" s="48">
        <v>-3</v>
      </c>
      <c r="I41" s="48">
        <v>1</v>
      </c>
      <c r="J41" s="48">
        <v>0</v>
      </c>
      <c r="L41" s="48">
        <v>0</v>
      </c>
      <c r="M41" s="48">
        <v>-3</v>
      </c>
      <c r="N41" s="48">
        <v>1</v>
      </c>
      <c r="O41" s="48">
        <v>0</v>
      </c>
      <c r="Q41" s="48">
        <v>0</v>
      </c>
      <c r="R41" s="48">
        <v>-3</v>
      </c>
      <c r="S41" s="48">
        <v>1</v>
      </c>
      <c r="T41" s="48">
        <v>0</v>
      </c>
      <c r="V41" s="48">
        <v>0</v>
      </c>
      <c r="W41" s="48">
        <v>-3</v>
      </c>
      <c r="X41" s="48">
        <v>1</v>
      </c>
      <c r="Y41" s="48">
        <v>0</v>
      </c>
      <c r="AA41" s="48">
        <v>0</v>
      </c>
      <c r="AB41" s="48">
        <v>-3</v>
      </c>
      <c r="AC41" s="48">
        <v>1</v>
      </c>
      <c r="AD41" s="48">
        <v>0</v>
      </c>
      <c r="AF41" s="48">
        <v>0</v>
      </c>
      <c r="AG41" s="48">
        <v>-3</v>
      </c>
      <c r="AH41" s="48">
        <v>1</v>
      </c>
      <c r="AI41" s="48">
        <v>0</v>
      </c>
      <c r="AK41" s="48">
        <v>0</v>
      </c>
      <c r="AL41" s="48">
        <v>-3</v>
      </c>
      <c r="AM41" s="48">
        <v>1</v>
      </c>
      <c r="AN41" s="48">
        <v>0</v>
      </c>
      <c r="AP41" s="48">
        <v>0</v>
      </c>
      <c r="AQ41" s="48">
        <v>-3</v>
      </c>
      <c r="AR41" s="48">
        <v>1</v>
      </c>
      <c r="AS41" s="48">
        <v>0</v>
      </c>
      <c r="AU41" s="48">
        <v>0</v>
      </c>
      <c r="AV41" s="48">
        <v>-3</v>
      </c>
      <c r="AW41" s="48">
        <v>1</v>
      </c>
      <c r="AX41" s="48">
        <v>0</v>
      </c>
    </row>
    <row r="42" spans="7:50">
      <c r="G42" s="48">
        <v>1</v>
      </c>
      <c r="H42" s="48">
        <v>-3</v>
      </c>
      <c r="I42" s="48">
        <v>1</v>
      </c>
      <c r="J42" s="48">
        <v>0</v>
      </c>
      <c r="L42" s="48">
        <v>1</v>
      </c>
      <c r="M42" s="48">
        <v>-3</v>
      </c>
      <c r="N42" s="48">
        <v>1</v>
      </c>
      <c r="O42" s="48">
        <v>0</v>
      </c>
      <c r="Q42" s="48">
        <v>1</v>
      </c>
      <c r="R42" s="48">
        <v>-3</v>
      </c>
      <c r="S42" s="48">
        <v>1</v>
      </c>
      <c r="T42" s="48">
        <v>0</v>
      </c>
      <c r="V42" s="48">
        <v>1</v>
      </c>
      <c r="W42" s="48">
        <v>-3</v>
      </c>
      <c r="X42" s="48">
        <v>1</v>
      </c>
      <c r="Y42" s="48">
        <v>0</v>
      </c>
      <c r="AA42" s="48">
        <v>1</v>
      </c>
      <c r="AB42" s="48">
        <v>-3</v>
      </c>
      <c r="AC42" s="48">
        <v>1</v>
      </c>
      <c r="AD42" s="48">
        <v>0</v>
      </c>
      <c r="AF42" s="48">
        <v>1</v>
      </c>
      <c r="AG42" s="48">
        <v>-3</v>
      </c>
      <c r="AH42" s="48">
        <v>1</v>
      </c>
      <c r="AI42" s="48">
        <v>0</v>
      </c>
      <c r="AK42" s="48">
        <v>1</v>
      </c>
      <c r="AL42" s="48">
        <v>-3</v>
      </c>
      <c r="AM42" s="48">
        <v>1</v>
      </c>
      <c r="AN42" s="48">
        <v>0</v>
      </c>
      <c r="AP42" s="48">
        <v>1</v>
      </c>
      <c r="AQ42" s="48">
        <v>-3</v>
      </c>
      <c r="AR42" s="48">
        <v>1</v>
      </c>
      <c r="AS42" s="48">
        <v>0</v>
      </c>
      <c r="AU42" s="48">
        <v>1</v>
      </c>
      <c r="AV42" s="48">
        <v>-3</v>
      </c>
      <c r="AW42" s="48">
        <v>1</v>
      </c>
      <c r="AX42" s="48">
        <v>0</v>
      </c>
    </row>
    <row r="43" spans="7:50">
      <c r="G43" s="48">
        <v>-1</v>
      </c>
      <c r="H43" s="48">
        <v>-3</v>
      </c>
      <c r="I43" s="48">
        <v>1</v>
      </c>
      <c r="J43" s="48">
        <v>0</v>
      </c>
      <c r="L43" s="48">
        <v>-1</v>
      </c>
      <c r="M43" s="48">
        <v>-3</v>
      </c>
      <c r="N43" s="48">
        <v>1</v>
      </c>
      <c r="O43" s="48">
        <v>0</v>
      </c>
      <c r="Q43" s="48">
        <v>-1</v>
      </c>
      <c r="R43" s="48">
        <v>-3</v>
      </c>
      <c r="S43" s="48">
        <v>1</v>
      </c>
      <c r="T43" s="48">
        <v>0</v>
      </c>
      <c r="V43" s="48">
        <v>-1</v>
      </c>
      <c r="W43" s="48">
        <v>-3</v>
      </c>
      <c r="X43" s="48">
        <v>1</v>
      </c>
      <c r="Y43" s="48">
        <v>0</v>
      </c>
      <c r="AA43" s="48">
        <v>-1</v>
      </c>
      <c r="AB43" s="48">
        <v>-3</v>
      </c>
      <c r="AC43" s="48">
        <v>1</v>
      </c>
      <c r="AD43" s="48">
        <v>0</v>
      </c>
      <c r="AF43" s="48">
        <v>-1</v>
      </c>
      <c r="AG43" s="48">
        <v>-3</v>
      </c>
      <c r="AH43" s="48">
        <v>1</v>
      </c>
      <c r="AI43" s="48">
        <v>0</v>
      </c>
      <c r="AK43" s="48">
        <v>-1</v>
      </c>
      <c r="AL43" s="48">
        <v>-3</v>
      </c>
      <c r="AM43" s="48">
        <v>1</v>
      </c>
      <c r="AN43" s="48">
        <v>0</v>
      </c>
      <c r="AP43" s="48">
        <v>-1</v>
      </c>
      <c r="AQ43" s="48">
        <v>-3</v>
      </c>
      <c r="AR43" s="48">
        <v>1</v>
      </c>
      <c r="AS43" s="48">
        <v>0</v>
      </c>
      <c r="AU43" s="48">
        <v>-1</v>
      </c>
      <c r="AV43" s="48">
        <v>-3</v>
      </c>
      <c r="AW43" s="48">
        <v>1</v>
      </c>
      <c r="AX43" s="48">
        <v>0</v>
      </c>
    </row>
    <row r="44" spans="7:50">
      <c r="L44" s="48">
        <v>0</v>
      </c>
      <c r="M44" s="48">
        <v>0</v>
      </c>
      <c r="N44" s="48">
        <v>-1</v>
      </c>
      <c r="O44" s="48">
        <v>0</v>
      </c>
      <c r="Q44" s="48">
        <v>0</v>
      </c>
      <c r="R44" s="48">
        <v>0</v>
      </c>
      <c r="S44" s="48">
        <v>-1</v>
      </c>
      <c r="T44" s="48">
        <v>0</v>
      </c>
      <c r="V44" s="48">
        <v>0</v>
      </c>
      <c r="W44" s="48">
        <v>0</v>
      </c>
      <c r="X44" s="48">
        <v>-1</v>
      </c>
      <c r="Y44" s="48">
        <v>0</v>
      </c>
      <c r="AA44" s="48">
        <v>0</v>
      </c>
      <c r="AB44" s="48">
        <v>0</v>
      </c>
      <c r="AC44" s="48">
        <v>-1</v>
      </c>
      <c r="AD44" s="48">
        <v>0</v>
      </c>
      <c r="AF44" s="48">
        <v>0</v>
      </c>
      <c r="AG44" s="48">
        <v>0</v>
      </c>
      <c r="AH44" s="48">
        <v>-1</v>
      </c>
      <c r="AI44" s="48">
        <v>0</v>
      </c>
      <c r="AK44" s="48">
        <v>0</v>
      </c>
      <c r="AL44" s="48">
        <v>0</v>
      </c>
      <c r="AM44" s="48">
        <v>-1</v>
      </c>
      <c r="AN44" s="48">
        <v>0</v>
      </c>
      <c r="AP44" s="48">
        <v>0</v>
      </c>
      <c r="AQ44" s="48">
        <v>0</v>
      </c>
      <c r="AR44" s="48">
        <v>-1</v>
      </c>
      <c r="AS44" s="48">
        <v>0</v>
      </c>
      <c r="AU44" s="48">
        <v>0</v>
      </c>
      <c r="AV44" s="48">
        <v>0</v>
      </c>
      <c r="AW44" s="48">
        <v>-1</v>
      </c>
      <c r="AX44" s="48">
        <v>0</v>
      </c>
    </row>
    <row r="45" spans="7:50">
      <c r="L45" s="48">
        <v>1</v>
      </c>
      <c r="M45" s="48">
        <v>0</v>
      </c>
      <c r="N45" s="48">
        <v>-1</v>
      </c>
      <c r="O45" s="48">
        <v>0</v>
      </c>
      <c r="Q45" s="48">
        <v>1</v>
      </c>
      <c r="R45" s="48">
        <v>0</v>
      </c>
      <c r="S45" s="48">
        <v>-1</v>
      </c>
      <c r="T45" s="48">
        <v>0</v>
      </c>
      <c r="V45" s="48">
        <v>1</v>
      </c>
      <c r="W45" s="48">
        <v>0</v>
      </c>
      <c r="X45" s="48">
        <v>-1</v>
      </c>
      <c r="Y45" s="48">
        <v>0</v>
      </c>
      <c r="AA45" s="48">
        <v>1</v>
      </c>
      <c r="AB45" s="48">
        <v>0</v>
      </c>
      <c r="AC45" s="48">
        <v>-1</v>
      </c>
      <c r="AD45" s="48">
        <v>0</v>
      </c>
      <c r="AF45" s="48">
        <v>1</v>
      </c>
      <c r="AG45" s="48">
        <v>0</v>
      </c>
      <c r="AH45" s="48">
        <v>-1</v>
      </c>
      <c r="AI45" s="48">
        <v>0</v>
      </c>
      <c r="AK45" s="48">
        <v>1</v>
      </c>
      <c r="AL45" s="48">
        <v>0</v>
      </c>
      <c r="AM45" s="48">
        <v>-1</v>
      </c>
      <c r="AN45" s="48">
        <v>0</v>
      </c>
      <c r="AP45" s="48">
        <v>1</v>
      </c>
      <c r="AQ45" s="48">
        <v>0</v>
      </c>
      <c r="AR45" s="48">
        <v>-1</v>
      </c>
      <c r="AS45" s="48">
        <v>0</v>
      </c>
      <c r="AU45" s="48">
        <v>1</v>
      </c>
      <c r="AV45" s="48">
        <v>0</v>
      </c>
      <c r="AW45" s="48">
        <v>-1</v>
      </c>
      <c r="AX45" s="48">
        <v>0</v>
      </c>
    </row>
    <row r="46" spans="7:50">
      <c r="L46" s="48">
        <v>-1</v>
      </c>
      <c r="M46" s="48">
        <v>0</v>
      </c>
      <c r="N46" s="48">
        <v>-1</v>
      </c>
      <c r="O46" s="48">
        <v>0</v>
      </c>
      <c r="Q46" s="48">
        <v>-1</v>
      </c>
      <c r="R46" s="48">
        <v>0</v>
      </c>
      <c r="S46" s="48">
        <v>-1</v>
      </c>
      <c r="T46" s="48">
        <v>0</v>
      </c>
      <c r="V46" s="48">
        <v>-1</v>
      </c>
      <c r="W46" s="48">
        <v>0</v>
      </c>
      <c r="X46" s="48">
        <v>-1</v>
      </c>
      <c r="Y46" s="48">
        <v>0</v>
      </c>
      <c r="AA46" s="48">
        <v>-1</v>
      </c>
      <c r="AB46" s="48">
        <v>0</v>
      </c>
      <c r="AC46" s="48">
        <v>-1</v>
      </c>
      <c r="AD46" s="48">
        <v>0</v>
      </c>
      <c r="AF46" s="48">
        <v>-1</v>
      </c>
      <c r="AG46" s="48">
        <v>0</v>
      </c>
      <c r="AH46" s="48">
        <v>-1</v>
      </c>
      <c r="AI46" s="48">
        <v>0</v>
      </c>
      <c r="AK46" s="48">
        <v>-1</v>
      </c>
      <c r="AL46" s="48">
        <v>0</v>
      </c>
      <c r="AM46" s="48">
        <v>-1</v>
      </c>
      <c r="AN46" s="48">
        <v>0</v>
      </c>
      <c r="AP46" s="48">
        <v>-1</v>
      </c>
      <c r="AQ46" s="48">
        <v>0</v>
      </c>
      <c r="AR46" s="48">
        <v>-1</v>
      </c>
      <c r="AS46" s="48">
        <v>0</v>
      </c>
      <c r="AU46" s="48">
        <v>-1</v>
      </c>
      <c r="AV46" s="48">
        <v>0</v>
      </c>
      <c r="AW46" s="48">
        <v>-1</v>
      </c>
      <c r="AX46" s="48">
        <v>0</v>
      </c>
    </row>
    <row r="47" spans="7:50">
      <c r="L47" s="48">
        <v>0</v>
      </c>
      <c r="M47" s="48">
        <v>1</v>
      </c>
      <c r="N47" s="48">
        <v>-1</v>
      </c>
      <c r="O47" s="48">
        <v>0</v>
      </c>
      <c r="Q47" s="48">
        <v>0</v>
      </c>
      <c r="R47" s="48">
        <v>1</v>
      </c>
      <c r="S47" s="48">
        <v>-1</v>
      </c>
      <c r="T47" s="48">
        <v>0</v>
      </c>
      <c r="V47" s="48">
        <v>0</v>
      </c>
      <c r="W47" s="48">
        <v>1</v>
      </c>
      <c r="X47" s="48">
        <v>-1</v>
      </c>
      <c r="Y47" s="48">
        <v>0</v>
      </c>
      <c r="AA47" s="48">
        <v>0</v>
      </c>
      <c r="AB47" s="48">
        <v>1</v>
      </c>
      <c r="AC47" s="48">
        <v>-1</v>
      </c>
      <c r="AD47" s="48">
        <v>0</v>
      </c>
      <c r="AF47" s="48">
        <v>0</v>
      </c>
      <c r="AG47" s="48">
        <v>1</v>
      </c>
      <c r="AH47" s="48">
        <v>-1</v>
      </c>
      <c r="AI47" s="48">
        <v>0</v>
      </c>
      <c r="AK47" s="48">
        <v>0</v>
      </c>
      <c r="AL47" s="48">
        <v>1</v>
      </c>
      <c r="AM47" s="48">
        <v>-1</v>
      </c>
      <c r="AN47" s="48">
        <v>0</v>
      </c>
      <c r="AP47" s="48">
        <v>0</v>
      </c>
      <c r="AQ47" s="48">
        <v>1</v>
      </c>
      <c r="AR47" s="48">
        <v>-1</v>
      </c>
      <c r="AS47" s="48">
        <v>0</v>
      </c>
      <c r="AU47" s="48">
        <v>0</v>
      </c>
      <c r="AV47" s="48">
        <v>1</v>
      </c>
      <c r="AW47" s="48">
        <v>-1</v>
      </c>
      <c r="AX47" s="48">
        <v>0</v>
      </c>
    </row>
    <row r="48" spans="7:50">
      <c r="L48" s="48">
        <v>1</v>
      </c>
      <c r="M48" s="48">
        <v>1</v>
      </c>
      <c r="N48" s="48">
        <v>-1</v>
      </c>
      <c r="O48" s="48">
        <v>0</v>
      </c>
      <c r="Q48" s="48">
        <v>1</v>
      </c>
      <c r="R48" s="48">
        <v>1</v>
      </c>
      <c r="S48" s="48">
        <v>-1</v>
      </c>
      <c r="T48" s="48">
        <v>0</v>
      </c>
      <c r="V48" s="48">
        <v>1</v>
      </c>
      <c r="W48" s="48">
        <v>1</v>
      </c>
      <c r="X48" s="48">
        <v>-1</v>
      </c>
      <c r="Y48" s="48">
        <v>0</v>
      </c>
      <c r="AA48" s="48">
        <v>1</v>
      </c>
      <c r="AB48" s="48">
        <v>1</v>
      </c>
      <c r="AC48" s="48">
        <v>-1</v>
      </c>
      <c r="AD48" s="48">
        <v>0</v>
      </c>
      <c r="AF48" s="48">
        <v>1</v>
      </c>
      <c r="AG48" s="48">
        <v>1</v>
      </c>
      <c r="AH48" s="48">
        <v>-1</v>
      </c>
      <c r="AI48" s="48">
        <v>0</v>
      </c>
      <c r="AK48" s="48">
        <v>1</v>
      </c>
      <c r="AL48" s="48">
        <v>1</v>
      </c>
      <c r="AM48" s="48">
        <v>-1</v>
      </c>
      <c r="AN48" s="48">
        <v>0</v>
      </c>
      <c r="AP48" s="48">
        <v>1</v>
      </c>
      <c r="AQ48" s="48">
        <v>1</v>
      </c>
      <c r="AR48" s="48">
        <v>-1</v>
      </c>
      <c r="AS48" s="48">
        <v>0</v>
      </c>
      <c r="AU48" s="48">
        <v>1</v>
      </c>
      <c r="AV48" s="48">
        <v>1</v>
      </c>
      <c r="AW48" s="48">
        <v>-1</v>
      </c>
      <c r="AX48" s="48">
        <v>0</v>
      </c>
    </row>
    <row r="49" spans="12:50">
      <c r="L49" s="48">
        <v>-1</v>
      </c>
      <c r="M49" s="48">
        <v>1</v>
      </c>
      <c r="N49" s="48">
        <v>-1</v>
      </c>
      <c r="O49" s="48">
        <v>0</v>
      </c>
      <c r="Q49" s="48">
        <v>-1</v>
      </c>
      <c r="R49" s="48">
        <v>1</v>
      </c>
      <c r="S49" s="48">
        <v>-1</v>
      </c>
      <c r="T49" s="48">
        <v>0</v>
      </c>
      <c r="V49" s="48">
        <v>-1</v>
      </c>
      <c r="W49" s="48">
        <v>1</v>
      </c>
      <c r="X49" s="48">
        <v>-1</v>
      </c>
      <c r="Y49" s="48">
        <v>0</v>
      </c>
      <c r="AA49" s="48">
        <v>-1</v>
      </c>
      <c r="AB49" s="48">
        <v>1</v>
      </c>
      <c r="AC49" s="48">
        <v>-1</v>
      </c>
      <c r="AD49" s="48">
        <v>0</v>
      </c>
      <c r="AF49" s="48">
        <v>-1</v>
      </c>
      <c r="AG49" s="48">
        <v>1</v>
      </c>
      <c r="AH49" s="48">
        <v>-1</v>
      </c>
      <c r="AI49" s="48">
        <v>0</v>
      </c>
      <c r="AK49" s="48">
        <v>-1</v>
      </c>
      <c r="AL49" s="48">
        <v>1</v>
      </c>
      <c r="AM49" s="48">
        <v>-1</v>
      </c>
      <c r="AN49" s="48">
        <v>0</v>
      </c>
      <c r="AP49" s="48">
        <v>-1</v>
      </c>
      <c r="AQ49" s="48">
        <v>1</v>
      </c>
      <c r="AR49" s="48">
        <v>-1</v>
      </c>
      <c r="AS49" s="48">
        <v>0</v>
      </c>
      <c r="AU49" s="48">
        <v>-1</v>
      </c>
      <c r="AV49" s="48">
        <v>1</v>
      </c>
      <c r="AW49" s="48">
        <v>-1</v>
      </c>
      <c r="AX49" s="48">
        <v>0</v>
      </c>
    </row>
    <row r="50" spans="12:50">
      <c r="L50" s="48">
        <v>0</v>
      </c>
      <c r="M50" s="48">
        <v>2</v>
      </c>
      <c r="N50" s="48">
        <v>-1</v>
      </c>
      <c r="O50" s="48">
        <v>0</v>
      </c>
      <c r="Q50" s="48">
        <v>0</v>
      </c>
      <c r="R50" s="48">
        <v>2</v>
      </c>
      <c r="S50" s="48">
        <v>-1</v>
      </c>
      <c r="T50" s="48">
        <v>0</v>
      </c>
      <c r="V50" s="48">
        <v>0</v>
      </c>
      <c r="W50" s="48">
        <v>2</v>
      </c>
      <c r="X50" s="48">
        <v>-1</v>
      </c>
      <c r="Y50" s="48">
        <v>0</v>
      </c>
      <c r="AA50" s="48">
        <v>0</v>
      </c>
      <c r="AB50" s="48">
        <v>2</v>
      </c>
      <c r="AC50" s="48">
        <v>-1</v>
      </c>
      <c r="AD50" s="48">
        <v>0</v>
      </c>
      <c r="AF50" s="48">
        <v>0</v>
      </c>
      <c r="AG50" s="48">
        <v>2</v>
      </c>
      <c r="AH50" s="48">
        <v>-1</v>
      </c>
      <c r="AI50" s="48">
        <v>0</v>
      </c>
      <c r="AK50" s="48">
        <v>0</v>
      </c>
      <c r="AL50" s="48">
        <v>2</v>
      </c>
      <c r="AM50" s="48">
        <v>-1</v>
      </c>
      <c r="AN50" s="48">
        <v>0</v>
      </c>
      <c r="AP50" s="48">
        <v>0</v>
      </c>
      <c r="AQ50" s="48">
        <v>2</v>
      </c>
      <c r="AR50" s="48">
        <v>-1</v>
      </c>
      <c r="AS50" s="48">
        <v>0</v>
      </c>
      <c r="AU50" s="48">
        <v>0</v>
      </c>
      <c r="AV50" s="48">
        <v>2</v>
      </c>
      <c r="AW50" s="48">
        <v>-1</v>
      </c>
      <c r="AX50" s="48">
        <v>0</v>
      </c>
    </row>
    <row r="51" spans="12:50">
      <c r="L51" s="48">
        <v>1</v>
      </c>
      <c r="M51" s="48">
        <v>2</v>
      </c>
      <c r="N51" s="48">
        <v>-1</v>
      </c>
      <c r="O51" s="48">
        <v>0</v>
      </c>
      <c r="Q51" s="48">
        <v>1</v>
      </c>
      <c r="R51" s="48">
        <v>2</v>
      </c>
      <c r="S51" s="48">
        <v>-1</v>
      </c>
      <c r="T51" s="48">
        <v>0</v>
      </c>
      <c r="V51" s="48">
        <v>1</v>
      </c>
      <c r="W51" s="48">
        <v>2</v>
      </c>
      <c r="X51" s="48">
        <v>-1</v>
      </c>
      <c r="Y51" s="48">
        <v>0</v>
      </c>
      <c r="AA51" s="48">
        <v>1</v>
      </c>
      <c r="AB51" s="48">
        <v>2</v>
      </c>
      <c r="AC51" s="48">
        <v>-1</v>
      </c>
      <c r="AD51" s="48">
        <v>0</v>
      </c>
      <c r="AF51" s="48">
        <v>1</v>
      </c>
      <c r="AG51" s="48">
        <v>2</v>
      </c>
      <c r="AH51" s="48">
        <v>-1</v>
      </c>
      <c r="AI51" s="48">
        <v>0</v>
      </c>
      <c r="AK51" s="48">
        <v>1</v>
      </c>
      <c r="AL51" s="48">
        <v>2</v>
      </c>
      <c r="AM51" s="48">
        <v>-1</v>
      </c>
      <c r="AN51" s="48">
        <v>0</v>
      </c>
      <c r="AP51" s="48">
        <v>1</v>
      </c>
      <c r="AQ51" s="48">
        <v>2</v>
      </c>
      <c r="AR51" s="48">
        <v>-1</v>
      </c>
      <c r="AS51" s="48">
        <v>0</v>
      </c>
      <c r="AU51" s="48">
        <v>1</v>
      </c>
      <c r="AV51" s="48">
        <v>2</v>
      </c>
      <c r="AW51" s="48">
        <v>-1</v>
      </c>
      <c r="AX51" s="48">
        <v>0</v>
      </c>
    </row>
    <row r="52" spans="12:50">
      <c r="L52" s="48">
        <v>-1</v>
      </c>
      <c r="M52" s="48">
        <v>2</v>
      </c>
      <c r="N52" s="48">
        <v>-1</v>
      </c>
      <c r="O52" s="48">
        <v>0</v>
      </c>
      <c r="Q52" s="48">
        <v>-1</v>
      </c>
      <c r="R52" s="48">
        <v>2</v>
      </c>
      <c r="S52" s="48">
        <v>-1</v>
      </c>
      <c r="T52" s="48">
        <v>0</v>
      </c>
      <c r="V52" s="48">
        <v>-1</v>
      </c>
      <c r="W52" s="48">
        <v>2</v>
      </c>
      <c r="X52" s="48">
        <v>-1</v>
      </c>
      <c r="Y52" s="48">
        <v>0</v>
      </c>
      <c r="AA52" s="48">
        <v>-1</v>
      </c>
      <c r="AB52" s="48">
        <v>2</v>
      </c>
      <c r="AC52" s="48">
        <v>-1</v>
      </c>
      <c r="AD52" s="48">
        <v>0</v>
      </c>
      <c r="AF52" s="48">
        <v>-1</v>
      </c>
      <c r="AG52" s="48">
        <v>2</v>
      </c>
      <c r="AH52" s="48">
        <v>-1</v>
      </c>
      <c r="AI52" s="48">
        <v>0</v>
      </c>
      <c r="AK52" s="48">
        <v>-1</v>
      </c>
      <c r="AL52" s="48">
        <v>2</v>
      </c>
      <c r="AM52" s="48">
        <v>-1</v>
      </c>
      <c r="AN52" s="48">
        <v>0</v>
      </c>
      <c r="AP52" s="48">
        <v>-1</v>
      </c>
      <c r="AQ52" s="48">
        <v>2</v>
      </c>
      <c r="AR52" s="48">
        <v>-1</v>
      </c>
      <c r="AS52" s="48">
        <v>0</v>
      </c>
      <c r="AU52" s="48">
        <v>-1</v>
      </c>
      <c r="AV52" s="48">
        <v>2</v>
      </c>
      <c r="AW52" s="48">
        <v>-1</v>
      </c>
      <c r="AX52" s="48">
        <v>0</v>
      </c>
    </row>
    <row r="53" spans="12:50">
      <c r="L53" s="48">
        <v>0</v>
      </c>
      <c r="M53" s="48">
        <v>3</v>
      </c>
      <c r="N53" s="48">
        <v>-1</v>
      </c>
      <c r="O53" s="48">
        <v>0</v>
      </c>
      <c r="Q53" s="48">
        <v>0</v>
      </c>
      <c r="R53" s="48">
        <v>3</v>
      </c>
      <c r="S53" s="48">
        <v>-1</v>
      </c>
      <c r="T53" s="48">
        <v>0</v>
      </c>
      <c r="V53" s="48">
        <v>0</v>
      </c>
      <c r="W53" s="48">
        <v>3</v>
      </c>
      <c r="X53" s="48">
        <v>-1</v>
      </c>
      <c r="Y53" s="48">
        <v>0</v>
      </c>
      <c r="AA53" s="48">
        <v>0</v>
      </c>
      <c r="AB53" s="48">
        <v>3</v>
      </c>
      <c r="AC53" s="48">
        <v>-1</v>
      </c>
      <c r="AD53" s="48">
        <v>0</v>
      </c>
      <c r="AF53" s="48">
        <v>0</v>
      </c>
      <c r="AG53" s="48">
        <v>3</v>
      </c>
      <c r="AH53" s="48">
        <v>-1</v>
      </c>
      <c r="AI53" s="48">
        <v>0</v>
      </c>
      <c r="AK53" s="48">
        <v>0</v>
      </c>
      <c r="AL53" s="48">
        <v>3</v>
      </c>
      <c r="AM53" s="48">
        <v>-1</v>
      </c>
      <c r="AN53" s="48">
        <v>0</v>
      </c>
      <c r="AP53" s="48">
        <v>0</v>
      </c>
      <c r="AQ53" s="48">
        <v>3</v>
      </c>
      <c r="AR53" s="48">
        <v>-1</v>
      </c>
      <c r="AS53" s="48">
        <v>0</v>
      </c>
      <c r="AU53" s="48">
        <v>0</v>
      </c>
      <c r="AV53" s="48">
        <v>3</v>
      </c>
      <c r="AW53" s="48">
        <v>-1</v>
      </c>
      <c r="AX53" s="48">
        <v>0</v>
      </c>
    </row>
    <row r="54" spans="12:50">
      <c r="L54" s="48">
        <v>1</v>
      </c>
      <c r="M54" s="48">
        <v>3</v>
      </c>
      <c r="N54" s="48">
        <v>-1</v>
      </c>
      <c r="O54" s="48">
        <v>0</v>
      </c>
      <c r="Q54" s="48">
        <v>1</v>
      </c>
      <c r="R54" s="48">
        <v>3</v>
      </c>
      <c r="S54" s="48">
        <v>-1</v>
      </c>
      <c r="T54" s="48">
        <v>0</v>
      </c>
      <c r="V54" s="48">
        <v>1</v>
      </c>
      <c r="W54" s="48">
        <v>3</v>
      </c>
      <c r="X54" s="48">
        <v>-1</v>
      </c>
      <c r="Y54" s="48">
        <v>0</v>
      </c>
      <c r="AA54" s="48">
        <v>1</v>
      </c>
      <c r="AB54" s="48">
        <v>3</v>
      </c>
      <c r="AC54" s="48">
        <v>-1</v>
      </c>
      <c r="AD54" s="48">
        <v>0</v>
      </c>
      <c r="AF54" s="48">
        <v>1</v>
      </c>
      <c r="AG54" s="48">
        <v>3</v>
      </c>
      <c r="AH54" s="48">
        <v>-1</v>
      </c>
      <c r="AI54" s="48">
        <v>0</v>
      </c>
      <c r="AK54" s="48">
        <v>1</v>
      </c>
      <c r="AL54" s="48">
        <v>3</v>
      </c>
      <c r="AM54" s="48">
        <v>-1</v>
      </c>
      <c r="AN54" s="48">
        <v>0</v>
      </c>
      <c r="AP54" s="48">
        <v>1</v>
      </c>
      <c r="AQ54" s="48">
        <v>3</v>
      </c>
      <c r="AR54" s="48">
        <v>-1</v>
      </c>
      <c r="AS54" s="48">
        <v>0</v>
      </c>
      <c r="AU54" s="48">
        <v>1</v>
      </c>
      <c r="AV54" s="48">
        <v>3</v>
      </c>
      <c r="AW54" s="48">
        <v>-1</v>
      </c>
      <c r="AX54" s="48">
        <v>0</v>
      </c>
    </row>
    <row r="55" spans="12:50">
      <c r="L55" s="48">
        <v>-1</v>
      </c>
      <c r="M55" s="48">
        <v>3</v>
      </c>
      <c r="N55" s="48">
        <v>-1</v>
      </c>
      <c r="O55" s="48">
        <v>0</v>
      </c>
      <c r="Q55" s="48">
        <v>-1</v>
      </c>
      <c r="R55" s="48">
        <v>3</v>
      </c>
      <c r="S55" s="48">
        <v>-1</v>
      </c>
      <c r="T55" s="48">
        <v>0</v>
      </c>
      <c r="V55" s="48">
        <v>-1</v>
      </c>
      <c r="W55" s="48">
        <v>3</v>
      </c>
      <c r="X55" s="48">
        <v>-1</v>
      </c>
      <c r="Y55" s="48">
        <v>0</v>
      </c>
      <c r="AA55" s="48">
        <v>-1</v>
      </c>
      <c r="AB55" s="48">
        <v>3</v>
      </c>
      <c r="AC55" s="48">
        <v>-1</v>
      </c>
      <c r="AD55" s="48">
        <v>0</v>
      </c>
      <c r="AF55" s="48">
        <v>-1</v>
      </c>
      <c r="AG55" s="48">
        <v>3</v>
      </c>
      <c r="AH55" s="48">
        <v>-1</v>
      </c>
      <c r="AI55" s="48">
        <v>0</v>
      </c>
      <c r="AK55" s="48">
        <v>-1</v>
      </c>
      <c r="AL55" s="48">
        <v>3</v>
      </c>
      <c r="AM55" s="48">
        <v>-1</v>
      </c>
      <c r="AN55" s="48">
        <v>0</v>
      </c>
      <c r="AP55" s="48">
        <v>-1</v>
      </c>
      <c r="AQ55" s="48">
        <v>3</v>
      </c>
      <c r="AR55" s="48">
        <v>-1</v>
      </c>
      <c r="AS55" s="48">
        <v>0</v>
      </c>
      <c r="AU55" s="48">
        <v>-1</v>
      </c>
      <c r="AV55" s="48">
        <v>3</v>
      </c>
      <c r="AW55" s="48">
        <v>-1</v>
      </c>
      <c r="AX55" s="48">
        <v>0</v>
      </c>
    </row>
    <row r="56" spans="12:50">
      <c r="L56" s="48">
        <v>0</v>
      </c>
      <c r="M56" s="48">
        <v>-1</v>
      </c>
      <c r="N56" s="48">
        <v>-1</v>
      </c>
      <c r="O56" s="48">
        <v>0</v>
      </c>
      <c r="Q56" s="48">
        <v>0</v>
      </c>
      <c r="R56" s="48">
        <v>-1</v>
      </c>
      <c r="S56" s="48">
        <v>-1</v>
      </c>
      <c r="T56" s="48">
        <v>0</v>
      </c>
      <c r="V56" s="48">
        <v>0</v>
      </c>
      <c r="W56" s="48">
        <v>-1</v>
      </c>
      <c r="X56" s="48">
        <v>-1</v>
      </c>
      <c r="Y56" s="48">
        <v>0</v>
      </c>
      <c r="AA56" s="48">
        <v>0</v>
      </c>
      <c r="AB56" s="48">
        <v>-1</v>
      </c>
      <c r="AC56" s="48">
        <v>-1</v>
      </c>
      <c r="AD56" s="48">
        <v>0</v>
      </c>
      <c r="AF56" s="48">
        <v>0</v>
      </c>
      <c r="AG56" s="48">
        <v>-1</v>
      </c>
      <c r="AH56" s="48">
        <v>-1</v>
      </c>
      <c r="AI56" s="48">
        <v>0</v>
      </c>
      <c r="AK56" s="48">
        <v>0</v>
      </c>
      <c r="AL56" s="48">
        <v>-1</v>
      </c>
      <c r="AM56" s="48">
        <v>-1</v>
      </c>
      <c r="AN56" s="48">
        <v>0</v>
      </c>
      <c r="AP56" s="48">
        <v>0</v>
      </c>
      <c r="AQ56" s="48">
        <v>-1</v>
      </c>
      <c r="AR56" s="48">
        <v>-1</v>
      </c>
      <c r="AS56" s="48">
        <v>0</v>
      </c>
      <c r="AU56" s="48">
        <v>0</v>
      </c>
      <c r="AV56" s="48">
        <v>-1</v>
      </c>
      <c r="AW56" s="48">
        <v>-1</v>
      </c>
      <c r="AX56" s="48">
        <v>0</v>
      </c>
    </row>
    <row r="57" spans="12:50">
      <c r="L57" s="48">
        <v>1</v>
      </c>
      <c r="M57" s="48">
        <v>-1</v>
      </c>
      <c r="N57" s="48">
        <v>-1</v>
      </c>
      <c r="O57" s="48">
        <v>0</v>
      </c>
      <c r="Q57" s="48">
        <v>1</v>
      </c>
      <c r="R57" s="48">
        <v>-1</v>
      </c>
      <c r="S57" s="48">
        <v>-1</v>
      </c>
      <c r="T57" s="48">
        <v>0</v>
      </c>
      <c r="V57" s="48">
        <v>1</v>
      </c>
      <c r="W57" s="48">
        <v>-1</v>
      </c>
      <c r="X57" s="48">
        <v>-1</v>
      </c>
      <c r="Y57" s="48">
        <v>0</v>
      </c>
      <c r="AA57" s="48">
        <v>1</v>
      </c>
      <c r="AB57" s="48">
        <v>-1</v>
      </c>
      <c r="AC57" s="48">
        <v>-1</v>
      </c>
      <c r="AD57" s="48">
        <v>0</v>
      </c>
      <c r="AF57" s="48">
        <v>1</v>
      </c>
      <c r="AG57" s="48">
        <v>-1</v>
      </c>
      <c r="AH57" s="48">
        <v>-1</v>
      </c>
      <c r="AI57" s="48">
        <v>0</v>
      </c>
      <c r="AK57" s="48">
        <v>1</v>
      </c>
      <c r="AL57" s="48">
        <v>-1</v>
      </c>
      <c r="AM57" s="48">
        <v>-1</v>
      </c>
      <c r="AN57" s="48">
        <v>0</v>
      </c>
      <c r="AP57" s="48">
        <v>1</v>
      </c>
      <c r="AQ57" s="48">
        <v>-1</v>
      </c>
      <c r="AR57" s="48">
        <v>-1</v>
      </c>
      <c r="AS57" s="48">
        <v>0</v>
      </c>
      <c r="AU57" s="48">
        <v>1</v>
      </c>
      <c r="AV57" s="48">
        <v>-1</v>
      </c>
      <c r="AW57" s="48">
        <v>-1</v>
      </c>
      <c r="AX57" s="48">
        <v>0</v>
      </c>
    </row>
    <row r="58" spans="12:50">
      <c r="L58" s="48">
        <v>-1</v>
      </c>
      <c r="M58" s="48">
        <v>-1</v>
      </c>
      <c r="N58" s="48">
        <v>-1</v>
      </c>
      <c r="O58" s="48">
        <v>0</v>
      </c>
      <c r="Q58" s="48">
        <v>-1</v>
      </c>
      <c r="R58" s="48">
        <v>-1</v>
      </c>
      <c r="S58" s="48">
        <v>-1</v>
      </c>
      <c r="T58" s="48">
        <v>0</v>
      </c>
      <c r="V58" s="48">
        <v>-1</v>
      </c>
      <c r="W58" s="48">
        <v>-1</v>
      </c>
      <c r="X58" s="48">
        <v>-1</v>
      </c>
      <c r="Y58" s="48">
        <v>0</v>
      </c>
      <c r="AA58" s="48">
        <v>-1</v>
      </c>
      <c r="AB58" s="48">
        <v>-1</v>
      </c>
      <c r="AC58" s="48">
        <v>-1</v>
      </c>
      <c r="AD58" s="48">
        <v>0</v>
      </c>
      <c r="AF58" s="48">
        <v>-1</v>
      </c>
      <c r="AG58" s="48">
        <v>-1</v>
      </c>
      <c r="AH58" s="48">
        <v>-1</v>
      </c>
      <c r="AI58" s="48">
        <v>0</v>
      </c>
      <c r="AK58" s="48">
        <v>-1</v>
      </c>
      <c r="AL58" s="48">
        <v>-1</v>
      </c>
      <c r="AM58" s="48">
        <v>-1</v>
      </c>
      <c r="AN58" s="48">
        <v>0</v>
      </c>
      <c r="AP58" s="48">
        <v>-1</v>
      </c>
      <c r="AQ58" s="48">
        <v>-1</v>
      </c>
      <c r="AR58" s="48">
        <v>-1</v>
      </c>
      <c r="AS58" s="48">
        <v>0</v>
      </c>
      <c r="AU58" s="48">
        <v>-1</v>
      </c>
      <c r="AV58" s="48">
        <v>-1</v>
      </c>
      <c r="AW58" s="48">
        <v>-1</v>
      </c>
      <c r="AX58" s="48">
        <v>0</v>
      </c>
    </row>
    <row r="59" spans="12:50">
      <c r="L59" s="48">
        <v>0</v>
      </c>
      <c r="M59" s="48">
        <v>-2</v>
      </c>
      <c r="N59" s="48">
        <v>-1</v>
      </c>
      <c r="O59" s="48">
        <v>0</v>
      </c>
      <c r="Q59" s="48">
        <v>0</v>
      </c>
      <c r="R59" s="48">
        <v>-2</v>
      </c>
      <c r="S59" s="48">
        <v>-1</v>
      </c>
      <c r="T59" s="48">
        <v>0</v>
      </c>
      <c r="V59" s="48">
        <v>0</v>
      </c>
      <c r="W59" s="48">
        <v>-2</v>
      </c>
      <c r="X59" s="48">
        <v>-1</v>
      </c>
      <c r="Y59" s="48">
        <v>0</v>
      </c>
      <c r="AA59" s="48">
        <v>0</v>
      </c>
      <c r="AB59" s="48">
        <v>-2</v>
      </c>
      <c r="AC59" s="48">
        <v>-1</v>
      </c>
      <c r="AD59" s="48">
        <v>0</v>
      </c>
      <c r="AF59" s="48">
        <v>0</v>
      </c>
      <c r="AG59" s="48">
        <v>-2</v>
      </c>
      <c r="AH59" s="48">
        <v>-1</v>
      </c>
      <c r="AI59" s="48">
        <v>0</v>
      </c>
      <c r="AK59" s="48">
        <v>0</v>
      </c>
      <c r="AL59" s="48">
        <v>-2</v>
      </c>
      <c r="AM59" s="48">
        <v>-1</v>
      </c>
      <c r="AN59" s="48">
        <v>0</v>
      </c>
      <c r="AP59" s="48">
        <v>0</v>
      </c>
      <c r="AQ59" s="48">
        <v>-2</v>
      </c>
      <c r="AR59" s="48">
        <v>-1</v>
      </c>
      <c r="AS59" s="48">
        <v>0</v>
      </c>
      <c r="AU59" s="48">
        <v>0</v>
      </c>
      <c r="AV59" s="48">
        <v>-2</v>
      </c>
      <c r="AW59" s="48">
        <v>-1</v>
      </c>
      <c r="AX59" s="48">
        <v>0</v>
      </c>
    </row>
    <row r="60" spans="12:50">
      <c r="L60" s="48">
        <v>1</v>
      </c>
      <c r="M60" s="48">
        <v>-2</v>
      </c>
      <c r="N60" s="48">
        <v>-1</v>
      </c>
      <c r="O60" s="48">
        <v>0</v>
      </c>
      <c r="Q60" s="48">
        <v>1</v>
      </c>
      <c r="R60" s="48">
        <v>-2</v>
      </c>
      <c r="S60" s="48">
        <v>-1</v>
      </c>
      <c r="T60" s="48">
        <v>0</v>
      </c>
      <c r="V60" s="48">
        <v>1</v>
      </c>
      <c r="W60" s="48">
        <v>-2</v>
      </c>
      <c r="X60" s="48">
        <v>-1</v>
      </c>
      <c r="Y60" s="48">
        <v>0</v>
      </c>
      <c r="AA60" s="48">
        <v>1</v>
      </c>
      <c r="AB60" s="48">
        <v>-2</v>
      </c>
      <c r="AC60" s="48">
        <v>-1</v>
      </c>
      <c r="AD60" s="48">
        <v>0</v>
      </c>
      <c r="AF60" s="48">
        <v>1</v>
      </c>
      <c r="AG60" s="48">
        <v>-2</v>
      </c>
      <c r="AH60" s="48">
        <v>-1</v>
      </c>
      <c r="AI60" s="48">
        <v>0</v>
      </c>
      <c r="AK60" s="48">
        <v>1</v>
      </c>
      <c r="AL60" s="48">
        <v>-2</v>
      </c>
      <c r="AM60" s="48">
        <v>-1</v>
      </c>
      <c r="AN60" s="48">
        <v>0</v>
      </c>
      <c r="AP60" s="48">
        <v>1</v>
      </c>
      <c r="AQ60" s="48">
        <v>-2</v>
      </c>
      <c r="AR60" s="48">
        <v>-1</v>
      </c>
      <c r="AS60" s="48">
        <v>0</v>
      </c>
      <c r="AU60" s="48">
        <v>1</v>
      </c>
      <c r="AV60" s="48">
        <v>-2</v>
      </c>
      <c r="AW60" s="48">
        <v>-1</v>
      </c>
      <c r="AX60" s="48">
        <v>0</v>
      </c>
    </row>
    <row r="61" spans="12:50">
      <c r="L61" s="48">
        <v>-1</v>
      </c>
      <c r="M61" s="48">
        <v>-2</v>
      </c>
      <c r="N61" s="48">
        <v>-1</v>
      </c>
      <c r="O61" s="48">
        <v>0</v>
      </c>
      <c r="Q61" s="48">
        <v>-1</v>
      </c>
      <c r="R61" s="48">
        <v>-2</v>
      </c>
      <c r="S61" s="48">
        <v>-1</v>
      </c>
      <c r="T61" s="48">
        <v>0</v>
      </c>
      <c r="V61" s="48">
        <v>-1</v>
      </c>
      <c r="W61" s="48">
        <v>-2</v>
      </c>
      <c r="X61" s="48">
        <v>-1</v>
      </c>
      <c r="Y61" s="48">
        <v>0</v>
      </c>
      <c r="AA61" s="48">
        <v>-1</v>
      </c>
      <c r="AB61" s="48">
        <v>-2</v>
      </c>
      <c r="AC61" s="48">
        <v>-1</v>
      </c>
      <c r="AD61" s="48">
        <v>0</v>
      </c>
      <c r="AF61" s="48">
        <v>-1</v>
      </c>
      <c r="AG61" s="48">
        <v>-2</v>
      </c>
      <c r="AH61" s="48">
        <v>-1</v>
      </c>
      <c r="AI61" s="48">
        <v>0</v>
      </c>
      <c r="AK61" s="48">
        <v>-1</v>
      </c>
      <c r="AL61" s="48">
        <v>-2</v>
      </c>
      <c r="AM61" s="48">
        <v>-1</v>
      </c>
      <c r="AN61" s="48">
        <v>0</v>
      </c>
      <c r="AP61" s="48">
        <v>-1</v>
      </c>
      <c r="AQ61" s="48">
        <v>-2</v>
      </c>
      <c r="AR61" s="48">
        <v>-1</v>
      </c>
      <c r="AS61" s="48">
        <v>0</v>
      </c>
      <c r="AU61" s="48">
        <v>-1</v>
      </c>
      <c r="AV61" s="48">
        <v>-2</v>
      </c>
      <c r="AW61" s="48">
        <v>-1</v>
      </c>
      <c r="AX61" s="48">
        <v>0</v>
      </c>
    </row>
    <row r="62" spans="12:50">
      <c r="L62" s="48">
        <v>0</v>
      </c>
      <c r="M62" s="48">
        <v>-3</v>
      </c>
      <c r="N62" s="48">
        <v>-1</v>
      </c>
      <c r="O62" s="48">
        <v>0</v>
      </c>
      <c r="Q62" s="48">
        <v>0</v>
      </c>
      <c r="R62" s="48">
        <v>-3</v>
      </c>
      <c r="S62" s="48">
        <v>-1</v>
      </c>
      <c r="T62" s="48">
        <v>0</v>
      </c>
      <c r="V62" s="48">
        <v>0</v>
      </c>
      <c r="W62" s="48">
        <v>-3</v>
      </c>
      <c r="X62" s="48">
        <v>-1</v>
      </c>
      <c r="Y62" s="48">
        <v>0</v>
      </c>
      <c r="AA62" s="48">
        <v>0</v>
      </c>
      <c r="AB62" s="48">
        <v>-3</v>
      </c>
      <c r="AC62" s="48">
        <v>-1</v>
      </c>
      <c r="AD62" s="48">
        <v>0</v>
      </c>
      <c r="AF62" s="48">
        <v>0</v>
      </c>
      <c r="AG62" s="48">
        <v>-3</v>
      </c>
      <c r="AH62" s="48">
        <v>-1</v>
      </c>
      <c r="AI62" s="48">
        <v>0</v>
      </c>
      <c r="AK62" s="48">
        <v>0</v>
      </c>
      <c r="AL62" s="48">
        <v>-3</v>
      </c>
      <c r="AM62" s="48">
        <v>-1</v>
      </c>
      <c r="AN62" s="48">
        <v>0</v>
      </c>
      <c r="AP62" s="48">
        <v>0</v>
      </c>
      <c r="AQ62" s="48">
        <v>-3</v>
      </c>
      <c r="AR62" s="48">
        <v>-1</v>
      </c>
      <c r="AS62" s="48">
        <v>0</v>
      </c>
      <c r="AU62" s="48">
        <v>0</v>
      </c>
      <c r="AV62" s="48">
        <v>-3</v>
      </c>
      <c r="AW62" s="48">
        <v>-1</v>
      </c>
      <c r="AX62" s="48">
        <v>0</v>
      </c>
    </row>
    <row r="63" spans="12:50">
      <c r="L63" s="48">
        <v>1</v>
      </c>
      <c r="M63" s="48">
        <v>-3</v>
      </c>
      <c r="N63" s="48">
        <v>-1</v>
      </c>
      <c r="O63" s="48">
        <v>0</v>
      </c>
      <c r="Q63" s="48">
        <v>1</v>
      </c>
      <c r="R63" s="48">
        <v>-3</v>
      </c>
      <c r="S63" s="48">
        <v>-1</v>
      </c>
      <c r="T63" s="48">
        <v>0</v>
      </c>
      <c r="V63" s="48">
        <v>1</v>
      </c>
      <c r="W63" s="48">
        <v>-3</v>
      </c>
      <c r="X63" s="48">
        <v>-1</v>
      </c>
      <c r="Y63" s="48">
        <v>0</v>
      </c>
      <c r="AA63" s="48">
        <v>1</v>
      </c>
      <c r="AB63" s="48">
        <v>-3</v>
      </c>
      <c r="AC63" s="48">
        <v>-1</v>
      </c>
      <c r="AD63" s="48">
        <v>0</v>
      </c>
      <c r="AF63" s="48">
        <v>1</v>
      </c>
      <c r="AG63" s="48">
        <v>-3</v>
      </c>
      <c r="AH63" s="48">
        <v>-1</v>
      </c>
      <c r="AI63" s="48">
        <v>0</v>
      </c>
      <c r="AK63" s="48">
        <v>1</v>
      </c>
      <c r="AL63" s="48">
        <v>-3</v>
      </c>
      <c r="AM63" s="48">
        <v>-1</v>
      </c>
      <c r="AN63" s="48">
        <v>0</v>
      </c>
      <c r="AP63" s="48">
        <v>1</v>
      </c>
      <c r="AQ63" s="48">
        <v>-3</v>
      </c>
      <c r="AR63" s="48">
        <v>-1</v>
      </c>
      <c r="AS63" s="48">
        <v>0</v>
      </c>
      <c r="AU63" s="48">
        <v>1</v>
      </c>
      <c r="AV63" s="48">
        <v>-3</v>
      </c>
      <c r="AW63" s="48">
        <v>-1</v>
      </c>
      <c r="AX63" s="48">
        <v>0</v>
      </c>
    </row>
    <row r="64" spans="12:50">
      <c r="L64" s="48">
        <v>-1</v>
      </c>
      <c r="M64" s="48">
        <v>-3</v>
      </c>
      <c r="N64" s="48">
        <v>-1</v>
      </c>
      <c r="O64" s="48">
        <v>0</v>
      </c>
      <c r="Q64" s="48">
        <v>-1</v>
      </c>
      <c r="R64" s="48">
        <v>-3</v>
      </c>
      <c r="S64" s="48">
        <v>-1</v>
      </c>
      <c r="T64" s="48">
        <v>0</v>
      </c>
      <c r="V64" s="48">
        <v>-1</v>
      </c>
      <c r="W64" s="48">
        <v>-3</v>
      </c>
      <c r="X64" s="48">
        <v>-1</v>
      </c>
      <c r="Y64" s="48">
        <v>0</v>
      </c>
      <c r="AA64" s="48">
        <v>-1</v>
      </c>
      <c r="AB64" s="48">
        <v>-3</v>
      </c>
      <c r="AC64" s="48">
        <v>-1</v>
      </c>
      <c r="AD64" s="48">
        <v>0</v>
      </c>
      <c r="AF64" s="48">
        <v>-1</v>
      </c>
      <c r="AG64" s="48">
        <v>-3</v>
      </c>
      <c r="AH64" s="48">
        <v>-1</v>
      </c>
      <c r="AI64" s="48">
        <v>0</v>
      </c>
      <c r="AK64" s="48">
        <v>-1</v>
      </c>
      <c r="AL64" s="48">
        <v>-3</v>
      </c>
      <c r="AM64" s="48">
        <v>-1</v>
      </c>
      <c r="AN64" s="48">
        <v>0</v>
      </c>
      <c r="AP64" s="48">
        <v>-1</v>
      </c>
      <c r="AQ64" s="48">
        <v>-3</v>
      </c>
      <c r="AR64" s="48">
        <v>-1</v>
      </c>
      <c r="AS64" s="48">
        <v>0</v>
      </c>
      <c r="AU64" s="48">
        <v>-1</v>
      </c>
      <c r="AV64" s="48">
        <v>-3</v>
      </c>
      <c r="AW64" s="48">
        <v>-1</v>
      </c>
      <c r="AX64" s="48">
        <v>0</v>
      </c>
    </row>
    <row r="65" spans="17:50">
      <c r="Q65" s="48">
        <v>0</v>
      </c>
      <c r="R65" s="48">
        <v>0</v>
      </c>
      <c r="S65" s="48">
        <v>0</v>
      </c>
      <c r="T65" s="48">
        <v>1</v>
      </c>
      <c r="V65" s="48">
        <v>0</v>
      </c>
      <c r="W65" s="48">
        <v>0</v>
      </c>
      <c r="X65" s="48">
        <v>0</v>
      </c>
      <c r="Y65" s="48">
        <v>1</v>
      </c>
      <c r="AF65" s="48">
        <v>0</v>
      </c>
      <c r="AG65" s="48">
        <v>0</v>
      </c>
      <c r="AH65" s="48">
        <v>0</v>
      </c>
      <c r="AI65" s="48">
        <v>1</v>
      </c>
      <c r="AK65" s="48">
        <v>0</v>
      </c>
      <c r="AL65" s="48">
        <v>0</v>
      </c>
      <c r="AM65" s="48">
        <v>0</v>
      </c>
      <c r="AN65" s="48">
        <v>1</v>
      </c>
      <c r="AP65" s="48">
        <v>0</v>
      </c>
      <c r="AQ65" s="48">
        <v>0</v>
      </c>
      <c r="AR65" s="48">
        <v>0</v>
      </c>
      <c r="AS65" s="48">
        <v>1</v>
      </c>
      <c r="AU65" s="48">
        <v>0</v>
      </c>
      <c r="AV65" s="48">
        <v>0</v>
      </c>
      <c r="AW65" s="48">
        <v>0</v>
      </c>
      <c r="AX65" s="48">
        <v>1</v>
      </c>
    </row>
    <row r="66" spans="17:50">
      <c r="Q66" s="48">
        <v>1</v>
      </c>
      <c r="R66" s="48">
        <v>0</v>
      </c>
      <c r="S66" s="48">
        <v>0</v>
      </c>
      <c r="T66" s="48">
        <v>1</v>
      </c>
      <c r="V66" s="48">
        <v>1</v>
      </c>
      <c r="W66" s="48">
        <v>0</v>
      </c>
      <c r="X66" s="48">
        <v>0</v>
      </c>
      <c r="Y66" s="48">
        <v>1</v>
      </c>
      <c r="AF66" s="48">
        <v>1</v>
      </c>
      <c r="AG66" s="48">
        <v>0</v>
      </c>
      <c r="AH66" s="48">
        <v>0</v>
      </c>
      <c r="AI66" s="48">
        <v>1</v>
      </c>
      <c r="AK66" s="48">
        <v>1</v>
      </c>
      <c r="AL66" s="48">
        <v>0</v>
      </c>
      <c r="AM66" s="48">
        <v>0</v>
      </c>
      <c r="AN66" s="48">
        <v>1</v>
      </c>
      <c r="AP66" s="48">
        <v>1</v>
      </c>
      <c r="AQ66" s="48">
        <v>0</v>
      </c>
      <c r="AR66" s="48">
        <v>0</v>
      </c>
      <c r="AS66" s="48">
        <v>1</v>
      </c>
      <c r="AU66" s="48">
        <v>1</v>
      </c>
      <c r="AV66" s="48">
        <v>0</v>
      </c>
      <c r="AW66" s="48">
        <v>0</v>
      </c>
      <c r="AX66" s="48">
        <v>1</v>
      </c>
    </row>
    <row r="67" spans="17:50">
      <c r="Q67" s="48">
        <v>-1</v>
      </c>
      <c r="R67" s="48">
        <v>0</v>
      </c>
      <c r="S67" s="48">
        <v>0</v>
      </c>
      <c r="T67" s="48">
        <v>1</v>
      </c>
      <c r="V67" s="48">
        <v>-1</v>
      </c>
      <c r="W67" s="48">
        <v>0</v>
      </c>
      <c r="X67" s="48">
        <v>0</v>
      </c>
      <c r="Y67" s="48">
        <v>1</v>
      </c>
      <c r="AF67" s="48">
        <v>-1</v>
      </c>
      <c r="AG67" s="48">
        <v>0</v>
      </c>
      <c r="AH67" s="48">
        <v>0</v>
      </c>
      <c r="AI67" s="48">
        <v>1</v>
      </c>
      <c r="AK67" s="48">
        <v>-1</v>
      </c>
      <c r="AL67" s="48">
        <v>0</v>
      </c>
      <c r="AM67" s="48">
        <v>0</v>
      </c>
      <c r="AN67" s="48">
        <v>1</v>
      </c>
      <c r="AP67" s="48">
        <v>-1</v>
      </c>
      <c r="AQ67" s="48">
        <v>0</v>
      </c>
      <c r="AR67" s="48">
        <v>0</v>
      </c>
      <c r="AS67" s="48">
        <v>1</v>
      </c>
      <c r="AU67" s="48">
        <v>-1</v>
      </c>
      <c r="AV67" s="48">
        <v>0</v>
      </c>
      <c r="AW67" s="48">
        <v>0</v>
      </c>
      <c r="AX67" s="48">
        <v>1</v>
      </c>
    </row>
    <row r="68" spans="17:50">
      <c r="Q68" s="48">
        <v>0</v>
      </c>
      <c r="R68" s="48">
        <v>1</v>
      </c>
      <c r="S68" s="48">
        <v>0</v>
      </c>
      <c r="T68" s="48">
        <v>1</v>
      </c>
      <c r="V68" s="48">
        <v>0</v>
      </c>
      <c r="W68" s="48">
        <v>1</v>
      </c>
      <c r="X68" s="48">
        <v>0</v>
      </c>
      <c r="Y68" s="48">
        <v>1</v>
      </c>
      <c r="AF68" s="48">
        <v>0</v>
      </c>
      <c r="AG68" s="48">
        <v>1</v>
      </c>
      <c r="AH68" s="48">
        <v>0</v>
      </c>
      <c r="AI68" s="48">
        <v>1</v>
      </c>
      <c r="AK68" s="48">
        <v>0</v>
      </c>
      <c r="AL68" s="48">
        <v>1</v>
      </c>
      <c r="AM68" s="48">
        <v>0</v>
      </c>
      <c r="AN68" s="48">
        <v>1</v>
      </c>
      <c r="AP68" s="48">
        <v>0</v>
      </c>
      <c r="AQ68" s="48">
        <v>1</v>
      </c>
      <c r="AR68" s="48">
        <v>0</v>
      </c>
      <c r="AS68" s="48">
        <v>1</v>
      </c>
      <c r="AU68" s="48">
        <v>0</v>
      </c>
      <c r="AV68" s="48">
        <v>1</v>
      </c>
      <c r="AW68" s="48">
        <v>0</v>
      </c>
      <c r="AX68" s="48">
        <v>1</v>
      </c>
    </row>
    <row r="69" spans="17:50">
      <c r="Q69" s="48">
        <v>1</v>
      </c>
      <c r="R69" s="48">
        <v>1</v>
      </c>
      <c r="S69" s="48">
        <v>0</v>
      </c>
      <c r="T69" s="48">
        <v>1</v>
      </c>
      <c r="V69" s="48">
        <v>1</v>
      </c>
      <c r="W69" s="48">
        <v>1</v>
      </c>
      <c r="X69" s="48">
        <v>0</v>
      </c>
      <c r="Y69" s="48">
        <v>1</v>
      </c>
      <c r="AF69" s="48">
        <v>1</v>
      </c>
      <c r="AG69" s="48">
        <v>1</v>
      </c>
      <c r="AH69" s="48">
        <v>0</v>
      </c>
      <c r="AI69" s="48">
        <v>1</v>
      </c>
      <c r="AK69" s="48">
        <v>1</v>
      </c>
      <c r="AL69" s="48">
        <v>1</v>
      </c>
      <c r="AM69" s="48">
        <v>0</v>
      </c>
      <c r="AN69" s="48">
        <v>1</v>
      </c>
      <c r="AP69" s="48">
        <v>1</v>
      </c>
      <c r="AQ69" s="48">
        <v>1</v>
      </c>
      <c r="AR69" s="48">
        <v>0</v>
      </c>
      <c r="AS69" s="48">
        <v>1</v>
      </c>
      <c r="AU69" s="48">
        <v>1</v>
      </c>
      <c r="AV69" s="48">
        <v>1</v>
      </c>
      <c r="AW69" s="48">
        <v>0</v>
      </c>
      <c r="AX69" s="48">
        <v>1</v>
      </c>
    </row>
    <row r="70" spans="17:50">
      <c r="Q70" s="48">
        <v>-1</v>
      </c>
      <c r="R70" s="48">
        <v>1</v>
      </c>
      <c r="S70" s="48">
        <v>0</v>
      </c>
      <c r="T70" s="48">
        <v>1</v>
      </c>
      <c r="V70" s="48">
        <v>-1</v>
      </c>
      <c r="W70" s="48">
        <v>1</v>
      </c>
      <c r="X70" s="48">
        <v>0</v>
      </c>
      <c r="Y70" s="48">
        <v>1</v>
      </c>
      <c r="AF70" s="48">
        <v>-1</v>
      </c>
      <c r="AG70" s="48">
        <v>1</v>
      </c>
      <c r="AH70" s="48">
        <v>0</v>
      </c>
      <c r="AI70" s="48">
        <v>1</v>
      </c>
      <c r="AK70" s="48">
        <v>-1</v>
      </c>
      <c r="AL70" s="48">
        <v>1</v>
      </c>
      <c r="AM70" s="48">
        <v>0</v>
      </c>
      <c r="AN70" s="48">
        <v>1</v>
      </c>
      <c r="AP70" s="48">
        <v>-1</v>
      </c>
      <c r="AQ70" s="48">
        <v>1</v>
      </c>
      <c r="AR70" s="48">
        <v>0</v>
      </c>
      <c r="AS70" s="48">
        <v>1</v>
      </c>
      <c r="AU70" s="48">
        <v>-1</v>
      </c>
      <c r="AV70" s="48">
        <v>1</v>
      </c>
      <c r="AW70" s="48">
        <v>0</v>
      </c>
      <c r="AX70" s="48">
        <v>1</v>
      </c>
    </row>
    <row r="71" spans="17:50">
      <c r="Q71" s="48">
        <v>0</v>
      </c>
      <c r="R71" s="48">
        <v>2</v>
      </c>
      <c r="S71" s="48">
        <v>0</v>
      </c>
      <c r="T71" s="48">
        <v>1</v>
      </c>
      <c r="V71" s="48">
        <v>0</v>
      </c>
      <c r="W71" s="48">
        <v>2</v>
      </c>
      <c r="X71" s="48">
        <v>0</v>
      </c>
      <c r="Y71" s="48">
        <v>1</v>
      </c>
      <c r="AF71" s="48">
        <v>0</v>
      </c>
      <c r="AG71" s="48">
        <v>2</v>
      </c>
      <c r="AH71" s="48">
        <v>0</v>
      </c>
      <c r="AI71" s="48">
        <v>1</v>
      </c>
      <c r="AK71" s="48">
        <v>0</v>
      </c>
      <c r="AL71" s="48">
        <v>2</v>
      </c>
      <c r="AM71" s="48">
        <v>0</v>
      </c>
      <c r="AN71" s="48">
        <v>1</v>
      </c>
      <c r="AP71" s="48">
        <v>0</v>
      </c>
      <c r="AQ71" s="48">
        <v>2</v>
      </c>
      <c r="AR71" s="48">
        <v>0</v>
      </c>
      <c r="AS71" s="48">
        <v>1</v>
      </c>
      <c r="AU71" s="48">
        <v>0</v>
      </c>
      <c r="AV71" s="48">
        <v>2</v>
      </c>
      <c r="AW71" s="48">
        <v>0</v>
      </c>
      <c r="AX71" s="48">
        <v>1</v>
      </c>
    </row>
    <row r="72" spans="17:50">
      <c r="Q72" s="48">
        <v>1</v>
      </c>
      <c r="R72" s="48">
        <v>2</v>
      </c>
      <c r="S72" s="48">
        <v>0</v>
      </c>
      <c r="T72" s="48">
        <v>1</v>
      </c>
      <c r="V72" s="48">
        <v>1</v>
      </c>
      <c r="W72" s="48">
        <v>2</v>
      </c>
      <c r="X72" s="48">
        <v>0</v>
      </c>
      <c r="Y72" s="48">
        <v>1</v>
      </c>
      <c r="AF72" s="48">
        <v>1</v>
      </c>
      <c r="AG72" s="48">
        <v>2</v>
      </c>
      <c r="AH72" s="48">
        <v>0</v>
      </c>
      <c r="AI72" s="48">
        <v>1</v>
      </c>
      <c r="AK72" s="48">
        <v>1</v>
      </c>
      <c r="AL72" s="48">
        <v>2</v>
      </c>
      <c r="AM72" s="48">
        <v>0</v>
      </c>
      <c r="AN72" s="48">
        <v>1</v>
      </c>
      <c r="AP72" s="48">
        <v>1</v>
      </c>
      <c r="AQ72" s="48">
        <v>2</v>
      </c>
      <c r="AR72" s="48">
        <v>0</v>
      </c>
      <c r="AS72" s="48">
        <v>1</v>
      </c>
      <c r="AU72" s="48">
        <v>1</v>
      </c>
      <c r="AV72" s="48">
        <v>2</v>
      </c>
      <c r="AW72" s="48">
        <v>0</v>
      </c>
      <c r="AX72" s="48">
        <v>1</v>
      </c>
    </row>
    <row r="73" spans="17:50">
      <c r="Q73" s="48">
        <v>-1</v>
      </c>
      <c r="R73" s="48">
        <v>2</v>
      </c>
      <c r="S73" s="48">
        <v>0</v>
      </c>
      <c r="T73" s="48">
        <v>1</v>
      </c>
      <c r="V73" s="48">
        <v>-1</v>
      </c>
      <c r="W73" s="48">
        <v>2</v>
      </c>
      <c r="X73" s="48">
        <v>0</v>
      </c>
      <c r="Y73" s="48">
        <v>1</v>
      </c>
      <c r="AF73" s="48">
        <v>-1</v>
      </c>
      <c r="AG73" s="48">
        <v>2</v>
      </c>
      <c r="AH73" s="48">
        <v>0</v>
      </c>
      <c r="AI73" s="48">
        <v>1</v>
      </c>
      <c r="AK73" s="48">
        <v>-1</v>
      </c>
      <c r="AL73" s="48">
        <v>2</v>
      </c>
      <c r="AM73" s="48">
        <v>0</v>
      </c>
      <c r="AN73" s="48">
        <v>1</v>
      </c>
      <c r="AP73" s="48">
        <v>-1</v>
      </c>
      <c r="AQ73" s="48">
        <v>2</v>
      </c>
      <c r="AR73" s="48">
        <v>0</v>
      </c>
      <c r="AS73" s="48">
        <v>1</v>
      </c>
      <c r="AU73" s="48">
        <v>-1</v>
      </c>
      <c r="AV73" s="48">
        <v>2</v>
      </c>
      <c r="AW73" s="48">
        <v>0</v>
      </c>
      <c r="AX73" s="48">
        <v>1</v>
      </c>
    </row>
    <row r="74" spans="17:50">
      <c r="Q74" s="48">
        <v>0</v>
      </c>
      <c r="R74" s="48">
        <v>3</v>
      </c>
      <c r="S74" s="48">
        <v>0</v>
      </c>
      <c r="T74" s="48">
        <v>1</v>
      </c>
      <c r="V74" s="48">
        <v>0</v>
      </c>
      <c r="W74" s="48">
        <v>3</v>
      </c>
      <c r="X74" s="48">
        <v>0</v>
      </c>
      <c r="Y74" s="48">
        <v>1</v>
      </c>
      <c r="AF74" s="48">
        <v>0</v>
      </c>
      <c r="AG74" s="48">
        <v>3</v>
      </c>
      <c r="AH74" s="48">
        <v>0</v>
      </c>
      <c r="AI74" s="48">
        <v>1</v>
      </c>
      <c r="AK74" s="48">
        <v>0</v>
      </c>
      <c r="AL74" s="48">
        <v>3</v>
      </c>
      <c r="AM74" s="48">
        <v>0</v>
      </c>
      <c r="AN74" s="48">
        <v>1</v>
      </c>
      <c r="AP74" s="48">
        <v>0</v>
      </c>
      <c r="AQ74" s="48">
        <v>3</v>
      </c>
      <c r="AR74" s="48">
        <v>0</v>
      </c>
      <c r="AS74" s="48">
        <v>1</v>
      </c>
      <c r="AU74" s="48">
        <v>0</v>
      </c>
      <c r="AV74" s="48">
        <v>3</v>
      </c>
      <c r="AW74" s="48">
        <v>0</v>
      </c>
      <c r="AX74" s="48">
        <v>1</v>
      </c>
    </row>
    <row r="75" spans="17:50">
      <c r="Q75" s="48">
        <v>1</v>
      </c>
      <c r="R75" s="48">
        <v>3</v>
      </c>
      <c r="S75" s="48">
        <v>0</v>
      </c>
      <c r="T75" s="48">
        <v>1</v>
      </c>
      <c r="V75" s="48">
        <v>1</v>
      </c>
      <c r="W75" s="48">
        <v>3</v>
      </c>
      <c r="X75" s="48">
        <v>0</v>
      </c>
      <c r="Y75" s="48">
        <v>1</v>
      </c>
      <c r="AF75" s="48">
        <v>1</v>
      </c>
      <c r="AG75" s="48">
        <v>3</v>
      </c>
      <c r="AH75" s="48">
        <v>0</v>
      </c>
      <c r="AI75" s="48">
        <v>1</v>
      </c>
      <c r="AK75" s="48">
        <v>1</v>
      </c>
      <c r="AL75" s="48">
        <v>3</v>
      </c>
      <c r="AM75" s="48">
        <v>0</v>
      </c>
      <c r="AN75" s="48">
        <v>1</v>
      </c>
      <c r="AP75" s="48">
        <v>1</v>
      </c>
      <c r="AQ75" s="48">
        <v>3</v>
      </c>
      <c r="AR75" s="48">
        <v>0</v>
      </c>
      <c r="AS75" s="48">
        <v>1</v>
      </c>
      <c r="AU75" s="48">
        <v>1</v>
      </c>
      <c r="AV75" s="48">
        <v>3</v>
      </c>
      <c r="AW75" s="48">
        <v>0</v>
      </c>
      <c r="AX75" s="48">
        <v>1</v>
      </c>
    </row>
    <row r="76" spans="17:50">
      <c r="Q76" s="48">
        <v>-1</v>
      </c>
      <c r="R76" s="48">
        <v>3</v>
      </c>
      <c r="S76" s="48">
        <v>0</v>
      </c>
      <c r="T76" s="48">
        <v>1</v>
      </c>
      <c r="V76" s="48">
        <v>-1</v>
      </c>
      <c r="W76" s="48">
        <v>3</v>
      </c>
      <c r="X76" s="48">
        <v>0</v>
      </c>
      <c r="Y76" s="48">
        <v>1</v>
      </c>
      <c r="AF76" s="48">
        <v>-1</v>
      </c>
      <c r="AG76" s="48">
        <v>3</v>
      </c>
      <c r="AH76" s="48">
        <v>0</v>
      </c>
      <c r="AI76" s="48">
        <v>1</v>
      </c>
      <c r="AK76" s="48">
        <v>-1</v>
      </c>
      <c r="AL76" s="48">
        <v>3</v>
      </c>
      <c r="AM76" s="48">
        <v>0</v>
      </c>
      <c r="AN76" s="48">
        <v>1</v>
      </c>
      <c r="AP76" s="48">
        <v>-1</v>
      </c>
      <c r="AQ76" s="48">
        <v>3</v>
      </c>
      <c r="AR76" s="48">
        <v>0</v>
      </c>
      <c r="AS76" s="48">
        <v>1</v>
      </c>
      <c r="AU76" s="48">
        <v>-1</v>
      </c>
      <c r="AV76" s="48">
        <v>3</v>
      </c>
      <c r="AW76" s="48">
        <v>0</v>
      </c>
      <c r="AX76" s="48">
        <v>1</v>
      </c>
    </row>
    <row r="77" spans="17:50">
      <c r="Q77" s="48">
        <v>0</v>
      </c>
      <c r="R77" s="48">
        <v>-1</v>
      </c>
      <c r="S77" s="48">
        <v>0</v>
      </c>
      <c r="T77" s="48">
        <v>1</v>
      </c>
      <c r="V77" s="48">
        <v>0</v>
      </c>
      <c r="W77" s="48">
        <v>-1</v>
      </c>
      <c r="X77" s="48">
        <v>0</v>
      </c>
      <c r="Y77" s="48">
        <v>1</v>
      </c>
      <c r="AF77" s="48">
        <v>0</v>
      </c>
      <c r="AG77" s="48">
        <v>-1</v>
      </c>
      <c r="AH77" s="48">
        <v>0</v>
      </c>
      <c r="AI77" s="48">
        <v>1</v>
      </c>
      <c r="AK77" s="48">
        <v>0</v>
      </c>
      <c r="AL77" s="48">
        <v>-1</v>
      </c>
      <c r="AM77" s="48">
        <v>0</v>
      </c>
      <c r="AN77" s="48">
        <v>1</v>
      </c>
      <c r="AP77" s="48">
        <v>0</v>
      </c>
      <c r="AQ77" s="48">
        <v>-1</v>
      </c>
      <c r="AR77" s="48">
        <v>0</v>
      </c>
      <c r="AS77" s="48">
        <v>1</v>
      </c>
      <c r="AU77" s="48">
        <v>0</v>
      </c>
      <c r="AV77" s="48">
        <v>-1</v>
      </c>
      <c r="AW77" s="48">
        <v>0</v>
      </c>
      <c r="AX77" s="48">
        <v>1</v>
      </c>
    </row>
    <row r="78" spans="17:50">
      <c r="Q78" s="48">
        <v>1</v>
      </c>
      <c r="R78" s="48">
        <v>-1</v>
      </c>
      <c r="S78" s="48">
        <v>0</v>
      </c>
      <c r="T78" s="48">
        <v>1</v>
      </c>
      <c r="V78" s="48">
        <v>1</v>
      </c>
      <c r="W78" s="48">
        <v>-1</v>
      </c>
      <c r="X78" s="48">
        <v>0</v>
      </c>
      <c r="Y78" s="48">
        <v>1</v>
      </c>
      <c r="AF78" s="48">
        <v>1</v>
      </c>
      <c r="AG78" s="48">
        <v>-1</v>
      </c>
      <c r="AH78" s="48">
        <v>0</v>
      </c>
      <c r="AI78" s="48">
        <v>1</v>
      </c>
      <c r="AK78" s="48">
        <v>1</v>
      </c>
      <c r="AL78" s="48">
        <v>-1</v>
      </c>
      <c r="AM78" s="48">
        <v>0</v>
      </c>
      <c r="AN78" s="48">
        <v>1</v>
      </c>
      <c r="AP78" s="48">
        <v>1</v>
      </c>
      <c r="AQ78" s="48">
        <v>-1</v>
      </c>
      <c r="AR78" s="48">
        <v>0</v>
      </c>
      <c r="AS78" s="48">
        <v>1</v>
      </c>
      <c r="AU78" s="48">
        <v>1</v>
      </c>
      <c r="AV78" s="48">
        <v>-1</v>
      </c>
      <c r="AW78" s="48">
        <v>0</v>
      </c>
      <c r="AX78" s="48">
        <v>1</v>
      </c>
    </row>
    <row r="79" spans="17:50">
      <c r="Q79" s="48">
        <v>-1</v>
      </c>
      <c r="R79" s="48">
        <v>-1</v>
      </c>
      <c r="S79" s="48">
        <v>0</v>
      </c>
      <c r="T79" s="48">
        <v>1</v>
      </c>
      <c r="V79" s="48">
        <v>-1</v>
      </c>
      <c r="W79" s="48">
        <v>-1</v>
      </c>
      <c r="X79" s="48">
        <v>0</v>
      </c>
      <c r="Y79" s="48">
        <v>1</v>
      </c>
      <c r="AF79" s="48">
        <v>-1</v>
      </c>
      <c r="AG79" s="48">
        <v>-1</v>
      </c>
      <c r="AH79" s="48">
        <v>0</v>
      </c>
      <c r="AI79" s="48">
        <v>1</v>
      </c>
      <c r="AK79" s="48">
        <v>-1</v>
      </c>
      <c r="AL79" s="48">
        <v>-1</v>
      </c>
      <c r="AM79" s="48">
        <v>0</v>
      </c>
      <c r="AN79" s="48">
        <v>1</v>
      </c>
      <c r="AP79" s="48">
        <v>-1</v>
      </c>
      <c r="AQ79" s="48">
        <v>-1</v>
      </c>
      <c r="AR79" s="48">
        <v>0</v>
      </c>
      <c r="AS79" s="48">
        <v>1</v>
      </c>
      <c r="AU79" s="48">
        <v>-1</v>
      </c>
      <c r="AV79" s="48">
        <v>-1</v>
      </c>
      <c r="AW79" s="48">
        <v>0</v>
      </c>
      <c r="AX79" s="48">
        <v>1</v>
      </c>
    </row>
    <row r="80" spans="17:50">
      <c r="Q80" s="48">
        <v>0</v>
      </c>
      <c r="R80" s="48">
        <v>-2</v>
      </c>
      <c r="S80" s="48">
        <v>0</v>
      </c>
      <c r="T80" s="48">
        <v>1</v>
      </c>
      <c r="V80" s="48">
        <v>0</v>
      </c>
      <c r="W80" s="48">
        <v>-2</v>
      </c>
      <c r="X80" s="48">
        <v>0</v>
      </c>
      <c r="Y80" s="48">
        <v>1</v>
      </c>
      <c r="AF80" s="48">
        <v>0</v>
      </c>
      <c r="AG80" s="48">
        <v>-2</v>
      </c>
      <c r="AH80" s="48">
        <v>0</v>
      </c>
      <c r="AI80" s="48">
        <v>1</v>
      </c>
      <c r="AK80" s="48">
        <v>0</v>
      </c>
      <c r="AL80" s="48">
        <v>-2</v>
      </c>
      <c r="AM80" s="48">
        <v>0</v>
      </c>
      <c r="AN80" s="48">
        <v>1</v>
      </c>
      <c r="AP80" s="48">
        <v>0</v>
      </c>
      <c r="AQ80" s="48">
        <v>-2</v>
      </c>
      <c r="AR80" s="48">
        <v>0</v>
      </c>
      <c r="AS80" s="48">
        <v>1</v>
      </c>
      <c r="AU80" s="48">
        <v>0</v>
      </c>
      <c r="AV80" s="48">
        <v>-2</v>
      </c>
      <c r="AW80" s="48">
        <v>0</v>
      </c>
      <c r="AX80" s="48">
        <v>1</v>
      </c>
    </row>
    <row r="81" spans="17:50">
      <c r="Q81" s="48">
        <v>1</v>
      </c>
      <c r="R81" s="48">
        <v>-2</v>
      </c>
      <c r="S81" s="48">
        <v>0</v>
      </c>
      <c r="T81" s="48">
        <v>1</v>
      </c>
      <c r="V81" s="48">
        <v>1</v>
      </c>
      <c r="W81" s="48">
        <v>-2</v>
      </c>
      <c r="X81" s="48">
        <v>0</v>
      </c>
      <c r="Y81" s="48">
        <v>1</v>
      </c>
      <c r="AF81" s="48">
        <v>1</v>
      </c>
      <c r="AG81" s="48">
        <v>-2</v>
      </c>
      <c r="AH81" s="48">
        <v>0</v>
      </c>
      <c r="AI81" s="48">
        <v>1</v>
      </c>
      <c r="AK81" s="48">
        <v>1</v>
      </c>
      <c r="AL81" s="48">
        <v>-2</v>
      </c>
      <c r="AM81" s="48">
        <v>0</v>
      </c>
      <c r="AN81" s="48">
        <v>1</v>
      </c>
      <c r="AP81" s="48">
        <v>1</v>
      </c>
      <c r="AQ81" s="48">
        <v>-2</v>
      </c>
      <c r="AR81" s="48">
        <v>0</v>
      </c>
      <c r="AS81" s="48">
        <v>1</v>
      </c>
      <c r="AU81" s="48">
        <v>1</v>
      </c>
      <c r="AV81" s="48">
        <v>-2</v>
      </c>
      <c r="AW81" s="48">
        <v>0</v>
      </c>
      <c r="AX81" s="48">
        <v>1</v>
      </c>
    </row>
    <row r="82" spans="17:50">
      <c r="Q82" s="48">
        <v>-1</v>
      </c>
      <c r="R82" s="48">
        <v>-2</v>
      </c>
      <c r="S82" s="48">
        <v>0</v>
      </c>
      <c r="T82" s="48">
        <v>1</v>
      </c>
      <c r="V82" s="48">
        <v>-1</v>
      </c>
      <c r="W82" s="48">
        <v>-2</v>
      </c>
      <c r="X82" s="48">
        <v>0</v>
      </c>
      <c r="Y82" s="48">
        <v>1</v>
      </c>
      <c r="AF82" s="48">
        <v>-1</v>
      </c>
      <c r="AG82" s="48">
        <v>-2</v>
      </c>
      <c r="AH82" s="48">
        <v>0</v>
      </c>
      <c r="AI82" s="48">
        <v>1</v>
      </c>
      <c r="AK82" s="48">
        <v>-1</v>
      </c>
      <c r="AL82" s="48">
        <v>-2</v>
      </c>
      <c r="AM82" s="48">
        <v>0</v>
      </c>
      <c r="AN82" s="48">
        <v>1</v>
      </c>
      <c r="AP82" s="48">
        <v>-1</v>
      </c>
      <c r="AQ82" s="48">
        <v>-2</v>
      </c>
      <c r="AR82" s="48">
        <v>0</v>
      </c>
      <c r="AS82" s="48">
        <v>1</v>
      </c>
      <c r="AU82" s="48">
        <v>-1</v>
      </c>
      <c r="AV82" s="48">
        <v>-2</v>
      </c>
      <c r="AW82" s="48">
        <v>0</v>
      </c>
      <c r="AX82" s="48">
        <v>1</v>
      </c>
    </row>
    <row r="83" spans="17:50">
      <c r="Q83" s="48">
        <v>0</v>
      </c>
      <c r="R83" s="48">
        <v>-3</v>
      </c>
      <c r="S83" s="48">
        <v>0</v>
      </c>
      <c r="T83" s="48">
        <v>1</v>
      </c>
      <c r="V83" s="48">
        <v>0</v>
      </c>
      <c r="W83" s="48">
        <v>-3</v>
      </c>
      <c r="X83" s="48">
        <v>0</v>
      </c>
      <c r="Y83" s="48">
        <v>1</v>
      </c>
      <c r="AF83" s="48">
        <v>0</v>
      </c>
      <c r="AG83" s="48">
        <v>-3</v>
      </c>
      <c r="AH83" s="48">
        <v>0</v>
      </c>
      <c r="AI83" s="48">
        <v>1</v>
      </c>
      <c r="AK83" s="48">
        <v>0</v>
      </c>
      <c r="AL83" s="48">
        <v>-3</v>
      </c>
      <c r="AM83" s="48">
        <v>0</v>
      </c>
      <c r="AN83" s="48">
        <v>1</v>
      </c>
      <c r="AP83" s="48">
        <v>0</v>
      </c>
      <c r="AQ83" s="48">
        <v>-3</v>
      </c>
      <c r="AR83" s="48">
        <v>0</v>
      </c>
      <c r="AS83" s="48">
        <v>1</v>
      </c>
      <c r="AU83" s="48">
        <v>0</v>
      </c>
      <c r="AV83" s="48">
        <v>-3</v>
      </c>
      <c r="AW83" s="48">
        <v>0</v>
      </c>
      <c r="AX83" s="48">
        <v>1</v>
      </c>
    </row>
    <row r="84" spans="17:50">
      <c r="Q84" s="48">
        <v>1</v>
      </c>
      <c r="R84" s="48">
        <v>-3</v>
      </c>
      <c r="S84" s="48">
        <v>0</v>
      </c>
      <c r="T84" s="48">
        <v>1</v>
      </c>
      <c r="V84" s="48">
        <v>1</v>
      </c>
      <c r="W84" s="48">
        <v>-3</v>
      </c>
      <c r="X84" s="48">
        <v>0</v>
      </c>
      <c r="Y84" s="48">
        <v>1</v>
      </c>
      <c r="AF84" s="48">
        <v>1</v>
      </c>
      <c r="AG84" s="48">
        <v>-3</v>
      </c>
      <c r="AH84" s="48">
        <v>0</v>
      </c>
      <c r="AI84" s="48">
        <v>1</v>
      </c>
      <c r="AK84" s="48">
        <v>1</v>
      </c>
      <c r="AL84" s="48">
        <v>-3</v>
      </c>
      <c r="AM84" s="48">
        <v>0</v>
      </c>
      <c r="AN84" s="48">
        <v>1</v>
      </c>
      <c r="AP84" s="48">
        <v>1</v>
      </c>
      <c r="AQ84" s="48">
        <v>-3</v>
      </c>
      <c r="AR84" s="48">
        <v>0</v>
      </c>
      <c r="AS84" s="48">
        <v>1</v>
      </c>
      <c r="AU84" s="48">
        <v>1</v>
      </c>
      <c r="AV84" s="48">
        <v>-3</v>
      </c>
      <c r="AW84" s="48">
        <v>0</v>
      </c>
      <c r="AX84" s="48">
        <v>1</v>
      </c>
    </row>
    <row r="85" spans="17:50">
      <c r="Q85" s="48">
        <v>-1</v>
      </c>
      <c r="R85" s="48">
        <v>-3</v>
      </c>
      <c r="S85" s="48">
        <v>0</v>
      </c>
      <c r="T85" s="48">
        <v>1</v>
      </c>
      <c r="V85" s="48">
        <v>-1</v>
      </c>
      <c r="W85" s="48">
        <v>-3</v>
      </c>
      <c r="X85" s="48">
        <v>0</v>
      </c>
      <c r="Y85" s="48">
        <v>1</v>
      </c>
      <c r="AF85" s="48">
        <v>-1</v>
      </c>
      <c r="AG85" s="48">
        <v>-3</v>
      </c>
      <c r="AH85" s="48">
        <v>0</v>
      </c>
      <c r="AI85" s="48">
        <v>1</v>
      </c>
      <c r="AK85" s="48">
        <v>-1</v>
      </c>
      <c r="AL85" s="48">
        <v>-3</v>
      </c>
      <c r="AM85" s="48">
        <v>0</v>
      </c>
      <c r="AN85" s="48">
        <v>1</v>
      </c>
      <c r="AP85" s="48">
        <v>-1</v>
      </c>
      <c r="AQ85" s="48">
        <v>-3</v>
      </c>
      <c r="AR85" s="48">
        <v>0</v>
      </c>
      <c r="AS85" s="48">
        <v>1</v>
      </c>
      <c r="AU85" s="48">
        <v>-1</v>
      </c>
      <c r="AV85" s="48">
        <v>-3</v>
      </c>
      <c r="AW85" s="48">
        <v>0</v>
      </c>
      <c r="AX85" s="48">
        <v>1</v>
      </c>
    </row>
    <row r="86" spans="17:50">
      <c r="Q86" s="48">
        <v>0</v>
      </c>
      <c r="R86" s="48">
        <v>0</v>
      </c>
      <c r="S86" s="48">
        <v>1</v>
      </c>
      <c r="T86" s="48">
        <v>1</v>
      </c>
      <c r="V86" s="48">
        <v>0</v>
      </c>
      <c r="W86" s="48">
        <v>0</v>
      </c>
      <c r="X86" s="48">
        <v>1</v>
      </c>
      <c r="Y86" s="48">
        <v>1</v>
      </c>
      <c r="AF86" s="48">
        <v>0</v>
      </c>
      <c r="AG86" s="48">
        <v>0</v>
      </c>
      <c r="AH86" s="48">
        <v>1</v>
      </c>
      <c r="AI86" s="48">
        <v>1</v>
      </c>
      <c r="AK86" s="48">
        <v>0</v>
      </c>
      <c r="AL86" s="48">
        <v>0</v>
      </c>
      <c r="AM86" s="48">
        <v>1</v>
      </c>
      <c r="AN86" s="48">
        <v>1</v>
      </c>
      <c r="AP86" s="48">
        <v>0</v>
      </c>
      <c r="AQ86" s="48">
        <v>0</v>
      </c>
      <c r="AR86" s="48">
        <v>1</v>
      </c>
      <c r="AS86" s="48">
        <v>1</v>
      </c>
      <c r="AU86" s="48">
        <v>0</v>
      </c>
      <c r="AV86" s="48">
        <v>0</v>
      </c>
      <c r="AW86" s="48">
        <v>1</v>
      </c>
      <c r="AX86" s="48">
        <v>1</v>
      </c>
    </row>
    <row r="87" spans="17:50">
      <c r="Q87" s="48">
        <v>1</v>
      </c>
      <c r="R87" s="48">
        <v>0</v>
      </c>
      <c r="S87" s="48">
        <v>1</v>
      </c>
      <c r="T87" s="48">
        <v>1</v>
      </c>
      <c r="V87" s="48">
        <v>1</v>
      </c>
      <c r="W87" s="48">
        <v>0</v>
      </c>
      <c r="X87" s="48">
        <v>1</v>
      </c>
      <c r="Y87" s="48">
        <v>1</v>
      </c>
      <c r="AF87" s="48">
        <v>1</v>
      </c>
      <c r="AG87" s="48">
        <v>0</v>
      </c>
      <c r="AH87" s="48">
        <v>1</v>
      </c>
      <c r="AI87" s="48">
        <v>1</v>
      </c>
      <c r="AK87" s="48">
        <v>1</v>
      </c>
      <c r="AL87" s="48">
        <v>0</v>
      </c>
      <c r="AM87" s="48">
        <v>1</v>
      </c>
      <c r="AN87" s="48">
        <v>1</v>
      </c>
      <c r="AP87" s="48">
        <v>1</v>
      </c>
      <c r="AQ87" s="48">
        <v>0</v>
      </c>
      <c r="AR87" s="48">
        <v>1</v>
      </c>
      <c r="AS87" s="48">
        <v>1</v>
      </c>
      <c r="AU87" s="48">
        <v>1</v>
      </c>
      <c r="AV87" s="48">
        <v>0</v>
      </c>
      <c r="AW87" s="48">
        <v>1</v>
      </c>
      <c r="AX87" s="48">
        <v>1</v>
      </c>
    </row>
    <row r="88" spans="17:50">
      <c r="Q88" s="48">
        <v>-1</v>
      </c>
      <c r="R88" s="48">
        <v>0</v>
      </c>
      <c r="S88" s="48">
        <v>1</v>
      </c>
      <c r="T88" s="48">
        <v>1</v>
      </c>
      <c r="V88" s="48">
        <v>-1</v>
      </c>
      <c r="W88" s="48">
        <v>0</v>
      </c>
      <c r="X88" s="48">
        <v>1</v>
      </c>
      <c r="Y88" s="48">
        <v>1</v>
      </c>
      <c r="AF88" s="48">
        <v>-1</v>
      </c>
      <c r="AG88" s="48">
        <v>0</v>
      </c>
      <c r="AH88" s="48">
        <v>1</v>
      </c>
      <c r="AI88" s="48">
        <v>1</v>
      </c>
      <c r="AK88" s="48">
        <v>-1</v>
      </c>
      <c r="AL88" s="48">
        <v>0</v>
      </c>
      <c r="AM88" s="48">
        <v>1</v>
      </c>
      <c r="AN88" s="48">
        <v>1</v>
      </c>
      <c r="AP88" s="48">
        <v>-1</v>
      </c>
      <c r="AQ88" s="48">
        <v>0</v>
      </c>
      <c r="AR88" s="48">
        <v>1</v>
      </c>
      <c r="AS88" s="48">
        <v>1</v>
      </c>
      <c r="AU88" s="48">
        <v>-1</v>
      </c>
      <c r="AV88" s="48">
        <v>0</v>
      </c>
      <c r="AW88" s="48">
        <v>1</v>
      </c>
      <c r="AX88" s="48">
        <v>1</v>
      </c>
    </row>
    <row r="89" spans="17:50">
      <c r="Q89" s="48">
        <v>0</v>
      </c>
      <c r="R89" s="48">
        <v>1</v>
      </c>
      <c r="S89" s="48">
        <v>1</v>
      </c>
      <c r="T89" s="48">
        <v>1</v>
      </c>
      <c r="V89" s="48">
        <v>0</v>
      </c>
      <c r="W89" s="48">
        <v>1</v>
      </c>
      <c r="X89" s="48">
        <v>1</v>
      </c>
      <c r="Y89" s="48">
        <v>1</v>
      </c>
      <c r="AF89" s="48">
        <v>0</v>
      </c>
      <c r="AG89" s="48">
        <v>1</v>
      </c>
      <c r="AH89" s="48">
        <v>1</v>
      </c>
      <c r="AI89" s="48">
        <v>1</v>
      </c>
      <c r="AK89" s="48">
        <v>0</v>
      </c>
      <c r="AL89" s="48">
        <v>1</v>
      </c>
      <c r="AM89" s="48">
        <v>1</v>
      </c>
      <c r="AN89" s="48">
        <v>1</v>
      </c>
      <c r="AP89" s="48">
        <v>0</v>
      </c>
      <c r="AQ89" s="48">
        <v>1</v>
      </c>
      <c r="AR89" s="48">
        <v>1</v>
      </c>
      <c r="AS89" s="48">
        <v>1</v>
      </c>
      <c r="AU89" s="48">
        <v>0</v>
      </c>
      <c r="AV89" s="48">
        <v>1</v>
      </c>
      <c r="AW89" s="48">
        <v>1</v>
      </c>
      <c r="AX89" s="48">
        <v>1</v>
      </c>
    </row>
    <row r="90" spans="17:50">
      <c r="Q90" s="48">
        <v>1</v>
      </c>
      <c r="R90" s="48">
        <v>1</v>
      </c>
      <c r="S90" s="48">
        <v>1</v>
      </c>
      <c r="T90" s="48">
        <v>1</v>
      </c>
      <c r="V90" s="48">
        <v>1</v>
      </c>
      <c r="W90" s="48">
        <v>1</v>
      </c>
      <c r="X90" s="48">
        <v>1</v>
      </c>
      <c r="Y90" s="48">
        <v>1</v>
      </c>
      <c r="AF90" s="48">
        <v>1</v>
      </c>
      <c r="AG90" s="48">
        <v>1</v>
      </c>
      <c r="AH90" s="48">
        <v>1</v>
      </c>
      <c r="AI90" s="48">
        <v>1</v>
      </c>
      <c r="AK90" s="48">
        <v>1</v>
      </c>
      <c r="AL90" s="48">
        <v>1</v>
      </c>
      <c r="AM90" s="48">
        <v>1</v>
      </c>
      <c r="AN90" s="48">
        <v>1</v>
      </c>
      <c r="AP90" s="48">
        <v>1</v>
      </c>
      <c r="AQ90" s="48">
        <v>1</v>
      </c>
      <c r="AR90" s="48">
        <v>1</v>
      </c>
      <c r="AS90" s="48">
        <v>1</v>
      </c>
      <c r="AU90" s="48">
        <v>1</v>
      </c>
      <c r="AV90" s="48">
        <v>1</v>
      </c>
      <c r="AW90" s="48">
        <v>1</v>
      </c>
      <c r="AX90" s="48">
        <v>1</v>
      </c>
    </row>
    <row r="91" spans="17:50">
      <c r="Q91" s="48">
        <v>-1</v>
      </c>
      <c r="R91" s="48">
        <v>1</v>
      </c>
      <c r="S91" s="48">
        <v>1</v>
      </c>
      <c r="T91" s="48">
        <v>1</v>
      </c>
      <c r="V91" s="48">
        <v>-1</v>
      </c>
      <c r="W91" s="48">
        <v>1</v>
      </c>
      <c r="X91" s="48">
        <v>1</v>
      </c>
      <c r="Y91" s="48">
        <v>1</v>
      </c>
      <c r="AF91" s="48">
        <v>-1</v>
      </c>
      <c r="AG91" s="48">
        <v>1</v>
      </c>
      <c r="AH91" s="48">
        <v>1</v>
      </c>
      <c r="AI91" s="48">
        <v>1</v>
      </c>
      <c r="AK91" s="48">
        <v>-1</v>
      </c>
      <c r="AL91" s="48">
        <v>1</v>
      </c>
      <c r="AM91" s="48">
        <v>1</v>
      </c>
      <c r="AN91" s="48">
        <v>1</v>
      </c>
      <c r="AP91" s="48">
        <v>-1</v>
      </c>
      <c r="AQ91" s="48">
        <v>1</v>
      </c>
      <c r="AR91" s="48">
        <v>1</v>
      </c>
      <c r="AS91" s="48">
        <v>1</v>
      </c>
      <c r="AU91" s="48">
        <v>-1</v>
      </c>
      <c r="AV91" s="48">
        <v>1</v>
      </c>
      <c r="AW91" s="48">
        <v>1</v>
      </c>
      <c r="AX91" s="48">
        <v>1</v>
      </c>
    </row>
    <row r="92" spans="17:50">
      <c r="Q92" s="48">
        <v>0</v>
      </c>
      <c r="R92" s="48">
        <v>2</v>
      </c>
      <c r="S92" s="48">
        <v>1</v>
      </c>
      <c r="T92" s="48">
        <v>1</v>
      </c>
      <c r="V92" s="48">
        <v>0</v>
      </c>
      <c r="W92" s="48">
        <v>2</v>
      </c>
      <c r="X92" s="48">
        <v>1</v>
      </c>
      <c r="Y92" s="48">
        <v>1</v>
      </c>
      <c r="AF92" s="48">
        <v>0</v>
      </c>
      <c r="AG92" s="48">
        <v>2</v>
      </c>
      <c r="AH92" s="48">
        <v>1</v>
      </c>
      <c r="AI92" s="48">
        <v>1</v>
      </c>
      <c r="AK92" s="48">
        <v>0</v>
      </c>
      <c r="AL92" s="48">
        <v>2</v>
      </c>
      <c r="AM92" s="48">
        <v>1</v>
      </c>
      <c r="AN92" s="48">
        <v>1</v>
      </c>
      <c r="AP92" s="48">
        <v>0</v>
      </c>
      <c r="AQ92" s="48">
        <v>2</v>
      </c>
      <c r="AR92" s="48">
        <v>1</v>
      </c>
      <c r="AS92" s="48">
        <v>1</v>
      </c>
      <c r="AU92" s="48">
        <v>0</v>
      </c>
      <c r="AV92" s="48">
        <v>2</v>
      </c>
      <c r="AW92" s="48">
        <v>1</v>
      </c>
      <c r="AX92" s="48">
        <v>1</v>
      </c>
    </row>
    <row r="93" spans="17:50">
      <c r="Q93" s="48">
        <v>1</v>
      </c>
      <c r="R93" s="48">
        <v>2</v>
      </c>
      <c r="S93" s="48">
        <v>1</v>
      </c>
      <c r="T93" s="48">
        <v>1</v>
      </c>
      <c r="V93" s="48">
        <v>1</v>
      </c>
      <c r="W93" s="48">
        <v>2</v>
      </c>
      <c r="X93" s="48">
        <v>1</v>
      </c>
      <c r="Y93" s="48">
        <v>1</v>
      </c>
      <c r="AF93" s="48">
        <v>1</v>
      </c>
      <c r="AG93" s="48">
        <v>2</v>
      </c>
      <c r="AH93" s="48">
        <v>1</v>
      </c>
      <c r="AI93" s="48">
        <v>1</v>
      </c>
      <c r="AK93" s="48">
        <v>1</v>
      </c>
      <c r="AL93" s="48">
        <v>2</v>
      </c>
      <c r="AM93" s="48">
        <v>1</v>
      </c>
      <c r="AN93" s="48">
        <v>1</v>
      </c>
      <c r="AP93" s="48">
        <v>1</v>
      </c>
      <c r="AQ93" s="48">
        <v>2</v>
      </c>
      <c r="AR93" s="48">
        <v>1</v>
      </c>
      <c r="AS93" s="48">
        <v>1</v>
      </c>
      <c r="AU93" s="48">
        <v>1</v>
      </c>
      <c r="AV93" s="48">
        <v>2</v>
      </c>
      <c r="AW93" s="48">
        <v>1</v>
      </c>
      <c r="AX93" s="48">
        <v>1</v>
      </c>
    </row>
    <row r="94" spans="17:50">
      <c r="Q94" s="48">
        <v>-1</v>
      </c>
      <c r="R94" s="48">
        <v>2</v>
      </c>
      <c r="S94" s="48">
        <v>1</v>
      </c>
      <c r="T94" s="48">
        <v>1</v>
      </c>
      <c r="V94" s="48">
        <v>-1</v>
      </c>
      <c r="W94" s="48">
        <v>2</v>
      </c>
      <c r="X94" s="48">
        <v>1</v>
      </c>
      <c r="Y94" s="48">
        <v>1</v>
      </c>
      <c r="AF94" s="48">
        <v>-1</v>
      </c>
      <c r="AG94" s="48">
        <v>2</v>
      </c>
      <c r="AH94" s="48">
        <v>1</v>
      </c>
      <c r="AI94" s="48">
        <v>1</v>
      </c>
      <c r="AK94" s="48">
        <v>-1</v>
      </c>
      <c r="AL94" s="48">
        <v>2</v>
      </c>
      <c r="AM94" s="48">
        <v>1</v>
      </c>
      <c r="AN94" s="48">
        <v>1</v>
      </c>
      <c r="AP94" s="48">
        <v>-1</v>
      </c>
      <c r="AQ94" s="48">
        <v>2</v>
      </c>
      <c r="AR94" s="48">
        <v>1</v>
      </c>
      <c r="AS94" s="48">
        <v>1</v>
      </c>
      <c r="AU94" s="48">
        <v>-1</v>
      </c>
      <c r="AV94" s="48">
        <v>2</v>
      </c>
      <c r="AW94" s="48">
        <v>1</v>
      </c>
      <c r="AX94" s="48">
        <v>1</v>
      </c>
    </row>
    <row r="95" spans="17:50">
      <c r="Q95" s="48">
        <v>0</v>
      </c>
      <c r="R95" s="48">
        <v>3</v>
      </c>
      <c r="S95" s="48">
        <v>1</v>
      </c>
      <c r="T95" s="48">
        <v>1</v>
      </c>
      <c r="V95" s="48">
        <v>0</v>
      </c>
      <c r="W95" s="48">
        <v>3</v>
      </c>
      <c r="X95" s="48">
        <v>1</v>
      </c>
      <c r="Y95" s="48">
        <v>1</v>
      </c>
      <c r="AF95" s="48">
        <v>0</v>
      </c>
      <c r="AG95" s="48">
        <v>3</v>
      </c>
      <c r="AH95" s="48">
        <v>1</v>
      </c>
      <c r="AI95" s="48">
        <v>1</v>
      </c>
      <c r="AK95" s="48">
        <v>0</v>
      </c>
      <c r="AL95" s="48">
        <v>3</v>
      </c>
      <c r="AM95" s="48">
        <v>1</v>
      </c>
      <c r="AN95" s="48">
        <v>1</v>
      </c>
      <c r="AP95" s="48">
        <v>0</v>
      </c>
      <c r="AQ95" s="48">
        <v>3</v>
      </c>
      <c r="AR95" s="48">
        <v>1</v>
      </c>
      <c r="AS95" s="48">
        <v>1</v>
      </c>
      <c r="AU95" s="48">
        <v>0</v>
      </c>
      <c r="AV95" s="48">
        <v>3</v>
      </c>
      <c r="AW95" s="48">
        <v>1</v>
      </c>
      <c r="AX95" s="48">
        <v>1</v>
      </c>
    </row>
    <row r="96" spans="17:50">
      <c r="Q96" s="48">
        <v>1</v>
      </c>
      <c r="R96" s="48">
        <v>3</v>
      </c>
      <c r="S96" s="48">
        <v>1</v>
      </c>
      <c r="T96" s="48">
        <v>1</v>
      </c>
      <c r="V96" s="48">
        <v>1</v>
      </c>
      <c r="W96" s="48">
        <v>3</v>
      </c>
      <c r="X96" s="48">
        <v>1</v>
      </c>
      <c r="Y96" s="48">
        <v>1</v>
      </c>
      <c r="AF96" s="48">
        <v>1</v>
      </c>
      <c r="AG96" s="48">
        <v>3</v>
      </c>
      <c r="AH96" s="48">
        <v>1</v>
      </c>
      <c r="AI96" s="48">
        <v>1</v>
      </c>
      <c r="AK96" s="48">
        <v>1</v>
      </c>
      <c r="AL96" s="48">
        <v>3</v>
      </c>
      <c r="AM96" s="48">
        <v>1</v>
      </c>
      <c r="AN96" s="48">
        <v>1</v>
      </c>
      <c r="AP96" s="48">
        <v>1</v>
      </c>
      <c r="AQ96" s="48">
        <v>3</v>
      </c>
      <c r="AR96" s="48">
        <v>1</v>
      </c>
      <c r="AS96" s="48">
        <v>1</v>
      </c>
      <c r="AU96" s="48">
        <v>1</v>
      </c>
      <c r="AV96" s="48">
        <v>3</v>
      </c>
      <c r="AW96" s="48">
        <v>1</v>
      </c>
      <c r="AX96" s="48">
        <v>1</v>
      </c>
    </row>
    <row r="97" spans="17:50">
      <c r="Q97" s="48">
        <v>-1</v>
      </c>
      <c r="R97" s="48">
        <v>3</v>
      </c>
      <c r="S97" s="48">
        <v>1</v>
      </c>
      <c r="T97" s="48">
        <v>1</v>
      </c>
      <c r="V97" s="48">
        <v>-1</v>
      </c>
      <c r="W97" s="48">
        <v>3</v>
      </c>
      <c r="X97" s="48">
        <v>1</v>
      </c>
      <c r="Y97" s="48">
        <v>1</v>
      </c>
      <c r="AF97" s="48">
        <v>-1</v>
      </c>
      <c r="AG97" s="48">
        <v>3</v>
      </c>
      <c r="AH97" s="48">
        <v>1</v>
      </c>
      <c r="AI97" s="48">
        <v>1</v>
      </c>
      <c r="AK97" s="48">
        <v>-1</v>
      </c>
      <c r="AL97" s="48">
        <v>3</v>
      </c>
      <c r="AM97" s="48">
        <v>1</v>
      </c>
      <c r="AN97" s="48">
        <v>1</v>
      </c>
      <c r="AP97" s="48">
        <v>-1</v>
      </c>
      <c r="AQ97" s="48">
        <v>3</v>
      </c>
      <c r="AR97" s="48">
        <v>1</v>
      </c>
      <c r="AS97" s="48">
        <v>1</v>
      </c>
      <c r="AU97" s="48">
        <v>-1</v>
      </c>
      <c r="AV97" s="48">
        <v>3</v>
      </c>
      <c r="AW97" s="48">
        <v>1</v>
      </c>
      <c r="AX97" s="48">
        <v>1</v>
      </c>
    </row>
    <row r="98" spans="17:50">
      <c r="Q98" s="48">
        <v>0</v>
      </c>
      <c r="R98" s="48">
        <v>-1</v>
      </c>
      <c r="S98" s="48">
        <v>1</v>
      </c>
      <c r="T98" s="48">
        <v>1</v>
      </c>
      <c r="V98" s="48">
        <v>0</v>
      </c>
      <c r="W98" s="48">
        <v>-1</v>
      </c>
      <c r="X98" s="48">
        <v>1</v>
      </c>
      <c r="Y98" s="48">
        <v>1</v>
      </c>
      <c r="AF98" s="48">
        <v>0</v>
      </c>
      <c r="AG98" s="48">
        <v>-1</v>
      </c>
      <c r="AH98" s="48">
        <v>1</v>
      </c>
      <c r="AI98" s="48">
        <v>1</v>
      </c>
      <c r="AK98" s="48">
        <v>0</v>
      </c>
      <c r="AL98" s="48">
        <v>-1</v>
      </c>
      <c r="AM98" s="48">
        <v>1</v>
      </c>
      <c r="AN98" s="48">
        <v>1</v>
      </c>
      <c r="AP98" s="48">
        <v>0</v>
      </c>
      <c r="AQ98" s="48">
        <v>-1</v>
      </c>
      <c r="AR98" s="48">
        <v>1</v>
      </c>
      <c r="AS98" s="48">
        <v>1</v>
      </c>
      <c r="AU98" s="48">
        <v>0</v>
      </c>
      <c r="AV98" s="48">
        <v>-1</v>
      </c>
      <c r="AW98" s="48">
        <v>1</v>
      </c>
      <c r="AX98" s="48">
        <v>1</v>
      </c>
    </row>
    <row r="99" spans="17:50">
      <c r="Q99" s="48">
        <v>1</v>
      </c>
      <c r="R99" s="48">
        <v>-1</v>
      </c>
      <c r="S99" s="48">
        <v>1</v>
      </c>
      <c r="T99" s="48">
        <v>1</v>
      </c>
      <c r="V99" s="48">
        <v>1</v>
      </c>
      <c r="W99" s="48">
        <v>-1</v>
      </c>
      <c r="X99" s="48">
        <v>1</v>
      </c>
      <c r="Y99" s="48">
        <v>1</v>
      </c>
      <c r="AF99" s="48">
        <v>1</v>
      </c>
      <c r="AG99" s="48">
        <v>-1</v>
      </c>
      <c r="AH99" s="48">
        <v>1</v>
      </c>
      <c r="AI99" s="48">
        <v>1</v>
      </c>
      <c r="AK99" s="48">
        <v>1</v>
      </c>
      <c r="AL99" s="48">
        <v>-1</v>
      </c>
      <c r="AM99" s="48">
        <v>1</v>
      </c>
      <c r="AN99" s="48">
        <v>1</v>
      </c>
      <c r="AP99" s="48">
        <v>1</v>
      </c>
      <c r="AQ99" s="48">
        <v>-1</v>
      </c>
      <c r="AR99" s="48">
        <v>1</v>
      </c>
      <c r="AS99" s="48">
        <v>1</v>
      </c>
      <c r="AU99" s="48">
        <v>1</v>
      </c>
      <c r="AV99" s="48">
        <v>-1</v>
      </c>
      <c r="AW99" s="48">
        <v>1</v>
      </c>
      <c r="AX99" s="48">
        <v>1</v>
      </c>
    </row>
    <row r="100" spans="17:50">
      <c r="Q100" s="48">
        <v>-1</v>
      </c>
      <c r="R100" s="48">
        <v>-1</v>
      </c>
      <c r="S100" s="48">
        <v>1</v>
      </c>
      <c r="T100" s="48">
        <v>1</v>
      </c>
      <c r="V100" s="48">
        <v>-1</v>
      </c>
      <c r="W100" s="48">
        <v>-1</v>
      </c>
      <c r="X100" s="48">
        <v>1</v>
      </c>
      <c r="Y100" s="48">
        <v>1</v>
      </c>
      <c r="AF100" s="48">
        <v>-1</v>
      </c>
      <c r="AG100" s="48">
        <v>-1</v>
      </c>
      <c r="AH100" s="48">
        <v>1</v>
      </c>
      <c r="AI100" s="48">
        <v>1</v>
      </c>
      <c r="AK100" s="48">
        <v>-1</v>
      </c>
      <c r="AL100" s="48">
        <v>-1</v>
      </c>
      <c r="AM100" s="48">
        <v>1</v>
      </c>
      <c r="AN100" s="48">
        <v>1</v>
      </c>
      <c r="AP100" s="48">
        <v>-1</v>
      </c>
      <c r="AQ100" s="48">
        <v>-1</v>
      </c>
      <c r="AR100" s="48">
        <v>1</v>
      </c>
      <c r="AS100" s="48">
        <v>1</v>
      </c>
      <c r="AU100" s="48">
        <v>-1</v>
      </c>
      <c r="AV100" s="48">
        <v>-1</v>
      </c>
      <c r="AW100" s="48">
        <v>1</v>
      </c>
      <c r="AX100" s="48">
        <v>1</v>
      </c>
    </row>
    <row r="101" spans="17:50">
      <c r="Q101" s="48">
        <v>0</v>
      </c>
      <c r="R101" s="48">
        <v>-2</v>
      </c>
      <c r="S101" s="48">
        <v>1</v>
      </c>
      <c r="T101" s="48">
        <v>1</v>
      </c>
      <c r="V101" s="48">
        <v>0</v>
      </c>
      <c r="W101" s="48">
        <v>-2</v>
      </c>
      <c r="X101" s="48">
        <v>1</v>
      </c>
      <c r="Y101" s="48">
        <v>1</v>
      </c>
      <c r="AF101" s="48">
        <v>0</v>
      </c>
      <c r="AG101" s="48">
        <v>-2</v>
      </c>
      <c r="AH101" s="48">
        <v>1</v>
      </c>
      <c r="AI101" s="48">
        <v>1</v>
      </c>
      <c r="AK101" s="48">
        <v>0</v>
      </c>
      <c r="AL101" s="48">
        <v>-2</v>
      </c>
      <c r="AM101" s="48">
        <v>1</v>
      </c>
      <c r="AN101" s="48">
        <v>1</v>
      </c>
      <c r="AP101" s="48">
        <v>0</v>
      </c>
      <c r="AQ101" s="48">
        <v>-2</v>
      </c>
      <c r="AR101" s="48">
        <v>1</v>
      </c>
      <c r="AS101" s="48">
        <v>1</v>
      </c>
      <c r="AU101" s="48">
        <v>0</v>
      </c>
      <c r="AV101" s="48">
        <v>-2</v>
      </c>
      <c r="AW101" s="48">
        <v>1</v>
      </c>
      <c r="AX101" s="48">
        <v>1</v>
      </c>
    </row>
    <row r="102" spans="17:50">
      <c r="Q102" s="48">
        <v>1</v>
      </c>
      <c r="R102" s="48">
        <v>-2</v>
      </c>
      <c r="S102" s="48">
        <v>1</v>
      </c>
      <c r="T102" s="48">
        <v>1</v>
      </c>
      <c r="V102" s="48">
        <v>1</v>
      </c>
      <c r="W102" s="48">
        <v>-2</v>
      </c>
      <c r="X102" s="48">
        <v>1</v>
      </c>
      <c r="Y102" s="48">
        <v>1</v>
      </c>
      <c r="AF102" s="48">
        <v>1</v>
      </c>
      <c r="AG102" s="48">
        <v>-2</v>
      </c>
      <c r="AH102" s="48">
        <v>1</v>
      </c>
      <c r="AI102" s="48">
        <v>1</v>
      </c>
      <c r="AK102" s="48">
        <v>1</v>
      </c>
      <c r="AL102" s="48">
        <v>-2</v>
      </c>
      <c r="AM102" s="48">
        <v>1</v>
      </c>
      <c r="AN102" s="48">
        <v>1</v>
      </c>
      <c r="AP102" s="48">
        <v>1</v>
      </c>
      <c r="AQ102" s="48">
        <v>-2</v>
      </c>
      <c r="AR102" s="48">
        <v>1</v>
      </c>
      <c r="AS102" s="48">
        <v>1</v>
      </c>
      <c r="AU102" s="48">
        <v>1</v>
      </c>
      <c r="AV102" s="48">
        <v>-2</v>
      </c>
      <c r="AW102" s="48">
        <v>1</v>
      </c>
      <c r="AX102" s="48">
        <v>1</v>
      </c>
    </row>
    <row r="103" spans="17:50">
      <c r="Q103" s="48">
        <v>-1</v>
      </c>
      <c r="R103" s="48">
        <v>-2</v>
      </c>
      <c r="S103" s="48">
        <v>1</v>
      </c>
      <c r="T103" s="48">
        <v>1</v>
      </c>
      <c r="V103" s="48">
        <v>-1</v>
      </c>
      <c r="W103" s="48">
        <v>-2</v>
      </c>
      <c r="X103" s="48">
        <v>1</v>
      </c>
      <c r="Y103" s="48">
        <v>1</v>
      </c>
      <c r="AF103" s="48">
        <v>-1</v>
      </c>
      <c r="AG103" s="48">
        <v>-2</v>
      </c>
      <c r="AH103" s="48">
        <v>1</v>
      </c>
      <c r="AI103" s="48">
        <v>1</v>
      </c>
      <c r="AK103" s="48">
        <v>-1</v>
      </c>
      <c r="AL103" s="48">
        <v>-2</v>
      </c>
      <c r="AM103" s="48">
        <v>1</v>
      </c>
      <c r="AN103" s="48">
        <v>1</v>
      </c>
      <c r="AP103" s="48">
        <v>-1</v>
      </c>
      <c r="AQ103" s="48">
        <v>-2</v>
      </c>
      <c r="AR103" s="48">
        <v>1</v>
      </c>
      <c r="AS103" s="48">
        <v>1</v>
      </c>
      <c r="AU103" s="48">
        <v>-1</v>
      </c>
      <c r="AV103" s="48">
        <v>-2</v>
      </c>
      <c r="AW103" s="48">
        <v>1</v>
      </c>
      <c r="AX103" s="48">
        <v>1</v>
      </c>
    </row>
    <row r="104" spans="17:50">
      <c r="Q104" s="48">
        <v>0</v>
      </c>
      <c r="R104" s="48">
        <v>-3</v>
      </c>
      <c r="S104" s="48">
        <v>1</v>
      </c>
      <c r="T104" s="48">
        <v>1</v>
      </c>
      <c r="V104" s="48">
        <v>0</v>
      </c>
      <c r="W104" s="48">
        <v>-3</v>
      </c>
      <c r="X104" s="48">
        <v>1</v>
      </c>
      <c r="Y104" s="48">
        <v>1</v>
      </c>
      <c r="AF104" s="48">
        <v>0</v>
      </c>
      <c r="AG104" s="48">
        <v>-3</v>
      </c>
      <c r="AH104" s="48">
        <v>1</v>
      </c>
      <c r="AI104" s="48">
        <v>1</v>
      </c>
      <c r="AK104" s="48">
        <v>0</v>
      </c>
      <c r="AL104" s="48">
        <v>-3</v>
      </c>
      <c r="AM104" s="48">
        <v>1</v>
      </c>
      <c r="AN104" s="48">
        <v>1</v>
      </c>
      <c r="AP104" s="48">
        <v>0</v>
      </c>
      <c r="AQ104" s="48">
        <v>-3</v>
      </c>
      <c r="AR104" s="48">
        <v>1</v>
      </c>
      <c r="AS104" s="48">
        <v>1</v>
      </c>
      <c r="AU104" s="48">
        <v>0</v>
      </c>
      <c r="AV104" s="48">
        <v>-3</v>
      </c>
      <c r="AW104" s="48">
        <v>1</v>
      </c>
      <c r="AX104" s="48">
        <v>1</v>
      </c>
    </row>
    <row r="105" spans="17:50">
      <c r="Q105" s="48">
        <v>1</v>
      </c>
      <c r="R105" s="48">
        <v>-3</v>
      </c>
      <c r="S105" s="48">
        <v>1</v>
      </c>
      <c r="T105" s="48">
        <v>1</v>
      </c>
      <c r="V105" s="48">
        <v>1</v>
      </c>
      <c r="W105" s="48">
        <v>-3</v>
      </c>
      <c r="X105" s="48">
        <v>1</v>
      </c>
      <c r="Y105" s="48">
        <v>1</v>
      </c>
      <c r="AF105" s="48">
        <v>1</v>
      </c>
      <c r="AG105" s="48">
        <v>-3</v>
      </c>
      <c r="AH105" s="48">
        <v>1</v>
      </c>
      <c r="AI105" s="48">
        <v>1</v>
      </c>
      <c r="AK105" s="48">
        <v>1</v>
      </c>
      <c r="AL105" s="48">
        <v>-3</v>
      </c>
      <c r="AM105" s="48">
        <v>1</v>
      </c>
      <c r="AN105" s="48">
        <v>1</v>
      </c>
      <c r="AP105" s="48">
        <v>1</v>
      </c>
      <c r="AQ105" s="48">
        <v>-3</v>
      </c>
      <c r="AR105" s="48">
        <v>1</v>
      </c>
      <c r="AS105" s="48">
        <v>1</v>
      </c>
      <c r="AU105" s="48">
        <v>1</v>
      </c>
      <c r="AV105" s="48">
        <v>-3</v>
      </c>
      <c r="AW105" s="48">
        <v>1</v>
      </c>
      <c r="AX105" s="48">
        <v>1</v>
      </c>
    </row>
    <row r="106" spans="17:50">
      <c r="Q106" s="48">
        <v>-1</v>
      </c>
      <c r="R106" s="48">
        <v>-3</v>
      </c>
      <c r="S106" s="48">
        <v>1</v>
      </c>
      <c r="T106" s="48">
        <v>1</v>
      </c>
      <c r="V106" s="48">
        <v>-1</v>
      </c>
      <c r="W106" s="48">
        <v>-3</v>
      </c>
      <c r="X106" s="48">
        <v>1</v>
      </c>
      <c r="Y106" s="48">
        <v>1</v>
      </c>
      <c r="AF106" s="48">
        <v>-1</v>
      </c>
      <c r="AG106" s="48">
        <v>-3</v>
      </c>
      <c r="AH106" s="48">
        <v>1</v>
      </c>
      <c r="AI106" s="48">
        <v>1</v>
      </c>
      <c r="AK106" s="48">
        <v>-1</v>
      </c>
      <c r="AL106" s="48">
        <v>-3</v>
      </c>
      <c r="AM106" s="48">
        <v>1</v>
      </c>
      <c r="AN106" s="48">
        <v>1</v>
      </c>
      <c r="AP106" s="48">
        <v>-1</v>
      </c>
      <c r="AQ106" s="48">
        <v>-3</v>
      </c>
      <c r="AR106" s="48">
        <v>1</v>
      </c>
      <c r="AS106" s="48">
        <v>1</v>
      </c>
      <c r="AU106" s="48">
        <v>-1</v>
      </c>
      <c r="AV106" s="48">
        <v>-3</v>
      </c>
      <c r="AW106" s="48">
        <v>1</v>
      </c>
      <c r="AX106" s="48">
        <v>1</v>
      </c>
    </row>
    <row r="107" spans="17:50">
      <c r="Q107" s="48">
        <v>0</v>
      </c>
      <c r="R107" s="48">
        <v>0</v>
      </c>
      <c r="S107" s="48">
        <v>-1</v>
      </c>
      <c r="T107" s="48">
        <v>1</v>
      </c>
      <c r="V107" s="48">
        <v>0</v>
      </c>
      <c r="W107" s="48">
        <v>0</v>
      </c>
      <c r="X107" s="48">
        <v>-1</v>
      </c>
      <c r="Y107" s="48">
        <v>1</v>
      </c>
      <c r="AF107" s="48">
        <v>0</v>
      </c>
      <c r="AG107" s="48">
        <v>0</v>
      </c>
      <c r="AH107" s="48">
        <v>-1</v>
      </c>
      <c r="AI107" s="48">
        <v>1</v>
      </c>
      <c r="AK107" s="48">
        <v>0</v>
      </c>
      <c r="AL107" s="48">
        <v>0</v>
      </c>
      <c r="AM107" s="48">
        <v>-1</v>
      </c>
      <c r="AN107" s="48">
        <v>1</v>
      </c>
      <c r="AP107" s="48">
        <v>0</v>
      </c>
      <c r="AQ107" s="48">
        <v>0</v>
      </c>
      <c r="AR107" s="48">
        <v>-1</v>
      </c>
      <c r="AS107" s="48">
        <v>1</v>
      </c>
      <c r="AU107" s="48">
        <v>0</v>
      </c>
      <c r="AV107" s="48">
        <v>0</v>
      </c>
      <c r="AW107" s="48">
        <v>-1</v>
      </c>
      <c r="AX107" s="48">
        <v>1</v>
      </c>
    </row>
    <row r="108" spans="17:50">
      <c r="Q108" s="48">
        <v>1</v>
      </c>
      <c r="R108" s="48">
        <v>0</v>
      </c>
      <c r="S108" s="48">
        <v>-1</v>
      </c>
      <c r="T108" s="48">
        <v>1</v>
      </c>
      <c r="V108" s="48">
        <v>1</v>
      </c>
      <c r="W108" s="48">
        <v>0</v>
      </c>
      <c r="X108" s="48">
        <v>-1</v>
      </c>
      <c r="Y108" s="48">
        <v>1</v>
      </c>
      <c r="AF108" s="48">
        <v>1</v>
      </c>
      <c r="AG108" s="48">
        <v>0</v>
      </c>
      <c r="AH108" s="48">
        <v>-1</v>
      </c>
      <c r="AI108" s="48">
        <v>1</v>
      </c>
      <c r="AK108" s="48">
        <v>1</v>
      </c>
      <c r="AL108" s="48">
        <v>0</v>
      </c>
      <c r="AM108" s="48">
        <v>-1</v>
      </c>
      <c r="AN108" s="48">
        <v>1</v>
      </c>
      <c r="AP108" s="48">
        <v>1</v>
      </c>
      <c r="AQ108" s="48">
        <v>0</v>
      </c>
      <c r="AR108" s="48">
        <v>-1</v>
      </c>
      <c r="AS108" s="48">
        <v>1</v>
      </c>
      <c r="AU108" s="48">
        <v>1</v>
      </c>
      <c r="AV108" s="48">
        <v>0</v>
      </c>
      <c r="AW108" s="48">
        <v>-1</v>
      </c>
      <c r="AX108" s="48">
        <v>1</v>
      </c>
    </row>
    <row r="109" spans="17:50">
      <c r="Q109" s="48">
        <v>-1</v>
      </c>
      <c r="R109" s="48">
        <v>0</v>
      </c>
      <c r="S109" s="48">
        <v>-1</v>
      </c>
      <c r="T109" s="48">
        <v>1</v>
      </c>
      <c r="V109" s="48">
        <v>-1</v>
      </c>
      <c r="W109" s="48">
        <v>0</v>
      </c>
      <c r="X109" s="48">
        <v>-1</v>
      </c>
      <c r="Y109" s="48">
        <v>1</v>
      </c>
      <c r="AF109" s="48">
        <v>-1</v>
      </c>
      <c r="AG109" s="48">
        <v>0</v>
      </c>
      <c r="AH109" s="48">
        <v>-1</v>
      </c>
      <c r="AI109" s="48">
        <v>1</v>
      </c>
      <c r="AK109" s="48">
        <v>-1</v>
      </c>
      <c r="AL109" s="48">
        <v>0</v>
      </c>
      <c r="AM109" s="48">
        <v>-1</v>
      </c>
      <c r="AN109" s="48">
        <v>1</v>
      </c>
      <c r="AP109" s="48">
        <v>-1</v>
      </c>
      <c r="AQ109" s="48">
        <v>0</v>
      </c>
      <c r="AR109" s="48">
        <v>-1</v>
      </c>
      <c r="AS109" s="48">
        <v>1</v>
      </c>
      <c r="AU109" s="48">
        <v>-1</v>
      </c>
      <c r="AV109" s="48">
        <v>0</v>
      </c>
      <c r="AW109" s="48">
        <v>-1</v>
      </c>
      <c r="AX109" s="48">
        <v>1</v>
      </c>
    </row>
    <row r="110" spans="17:50">
      <c r="Q110" s="48">
        <v>0</v>
      </c>
      <c r="R110" s="48">
        <v>1</v>
      </c>
      <c r="S110" s="48">
        <v>-1</v>
      </c>
      <c r="T110" s="48">
        <v>1</v>
      </c>
      <c r="V110" s="48">
        <v>0</v>
      </c>
      <c r="W110" s="48">
        <v>1</v>
      </c>
      <c r="X110" s="48">
        <v>-1</v>
      </c>
      <c r="Y110" s="48">
        <v>1</v>
      </c>
      <c r="AF110" s="48">
        <v>0</v>
      </c>
      <c r="AG110" s="48">
        <v>1</v>
      </c>
      <c r="AH110" s="48">
        <v>-1</v>
      </c>
      <c r="AI110" s="48">
        <v>1</v>
      </c>
      <c r="AK110" s="48">
        <v>0</v>
      </c>
      <c r="AL110" s="48">
        <v>1</v>
      </c>
      <c r="AM110" s="48">
        <v>-1</v>
      </c>
      <c r="AN110" s="48">
        <v>1</v>
      </c>
      <c r="AP110" s="48">
        <v>0</v>
      </c>
      <c r="AQ110" s="48">
        <v>1</v>
      </c>
      <c r="AR110" s="48">
        <v>-1</v>
      </c>
      <c r="AS110" s="48">
        <v>1</v>
      </c>
      <c r="AU110" s="48">
        <v>0</v>
      </c>
      <c r="AV110" s="48">
        <v>1</v>
      </c>
      <c r="AW110" s="48">
        <v>-1</v>
      </c>
      <c r="AX110" s="48">
        <v>1</v>
      </c>
    </row>
    <row r="111" spans="17:50">
      <c r="Q111" s="48">
        <v>1</v>
      </c>
      <c r="R111" s="48">
        <v>1</v>
      </c>
      <c r="S111" s="48">
        <v>-1</v>
      </c>
      <c r="T111" s="48">
        <v>1</v>
      </c>
      <c r="V111" s="48">
        <v>1</v>
      </c>
      <c r="W111" s="48">
        <v>1</v>
      </c>
      <c r="X111" s="48">
        <v>-1</v>
      </c>
      <c r="Y111" s="48">
        <v>1</v>
      </c>
      <c r="AF111" s="48">
        <v>1</v>
      </c>
      <c r="AG111" s="48">
        <v>1</v>
      </c>
      <c r="AH111" s="48">
        <v>-1</v>
      </c>
      <c r="AI111" s="48">
        <v>1</v>
      </c>
      <c r="AK111" s="48">
        <v>1</v>
      </c>
      <c r="AL111" s="48">
        <v>1</v>
      </c>
      <c r="AM111" s="48">
        <v>-1</v>
      </c>
      <c r="AN111" s="48">
        <v>1</v>
      </c>
      <c r="AP111" s="48">
        <v>1</v>
      </c>
      <c r="AQ111" s="48">
        <v>1</v>
      </c>
      <c r="AR111" s="48">
        <v>-1</v>
      </c>
      <c r="AS111" s="48">
        <v>1</v>
      </c>
      <c r="AU111" s="48">
        <v>1</v>
      </c>
      <c r="AV111" s="48">
        <v>1</v>
      </c>
      <c r="AW111" s="48">
        <v>-1</v>
      </c>
      <c r="AX111" s="48">
        <v>1</v>
      </c>
    </row>
    <row r="112" spans="17:50">
      <c r="Q112" s="48">
        <v>-1</v>
      </c>
      <c r="R112" s="48">
        <v>1</v>
      </c>
      <c r="S112" s="48">
        <v>-1</v>
      </c>
      <c r="T112" s="48">
        <v>1</v>
      </c>
      <c r="V112" s="48">
        <v>-1</v>
      </c>
      <c r="W112" s="48">
        <v>1</v>
      </c>
      <c r="X112" s="48">
        <v>-1</v>
      </c>
      <c r="Y112" s="48">
        <v>1</v>
      </c>
      <c r="AF112" s="48">
        <v>-1</v>
      </c>
      <c r="AG112" s="48">
        <v>1</v>
      </c>
      <c r="AH112" s="48">
        <v>-1</v>
      </c>
      <c r="AI112" s="48">
        <v>1</v>
      </c>
      <c r="AK112" s="48">
        <v>-1</v>
      </c>
      <c r="AL112" s="48">
        <v>1</v>
      </c>
      <c r="AM112" s="48">
        <v>-1</v>
      </c>
      <c r="AN112" s="48">
        <v>1</v>
      </c>
      <c r="AP112" s="48">
        <v>-1</v>
      </c>
      <c r="AQ112" s="48">
        <v>1</v>
      </c>
      <c r="AR112" s="48">
        <v>-1</v>
      </c>
      <c r="AS112" s="48">
        <v>1</v>
      </c>
      <c r="AU112" s="48">
        <v>-1</v>
      </c>
      <c r="AV112" s="48">
        <v>1</v>
      </c>
      <c r="AW112" s="48">
        <v>-1</v>
      </c>
      <c r="AX112" s="48">
        <v>1</v>
      </c>
    </row>
    <row r="113" spans="17:50">
      <c r="Q113" s="48">
        <v>0</v>
      </c>
      <c r="R113" s="48">
        <v>2</v>
      </c>
      <c r="S113" s="48">
        <v>-1</v>
      </c>
      <c r="T113" s="48">
        <v>1</v>
      </c>
      <c r="V113" s="48">
        <v>0</v>
      </c>
      <c r="W113" s="48">
        <v>2</v>
      </c>
      <c r="X113" s="48">
        <v>-1</v>
      </c>
      <c r="Y113" s="48">
        <v>1</v>
      </c>
      <c r="AF113" s="48">
        <v>0</v>
      </c>
      <c r="AG113" s="48">
        <v>2</v>
      </c>
      <c r="AH113" s="48">
        <v>-1</v>
      </c>
      <c r="AI113" s="48">
        <v>1</v>
      </c>
      <c r="AK113" s="48">
        <v>0</v>
      </c>
      <c r="AL113" s="48">
        <v>2</v>
      </c>
      <c r="AM113" s="48">
        <v>-1</v>
      </c>
      <c r="AN113" s="48">
        <v>1</v>
      </c>
      <c r="AP113" s="48">
        <v>0</v>
      </c>
      <c r="AQ113" s="48">
        <v>2</v>
      </c>
      <c r="AR113" s="48">
        <v>-1</v>
      </c>
      <c r="AS113" s="48">
        <v>1</v>
      </c>
      <c r="AU113" s="48">
        <v>0</v>
      </c>
      <c r="AV113" s="48">
        <v>2</v>
      </c>
      <c r="AW113" s="48">
        <v>-1</v>
      </c>
      <c r="AX113" s="48">
        <v>1</v>
      </c>
    </row>
    <row r="114" spans="17:50">
      <c r="Q114" s="48">
        <v>1</v>
      </c>
      <c r="R114" s="48">
        <v>2</v>
      </c>
      <c r="S114" s="48">
        <v>-1</v>
      </c>
      <c r="T114" s="48">
        <v>1</v>
      </c>
      <c r="V114" s="48">
        <v>1</v>
      </c>
      <c r="W114" s="48">
        <v>2</v>
      </c>
      <c r="X114" s="48">
        <v>-1</v>
      </c>
      <c r="Y114" s="48">
        <v>1</v>
      </c>
      <c r="AF114" s="48">
        <v>1</v>
      </c>
      <c r="AG114" s="48">
        <v>2</v>
      </c>
      <c r="AH114" s="48">
        <v>-1</v>
      </c>
      <c r="AI114" s="48">
        <v>1</v>
      </c>
      <c r="AK114" s="48">
        <v>1</v>
      </c>
      <c r="AL114" s="48">
        <v>2</v>
      </c>
      <c r="AM114" s="48">
        <v>-1</v>
      </c>
      <c r="AN114" s="48">
        <v>1</v>
      </c>
      <c r="AP114" s="48">
        <v>1</v>
      </c>
      <c r="AQ114" s="48">
        <v>2</v>
      </c>
      <c r="AR114" s="48">
        <v>-1</v>
      </c>
      <c r="AS114" s="48">
        <v>1</v>
      </c>
      <c r="AU114" s="48">
        <v>1</v>
      </c>
      <c r="AV114" s="48">
        <v>2</v>
      </c>
      <c r="AW114" s="48">
        <v>-1</v>
      </c>
      <c r="AX114" s="48">
        <v>1</v>
      </c>
    </row>
    <row r="115" spans="17:50">
      <c r="Q115" s="48">
        <v>-1</v>
      </c>
      <c r="R115" s="48">
        <v>2</v>
      </c>
      <c r="S115" s="48">
        <v>-1</v>
      </c>
      <c r="T115" s="48">
        <v>1</v>
      </c>
      <c r="V115" s="48">
        <v>-1</v>
      </c>
      <c r="W115" s="48">
        <v>2</v>
      </c>
      <c r="X115" s="48">
        <v>-1</v>
      </c>
      <c r="Y115" s="48">
        <v>1</v>
      </c>
      <c r="AF115" s="48">
        <v>-1</v>
      </c>
      <c r="AG115" s="48">
        <v>2</v>
      </c>
      <c r="AH115" s="48">
        <v>-1</v>
      </c>
      <c r="AI115" s="48">
        <v>1</v>
      </c>
      <c r="AK115" s="48">
        <v>-1</v>
      </c>
      <c r="AL115" s="48">
        <v>2</v>
      </c>
      <c r="AM115" s="48">
        <v>-1</v>
      </c>
      <c r="AN115" s="48">
        <v>1</v>
      </c>
      <c r="AP115" s="48">
        <v>-1</v>
      </c>
      <c r="AQ115" s="48">
        <v>2</v>
      </c>
      <c r="AR115" s="48">
        <v>-1</v>
      </c>
      <c r="AS115" s="48">
        <v>1</v>
      </c>
      <c r="AU115" s="48">
        <v>-1</v>
      </c>
      <c r="AV115" s="48">
        <v>2</v>
      </c>
      <c r="AW115" s="48">
        <v>-1</v>
      </c>
      <c r="AX115" s="48">
        <v>1</v>
      </c>
    </row>
    <row r="116" spans="17:50">
      <c r="Q116" s="48">
        <v>0</v>
      </c>
      <c r="R116" s="48">
        <v>3</v>
      </c>
      <c r="S116" s="48">
        <v>-1</v>
      </c>
      <c r="T116" s="48">
        <v>1</v>
      </c>
      <c r="V116" s="48">
        <v>0</v>
      </c>
      <c r="W116" s="48">
        <v>3</v>
      </c>
      <c r="X116" s="48">
        <v>-1</v>
      </c>
      <c r="Y116" s="48">
        <v>1</v>
      </c>
      <c r="AF116" s="48">
        <v>0</v>
      </c>
      <c r="AG116" s="48">
        <v>3</v>
      </c>
      <c r="AH116" s="48">
        <v>-1</v>
      </c>
      <c r="AI116" s="48">
        <v>1</v>
      </c>
      <c r="AK116" s="48">
        <v>0</v>
      </c>
      <c r="AL116" s="48">
        <v>3</v>
      </c>
      <c r="AM116" s="48">
        <v>-1</v>
      </c>
      <c r="AN116" s="48">
        <v>1</v>
      </c>
      <c r="AP116" s="48">
        <v>0</v>
      </c>
      <c r="AQ116" s="48">
        <v>3</v>
      </c>
      <c r="AR116" s="48">
        <v>-1</v>
      </c>
      <c r="AS116" s="48">
        <v>1</v>
      </c>
      <c r="AU116" s="48">
        <v>0</v>
      </c>
      <c r="AV116" s="48">
        <v>3</v>
      </c>
      <c r="AW116" s="48">
        <v>-1</v>
      </c>
      <c r="AX116" s="48">
        <v>1</v>
      </c>
    </row>
    <row r="117" spans="17:50">
      <c r="Q117" s="48">
        <v>1</v>
      </c>
      <c r="R117" s="48">
        <v>3</v>
      </c>
      <c r="S117" s="48">
        <v>-1</v>
      </c>
      <c r="T117" s="48">
        <v>1</v>
      </c>
      <c r="V117" s="48">
        <v>1</v>
      </c>
      <c r="W117" s="48">
        <v>3</v>
      </c>
      <c r="X117" s="48">
        <v>-1</v>
      </c>
      <c r="Y117" s="48">
        <v>1</v>
      </c>
      <c r="AF117" s="48">
        <v>1</v>
      </c>
      <c r="AG117" s="48">
        <v>3</v>
      </c>
      <c r="AH117" s="48">
        <v>-1</v>
      </c>
      <c r="AI117" s="48">
        <v>1</v>
      </c>
      <c r="AK117" s="48">
        <v>1</v>
      </c>
      <c r="AL117" s="48">
        <v>3</v>
      </c>
      <c r="AM117" s="48">
        <v>-1</v>
      </c>
      <c r="AN117" s="48">
        <v>1</v>
      </c>
      <c r="AP117" s="48">
        <v>1</v>
      </c>
      <c r="AQ117" s="48">
        <v>3</v>
      </c>
      <c r="AR117" s="48">
        <v>-1</v>
      </c>
      <c r="AS117" s="48">
        <v>1</v>
      </c>
      <c r="AU117" s="48">
        <v>1</v>
      </c>
      <c r="AV117" s="48">
        <v>3</v>
      </c>
      <c r="AW117" s="48">
        <v>-1</v>
      </c>
      <c r="AX117" s="48">
        <v>1</v>
      </c>
    </row>
    <row r="118" spans="17:50">
      <c r="Q118" s="48">
        <v>-1</v>
      </c>
      <c r="R118" s="48">
        <v>3</v>
      </c>
      <c r="S118" s="48">
        <v>-1</v>
      </c>
      <c r="T118" s="48">
        <v>1</v>
      </c>
      <c r="V118" s="48">
        <v>-1</v>
      </c>
      <c r="W118" s="48">
        <v>3</v>
      </c>
      <c r="X118" s="48">
        <v>-1</v>
      </c>
      <c r="Y118" s="48">
        <v>1</v>
      </c>
      <c r="AF118" s="48">
        <v>-1</v>
      </c>
      <c r="AG118" s="48">
        <v>3</v>
      </c>
      <c r="AH118" s="48">
        <v>-1</v>
      </c>
      <c r="AI118" s="48">
        <v>1</v>
      </c>
      <c r="AK118" s="48">
        <v>-1</v>
      </c>
      <c r="AL118" s="48">
        <v>3</v>
      </c>
      <c r="AM118" s="48">
        <v>-1</v>
      </c>
      <c r="AN118" s="48">
        <v>1</v>
      </c>
      <c r="AP118" s="48">
        <v>-1</v>
      </c>
      <c r="AQ118" s="48">
        <v>3</v>
      </c>
      <c r="AR118" s="48">
        <v>-1</v>
      </c>
      <c r="AS118" s="48">
        <v>1</v>
      </c>
      <c r="AU118" s="48">
        <v>-1</v>
      </c>
      <c r="AV118" s="48">
        <v>3</v>
      </c>
      <c r="AW118" s="48">
        <v>-1</v>
      </c>
      <c r="AX118" s="48">
        <v>1</v>
      </c>
    </row>
    <row r="119" spans="17:50">
      <c r="Q119" s="48">
        <v>0</v>
      </c>
      <c r="R119" s="48">
        <v>-1</v>
      </c>
      <c r="S119" s="48">
        <v>-1</v>
      </c>
      <c r="T119" s="48">
        <v>1</v>
      </c>
      <c r="V119" s="48">
        <v>0</v>
      </c>
      <c r="W119" s="48">
        <v>-1</v>
      </c>
      <c r="X119" s="48">
        <v>-1</v>
      </c>
      <c r="Y119" s="48">
        <v>1</v>
      </c>
      <c r="AF119" s="48">
        <v>0</v>
      </c>
      <c r="AG119" s="48">
        <v>-1</v>
      </c>
      <c r="AH119" s="48">
        <v>-1</v>
      </c>
      <c r="AI119" s="48">
        <v>1</v>
      </c>
      <c r="AK119" s="48">
        <v>0</v>
      </c>
      <c r="AL119" s="48">
        <v>-1</v>
      </c>
      <c r="AM119" s="48">
        <v>-1</v>
      </c>
      <c r="AN119" s="48">
        <v>1</v>
      </c>
      <c r="AP119" s="48">
        <v>0</v>
      </c>
      <c r="AQ119" s="48">
        <v>-1</v>
      </c>
      <c r="AR119" s="48">
        <v>-1</v>
      </c>
      <c r="AS119" s="48">
        <v>1</v>
      </c>
      <c r="AU119" s="48">
        <v>0</v>
      </c>
      <c r="AV119" s="48">
        <v>-1</v>
      </c>
      <c r="AW119" s="48">
        <v>-1</v>
      </c>
      <c r="AX119" s="48">
        <v>1</v>
      </c>
    </row>
    <row r="120" spans="17:50">
      <c r="Q120" s="48">
        <v>1</v>
      </c>
      <c r="R120" s="48">
        <v>-1</v>
      </c>
      <c r="S120" s="48">
        <v>-1</v>
      </c>
      <c r="T120" s="48">
        <v>1</v>
      </c>
      <c r="V120" s="48">
        <v>1</v>
      </c>
      <c r="W120" s="48">
        <v>-1</v>
      </c>
      <c r="X120" s="48">
        <v>-1</v>
      </c>
      <c r="Y120" s="48">
        <v>1</v>
      </c>
      <c r="AF120" s="48">
        <v>1</v>
      </c>
      <c r="AG120" s="48">
        <v>-1</v>
      </c>
      <c r="AH120" s="48">
        <v>-1</v>
      </c>
      <c r="AI120" s="48">
        <v>1</v>
      </c>
      <c r="AK120" s="48">
        <v>1</v>
      </c>
      <c r="AL120" s="48">
        <v>-1</v>
      </c>
      <c r="AM120" s="48">
        <v>-1</v>
      </c>
      <c r="AN120" s="48">
        <v>1</v>
      </c>
      <c r="AP120" s="48">
        <v>1</v>
      </c>
      <c r="AQ120" s="48">
        <v>-1</v>
      </c>
      <c r="AR120" s="48">
        <v>-1</v>
      </c>
      <c r="AS120" s="48">
        <v>1</v>
      </c>
      <c r="AU120" s="48">
        <v>1</v>
      </c>
      <c r="AV120" s="48">
        <v>-1</v>
      </c>
      <c r="AW120" s="48">
        <v>-1</v>
      </c>
      <c r="AX120" s="48">
        <v>1</v>
      </c>
    </row>
    <row r="121" spans="17:50">
      <c r="Q121" s="48">
        <v>-1</v>
      </c>
      <c r="R121" s="48">
        <v>-1</v>
      </c>
      <c r="S121" s="48">
        <v>-1</v>
      </c>
      <c r="T121" s="48">
        <v>1</v>
      </c>
      <c r="V121" s="48">
        <v>-1</v>
      </c>
      <c r="W121" s="48">
        <v>-1</v>
      </c>
      <c r="X121" s="48">
        <v>-1</v>
      </c>
      <c r="Y121" s="48">
        <v>1</v>
      </c>
      <c r="AF121" s="48">
        <v>-1</v>
      </c>
      <c r="AG121" s="48">
        <v>-1</v>
      </c>
      <c r="AH121" s="48">
        <v>-1</v>
      </c>
      <c r="AI121" s="48">
        <v>1</v>
      </c>
      <c r="AK121" s="48">
        <v>-1</v>
      </c>
      <c r="AL121" s="48">
        <v>-1</v>
      </c>
      <c r="AM121" s="48">
        <v>-1</v>
      </c>
      <c r="AN121" s="48">
        <v>1</v>
      </c>
      <c r="AP121" s="48">
        <v>-1</v>
      </c>
      <c r="AQ121" s="48">
        <v>-1</v>
      </c>
      <c r="AR121" s="48">
        <v>-1</v>
      </c>
      <c r="AS121" s="48">
        <v>1</v>
      </c>
      <c r="AU121" s="48">
        <v>-1</v>
      </c>
      <c r="AV121" s="48">
        <v>-1</v>
      </c>
      <c r="AW121" s="48">
        <v>-1</v>
      </c>
      <c r="AX121" s="48">
        <v>1</v>
      </c>
    </row>
    <row r="122" spans="17:50">
      <c r="Q122" s="48">
        <v>0</v>
      </c>
      <c r="R122" s="48">
        <v>-2</v>
      </c>
      <c r="S122" s="48">
        <v>-1</v>
      </c>
      <c r="T122" s="48">
        <v>1</v>
      </c>
      <c r="V122" s="48">
        <v>0</v>
      </c>
      <c r="W122" s="48">
        <v>-2</v>
      </c>
      <c r="X122" s="48">
        <v>-1</v>
      </c>
      <c r="Y122" s="48">
        <v>1</v>
      </c>
      <c r="AF122" s="48">
        <v>0</v>
      </c>
      <c r="AG122" s="48">
        <v>-2</v>
      </c>
      <c r="AH122" s="48">
        <v>-1</v>
      </c>
      <c r="AI122" s="48">
        <v>1</v>
      </c>
      <c r="AK122" s="48">
        <v>0</v>
      </c>
      <c r="AL122" s="48">
        <v>-2</v>
      </c>
      <c r="AM122" s="48">
        <v>-1</v>
      </c>
      <c r="AN122" s="48">
        <v>1</v>
      </c>
      <c r="AP122" s="48">
        <v>0</v>
      </c>
      <c r="AQ122" s="48">
        <v>-2</v>
      </c>
      <c r="AR122" s="48">
        <v>-1</v>
      </c>
      <c r="AS122" s="48">
        <v>1</v>
      </c>
      <c r="AU122" s="48">
        <v>0</v>
      </c>
      <c r="AV122" s="48">
        <v>-2</v>
      </c>
      <c r="AW122" s="48">
        <v>-1</v>
      </c>
      <c r="AX122" s="48">
        <v>1</v>
      </c>
    </row>
    <row r="123" spans="17:50">
      <c r="Q123" s="48">
        <v>1</v>
      </c>
      <c r="R123" s="48">
        <v>-2</v>
      </c>
      <c r="S123" s="48">
        <v>-1</v>
      </c>
      <c r="T123" s="48">
        <v>1</v>
      </c>
      <c r="V123" s="48">
        <v>1</v>
      </c>
      <c r="W123" s="48">
        <v>-2</v>
      </c>
      <c r="X123" s="48">
        <v>-1</v>
      </c>
      <c r="Y123" s="48">
        <v>1</v>
      </c>
      <c r="AF123" s="48">
        <v>1</v>
      </c>
      <c r="AG123" s="48">
        <v>-2</v>
      </c>
      <c r="AH123" s="48">
        <v>-1</v>
      </c>
      <c r="AI123" s="48">
        <v>1</v>
      </c>
      <c r="AK123" s="48">
        <v>1</v>
      </c>
      <c r="AL123" s="48">
        <v>-2</v>
      </c>
      <c r="AM123" s="48">
        <v>-1</v>
      </c>
      <c r="AN123" s="48">
        <v>1</v>
      </c>
      <c r="AP123" s="48">
        <v>1</v>
      </c>
      <c r="AQ123" s="48">
        <v>-2</v>
      </c>
      <c r="AR123" s="48">
        <v>-1</v>
      </c>
      <c r="AS123" s="48">
        <v>1</v>
      </c>
      <c r="AU123" s="48">
        <v>1</v>
      </c>
      <c r="AV123" s="48">
        <v>-2</v>
      </c>
      <c r="AW123" s="48">
        <v>-1</v>
      </c>
      <c r="AX123" s="48">
        <v>1</v>
      </c>
    </row>
    <row r="124" spans="17:50">
      <c r="Q124" s="48">
        <v>-1</v>
      </c>
      <c r="R124" s="48">
        <v>-2</v>
      </c>
      <c r="S124" s="48">
        <v>-1</v>
      </c>
      <c r="T124" s="48">
        <v>1</v>
      </c>
      <c r="V124" s="48">
        <v>-1</v>
      </c>
      <c r="W124" s="48">
        <v>-2</v>
      </c>
      <c r="X124" s="48">
        <v>-1</v>
      </c>
      <c r="Y124" s="48">
        <v>1</v>
      </c>
      <c r="AF124" s="48">
        <v>-1</v>
      </c>
      <c r="AG124" s="48">
        <v>-2</v>
      </c>
      <c r="AH124" s="48">
        <v>-1</v>
      </c>
      <c r="AI124" s="48">
        <v>1</v>
      </c>
      <c r="AK124" s="48">
        <v>-1</v>
      </c>
      <c r="AL124" s="48">
        <v>-2</v>
      </c>
      <c r="AM124" s="48">
        <v>-1</v>
      </c>
      <c r="AN124" s="48">
        <v>1</v>
      </c>
      <c r="AP124" s="48">
        <v>-1</v>
      </c>
      <c r="AQ124" s="48">
        <v>-2</v>
      </c>
      <c r="AR124" s="48">
        <v>-1</v>
      </c>
      <c r="AS124" s="48">
        <v>1</v>
      </c>
      <c r="AU124" s="48">
        <v>-1</v>
      </c>
      <c r="AV124" s="48">
        <v>-2</v>
      </c>
      <c r="AW124" s="48">
        <v>-1</v>
      </c>
      <c r="AX124" s="48">
        <v>1</v>
      </c>
    </row>
    <row r="125" spans="17:50">
      <c r="Q125" s="48">
        <v>0</v>
      </c>
      <c r="R125" s="48">
        <v>-3</v>
      </c>
      <c r="S125" s="48">
        <v>-1</v>
      </c>
      <c r="T125" s="48">
        <v>1</v>
      </c>
      <c r="V125" s="48">
        <v>0</v>
      </c>
      <c r="W125" s="48">
        <v>-3</v>
      </c>
      <c r="X125" s="48">
        <v>-1</v>
      </c>
      <c r="Y125" s="48">
        <v>1</v>
      </c>
      <c r="AF125" s="48">
        <v>0</v>
      </c>
      <c r="AG125" s="48">
        <v>-3</v>
      </c>
      <c r="AH125" s="48">
        <v>-1</v>
      </c>
      <c r="AI125" s="48">
        <v>1</v>
      </c>
      <c r="AK125" s="48">
        <v>0</v>
      </c>
      <c r="AL125" s="48">
        <v>-3</v>
      </c>
      <c r="AM125" s="48">
        <v>-1</v>
      </c>
      <c r="AN125" s="48">
        <v>1</v>
      </c>
      <c r="AP125" s="48">
        <v>0</v>
      </c>
      <c r="AQ125" s="48">
        <v>-3</v>
      </c>
      <c r="AR125" s="48">
        <v>-1</v>
      </c>
      <c r="AS125" s="48">
        <v>1</v>
      </c>
      <c r="AU125" s="48">
        <v>0</v>
      </c>
      <c r="AV125" s="48">
        <v>-3</v>
      </c>
      <c r="AW125" s="48">
        <v>-1</v>
      </c>
      <c r="AX125" s="48">
        <v>1</v>
      </c>
    </row>
    <row r="126" spans="17:50">
      <c r="Q126" s="48">
        <v>1</v>
      </c>
      <c r="R126" s="48">
        <v>-3</v>
      </c>
      <c r="S126" s="48">
        <v>-1</v>
      </c>
      <c r="T126" s="48">
        <v>1</v>
      </c>
      <c r="V126" s="48">
        <v>1</v>
      </c>
      <c r="W126" s="48">
        <v>-3</v>
      </c>
      <c r="X126" s="48">
        <v>-1</v>
      </c>
      <c r="Y126" s="48">
        <v>1</v>
      </c>
      <c r="AF126" s="48">
        <v>1</v>
      </c>
      <c r="AG126" s="48">
        <v>-3</v>
      </c>
      <c r="AH126" s="48">
        <v>-1</v>
      </c>
      <c r="AI126" s="48">
        <v>1</v>
      </c>
      <c r="AK126" s="48">
        <v>1</v>
      </c>
      <c r="AL126" s="48">
        <v>-3</v>
      </c>
      <c r="AM126" s="48">
        <v>-1</v>
      </c>
      <c r="AN126" s="48">
        <v>1</v>
      </c>
      <c r="AP126" s="48">
        <v>1</v>
      </c>
      <c r="AQ126" s="48">
        <v>-3</v>
      </c>
      <c r="AR126" s="48">
        <v>-1</v>
      </c>
      <c r="AS126" s="48">
        <v>1</v>
      </c>
      <c r="AU126" s="48">
        <v>1</v>
      </c>
      <c r="AV126" s="48">
        <v>-3</v>
      </c>
      <c r="AW126" s="48">
        <v>-1</v>
      </c>
      <c r="AX126" s="48">
        <v>1</v>
      </c>
    </row>
    <row r="127" spans="17:50">
      <c r="Q127" s="48">
        <v>-1</v>
      </c>
      <c r="R127" s="48">
        <v>-3</v>
      </c>
      <c r="S127" s="48">
        <v>-1</v>
      </c>
      <c r="T127" s="48">
        <v>1</v>
      </c>
      <c r="V127" s="48">
        <v>-1</v>
      </c>
      <c r="W127" s="48">
        <v>-3</v>
      </c>
      <c r="X127" s="48">
        <v>-1</v>
      </c>
      <c r="Y127" s="48">
        <v>1</v>
      </c>
      <c r="AF127" s="48">
        <v>-1</v>
      </c>
      <c r="AG127" s="48">
        <v>-3</v>
      </c>
      <c r="AH127" s="48">
        <v>-1</v>
      </c>
      <c r="AI127" s="48">
        <v>1</v>
      </c>
      <c r="AK127" s="48">
        <v>-1</v>
      </c>
      <c r="AL127" s="48">
        <v>-3</v>
      </c>
      <c r="AM127" s="48">
        <v>-1</v>
      </c>
      <c r="AN127" s="48">
        <v>1</v>
      </c>
      <c r="AP127" s="48">
        <v>-1</v>
      </c>
      <c r="AQ127" s="48">
        <v>-3</v>
      </c>
      <c r="AR127" s="48">
        <v>-1</v>
      </c>
      <c r="AS127" s="48">
        <v>1</v>
      </c>
      <c r="AU127" s="48">
        <v>-1</v>
      </c>
      <c r="AV127" s="48">
        <v>-3</v>
      </c>
      <c r="AW127" s="48">
        <v>-1</v>
      </c>
      <c r="AX127" s="48">
        <v>1</v>
      </c>
    </row>
    <row r="128" spans="17:50">
      <c r="V128" s="48">
        <v>0</v>
      </c>
      <c r="W128" s="48">
        <v>0</v>
      </c>
      <c r="X128" s="48">
        <v>0</v>
      </c>
      <c r="Y128" s="48">
        <v>-1</v>
      </c>
      <c r="AK128" s="48">
        <v>0</v>
      </c>
      <c r="AL128" s="48">
        <v>0</v>
      </c>
      <c r="AM128" s="48">
        <v>0</v>
      </c>
      <c r="AN128" s="48">
        <v>2</v>
      </c>
      <c r="AP128" s="48">
        <v>0</v>
      </c>
      <c r="AQ128" s="48">
        <v>0</v>
      </c>
      <c r="AR128" s="48">
        <v>0</v>
      </c>
      <c r="AS128" s="48">
        <v>2</v>
      </c>
      <c r="AU128" s="48">
        <v>0</v>
      </c>
      <c r="AV128" s="48">
        <v>0</v>
      </c>
      <c r="AW128" s="48">
        <v>0</v>
      </c>
      <c r="AX128" s="48">
        <v>2</v>
      </c>
    </row>
    <row r="129" spans="22:50">
      <c r="V129" s="48">
        <v>1</v>
      </c>
      <c r="W129" s="48">
        <v>0</v>
      </c>
      <c r="X129" s="48">
        <v>0</v>
      </c>
      <c r="Y129" s="48">
        <v>-1</v>
      </c>
      <c r="AK129" s="48">
        <v>1</v>
      </c>
      <c r="AL129" s="48">
        <v>0</v>
      </c>
      <c r="AM129" s="48">
        <v>0</v>
      </c>
      <c r="AN129" s="48">
        <v>2</v>
      </c>
      <c r="AP129" s="48">
        <v>1</v>
      </c>
      <c r="AQ129" s="48">
        <v>0</v>
      </c>
      <c r="AR129" s="48">
        <v>0</v>
      </c>
      <c r="AS129" s="48">
        <v>2</v>
      </c>
      <c r="AU129" s="48">
        <v>1</v>
      </c>
      <c r="AV129" s="48">
        <v>0</v>
      </c>
      <c r="AW129" s="48">
        <v>0</v>
      </c>
      <c r="AX129" s="48">
        <v>2</v>
      </c>
    </row>
    <row r="130" spans="22:50">
      <c r="V130" s="48">
        <v>-1</v>
      </c>
      <c r="W130" s="48">
        <v>0</v>
      </c>
      <c r="X130" s="48">
        <v>0</v>
      </c>
      <c r="Y130" s="48">
        <v>-1</v>
      </c>
      <c r="AK130" s="48">
        <v>-1</v>
      </c>
      <c r="AL130" s="48">
        <v>0</v>
      </c>
      <c r="AM130" s="48">
        <v>0</v>
      </c>
      <c r="AN130" s="48">
        <v>2</v>
      </c>
      <c r="AP130" s="48">
        <v>-1</v>
      </c>
      <c r="AQ130" s="48">
        <v>0</v>
      </c>
      <c r="AR130" s="48">
        <v>0</v>
      </c>
      <c r="AS130" s="48">
        <v>2</v>
      </c>
      <c r="AU130" s="48">
        <v>-1</v>
      </c>
      <c r="AV130" s="48">
        <v>0</v>
      </c>
      <c r="AW130" s="48">
        <v>0</v>
      </c>
      <c r="AX130" s="48">
        <v>2</v>
      </c>
    </row>
    <row r="131" spans="22:50">
      <c r="V131" s="48">
        <v>0</v>
      </c>
      <c r="W131" s="48">
        <v>1</v>
      </c>
      <c r="X131" s="48">
        <v>0</v>
      </c>
      <c r="Y131" s="48">
        <v>-1</v>
      </c>
      <c r="AK131" s="48">
        <v>0</v>
      </c>
      <c r="AL131" s="48">
        <v>1</v>
      </c>
      <c r="AM131" s="48">
        <v>0</v>
      </c>
      <c r="AN131" s="48">
        <v>2</v>
      </c>
      <c r="AP131" s="48">
        <v>0</v>
      </c>
      <c r="AQ131" s="48">
        <v>1</v>
      </c>
      <c r="AR131" s="48">
        <v>0</v>
      </c>
      <c r="AS131" s="48">
        <v>2</v>
      </c>
      <c r="AU131" s="48">
        <v>0</v>
      </c>
      <c r="AV131" s="48">
        <v>1</v>
      </c>
      <c r="AW131" s="48">
        <v>0</v>
      </c>
      <c r="AX131" s="48">
        <v>2</v>
      </c>
    </row>
    <row r="132" spans="22:50">
      <c r="V132" s="48">
        <v>1</v>
      </c>
      <c r="W132" s="48">
        <v>1</v>
      </c>
      <c r="X132" s="48">
        <v>0</v>
      </c>
      <c r="Y132" s="48">
        <v>-1</v>
      </c>
      <c r="AK132" s="48">
        <v>1</v>
      </c>
      <c r="AL132" s="48">
        <v>1</v>
      </c>
      <c r="AM132" s="48">
        <v>0</v>
      </c>
      <c r="AN132" s="48">
        <v>2</v>
      </c>
      <c r="AP132" s="48">
        <v>1</v>
      </c>
      <c r="AQ132" s="48">
        <v>1</v>
      </c>
      <c r="AR132" s="48">
        <v>0</v>
      </c>
      <c r="AS132" s="48">
        <v>2</v>
      </c>
      <c r="AU132" s="48">
        <v>1</v>
      </c>
      <c r="AV132" s="48">
        <v>1</v>
      </c>
      <c r="AW132" s="48">
        <v>0</v>
      </c>
      <c r="AX132" s="48">
        <v>2</v>
      </c>
    </row>
    <row r="133" spans="22:50">
      <c r="V133" s="48">
        <v>-1</v>
      </c>
      <c r="W133" s="48">
        <v>1</v>
      </c>
      <c r="X133" s="48">
        <v>0</v>
      </c>
      <c r="Y133" s="48">
        <v>-1</v>
      </c>
      <c r="AK133" s="48">
        <v>-1</v>
      </c>
      <c r="AL133" s="48">
        <v>1</v>
      </c>
      <c r="AM133" s="48">
        <v>0</v>
      </c>
      <c r="AN133" s="48">
        <v>2</v>
      </c>
      <c r="AP133" s="48">
        <v>-1</v>
      </c>
      <c r="AQ133" s="48">
        <v>1</v>
      </c>
      <c r="AR133" s="48">
        <v>0</v>
      </c>
      <c r="AS133" s="48">
        <v>2</v>
      </c>
      <c r="AU133" s="48">
        <v>-1</v>
      </c>
      <c r="AV133" s="48">
        <v>1</v>
      </c>
      <c r="AW133" s="48">
        <v>0</v>
      </c>
      <c r="AX133" s="48">
        <v>2</v>
      </c>
    </row>
    <row r="134" spans="22:50">
      <c r="V134" s="48">
        <v>0</v>
      </c>
      <c r="W134" s="48">
        <v>2</v>
      </c>
      <c r="X134" s="48">
        <v>0</v>
      </c>
      <c r="Y134" s="48">
        <v>-1</v>
      </c>
      <c r="AK134" s="48">
        <v>0</v>
      </c>
      <c r="AL134" s="48">
        <v>2</v>
      </c>
      <c r="AM134" s="48">
        <v>0</v>
      </c>
      <c r="AN134" s="48">
        <v>2</v>
      </c>
      <c r="AP134" s="48">
        <v>0</v>
      </c>
      <c r="AQ134" s="48">
        <v>2</v>
      </c>
      <c r="AR134" s="48">
        <v>0</v>
      </c>
      <c r="AS134" s="48">
        <v>2</v>
      </c>
      <c r="AU134" s="48">
        <v>0</v>
      </c>
      <c r="AV134" s="48">
        <v>2</v>
      </c>
      <c r="AW134" s="48">
        <v>0</v>
      </c>
      <c r="AX134" s="48">
        <v>2</v>
      </c>
    </row>
    <row r="135" spans="22:50">
      <c r="V135" s="48">
        <v>1</v>
      </c>
      <c r="W135" s="48">
        <v>2</v>
      </c>
      <c r="X135" s="48">
        <v>0</v>
      </c>
      <c r="Y135" s="48">
        <v>-1</v>
      </c>
      <c r="AK135" s="48">
        <v>1</v>
      </c>
      <c r="AL135" s="48">
        <v>2</v>
      </c>
      <c r="AM135" s="48">
        <v>0</v>
      </c>
      <c r="AN135" s="48">
        <v>2</v>
      </c>
      <c r="AP135" s="48">
        <v>1</v>
      </c>
      <c r="AQ135" s="48">
        <v>2</v>
      </c>
      <c r="AR135" s="48">
        <v>0</v>
      </c>
      <c r="AS135" s="48">
        <v>2</v>
      </c>
      <c r="AU135" s="48">
        <v>1</v>
      </c>
      <c r="AV135" s="48">
        <v>2</v>
      </c>
      <c r="AW135" s="48">
        <v>0</v>
      </c>
      <c r="AX135" s="48">
        <v>2</v>
      </c>
    </row>
    <row r="136" spans="22:50">
      <c r="V136" s="48">
        <v>-1</v>
      </c>
      <c r="W136" s="48">
        <v>2</v>
      </c>
      <c r="X136" s="48">
        <v>0</v>
      </c>
      <c r="Y136" s="48">
        <v>-1</v>
      </c>
      <c r="AK136" s="48">
        <v>-1</v>
      </c>
      <c r="AL136" s="48">
        <v>2</v>
      </c>
      <c r="AM136" s="48">
        <v>0</v>
      </c>
      <c r="AN136" s="48">
        <v>2</v>
      </c>
      <c r="AP136" s="48">
        <v>-1</v>
      </c>
      <c r="AQ136" s="48">
        <v>2</v>
      </c>
      <c r="AR136" s="48">
        <v>0</v>
      </c>
      <c r="AS136" s="48">
        <v>2</v>
      </c>
      <c r="AU136" s="48">
        <v>-1</v>
      </c>
      <c r="AV136" s="48">
        <v>2</v>
      </c>
      <c r="AW136" s="48">
        <v>0</v>
      </c>
      <c r="AX136" s="48">
        <v>2</v>
      </c>
    </row>
    <row r="137" spans="22:50">
      <c r="V137" s="48">
        <v>0</v>
      </c>
      <c r="W137" s="48">
        <v>3</v>
      </c>
      <c r="X137" s="48">
        <v>0</v>
      </c>
      <c r="Y137" s="48">
        <v>-1</v>
      </c>
      <c r="AK137" s="48">
        <v>0</v>
      </c>
      <c r="AL137" s="48">
        <v>3</v>
      </c>
      <c r="AM137" s="48">
        <v>0</v>
      </c>
      <c r="AN137" s="48">
        <v>2</v>
      </c>
      <c r="AP137" s="48">
        <v>0</v>
      </c>
      <c r="AQ137" s="48">
        <v>3</v>
      </c>
      <c r="AR137" s="48">
        <v>0</v>
      </c>
      <c r="AS137" s="48">
        <v>2</v>
      </c>
      <c r="AU137" s="48">
        <v>0</v>
      </c>
      <c r="AV137" s="48">
        <v>3</v>
      </c>
      <c r="AW137" s="48">
        <v>0</v>
      </c>
      <c r="AX137" s="48">
        <v>2</v>
      </c>
    </row>
    <row r="138" spans="22:50">
      <c r="V138" s="48">
        <v>1</v>
      </c>
      <c r="W138" s="48">
        <v>3</v>
      </c>
      <c r="X138" s="48">
        <v>0</v>
      </c>
      <c r="Y138" s="48">
        <v>-1</v>
      </c>
      <c r="AK138" s="48">
        <v>1</v>
      </c>
      <c r="AL138" s="48">
        <v>3</v>
      </c>
      <c r="AM138" s="48">
        <v>0</v>
      </c>
      <c r="AN138" s="48">
        <v>2</v>
      </c>
      <c r="AP138" s="48">
        <v>1</v>
      </c>
      <c r="AQ138" s="48">
        <v>3</v>
      </c>
      <c r="AR138" s="48">
        <v>0</v>
      </c>
      <c r="AS138" s="48">
        <v>2</v>
      </c>
      <c r="AU138" s="48">
        <v>1</v>
      </c>
      <c r="AV138" s="48">
        <v>3</v>
      </c>
      <c r="AW138" s="48">
        <v>0</v>
      </c>
      <c r="AX138" s="48">
        <v>2</v>
      </c>
    </row>
    <row r="139" spans="22:50">
      <c r="V139" s="48">
        <v>-1</v>
      </c>
      <c r="W139" s="48">
        <v>3</v>
      </c>
      <c r="X139" s="48">
        <v>0</v>
      </c>
      <c r="Y139" s="48">
        <v>-1</v>
      </c>
      <c r="AK139" s="48">
        <v>-1</v>
      </c>
      <c r="AL139" s="48">
        <v>3</v>
      </c>
      <c r="AM139" s="48">
        <v>0</v>
      </c>
      <c r="AN139" s="48">
        <v>2</v>
      </c>
      <c r="AP139" s="48">
        <v>-1</v>
      </c>
      <c r="AQ139" s="48">
        <v>3</v>
      </c>
      <c r="AR139" s="48">
        <v>0</v>
      </c>
      <c r="AS139" s="48">
        <v>2</v>
      </c>
      <c r="AU139" s="48">
        <v>-1</v>
      </c>
      <c r="AV139" s="48">
        <v>3</v>
      </c>
      <c r="AW139" s="48">
        <v>0</v>
      </c>
      <c r="AX139" s="48">
        <v>2</v>
      </c>
    </row>
    <row r="140" spans="22:50">
      <c r="V140" s="48">
        <v>0</v>
      </c>
      <c r="W140" s="48">
        <v>-1</v>
      </c>
      <c r="X140" s="48">
        <v>0</v>
      </c>
      <c r="Y140" s="48">
        <v>-1</v>
      </c>
      <c r="AK140" s="48">
        <v>0</v>
      </c>
      <c r="AL140" s="48">
        <v>-1</v>
      </c>
      <c r="AM140" s="48">
        <v>0</v>
      </c>
      <c r="AN140" s="48">
        <v>2</v>
      </c>
      <c r="AP140" s="48">
        <v>0</v>
      </c>
      <c r="AQ140" s="48">
        <v>-1</v>
      </c>
      <c r="AR140" s="48">
        <v>0</v>
      </c>
      <c r="AS140" s="48">
        <v>2</v>
      </c>
      <c r="AU140" s="48">
        <v>0</v>
      </c>
      <c r="AV140" s="48">
        <v>-1</v>
      </c>
      <c r="AW140" s="48">
        <v>0</v>
      </c>
      <c r="AX140" s="48">
        <v>2</v>
      </c>
    </row>
    <row r="141" spans="22:50">
      <c r="V141" s="48">
        <v>1</v>
      </c>
      <c r="W141" s="48">
        <v>-1</v>
      </c>
      <c r="X141" s="48">
        <v>0</v>
      </c>
      <c r="Y141" s="48">
        <v>-1</v>
      </c>
      <c r="AK141" s="48">
        <v>1</v>
      </c>
      <c r="AL141" s="48">
        <v>-1</v>
      </c>
      <c r="AM141" s="48">
        <v>0</v>
      </c>
      <c r="AN141" s="48">
        <v>2</v>
      </c>
      <c r="AP141" s="48">
        <v>1</v>
      </c>
      <c r="AQ141" s="48">
        <v>-1</v>
      </c>
      <c r="AR141" s="48">
        <v>0</v>
      </c>
      <c r="AS141" s="48">
        <v>2</v>
      </c>
      <c r="AU141" s="48">
        <v>1</v>
      </c>
      <c r="AV141" s="48">
        <v>-1</v>
      </c>
      <c r="AW141" s="48">
        <v>0</v>
      </c>
      <c r="AX141" s="48">
        <v>2</v>
      </c>
    </row>
    <row r="142" spans="22:50">
      <c r="V142" s="48">
        <v>-1</v>
      </c>
      <c r="W142" s="48">
        <v>-1</v>
      </c>
      <c r="X142" s="48">
        <v>0</v>
      </c>
      <c r="Y142" s="48">
        <v>-1</v>
      </c>
      <c r="AK142" s="48">
        <v>-1</v>
      </c>
      <c r="AL142" s="48">
        <v>-1</v>
      </c>
      <c r="AM142" s="48">
        <v>0</v>
      </c>
      <c r="AN142" s="48">
        <v>2</v>
      </c>
      <c r="AP142" s="48">
        <v>-1</v>
      </c>
      <c r="AQ142" s="48">
        <v>-1</v>
      </c>
      <c r="AR142" s="48">
        <v>0</v>
      </c>
      <c r="AS142" s="48">
        <v>2</v>
      </c>
      <c r="AU142" s="48">
        <v>-1</v>
      </c>
      <c r="AV142" s="48">
        <v>-1</v>
      </c>
      <c r="AW142" s="48">
        <v>0</v>
      </c>
      <c r="AX142" s="48">
        <v>2</v>
      </c>
    </row>
    <row r="143" spans="22:50">
      <c r="V143" s="48">
        <v>0</v>
      </c>
      <c r="W143" s="48">
        <v>-2</v>
      </c>
      <c r="X143" s="48">
        <v>0</v>
      </c>
      <c r="Y143" s="48">
        <v>-1</v>
      </c>
      <c r="AK143" s="48">
        <v>0</v>
      </c>
      <c r="AL143" s="48">
        <v>-2</v>
      </c>
      <c r="AM143" s="48">
        <v>0</v>
      </c>
      <c r="AN143" s="48">
        <v>2</v>
      </c>
      <c r="AP143" s="48">
        <v>0</v>
      </c>
      <c r="AQ143" s="48">
        <v>-2</v>
      </c>
      <c r="AR143" s="48">
        <v>0</v>
      </c>
      <c r="AS143" s="48">
        <v>2</v>
      </c>
      <c r="AU143" s="48">
        <v>0</v>
      </c>
      <c r="AV143" s="48">
        <v>-2</v>
      </c>
      <c r="AW143" s="48">
        <v>0</v>
      </c>
      <c r="AX143" s="48">
        <v>2</v>
      </c>
    </row>
    <row r="144" spans="22:50">
      <c r="V144" s="48">
        <v>1</v>
      </c>
      <c r="W144" s="48">
        <v>-2</v>
      </c>
      <c r="X144" s="48">
        <v>0</v>
      </c>
      <c r="Y144" s="48">
        <v>-1</v>
      </c>
      <c r="AK144" s="48">
        <v>1</v>
      </c>
      <c r="AL144" s="48">
        <v>-2</v>
      </c>
      <c r="AM144" s="48">
        <v>0</v>
      </c>
      <c r="AN144" s="48">
        <v>2</v>
      </c>
      <c r="AP144" s="48">
        <v>1</v>
      </c>
      <c r="AQ144" s="48">
        <v>-2</v>
      </c>
      <c r="AR144" s="48">
        <v>0</v>
      </c>
      <c r="AS144" s="48">
        <v>2</v>
      </c>
      <c r="AU144" s="48">
        <v>1</v>
      </c>
      <c r="AV144" s="48">
        <v>-2</v>
      </c>
      <c r="AW144" s="48">
        <v>0</v>
      </c>
      <c r="AX144" s="48">
        <v>2</v>
      </c>
    </row>
    <row r="145" spans="22:50">
      <c r="V145" s="48">
        <v>-1</v>
      </c>
      <c r="W145" s="48">
        <v>-2</v>
      </c>
      <c r="X145" s="48">
        <v>0</v>
      </c>
      <c r="Y145" s="48">
        <v>-1</v>
      </c>
      <c r="AK145" s="48">
        <v>-1</v>
      </c>
      <c r="AL145" s="48">
        <v>-2</v>
      </c>
      <c r="AM145" s="48">
        <v>0</v>
      </c>
      <c r="AN145" s="48">
        <v>2</v>
      </c>
      <c r="AP145" s="48">
        <v>-1</v>
      </c>
      <c r="AQ145" s="48">
        <v>-2</v>
      </c>
      <c r="AR145" s="48">
        <v>0</v>
      </c>
      <c r="AS145" s="48">
        <v>2</v>
      </c>
      <c r="AU145" s="48">
        <v>-1</v>
      </c>
      <c r="AV145" s="48">
        <v>-2</v>
      </c>
      <c r="AW145" s="48">
        <v>0</v>
      </c>
      <c r="AX145" s="48">
        <v>2</v>
      </c>
    </row>
    <row r="146" spans="22:50">
      <c r="V146" s="48">
        <v>0</v>
      </c>
      <c r="W146" s="48">
        <v>-3</v>
      </c>
      <c r="X146" s="48">
        <v>0</v>
      </c>
      <c r="Y146" s="48">
        <v>-1</v>
      </c>
      <c r="AK146" s="48">
        <v>0</v>
      </c>
      <c r="AL146" s="48">
        <v>-3</v>
      </c>
      <c r="AM146" s="48">
        <v>0</v>
      </c>
      <c r="AN146" s="48">
        <v>2</v>
      </c>
      <c r="AP146" s="48">
        <v>0</v>
      </c>
      <c r="AQ146" s="48">
        <v>-3</v>
      </c>
      <c r="AR146" s="48">
        <v>0</v>
      </c>
      <c r="AS146" s="48">
        <v>2</v>
      </c>
      <c r="AU146" s="48">
        <v>0</v>
      </c>
      <c r="AV146" s="48">
        <v>-3</v>
      </c>
      <c r="AW146" s="48">
        <v>0</v>
      </c>
      <c r="AX146" s="48">
        <v>2</v>
      </c>
    </row>
    <row r="147" spans="22:50">
      <c r="V147" s="48">
        <v>1</v>
      </c>
      <c r="W147" s="48">
        <v>-3</v>
      </c>
      <c r="X147" s="48">
        <v>0</v>
      </c>
      <c r="Y147" s="48">
        <v>-1</v>
      </c>
      <c r="AK147" s="48">
        <v>1</v>
      </c>
      <c r="AL147" s="48">
        <v>-3</v>
      </c>
      <c r="AM147" s="48">
        <v>0</v>
      </c>
      <c r="AN147" s="48">
        <v>2</v>
      </c>
      <c r="AP147" s="48">
        <v>1</v>
      </c>
      <c r="AQ147" s="48">
        <v>-3</v>
      </c>
      <c r="AR147" s="48">
        <v>0</v>
      </c>
      <c r="AS147" s="48">
        <v>2</v>
      </c>
      <c r="AU147" s="48">
        <v>1</v>
      </c>
      <c r="AV147" s="48">
        <v>-3</v>
      </c>
      <c r="AW147" s="48">
        <v>0</v>
      </c>
      <c r="AX147" s="48">
        <v>2</v>
      </c>
    </row>
    <row r="148" spans="22:50">
      <c r="V148" s="48">
        <v>-1</v>
      </c>
      <c r="W148" s="48">
        <v>-3</v>
      </c>
      <c r="X148" s="48">
        <v>0</v>
      </c>
      <c r="Y148" s="48">
        <v>-1</v>
      </c>
      <c r="AK148" s="48">
        <v>-1</v>
      </c>
      <c r="AL148" s="48">
        <v>-3</v>
      </c>
      <c r="AM148" s="48">
        <v>0</v>
      </c>
      <c r="AN148" s="48">
        <v>2</v>
      </c>
      <c r="AP148" s="48">
        <v>-1</v>
      </c>
      <c r="AQ148" s="48">
        <v>-3</v>
      </c>
      <c r="AR148" s="48">
        <v>0</v>
      </c>
      <c r="AS148" s="48">
        <v>2</v>
      </c>
      <c r="AU148" s="48">
        <v>-1</v>
      </c>
      <c r="AV148" s="48">
        <v>-3</v>
      </c>
      <c r="AW148" s="48">
        <v>0</v>
      </c>
      <c r="AX148" s="48">
        <v>2</v>
      </c>
    </row>
    <row r="149" spans="22:50">
      <c r="V149" s="48">
        <v>0</v>
      </c>
      <c r="W149" s="48">
        <v>0</v>
      </c>
      <c r="X149" s="48">
        <v>1</v>
      </c>
      <c r="Y149" s="48">
        <v>-1</v>
      </c>
      <c r="AK149" s="48">
        <v>0</v>
      </c>
      <c r="AL149" s="48">
        <v>0</v>
      </c>
      <c r="AM149" s="48">
        <v>1</v>
      </c>
      <c r="AN149" s="48">
        <v>2</v>
      </c>
      <c r="AP149" s="48">
        <v>0</v>
      </c>
      <c r="AQ149" s="48">
        <v>0</v>
      </c>
      <c r="AR149" s="48">
        <v>1</v>
      </c>
      <c r="AS149" s="48">
        <v>2</v>
      </c>
      <c r="AU149" s="48">
        <v>0</v>
      </c>
      <c r="AV149" s="48">
        <v>0</v>
      </c>
      <c r="AW149" s="48">
        <v>1</v>
      </c>
      <c r="AX149" s="48">
        <v>2</v>
      </c>
    </row>
    <row r="150" spans="22:50">
      <c r="V150" s="48">
        <v>1</v>
      </c>
      <c r="W150" s="48">
        <v>0</v>
      </c>
      <c r="X150" s="48">
        <v>1</v>
      </c>
      <c r="Y150" s="48">
        <v>-1</v>
      </c>
      <c r="AK150" s="48">
        <v>1</v>
      </c>
      <c r="AL150" s="48">
        <v>0</v>
      </c>
      <c r="AM150" s="48">
        <v>1</v>
      </c>
      <c r="AN150" s="48">
        <v>2</v>
      </c>
      <c r="AP150" s="48">
        <v>1</v>
      </c>
      <c r="AQ150" s="48">
        <v>0</v>
      </c>
      <c r="AR150" s="48">
        <v>1</v>
      </c>
      <c r="AS150" s="48">
        <v>2</v>
      </c>
      <c r="AU150" s="48">
        <v>1</v>
      </c>
      <c r="AV150" s="48">
        <v>0</v>
      </c>
      <c r="AW150" s="48">
        <v>1</v>
      </c>
      <c r="AX150" s="48">
        <v>2</v>
      </c>
    </row>
    <row r="151" spans="22:50">
      <c r="V151" s="48">
        <v>-1</v>
      </c>
      <c r="W151" s="48">
        <v>0</v>
      </c>
      <c r="X151" s="48">
        <v>1</v>
      </c>
      <c r="Y151" s="48">
        <v>-1</v>
      </c>
      <c r="AK151" s="48">
        <v>-1</v>
      </c>
      <c r="AL151" s="48">
        <v>0</v>
      </c>
      <c r="AM151" s="48">
        <v>1</v>
      </c>
      <c r="AN151" s="48">
        <v>2</v>
      </c>
      <c r="AP151" s="48">
        <v>-1</v>
      </c>
      <c r="AQ151" s="48">
        <v>0</v>
      </c>
      <c r="AR151" s="48">
        <v>1</v>
      </c>
      <c r="AS151" s="48">
        <v>2</v>
      </c>
      <c r="AU151" s="48">
        <v>-1</v>
      </c>
      <c r="AV151" s="48">
        <v>0</v>
      </c>
      <c r="AW151" s="48">
        <v>1</v>
      </c>
      <c r="AX151" s="48">
        <v>2</v>
      </c>
    </row>
    <row r="152" spans="22:50">
      <c r="V152" s="48">
        <v>0</v>
      </c>
      <c r="W152" s="48">
        <v>1</v>
      </c>
      <c r="X152" s="48">
        <v>1</v>
      </c>
      <c r="Y152" s="48">
        <v>-1</v>
      </c>
      <c r="AK152" s="48">
        <v>0</v>
      </c>
      <c r="AL152" s="48">
        <v>1</v>
      </c>
      <c r="AM152" s="48">
        <v>1</v>
      </c>
      <c r="AN152" s="48">
        <v>2</v>
      </c>
      <c r="AP152" s="48">
        <v>0</v>
      </c>
      <c r="AQ152" s="48">
        <v>1</v>
      </c>
      <c r="AR152" s="48">
        <v>1</v>
      </c>
      <c r="AS152" s="48">
        <v>2</v>
      </c>
      <c r="AU152" s="48">
        <v>0</v>
      </c>
      <c r="AV152" s="48">
        <v>1</v>
      </c>
      <c r="AW152" s="48">
        <v>1</v>
      </c>
      <c r="AX152" s="48">
        <v>2</v>
      </c>
    </row>
    <row r="153" spans="22:50">
      <c r="V153" s="48">
        <v>1</v>
      </c>
      <c r="W153" s="48">
        <v>1</v>
      </c>
      <c r="X153" s="48">
        <v>1</v>
      </c>
      <c r="Y153" s="48">
        <v>-1</v>
      </c>
      <c r="AK153" s="48">
        <v>1</v>
      </c>
      <c r="AL153" s="48">
        <v>1</v>
      </c>
      <c r="AM153" s="48">
        <v>1</v>
      </c>
      <c r="AN153" s="48">
        <v>2</v>
      </c>
      <c r="AP153" s="48">
        <v>1</v>
      </c>
      <c r="AQ153" s="48">
        <v>1</v>
      </c>
      <c r="AR153" s="48">
        <v>1</v>
      </c>
      <c r="AS153" s="48">
        <v>2</v>
      </c>
      <c r="AU153" s="48">
        <v>1</v>
      </c>
      <c r="AV153" s="48">
        <v>1</v>
      </c>
      <c r="AW153" s="48">
        <v>1</v>
      </c>
      <c r="AX153" s="48">
        <v>2</v>
      </c>
    </row>
    <row r="154" spans="22:50">
      <c r="V154" s="48">
        <v>-1</v>
      </c>
      <c r="W154" s="48">
        <v>1</v>
      </c>
      <c r="X154" s="48">
        <v>1</v>
      </c>
      <c r="Y154" s="48">
        <v>-1</v>
      </c>
      <c r="AK154" s="48">
        <v>-1</v>
      </c>
      <c r="AL154" s="48">
        <v>1</v>
      </c>
      <c r="AM154" s="48">
        <v>1</v>
      </c>
      <c r="AN154" s="48">
        <v>2</v>
      </c>
      <c r="AP154" s="48">
        <v>-1</v>
      </c>
      <c r="AQ154" s="48">
        <v>1</v>
      </c>
      <c r="AR154" s="48">
        <v>1</v>
      </c>
      <c r="AS154" s="48">
        <v>2</v>
      </c>
      <c r="AU154" s="48">
        <v>-1</v>
      </c>
      <c r="AV154" s="48">
        <v>1</v>
      </c>
      <c r="AW154" s="48">
        <v>1</v>
      </c>
      <c r="AX154" s="48">
        <v>2</v>
      </c>
    </row>
    <row r="155" spans="22:50">
      <c r="V155" s="48">
        <v>0</v>
      </c>
      <c r="W155" s="48">
        <v>2</v>
      </c>
      <c r="X155" s="48">
        <v>1</v>
      </c>
      <c r="Y155" s="48">
        <v>-1</v>
      </c>
      <c r="AK155" s="48">
        <v>0</v>
      </c>
      <c r="AL155" s="48">
        <v>2</v>
      </c>
      <c r="AM155" s="48">
        <v>1</v>
      </c>
      <c r="AN155" s="48">
        <v>2</v>
      </c>
      <c r="AP155" s="48">
        <v>0</v>
      </c>
      <c r="AQ155" s="48">
        <v>2</v>
      </c>
      <c r="AR155" s="48">
        <v>1</v>
      </c>
      <c r="AS155" s="48">
        <v>2</v>
      </c>
      <c r="AU155" s="48">
        <v>0</v>
      </c>
      <c r="AV155" s="48">
        <v>2</v>
      </c>
      <c r="AW155" s="48">
        <v>1</v>
      </c>
      <c r="AX155" s="48">
        <v>2</v>
      </c>
    </row>
    <row r="156" spans="22:50">
      <c r="V156" s="48">
        <v>1</v>
      </c>
      <c r="W156" s="48">
        <v>2</v>
      </c>
      <c r="X156" s="48">
        <v>1</v>
      </c>
      <c r="Y156" s="48">
        <v>-1</v>
      </c>
      <c r="AK156" s="48">
        <v>1</v>
      </c>
      <c r="AL156" s="48">
        <v>2</v>
      </c>
      <c r="AM156" s="48">
        <v>1</v>
      </c>
      <c r="AN156" s="48">
        <v>2</v>
      </c>
      <c r="AP156" s="48">
        <v>1</v>
      </c>
      <c r="AQ156" s="48">
        <v>2</v>
      </c>
      <c r="AR156" s="48">
        <v>1</v>
      </c>
      <c r="AS156" s="48">
        <v>2</v>
      </c>
      <c r="AU156" s="48">
        <v>1</v>
      </c>
      <c r="AV156" s="48">
        <v>2</v>
      </c>
      <c r="AW156" s="48">
        <v>1</v>
      </c>
      <c r="AX156" s="48">
        <v>2</v>
      </c>
    </row>
    <row r="157" spans="22:50">
      <c r="V157" s="48">
        <v>-1</v>
      </c>
      <c r="W157" s="48">
        <v>2</v>
      </c>
      <c r="X157" s="48">
        <v>1</v>
      </c>
      <c r="Y157" s="48">
        <v>-1</v>
      </c>
      <c r="AK157" s="48">
        <v>-1</v>
      </c>
      <c r="AL157" s="48">
        <v>2</v>
      </c>
      <c r="AM157" s="48">
        <v>1</v>
      </c>
      <c r="AN157" s="48">
        <v>2</v>
      </c>
      <c r="AP157" s="48">
        <v>-1</v>
      </c>
      <c r="AQ157" s="48">
        <v>2</v>
      </c>
      <c r="AR157" s="48">
        <v>1</v>
      </c>
      <c r="AS157" s="48">
        <v>2</v>
      </c>
      <c r="AU157" s="48">
        <v>-1</v>
      </c>
      <c r="AV157" s="48">
        <v>2</v>
      </c>
      <c r="AW157" s="48">
        <v>1</v>
      </c>
      <c r="AX157" s="48">
        <v>2</v>
      </c>
    </row>
    <row r="158" spans="22:50">
      <c r="V158" s="48">
        <v>0</v>
      </c>
      <c r="W158" s="48">
        <v>3</v>
      </c>
      <c r="X158" s="48">
        <v>1</v>
      </c>
      <c r="Y158" s="48">
        <v>-1</v>
      </c>
      <c r="AK158" s="48">
        <v>0</v>
      </c>
      <c r="AL158" s="48">
        <v>3</v>
      </c>
      <c r="AM158" s="48">
        <v>1</v>
      </c>
      <c r="AN158" s="48">
        <v>2</v>
      </c>
      <c r="AP158" s="48">
        <v>0</v>
      </c>
      <c r="AQ158" s="48">
        <v>3</v>
      </c>
      <c r="AR158" s="48">
        <v>1</v>
      </c>
      <c r="AS158" s="48">
        <v>2</v>
      </c>
      <c r="AU158" s="48">
        <v>0</v>
      </c>
      <c r="AV158" s="48">
        <v>3</v>
      </c>
      <c r="AW158" s="48">
        <v>1</v>
      </c>
      <c r="AX158" s="48">
        <v>2</v>
      </c>
    </row>
    <row r="159" spans="22:50">
      <c r="V159" s="48">
        <v>1</v>
      </c>
      <c r="W159" s="48">
        <v>3</v>
      </c>
      <c r="X159" s="48">
        <v>1</v>
      </c>
      <c r="Y159" s="48">
        <v>-1</v>
      </c>
      <c r="AK159" s="48">
        <v>1</v>
      </c>
      <c r="AL159" s="48">
        <v>3</v>
      </c>
      <c r="AM159" s="48">
        <v>1</v>
      </c>
      <c r="AN159" s="48">
        <v>2</v>
      </c>
      <c r="AP159" s="48">
        <v>1</v>
      </c>
      <c r="AQ159" s="48">
        <v>3</v>
      </c>
      <c r="AR159" s="48">
        <v>1</v>
      </c>
      <c r="AS159" s="48">
        <v>2</v>
      </c>
      <c r="AU159" s="48">
        <v>1</v>
      </c>
      <c r="AV159" s="48">
        <v>3</v>
      </c>
      <c r="AW159" s="48">
        <v>1</v>
      </c>
      <c r="AX159" s="48">
        <v>2</v>
      </c>
    </row>
    <row r="160" spans="22:50">
      <c r="V160" s="48">
        <v>-1</v>
      </c>
      <c r="W160" s="48">
        <v>3</v>
      </c>
      <c r="X160" s="48">
        <v>1</v>
      </c>
      <c r="Y160" s="48">
        <v>-1</v>
      </c>
      <c r="AK160" s="48">
        <v>-1</v>
      </c>
      <c r="AL160" s="48">
        <v>3</v>
      </c>
      <c r="AM160" s="48">
        <v>1</v>
      </c>
      <c r="AN160" s="48">
        <v>2</v>
      </c>
      <c r="AP160" s="48">
        <v>-1</v>
      </c>
      <c r="AQ160" s="48">
        <v>3</v>
      </c>
      <c r="AR160" s="48">
        <v>1</v>
      </c>
      <c r="AS160" s="48">
        <v>2</v>
      </c>
      <c r="AU160" s="48">
        <v>-1</v>
      </c>
      <c r="AV160" s="48">
        <v>3</v>
      </c>
      <c r="AW160" s="48">
        <v>1</v>
      </c>
      <c r="AX160" s="48">
        <v>2</v>
      </c>
    </row>
    <row r="161" spans="22:50">
      <c r="V161" s="48">
        <v>0</v>
      </c>
      <c r="W161" s="48">
        <v>-1</v>
      </c>
      <c r="X161" s="48">
        <v>1</v>
      </c>
      <c r="Y161" s="48">
        <v>-1</v>
      </c>
      <c r="AK161" s="48">
        <v>0</v>
      </c>
      <c r="AL161" s="48">
        <v>-1</v>
      </c>
      <c r="AM161" s="48">
        <v>1</v>
      </c>
      <c r="AN161" s="48">
        <v>2</v>
      </c>
      <c r="AP161" s="48">
        <v>0</v>
      </c>
      <c r="AQ161" s="48">
        <v>-1</v>
      </c>
      <c r="AR161" s="48">
        <v>1</v>
      </c>
      <c r="AS161" s="48">
        <v>2</v>
      </c>
      <c r="AU161" s="48">
        <v>0</v>
      </c>
      <c r="AV161" s="48">
        <v>-1</v>
      </c>
      <c r="AW161" s="48">
        <v>1</v>
      </c>
      <c r="AX161" s="48">
        <v>2</v>
      </c>
    </row>
    <row r="162" spans="22:50">
      <c r="V162" s="48">
        <v>1</v>
      </c>
      <c r="W162" s="48">
        <v>-1</v>
      </c>
      <c r="X162" s="48">
        <v>1</v>
      </c>
      <c r="Y162" s="48">
        <v>-1</v>
      </c>
      <c r="AK162" s="48">
        <v>1</v>
      </c>
      <c r="AL162" s="48">
        <v>-1</v>
      </c>
      <c r="AM162" s="48">
        <v>1</v>
      </c>
      <c r="AN162" s="48">
        <v>2</v>
      </c>
      <c r="AP162" s="48">
        <v>1</v>
      </c>
      <c r="AQ162" s="48">
        <v>-1</v>
      </c>
      <c r="AR162" s="48">
        <v>1</v>
      </c>
      <c r="AS162" s="48">
        <v>2</v>
      </c>
      <c r="AU162" s="48">
        <v>1</v>
      </c>
      <c r="AV162" s="48">
        <v>-1</v>
      </c>
      <c r="AW162" s="48">
        <v>1</v>
      </c>
      <c r="AX162" s="48">
        <v>2</v>
      </c>
    </row>
    <row r="163" spans="22:50">
      <c r="V163" s="48">
        <v>-1</v>
      </c>
      <c r="W163" s="48">
        <v>-1</v>
      </c>
      <c r="X163" s="48">
        <v>1</v>
      </c>
      <c r="Y163" s="48">
        <v>-1</v>
      </c>
      <c r="AK163" s="48">
        <v>-1</v>
      </c>
      <c r="AL163" s="48">
        <v>-1</v>
      </c>
      <c r="AM163" s="48">
        <v>1</v>
      </c>
      <c r="AN163" s="48">
        <v>2</v>
      </c>
      <c r="AP163" s="48">
        <v>-1</v>
      </c>
      <c r="AQ163" s="48">
        <v>-1</v>
      </c>
      <c r="AR163" s="48">
        <v>1</v>
      </c>
      <c r="AS163" s="48">
        <v>2</v>
      </c>
      <c r="AU163" s="48">
        <v>-1</v>
      </c>
      <c r="AV163" s="48">
        <v>-1</v>
      </c>
      <c r="AW163" s="48">
        <v>1</v>
      </c>
      <c r="AX163" s="48">
        <v>2</v>
      </c>
    </row>
    <row r="164" spans="22:50">
      <c r="V164" s="48">
        <v>0</v>
      </c>
      <c r="W164" s="48">
        <v>-2</v>
      </c>
      <c r="X164" s="48">
        <v>1</v>
      </c>
      <c r="Y164" s="48">
        <v>-1</v>
      </c>
      <c r="AK164" s="48">
        <v>0</v>
      </c>
      <c r="AL164" s="48">
        <v>-2</v>
      </c>
      <c r="AM164" s="48">
        <v>1</v>
      </c>
      <c r="AN164" s="48">
        <v>2</v>
      </c>
      <c r="AP164" s="48">
        <v>0</v>
      </c>
      <c r="AQ164" s="48">
        <v>-2</v>
      </c>
      <c r="AR164" s="48">
        <v>1</v>
      </c>
      <c r="AS164" s="48">
        <v>2</v>
      </c>
      <c r="AU164" s="48">
        <v>0</v>
      </c>
      <c r="AV164" s="48">
        <v>-2</v>
      </c>
      <c r="AW164" s="48">
        <v>1</v>
      </c>
      <c r="AX164" s="48">
        <v>2</v>
      </c>
    </row>
    <row r="165" spans="22:50">
      <c r="V165" s="48">
        <v>1</v>
      </c>
      <c r="W165" s="48">
        <v>-2</v>
      </c>
      <c r="X165" s="48">
        <v>1</v>
      </c>
      <c r="Y165" s="48">
        <v>-1</v>
      </c>
      <c r="AK165" s="48">
        <v>1</v>
      </c>
      <c r="AL165" s="48">
        <v>-2</v>
      </c>
      <c r="AM165" s="48">
        <v>1</v>
      </c>
      <c r="AN165" s="48">
        <v>2</v>
      </c>
      <c r="AP165" s="48">
        <v>1</v>
      </c>
      <c r="AQ165" s="48">
        <v>-2</v>
      </c>
      <c r="AR165" s="48">
        <v>1</v>
      </c>
      <c r="AS165" s="48">
        <v>2</v>
      </c>
      <c r="AU165" s="48">
        <v>1</v>
      </c>
      <c r="AV165" s="48">
        <v>-2</v>
      </c>
      <c r="AW165" s="48">
        <v>1</v>
      </c>
      <c r="AX165" s="48">
        <v>2</v>
      </c>
    </row>
    <row r="166" spans="22:50">
      <c r="V166" s="48">
        <v>-1</v>
      </c>
      <c r="W166" s="48">
        <v>-2</v>
      </c>
      <c r="X166" s="48">
        <v>1</v>
      </c>
      <c r="Y166" s="48">
        <v>-1</v>
      </c>
      <c r="AK166" s="48">
        <v>-1</v>
      </c>
      <c r="AL166" s="48">
        <v>-2</v>
      </c>
      <c r="AM166" s="48">
        <v>1</v>
      </c>
      <c r="AN166" s="48">
        <v>2</v>
      </c>
      <c r="AP166" s="48">
        <v>-1</v>
      </c>
      <c r="AQ166" s="48">
        <v>-2</v>
      </c>
      <c r="AR166" s="48">
        <v>1</v>
      </c>
      <c r="AS166" s="48">
        <v>2</v>
      </c>
      <c r="AU166" s="48">
        <v>-1</v>
      </c>
      <c r="AV166" s="48">
        <v>-2</v>
      </c>
      <c r="AW166" s="48">
        <v>1</v>
      </c>
      <c r="AX166" s="48">
        <v>2</v>
      </c>
    </row>
    <row r="167" spans="22:50">
      <c r="V167" s="48">
        <v>0</v>
      </c>
      <c r="W167" s="48">
        <v>-3</v>
      </c>
      <c r="X167" s="48">
        <v>1</v>
      </c>
      <c r="Y167" s="48">
        <v>-1</v>
      </c>
      <c r="AK167" s="48">
        <v>0</v>
      </c>
      <c r="AL167" s="48">
        <v>-3</v>
      </c>
      <c r="AM167" s="48">
        <v>1</v>
      </c>
      <c r="AN167" s="48">
        <v>2</v>
      </c>
      <c r="AP167" s="48">
        <v>0</v>
      </c>
      <c r="AQ167" s="48">
        <v>-3</v>
      </c>
      <c r="AR167" s="48">
        <v>1</v>
      </c>
      <c r="AS167" s="48">
        <v>2</v>
      </c>
      <c r="AU167" s="48">
        <v>0</v>
      </c>
      <c r="AV167" s="48">
        <v>-3</v>
      </c>
      <c r="AW167" s="48">
        <v>1</v>
      </c>
      <c r="AX167" s="48">
        <v>2</v>
      </c>
    </row>
    <row r="168" spans="22:50">
      <c r="V168" s="48">
        <v>1</v>
      </c>
      <c r="W168" s="48">
        <v>-3</v>
      </c>
      <c r="X168" s="48">
        <v>1</v>
      </c>
      <c r="Y168" s="48">
        <v>-1</v>
      </c>
      <c r="AK168" s="48">
        <v>1</v>
      </c>
      <c r="AL168" s="48">
        <v>-3</v>
      </c>
      <c r="AM168" s="48">
        <v>1</v>
      </c>
      <c r="AN168" s="48">
        <v>2</v>
      </c>
      <c r="AP168" s="48">
        <v>1</v>
      </c>
      <c r="AQ168" s="48">
        <v>-3</v>
      </c>
      <c r="AR168" s="48">
        <v>1</v>
      </c>
      <c r="AS168" s="48">
        <v>2</v>
      </c>
      <c r="AU168" s="48">
        <v>1</v>
      </c>
      <c r="AV168" s="48">
        <v>-3</v>
      </c>
      <c r="AW168" s="48">
        <v>1</v>
      </c>
      <c r="AX168" s="48">
        <v>2</v>
      </c>
    </row>
    <row r="169" spans="22:50">
      <c r="V169" s="48">
        <v>-1</v>
      </c>
      <c r="W169" s="48">
        <v>-3</v>
      </c>
      <c r="X169" s="48">
        <v>1</v>
      </c>
      <c r="Y169" s="48">
        <v>-1</v>
      </c>
      <c r="AK169" s="48">
        <v>-1</v>
      </c>
      <c r="AL169" s="48">
        <v>-3</v>
      </c>
      <c r="AM169" s="48">
        <v>1</v>
      </c>
      <c r="AN169" s="48">
        <v>2</v>
      </c>
      <c r="AP169" s="48">
        <v>-1</v>
      </c>
      <c r="AQ169" s="48">
        <v>-3</v>
      </c>
      <c r="AR169" s="48">
        <v>1</v>
      </c>
      <c r="AS169" s="48">
        <v>2</v>
      </c>
      <c r="AU169" s="48">
        <v>-1</v>
      </c>
      <c r="AV169" s="48">
        <v>-3</v>
      </c>
      <c r="AW169" s="48">
        <v>1</v>
      </c>
      <c r="AX169" s="48">
        <v>2</v>
      </c>
    </row>
    <row r="170" spans="22:50">
      <c r="V170" s="48">
        <v>0</v>
      </c>
      <c r="W170" s="48">
        <v>0</v>
      </c>
      <c r="X170" s="48">
        <v>-1</v>
      </c>
      <c r="Y170" s="48">
        <v>-1</v>
      </c>
      <c r="AK170" s="48">
        <v>0</v>
      </c>
      <c r="AL170" s="48">
        <v>0</v>
      </c>
      <c r="AM170" s="48">
        <v>-1</v>
      </c>
      <c r="AN170" s="48">
        <v>2</v>
      </c>
      <c r="AP170" s="48">
        <v>0</v>
      </c>
      <c r="AQ170" s="48">
        <v>0</v>
      </c>
      <c r="AR170" s="48">
        <v>-1</v>
      </c>
      <c r="AS170" s="48">
        <v>2</v>
      </c>
      <c r="AU170" s="48">
        <v>0</v>
      </c>
      <c r="AV170" s="48">
        <v>0</v>
      </c>
      <c r="AW170" s="48">
        <v>-1</v>
      </c>
      <c r="AX170" s="48">
        <v>2</v>
      </c>
    </row>
    <row r="171" spans="22:50">
      <c r="V171" s="48">
        <v>1</v>
      </c>
      <c r="W171" s="48">
        <v>0</v>
      </c>
      <c r="X171" s="48">
        <v>-1</v>
      </c>
      <c r="Y171" s="48">
        <v>-1</v>
      </c>
      <c r="AK171" s="48">
        <v>1</v>
      </c>
      <c r="AL171" s="48">
        <v>0</v>
      </c>
      <c r="AM171" s="48">
        <v>-1</v>
      </c>
      <c r="AN171" s="48">
        <v>2</v>
      </c>
      <c r="AP171" s="48">
        <v>1</v>
      </c>
      <c r="AQ171" s="48">
        <v>0</v>
      </c>
      <c r="AR171" s="48">
        <v>-1</v>
      </c>
      <c r="AS171" s="48">
        <v>2</v>
      </c>
      <c r="AU171" s="48">
        <v>1</v>
      </c>
      <c r="AV171" s="48">
        <v>0</v>
      </c>
      <c r="AW171" s="48">
        <v>-1</v>
      </c>
      <c r="AX171" s="48">
        <v>2</v>
      </c>
    </row>
    <row r="172" spans="22:50">
      <c r="V172" s="48">
        <v>-1</v>
      </c>
      <c r="W172" s="48">
        <v>0</v>
      </c>
      <c r="X172" s="48">
        <v>-1</v>
      </c>
      <c r="Y172" s="48">
        <v>-1</v>
      </c>
      <c r="AK172" s="48">
        <v>-1</v>
      </c>
      <c r="AL172" s="48">
        <v>0</v>
      </c>
      <c r="AM172" s="48">
        <v>-1</v>
      </c>
      <c r="AN172" s="48">
        <v>2</v>
      </c>
      <c r="AP172" s="48">
        <v>-1</v>
      </c>
      <c r="AQ172" s="48">
        <v>0</v>
      </c>
      <c r="AR172" s="48">
        <v>-1</v>
      </c>
      <c r="AS172" s="48">
        <v>2</v>
      </c>
      <c r="AU172" s="48">
        <v>-1</v>
      </c>
      <c r="AV172" s="48">
        <v>0</v>
      </c>
      <c r="AW172" s="48">
        <v>-1</v>
      </c>
      <c r="AX172" s="48">
        <v>2</v>
      </c>
    </row>
    <row r="173" spans="22:50">
      <c r="V173" s="48">
        <v>0</v>
      </c>
      <c r="W173" s="48">
        <v>1</v>
      </c>
      <c r="X173" s="48">
        <v>-1</v>
      </c>
      <c r="Y173" s="48">
        <v>-1</v>
      </c>
      <c r="AK173" s="48">
        <v>0</v>
      </c>
      <c r="AL173" s="48">
        <v>1</v>
      </c>
      <c r="AM173" s="48">
        <v>-1</v>
      </c>
      <c r="AN173" s="48">
        <v>2</v>
      </c>
      <c r="AP173" s="48">
        <v>0</v>
      </c>
      <c r="AQ173" s="48">
        <v>1</v>
      </c>
      <c r="AR173" s="48">
        <v>-1</v>
      </c>
      <c r="AS173" s="48">
        <v>2</v>
      </c>
      <c r="AU173" s="48">
        <v>0</v>
      </c>
      <c r="AV173" s="48">
        <v>1</v>
      </c>
      <c r="AW173" s="48">
        <v>-1</v>
      </c>
      <c r="AX173" s="48">
        <v>2</v>
      </c>
    </row>
    <row r="174" spans="22:50">
      <c r="V174" s="48">
        <v>1</v>
      </c>
      <c r="W174" s="48">
        <v>1</v>
      </c>
      <c r="X174" s="48">
        <v>-1</v>
      </c>
      <c r="Y174" s="48">
        <v>-1</v>
      </c>
      <c r="AK174" s="48">
        <v>1</v>
      </c>
      <c r="AL174" s="48">
        <v>1</v>
      </c>
      <c r="AM174" s="48">
        <v>-1</v>
      </c>
      <c r="AN174" s="48">
        <v>2</v>
      </c>
      <c r="AP174" s="48">
        <v>1</v>
      </c>
      <c r="AQ174" s="48">
        <v>1</v>
      </c>
      <c r="AR174" s="48">
        <v>-1</v>
      </c>
      <c r="AS174" s="48">
        <v>2</v>
      </c>
      <c r="AU174" s="48">
        <v>1</v>
      </c>
      <c r="AV174" s="48">
        <v>1</v>
      </c>
      <c r="AW174" s="48">
        <v>-1</v>
      </c>
      <c r="AX174" s="48">
        <v>2</v>
      </c>
    </row>
    <row r="175" spans="22:50">
      <c r="V175" s="48">
        <v>-1</v>
      </c>
      <c r="W175" s="48">
        <v>1</v>
      </c>
      <c r="X175" s="48">
        <v>-1</v>
      </c>
      <c r="Y175" s="48">
        <v>-1</v>
      </c>
      <c r="AK175" s="48">
        <v>-1</v>
      </c>
      <c r="AL175" s="48">
        <v>1</v>
      </c>
      <c r="AM175" s="48">
        <v>-1</v>
      </c>
      <c r="AN175" s="48">
        <v>2</v>
      </c>
      <c r="AP175" s="48">
        <v>-1</v>
      </c>
      <c r="AQ175" s="48">
        <v>1</v>
      </c>
      <c r="AR175" s="48">
        <v>-1</v>
      </c>
      <c r="AS175" s="48">
        <v>2</v>
      </c>
      <c r="AU175" s="48">
        <v>-1</v>
      </c>
      <c r="AV175" s="48">
        <v>1</v>
      </c>
      <c r="AW175" s="48">
        <v>-1</v>
      </c>
      <c r="AX175" s="48">
        <v>2</v>
      </c>
    </row>
    <row r="176" spans="22:50">
      <c r="V176" s="48">
        <v>0</v>
      </c>
      <c r="W176" s="48">
        <v>2</v>
      </c>
      <c r="X176" s="48">
        <v>-1</v>
      </c>
      <c r="Y176" s="48">
        <v>-1</v>
      </c>
      <c r="AK176" s="48">
        <v>0</v>
      </c>
      <c r="AL176" s="48">
        <v>2</v>
      </c>
      <c r="AM176" s="48">
        <v>-1</v>
      </c>
      <c r="AN176" s="48">
        <v>2</v>
      </c>
      <c r="AP176" s="48">
        <v>0</v>
      </c>
      <c r="AQ176" s="48">
        <v>2</v>
      </c>
      <c r="AR176" s="48">
        <v>-1</v>
      </c>
      <c r="AS176" s="48">
        <v>2</v>
      </c>
      <c r="AU176" s="48">
        <v>0</v>
      </c>
      <c r="AV176" s="48">
        <v>2</v>
      </c>
      <c r="AW176" s="48">
        <v>-1</v>
      </c>
      <c r="AX176" s="48">
        <v>2</v>
      </c>
    </row>
    <row r="177" spans="8:50">
      <c r="V177" s="48">
        <v>1</v>
      </c>
      <c r="W177" s="48">
        <v>2</v>
      </c>
      <c r="X177" s="48">
        <v>-1</v>
      </c>
      <c r="Y177" s="48">
        <v>-1</v>
      </c>
      <c r="AK177" s="48">
        <v>1</v>
      </c>
      <c r="AL177" s="48">
        <v>2</v>
      </c>
      <c r="AM177" s="48">
        <v>-1</v>
      </c>
      <c r="AN177" s="48">
        <v>2</v>
      </c>
      <c r="AP177" s="48">
        <v>1</v>
      </c>
      <c r="AQ177" s="48">
        <v>2</v>
      </c>
      <c r="AR177" s="48">
        <v>-1</v>
      </c>
      <c r="AS177" s="48">
        <v>2</v>
      </c>
      <c r="AU177" s="48">
        <v>1</v>
      </c>
      <c r="AV177" s="48">
        <v>2</v>
      </c>
      <c r="AW177" s="48">
        <v>-1</v>
      </c>
      <c r="AX177" s="48">
        <v>2</v>
      </c>
    </row>
    <row r="178" spans="8:50">
      <c r="V178" s="48">
        <v>-1</v>
      </c>
      <c r="W178" s="48">
        <v>2</v>
      </c>
      <c r="X178" s="48">
        <v>-1</v>
      </c>
      <c r="Y178" s="48">
        <v>-1</v>
      </c>
      <c r="AK178" s="48">
        <v>-1</v>
      </c>
      <c r="AL178" s="48">
        <v>2</v>
      </c>
      <c r="AM178" s="48">
        <v>-1</v>
      </c>
      <c r="AN178" s="48">
        <v>2</v>
      </c>
      <c r="AP178" s="48">
        <v>-1</v>
      </c>
      <c r="AQ178" s="48">
        <v>2</v>
      </c>
      <c r="AR178" s="48">
        <v>-1</v>
      </c>
      <c r="AS178" s="48">
        <v>2</v>
      </c>
      <c r="AU178" s="48">
        <v>-1</v>
      </c>
      <c r="AV178" s="48">
        <v>2</v>
      </c>
      <c r="AW178" s="48">
        <v>-1</v>
      </c>
      <c r="AX178" s="48">
        <v>2</v>
      </c>
    </row>
    <row r="179" spans="8:50">
      <c r="V179" s="48">
        <v>0</v>
      </c>
      <c r="W179" s="48">
        <v>3</v>
      </c>
      <c r="X179" s="48">
        <v>-1</v>
      </c>
      <c r="Y179" s="48">
        <v>-1</v>
      </c>
      <c r="AK179" s="48">
        <v>0</v>
      </c>
      <c r="AL179" s="48">
        <v>3</v>
      </c>
      <c r="AM179" s="48">
        <v>-1</v>
      </c>
      <c r="AN179" s="48">
        <v>2</v>
      </c>
      <c r="AP179" s="48">
        <v>0</v>
      </c>
      <c r="AQ179" s="48">
        <v>3</v>
      </c>
      <c r="AR179" s="48">
        <v>-1</v>
      </c>
      <c r="AS179" s="48">
        <v>2</v>
      </c>
      <c r="AU179" s="48">
        <v>0</v>
      </c>
      <c r="AV179" s="48">
        <v>3</v>
      </c>
      <c r="AW179" s="48">
        <v>-1</v>
      </c>
      <c r="AX179" s="48">
        <v>2</v>
      </c>
    </row>
    <row r="180" spans="8:50">
      <c r="V180" s="48">
        <v>1</v>
      </c>
      <c r="W180" s="48">
        <v>3</v>
      </c>
      <c r="X180" s="48">
        <v>-1</v>
      </c>
      <c r="Y180" s="48">
        <v>-1</v>
      </c>
      <c r="AK180" s="48">
        <v>1</v>
      </c>
      <c r="AL180" s="48">
        <v>3</v>
      </c>
      <c r="AM180" s="48">
        <v>-1</v>
      </c>
      <c r="AN180" s="48">
        <v>2</v>
      </c>
      <c r="AP180" s="48">
        <v>1</v>
      </c>
      <c r="AQ180" s="48">
        <v>3</v>
      </c>
      <c r="AR180" s="48">
        <v>-1</v>
      </c>
      <c r="AS180" s="48">
        <v>2</v>
      </c>
      <c r="AU180" s="48">
        <v>1</v>
      </c>
      <c r="AV180" s="48">
        <v>3</v>
      </c>
      <c r="AW180" s="48">
        <v>-1</v>
      </c>
      <c r="AX180" s="48">
        <v>2</v>
      </c>
    </row>
    <row r="181" spans="8:50">
      <c r="V181" s="48">
        <v>-1</v>
      </c>
      <c r="W181" s="48">
        <v>3</v>
      </c>
      <c r="X181" s="48">
        <v>-1</v>
      </c>
      <c r="Y181" s="48">
        <v>-1</v>
      </c>
      <c r="AK181" s="48">
        <v>-1</v>
      </c>
      <c r="AL181" s="48">
        <v>3</v>
      </c>
      <c r="AM181" s="48">
        <v>-1</v>
      </c>
      <c r="AN181" s="48">
        <v>2</v>
      </c>
      <c r="AP181" s="48">
        <v>-1</v>
      </c>
      <c r="AQ181" s="48">
        <v>3</v>
      </c>
      <c r="AR181" s="48">
        <v>-1</v>
      </c>
      <c r="AS181" s="48">
        <v>2</v>
      </c>
      <c r="AU181" s="48">
        <v>-1</v>
      </c>
      <c r="AV181" s="48">
        <v>3</v>
      </c>
      <c r="AW181" s="48">
        <v>-1</v>
      </c>
      <c r="AX181" s="48">
        <v>2</v>
      </c>
    </row>
    <row r="182" spans="8:50">
      <c r="V182" s="48">
        <v>0</v>
      </c>
      <c r="W182" s="48">
        <v>-1</v>
      </c>
      <c r="X182" s="48">
        <v>-1</v>
      </c>
      <c r="Y182" s="48">
        <v>-1</v>
      </c>
      <c r="AK182" s="48">
        <v>0</v>
      </c>
      <c r="AL182" s="48">
        <v>-1</v>
      </c>
      <c r="AM182" s="48">
        <v>-1</v>
      </c>
      <c r="AN182" s="48">
        <v>2</v>
      </c>
      <c r="AP182" s="48">
        <v>0</v>
      </c>
      <c r="AQ182" s="48">
        <v>-1</v>
      </c>
      <c r="AR182" s="48">
        <v>-1</v>
      </c>
      <c r="AS182" s="48">
        <v>2</v>
      </c>
      <c r="AU182" s="48">
        <v>0</v>
      </c>
      <c r="AV182" s="48">
        <v>-1</v>
      </c>
      <c r="AW182" s="48">
        <v>-1</v>
      </c>
      <c r="AX182" s="48">
        <v>2</v>
      </c>
    </row>
    <row r="183" spans="8:50">
      <c r="V183" s="48">
        <v>1</v>
      </c>
      <c r="W183" s="48">
        <v>-1</v>
      </c>
      <c r="X183" s="48">
        <v>-1</v>
      </c>
      <c r="Y183" s="48">
        <v>-1</v>
      </c>
      <c r="AK183" s="48">
        <v>1</v>
      </c>
      <c r="AL183" s="48">
        <v>-1</v>
      </c>
      <c r="AM183" s="48">
        <v>-1</v>
      </c>
      <c r="AN183" s="48">
        <v>2</v>
      </c>
      <c r="AP183" s="48">
        <v>1</v>
      </c>
      <c r="AQ183" s="48">
        <v>-1</v>
      </c>
      <c r="AR183" s="48">
        <v>-1</v>
      </c>
      <c r="AS183" s="48">
        <v>2</v>
      </c>
      <c r="AU183" s="48">
        <v>1</v>
      </c>
      <c r="AV183" s="48">
        <v>-1</v>
      </c>
      <c r="AW183" s="48">
        <v>-1</v>
      </c>
      <c r="AX183" s="48">
        <v>2</v>
      </c>
    </row>
    <row r="184" spans="8:50">
      <c r="V184" s="48">
        <v>-1</v>
      </c>
      <c r="W184" s="48">
        <v>-1</v>
      </c>
      <c r="X184" s="48">
        <v>-1</v>
      </c>
      <c r="Y184" s="48">
        <v>-1</v>
      </c>
      <c r="AK184" s="48">
        <v>-1</v>
      </c>
      <c r="AL184" s="48">
        <v>-1</v>
      </c>
      <c r="AM184" s="48">
        <v>-1</v>
      </c>
      <c r="AN184" s="48">
        <v>2</v>
      </c>
      <c r="AP184" s="48">
        <v>-1</v>
      </c>
      <c r="AQ184" s="48">
        <v>-1</v>
      </c>
      <c r="AR184" s="48">
        <v>-1</v>
      </c>
      <c r="AS184" s="48">
        <v>2</v>
      </c>
      <c r="AU184" s="48">
        <v>-1</v>
      </c>
      <c r="AV184" s="48">
        <v>-1</v>
      </c>
      <c r="AW184" s="48">
        <v>-1</v>
      </c>
      <c r="AX184" s="48">
        <v>2</v>
      </c>
    </row>
    <row r="185" spans="8:50">
      <c r="V185" s="48">
        <v>0</v>
      </c>
      <c r="W185" s="48">
        <v>-2</v>
      </c>
      <c r="X185" s="48">
        <v>-1</v>
      </c>
      <c r="Y185" s="48">
        <v>-1</v>
      </c>
      <c r="AK185" s="48">
        <v>0</v>
      </c>
      <c r="AL185" s="48">
        <v>-2</v>
      </c>
      <c r="AM185" s="48">
        <v>-1</v>
      </c>
      <c r="AN185" s="48">
        <v>2</v>
      </c>
      <c r="AP185" s="48">
        <v>0</v>
      </c>
      <c r="AQ185" s="48">
        <v>-2</v>
      </c>
      <c r="AR185" s="48">
        <v>-1</v>
      </c>
      <c r="AS185" s="48">
        <v>2</v>
      </c>
      <c r="AU185" s="48">
        <v>0</v>
      </c>
      <c r="AV185" s="48">
        <v>-2</v>
      </c>
      <c r="AW185" s="48">
        <v>-1</v>
      </c>
      <c r="AX185" s="48">
        <v>2</v>
      </c>
    </row>
    <row r="186" spans="8:50">
      <c r="V186" s="48">
        <v>1</v>
      </c>
      <c r="W186" s="48">
        <v>-2</v>
      </c>
      <c r="X186" s="48">
        <v>-1</v>
      </c>
      <c r="Y186" s="48">
        <v>-1</v>
      </c>
      <c r="AK186" s="48">
        <v>1</v>
      </c>
      <c r="AL186" s="48">
        <v>-2</v>
      </c>
      <c r="AM186" s="48">
        <v>-1</v>
      </c>
      <c r="AN186" s="48">
        <v>2</v>
      </c>
      <c r="AP186" s="48">
        <v>1</v>
      </c>
      <c r="AQ186" s="48">
        <v>-2</v>
      </c>
      <c r="AR186" s="48">
        <v>-1</v>
      </c>
      <c r="AS186" s="48">
        <v>2</v>
      </c>
      <c r="AU186" s="48">
        <v>1</v>
      </c>
      <c r="AV186" s="48">
        <v>-2</v>
      </c>
      <c r="AW186" s="48">
        <v>-1</v>
      </c>
      <c r="AX186" s="48">
        <v>2</v>
      </c>
    </row>
    <row r="187" spans="8:50">
      <c r="V187" s="48">
        <v>-1</v>
      </c>
      <c r="W187" s="48">
        <v>-2</v>
      </c>
      <c r="X187" s="48">
        <v>-1</v>
      </c>
      <c r="Y187" s="48">
        <v>-1</v>
      </c>
      <c r="AK187" s="48">
        <v>-1</v>
      </c>
      <c r="AL187" s="48">
        <v>-2</v>
      </c>
      <c r="AM187" s="48">
        <v>-1</v>
      </c>
      <c r="AN187" s="48">
        <v>2</v>
      </c>
      <c r="AP187" s="48">
        <v>-1</v>
      </c>
      <c r="AQ187" s="48">
        <v>-2</v>
      </c>
      <c r="AR187" s="48">
        <v>-1</v>
      </c>
      <c r="AS187" s="48">
        <v>2</v>
      </c>
      <c r="AU187" s="48">
        <v>-1</v>
      </c>
      <c r="AV187" s="48">
        <v>-2</v>
      </c>
      <c r="AW187" s="48">
        <v>-1</v>
      </c>
      <c r="AX187" s="48">
        <v>2</v>
      </c>
    </row>
    <row r="188" spans="8:50">
      <c r="V188" s="48">
        <v>0</v>
      </c>
      <c r="W188" s="48">
        <v>-3</v>
      </c>
      <c r="X188" s="48">
        <v>-1</v>
      </c>
      <c r="Y188" s="48">
        <v>-1</v>
      </c>
      <c r="AK188" s="48">
        <v>0</v>
      </c>
      <c r="AL188" s="48">
        <v>-3</v>
      </c>
      <c r="AM188" s="48">
        <v>-1</v>
      </c>
      <c r="AN188" s="48">
        <v>2</v>
      </c>
      <c r="AP188" s="48">
        <v>0</v>
      </c>
      <c r="AQ188" s="48">
        <v>-3</v>
      </c>
      <c r="AR188" s="48">
        <v>-1</v>
      </c>
      <c r="AS188" s="48">
        <v>2</v>
      </c>
      <c r="AU188" s="48">
        <v>0</v>
      </c>
      <c r="AV188" s="48">
        <v>-3</v>
      </c>
      <c r="AW188" s="48">
        <v>-1</v>
      </c>
      <c r="AX188" s="48">
        <v>2</v>
      </c>
    </row>
    <row r="189" spans="8:50">
      <c r="V189" s="48">
        <v>1</v>
      </c>
      <c r="W189" s="48">
        <v>-3</v>
      </c>
      <c r="X189" s="48">
        <v>-1</v>
      </c>
      <c r="Y189" s="48">
        <v>-1</v>
      </c>
      <c r="AK189" s="48">
        <v>1</v>
      </c>
      <c r="AL189" s="48">
        <v>-3</v>
      </c>
      <c r="AM189" s="48">
        <v>-1</v>
      </c>
      <c r="AN189" s="48">
        <v>2</v>
      </c>
      <c r="AP189" s="48">
        <v>1</v>
      </c>
      <c r="AQ189" s="48">
        <v>-3</v>
      </c>
      <c r="AR189" s="48">
        <v>-1</v>
      </c>
      <c r="AS189" s="48">
        <v>2</v>
      </c>
      <c r="AU189" s="48">
        <v>1</v>
      </c>
      <c r="AV189" s="48">
        <v>-3</v>
      </c>
      <c r="AW189" s="48">
        <v>-1</v>
      </c>
      <c r="AX189" s="48">
        <v>2</v>
      </c>
    </row>
    <row r="190" spans="8:50"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4">
        <v>-1</v>
      </c>
      <c r="W190" s="54">
        <v>-3</v>
      </c>
      <c r="X190" s="54">
        <v>-1</v>
      </c>
      <c r="Y190" s="54">
        <v>-1</v>
      </c>
      <c r="AK190" s="48">
        <v>-1</v>
      </c>
      <c r="AL190" s="48">
        <v>-3</v>
      </c>
      <c r="AM190" s="48">
        <v>-1</v>
      </c>
      <c r="AN190" s="48">
        <v>2</v>
      </c>
      <c r="AP190" s="48">
        <v>-1</v>
      </c>
      <c r="AQ190" s="48">
        <v>-3</v>
      </c>
      <c r="AR190" s="48">
        <v>-1</v>
      </c>
      <c r="AS190" s="48">
        <v>2</v>
      </c>
      <c r="AU190" s="48">
        <v>-1</v>
      </c>
      <c r="AV190" s="48">
        <v>-3</v>
      </c>
      <c r="AW190" s="48">
        <v>-1</v>
      </c>
      <c r="AX190" s="48">
        <v>2</v>
      </c>
    </row>
    <row r="191" spans="8:50">
      <c r="AP191" s="48">
        <v>0</v>
      </c>
      <c r="AQ191" s="48">
        <v>0</v>
      </c>
      <c r="AR191" s="48">
        <v>0</v>
      </c>
      <c r="AS191" s="48">
        <v>-1</v>
      </c>
      <c r="AU191" s="48">
        <v>0</v>
      </c>
      <c r="AV191" s="48">
        <v>0</v>
      </c>
      <c r="AW191" s="48">
        <v>0</v>
      </c>
      <c r="AX191" s="48">
        <v>-1</v>
      </c>
    </row>
    <row r="192" spans="8:50">
      <c r="AP192" s="48">
        <v>1</v>
      </c>
      <c r="AQ192" s="48">
        <v>0</v>
      </c>
      <c r="AR192" s="48">
        <v>0</v>
      </c>
      <c r="AS192" s="48">
        <v>-1</v>
      </c>
      <c r="AU192" s="48">
        <v>1</v>
      </c>
      <c r="AV192" s="48">
        <v>0</v>
      </c>
      <c r="AW192" s="48">
        <v>0</v>
      </c>
      <c r="AX192" s="48">
        <v>-1</v>
      </c>
    </row>
    <row r="193" spans="42:50">
      <c r="AP193" s="48">
        <v>-1</v>
      </c>
      <c r="AQ193" s="48">
        <v>0</v>
      </c>
      <c r="AR193" s="48">
        <v>0</v>
      </c>
      <c r="AS193" s="48">
        <v>-1</v>
      </c>
      <c r="AU193" s="48">
        <v>-1</v>
      </c>
      <c r="AV193" s="48">
        <v>0</v>
      </c>
      <c r="AW193" s="48">
        <v>0</v>
      </c>
      <c r="AX193" s="48">
        <v>-1</v>
      </c>
    </row>
    <row r="194" spans="42:50">
      <c r="AP194" s="48">
        <v>0</v>
      </c>
      <c r="AQ194" s="48">
        <v>1</v>
      </c>
      <c r="AR194" s="48">
        <v>0</v>
      </c>
      <c r="AS194" s="48">
        <v>-1</v>
      </c>
      <c r="AU194" s="48">
        <v>0</v>
      </c>
      <c r="AV194" s="48">
        <v>1</v>
      </c>
      <c r="AW194" s="48">
        <v>0</v>
      </c>
      <c r="AX194" s="48">
        <v>-1</v>
      </c>
    </row>
    <row r="195" spans="42:50">
      <c r="AP195" s="48">
        <v>1</v>
      </c>
      <c r="AQ195" s="48">
        <v>1</v>
      </c>
      <c r="AR195" s="48">
        <v>0</v>
      </c>
      <c r="AS195" s="48">
        <v>-1</v>
      </c>
      <c r="AU195" s="48">
        <v>1</v>
      </c>
      <c r="AV195" s="48">
        <v>1</v>
      </c>
      <c r="AW195" s="48">
        <v>0</v>
      </c>
      <c r="AX195" s="48">
        <v>-1</v>
      </c>
    </row>
    <row r="196" spans="42:50">
      <c r="AP196" s="48">
        <v>-1</v>
      </c>
      <c r="AQ196" s="48">
        <v>1</v>
      </c>
      <c r="AR196" s="48">
        <v>0</v>
      </c>
      <c r="AS196" s="48">
        <v>-1</v>
      </c>
      <c r="AU196" s="48">
        <v>-1</v>
      </c>
      <c r="AV196" s="48">
        <v>1</v>
      </c>
      <c r="AW196" s="48">
        <v>0</v>
      </c>
      <c r="AX196" s="48">
        <v>-1</v>
      </c>
    </row>
    <row r="197" spans="42:50">
      <c r="AP197" s="48">
        <v>0</v>
      </c>
      <c r="AQ197" s="48">
        <v>2</v>
      </c>
      <c r="AR197" s="48">
        <v>0</v>
      </c>
      <c r="AS197" s="48">
        <v>-1</v>
      </c>
      <c r="AU197" s="48">
        <v>0</v>
      </c>
      <c r="AV197" s="48">
        <v>2</v>
      </c>
      <c r="AW197" s="48">
        <v>0</v>
      </c>
      <c r="AX197" s="48">
        <v>-1</v>
      </c>
    </row>
    <row r="198" spans="42:50">
      <c r="AP198" s="48">
        <v>1</v>
      </c>
      <c r="AQ198" s="48">
        <v>2</v>
      </c>
      <c r="AR198" s="48">
        <v>0</v>
      </c>
      <c r="AS198" s="48">
        <v>-1</v>
      </c>
      <c r="AU198" s="48">
        <v>1</v>
      </c>
      <c r="AV198" s="48">
        <v>2</v>
      </c>
      <c r="AW198" s="48">
        <v>0</v>
      </c>
      <c r="AX198" s="48">
        <v>-1</v>
      </c>
    </row>
    <row r="199" spans="42:50">
      <c r="AP199" s="48">
        <v>-1</v>
      </c>
      <c r="AQ199" s="48">
        <v>2</v>
      </c>
      <c r="AR199" s="48">
        <v>0</v>
      </c>
      <c r="AS199" s="48">
        <v>-1</v>
      </c>
      <c r="AU199" s="48">
        <v>-1</v>
      </c>
      <c r="AV199" s="48">
        <v>2</v>
      </c>
      <c r="AW199" s="48">
        <v>0</v>
      </c>
      <c r="AX199" s="48">
        <v>-1</v>
      </c>
    </row>
    <row r="200" spans="42:50">
      <c r="AP200" s="48">
        <v>0</v>
      </c>
      <c r="AQ200" s="48">
        <v>3</v>
      </c>
      <c r="AR200" s="48">
        <v>0</v>
      </c>
      <c r="AS200" s="48">
        <v>-1</v>
      </c>
      <c r="AU200" s="48">
        <v>0</v>
      </c>
      <c r="AV200" s="48">
        <v>3</v>
      </c>
      <c r="AW200" s="48">
        <v>0</v>
      </c>
      <c r="AX200" s="48">
        <v>-1</v>
      </c>
    </row>
    <row r="201" spans="42:50">
      <c r="AP201" s="48">
        <v>1</v>
      </c>
      <c r="AQ201" s="48">
        <v>3</v>
      </c>
      <c r="AR201" s="48">
        <v>0</v>
      </c>
      <c r="AS201" s="48">
        <v>-1</v>
      </c>
      <c r="AU201" s="48">
        <v>1</v>
      </c>
      <c r="AV201" s="48">
        <v>3</v>
      </c>
      <c r="AW201" s="48">
        <v>0</v>
      </c>
      <c r="AX201" s="48">
        <v>-1</v>
      </c>
    </row>
    <row r="202" spans="42:50">
      <c r="AP202" s="48">
        <v>-1</v>
      </c>
      <c r="AQ202" s="48">
        <v>3</v>
      </c>
      <c r="AR202" s="48">
        <v>0</v>
      </c>
      <c r="AS202" s="48">
        <v>-1</v>
      </c>
      <c r="AU202" s="48">
        <v>-1</v>
      </c>
      <c r="AV202" s="48">
        <v>3</v>
      </c>
      <c r="AW202" s="48">
        <v>0</v>
      </c>
      <c r="AX202" s="48">
        <v>-1</v>
      </c>
    </row>
    <row r="203" spans="42:50">
      <c r="AP203" s="48">
        <v>0</v>
      </c>
      <c r="AQ203" s="48">
        <v>-1</v>
      </c>
      <c r="AR203" s="48">
        <v>0</v>
      </c>
      <c r="AS203" s="48">
        <v>-1</v>
      </c>
      <c r="AU203" s="48">
        <v>0</v>
      </c>
      <c r="AV203" s="48">
        <v>-1</v>
      </c>
      <c r="AW203" s="48">
        <v>0</v>
      </c>
      <c r="AX203" s="48">
        <v>-1</v>
      </c>
    </row>
    <row r="204" spans="42:50">
      <c r="AP204" s="48">
        <v>1</v>
      </c>
      <c r="AQ204" s="48">
        <v>-1</v>
      </c>
      <c r="AR204" s="48">
        <v>0</v>
      </c>
      <c r="AS204" s="48">
        <v>-1</v>
      </c>
      <c r="AU204" s="48">
        <v>1</v>
      </c>
      <c r="AV204" s="48">
        <v>-1</v>
      </c>
      <c r="AW204" s="48">
        <v>0</v>
      </c>
      <c r="AX204" s="48">
        <v>-1</v>
      </c>
    </row>
    <row r="205" spans="42:50">
      <c r="AP205" s="48">
        <v>-1</v>
      </c>
      <c r="AQ205" s="48">
        <v>-1</v>
      </c>
      <c r="AR205" s="48">
        <v>0</v>
      </c>
      <c r="AS205" s="48">
        <v>-1</v>
      </c>
      <c r="AU205" s="48">
        <v>-1</v>
      </c>
      <c r="AV205" s="48">
        <v>-1</v>
      </c>
      <c r="AW205" s="48">
        <v>0</v>
      </c>
      <c r="AX205" s="48">
        <v>-1</v>
      </c>
    </row>
    <row r="206" spans="42:50">
      <c r="AP206" s="48">
        <v>0</v>
      </c>
      <c r="AQ206" s="48">
        <v>-2</v>
      </c>
      <c r="AR206" s="48">
        <v>0</v>
      </c>
      <c r="AS206" s="48">
        <v>-1</v>
      </c>
      <c r="AU206" s="48">
        <v>0</v>
      </c>
      <c r="AV206" s="48">
        <v>-2</v>
      </c>
      <c r="AW206" s="48">
        <v>0</v>
      </c>
      <c r="AX206" s="48">
        <v>-1</v>
      </c>
    </row>
    <row r="207" spans="42:50">
      <c r="AP207" s="48">
        <v>1</v>
      </c>
      <c r="AQ207" s="48">
        <v>-2</v>
      </c>
      <c r="AR207" s="48">
        <v>0</v>
      </c>
      <c r="AS207" s="48">
        <v>-1</v>
      </c>
      <c r="AU207" s="48">
        <v>1</v>
      </c>
      <c r="AV207" s="48">
        <v>-2</v>
      </c>
      <c r="AW207" s="48">
        <v>0</v>
      </c>
      <c r="AX207" s="48">
        <v>-1</v>
      </c>
    </row>
    <row r="208" spans="42:50">
      <c r="AP208" s="48">
        <v>-1</v>
      </c>
      <c r="AQ208" s="48">
        <v>-2</v>
      </c>
      <c r="AR208" s="48">
        <v>0</v>
      </c>
      <c r="AS208" s="48">
        <v>-1</v>
      </c>
      <c r="AU208" s="48">
        <v>-1</v>
      </c>
      <c r="AV208" s="48">
        <v>-2</v>
      </c>
      <c r="AW208" s="48">
        <v>0</v>
      </c>
      <c r="AX208" s="48">
        <v>-1</v>
      </c>
    </row>
    <row r="209" spans="42:50">
      <c r="AP209" s="48">
        <v>0</v>
      </c>
      <c r="AQ209" s="48">
        <v>-3</v>
      </c>
      <c r="AR209" s="48">
        <v>0</v>
      </c>
      <c r="AS209" s="48">
        <v>-1</v>
      </c>
      <c r="AU209" s="48">
        <v>0</v>
      </c>
      <c r="AV209" s="48">
        <v>-3</v>
      </c>
      <c r="AW209" s="48">
        <v>0</v>
      </c>
      <c r="AX209" s="48">
        <v>-1</v>
      </c>
    </row>
    <row r="210" spans="42:50">
      <c r="AP210" s="48">
        <v>1</v>
      </c>
      <c r="AQ210" s="48">
        <v>-3</v>
      </c>
      <c r="AR210" s="48">
        <v>0</v>
      </c>
      <c r="AS210" s="48">
        <v>-1</v>
      </c>
      <c r="AU210" s="48">
        <v>1</v>
      </c>
      <c r="AV210" s="48">
        <v>-3</v>
      </c>
      <c r="AW210" s="48">
        <v>0</v>
      </c>
      <c r="AX210" s="48">
        <v>-1</v>
      </c>
    </row>
    <row r="211" spans="42:50">
      <c r="AP211" s="48">
        <v>-1</v>
      </c>
      <c r="AQ211" s="48">
        <v>-3</v>
      </c>
      <c r="AR211" s="48">
        <v>0</v>
      </c>
      <c r="AS211" s="48">
        <v>-1</v>
      </c>
      <c r="AU211" s="48">
        <v>-1</v>
      </c>
      <c r="AV211" s="48">
        <v>-3</v>
      </c>
      <c r="AW211" s="48">
        <v>0</v>
      </c>
      <c r="AX211" s="48">
        <v>-1</v>
      </c>
    </row>
    <row r="212" spans="42:50">
      <c r="AP212" s="48">
        <v>0</v>
      </c>
      <c r="AQ212" s="48">
        <v>0</v>
      </c>
      <c r="AR212" s="48">
        <v>1</v>
      </c>
      <c r="AS212" s="48">
        <v>-1</v>
      </c>
      <c r="AU212" s="48">
        <v>0</v>
      </c>
      <c r="AV212" s="48">
        <v>0</v>
      </c>
      <c r="AW212" s="48">
        <v>1</v>
      </c>
      <c r="AX212" s="48">
        <v>-1</v>
      </c>
    </row>
    <row r="213" spans="42:50">
      <c r="AP213" s="48">
        <v>1</v>
      </c>
      <c r="AQ213" s="48">
        <v>0</v>
      </c>
      <c r="AR213" s="48">
        <v>1</v>
      </c>
      <c r="AS213" s="48">
        <v>-1</v>
      </c>
      <c r="AU213" s="48">
        <v>1</v>
      </c>
      <c r="AV213" s="48">
        <v>0</v>
      </c>
      <c r="AW213" s="48">
        <v>1</v>
      </c>
      <c r="AX213" s="48">
        <v>-1</v>
      </c>
    </row>
    <row r="214" spans="42:50">
      <c r="AP214" s="48">
        <v>-1</v>
      </c>
      <c r="AQ214" s="48">
        <v>0</v>
      </c>
      <c r="AR214" s="48">
        <v>1</v>
      </c>
      <c r="AS214" s="48">
        <v>-1</v>
      </c>
      <c r="AU214" s="48">
        <v>-1</v>
      </c>
      <c r="AV214" s="48">
        <v>0</v>
      </c>
      <c r="AW214" s="48">
        <v>1</v>
      </c>
      <c r="AX214" s="48">
        <v>-1</v>
      </c>
    </row>
    <row r="215" spans="42:50">
      <c r="AP215" s="48">
        <v>0</v>
      </c>
      <c r="AQ215" s="48">
        <v>1</v>
      </c>
      <c r="AR215" s="48">
        <v>1</v>
      </c>
      <c r="AS215" s="48">
        <v>-1</v>
      </c>
      <c r="AU215" s="48">
        <v>0</v>
      </c>
      <c r="AV215" s="48">
        <v>1</v>
      </c>
      <c r="AW215" s="48">
        <v>1</v>
      </c>
      <c r="AX215" s="48">
        <v>-1</v>
      </c>
    </row>
    <row r="216" spans="42:50">
      <c r="AP216" s="48">
        <v>1</v>
      </c>
      <c r="AQ216" s="48">
        <v>1</v>
      </c>
      <c r="AR216" s="48">
        <v>1</v>
      </c>
      <c r="AS216" s="48">
        <v>-1</v>
      </c>
      <c r="AU216" s="48">
        <v>1</v>
      </c>
      <c r="AV216" s="48">
        <v>1</v>
      </c>
      <c r="AW216" s="48">
        <v>1</v>
      </c>
      <c r="AX216" s="48">
        <v>-1</v>
      </c>
    </row>
    <row r="217" spans="42:50">
      <c r="AP217" s="48">
        <v>-1</v>
      </c>
      <c r="AQ217" s="48">
        <v>1</v>
      </c>
      <c r="AR217" s="48">
        <v>1</v>
      </c>
      <c r="AS217" s="48">
        <v>-1</v>
      </c>
      <c r="AU217" s="48">
        <v>-1</v>
      </c>
      <c r="AV217" s="48">
        <v>1</v>
      </c>
      <c r="AW217" s="48">
        <v>1</v>
      </c>
      <c r="AX217" s="48">
        <v>-1</v>
      </c>
    </row>
    <row r="218" spans="42:50">
      <c r="AP218" s="48">
        <v>0</v>
      </c>
      <c r="AQ218" s="48">
        <v>2</v>
      </c>
      <c r="AR218" s="48">
        <v>1</v>
      </c>
      <c r="AS218" s="48">
        <v>-1</v>
      </c>
      <c r="AU218" s="48">
        <v>0</v>
      </c>
      <c r="AV218" s="48">
        <v>2</v>
      </c>
      <c r="AW218" s="48">
        <v>1</v>
      </c>
      <c r="AX218" s="48">
        <v>-1</v>
      </c>
    </row>
    <row r="219" spans="42:50">
      <c r="AP219" s="48">
        <v>1</v>
      </c>
      <c r="AQ219" s="48">
        <v>2</v>
      </c>
      <c r="AR219" s="48">
        <v>1</v>
      </c>
      <c r="AS219" s="48">
        <v>-1</v>
      </c>
      <c r="AU219" s="48">
        <v>1</v>
      </c>
      <c r="AV219" s="48">
        <v>2</v>
      </c>
      <c r="AW219" s="48">
        <v>1</v>
      </c>
      <c r="AX219" s="48">
        <v>-1</v>
      </c>
    </row>
    <row r="220" spans="42:50">
      <c r="AP220" s="48">
        <v>-1</v>
      </c>
      <c r="AQ220" s="48">
        <v>2</v>
      </c>
      <c r="AR220" s="48">
        <v>1</v>
      </c>
      <c r="AS220" s="48">
        <v>-1</v>
      </c>
      <c r="AU220" s="48">
        <v>-1</v>
      </c>
      <c r="AV220" s="48">
        <v>2</v>
      </c>
      <c r="AW220" s="48">
        <v>1</v>
      </c>
      <c r="AX220" s="48">
        <v>-1</v>
      </c>
    </row>
    <row r="221" spans="42:50">
      <c r="AP221" s="48">
        <v>0</v>
      </c>
      <c r="AQ221" s="48">
        <v>3</v>
      </c>
      <c r="AR221" s="48">
        <v>1</v>
      </c>
      <c r="AS221" s="48">
        <v>-1</v>
      </c>
      <c r="AU221" s="48">
        <v>0</v>
      </c>
      <c r="AV221" s="48">
        <v>3</v>
      </c>
      <c r="AW221" s="48">
        <v>1</v>
      </c>
      <c r="AX221" s="48">
        <v>-1</v>
      </c>
    </row>
    <row r="222" spans="42:50">
      <c r="AP222" s="48">
        <v>1</v>
      </c>
      <c r="AQ222" s="48">
        <v>3</v>
      </c>
      <c r="AR222" s="48">
        <v>1</v>
      </c>
      <c r="AS222" s="48">
        <v>-1</v>
      </c>
      <c r="AU222" s="48">
        <v>1</v>
      </c>
      <c r="AV222" s="48">
        <v>3</v>
      </c>
      <c r="AW222" s="48">
        <v>1</v>
      </c>
      <c r="AX222" s="48">
        <v>-1</v>
      </c>
    </row>
    <row r="223" spans="42:50">
      <c r="AP223" s="48">
        <v>-1</v>
      </c>
      <c r="AQ223" s="48">
        <v>3</v>
      </c>
      <c r="AR223" s="48">
        <v>1</v>
      </c>
      <c r="AS223" s="48">
        <v>-1</v>
      </c>
      <c r="AU223" s="48">
        <v>-1</v>
      </c>
      <c r="AV223" s="48">
        <v>3</v>
      </c>
      <c r="AW223" s="48">
        <v>1</v>
      </c>
      <c r="AX223" s="48">
        <v>-1</v>
      </c>
    </row>
    <row r="224" spans="42:50">
      <c r="AP224" s="48">
        <v>0</v>
      </c>
      <c r="AQ224" s="48">
        <v>-1</v>
      </c>
      <c r="AR224" s="48">
        <v>1</v>
      </c>
      <c r="AS224" s="48">
        <v>-1</v>
      </c>
      <c r="AU224" s="48">
        <v>0</v>
      </c>
      <c r="AV224" s="48">
        <v>-1</v>
      </c>
      <c r="AW224" s="48">
        <v>1</v>
      </c>
      <c r="AX224" s="48">
        <v>-1</v>
      </c>
    </row>
    <row r="225" spans="42:50">
      <c r="AP225" s="48">
        <v>1</v>
      </c>
      <c r="AQ225" s="48">
        <v>-1</v>
      </c>
      <c r="AR225" s="48">
        <v>1</v>
      </c>
      <c r="AS225" s="48">
        <v>-1</v>
      </c>
      <c r="AU225" s="48">
        <v>1</v>
      </c>
      <c r="AV225" s="48">
        <v>-1</v>
      </c>
      <c r="AW225" s="48">
        <v>1</v>
      </c>
      <c r="AX225" s="48">
        <v>-1</v>
      </c>
    </row>
    <row r="226" spans="42:50">
      <c r="AP226" s="48">
        <v>-1</v>
      </c>
      <c r="AQ226" s="48">
        <v>-1</v>
      </c>
      <c r="AR226" s="48">
        <v>1</v>
      </c>
      <c r="AS226" s="48">
        <v>-1</v>
      </c>
      <c r="AU226" s="48">
        <v>-1</v>
      </c>
      <c r="AV226" s="48">
        <v>-1</v>
      </c>
      <c r="AW226" s="48">
        <v>1</v>
      </c>
      <c r="AX226" s="48">
        <v>-1</v>
      </c>
    </row>
    <row r="227" spans="42:50">
      <c r="AP227" s="48">
        <v>0</v>
      </c>
      <c r="AQ227" s="48">
        <v>-2</v>
      </c>
      <c r="AR227" s="48">
        <v>1</v>
      </c>
      <c r="AS227" s="48">
        <v>-1</v>
      </c>
      <c r="AU227" s="48">
        <v>0</v>
      </c>
      <c r="AV227" s="48">
        <v>-2</v>
      </c>
      <c r="AW227" s="48">
        <v>1</v>
      </c>
      <c r="AX227" s="48">
        <v>-1</v>
      </c>
    </row>
    <row r="228" spans="42:50">
      <c r="AP228" s="48">
        <v>1</v>
      </c>
      <c r="AQ228" s="48">
        <v>-2</v>
      </c>
      <c r="AR228" s="48">
        <v>1</v>
      </c>
      <c r="AS228" s="48">
        <v>-1</v>
      </c>
      <c r="AU228" s="48">
        <v>1</v>
      </c>
      <c r="AV228" s="48">
        <v>-2</v>
      </c>
      <c r="AW228" s="48">
        <v>1</v>
      </c>
      <c r="AX228" s="48">
        <v>-1</v>
      </c>
    </row>
    <row r="229" spans="42:50">
      <c r="AP229" s="48">
        <v>-1</v>
      </c>
      <c r="AQ229" s="48">
        <v>-2</v>
      </c>
      <c r="AR229" s="48">
        <v>1</v>
      </c>
      <c r="AS229" s="48">
        <v>-1</v>
      </c>
      <c r="AU229" s="48">
        <v>-1</v>
      </c>
      <c r="AV229" s="48">
        <v>-2</v>
      </c>
      <c r="AW229" s="48">
        <v>1</v>
      </c>
      <c r="AX229" s="48">
        <v>-1</v>
      </c>
    </row>
    <row r="230" spans="42:50">
      <c r="AP230" s="48">
        <v>0</v>
      </c>
      <c r="AQ230" s="48">
        <v>-3</v>
      </c>
      <c r="AR230" s="48">
        <v>1</v>
      </c>
      <c r="AS230" s="48">
        <v>-1</v>
      </c>
      <c r="AU230" s="48">
        <v>0</v>
      </c>
      <c r="AV230" s="48">
        <v>-3</v>
      </c>
      <c r="AW230" s="48">
        <v>1</v>
      </c>
      <c r="AX230" s="48">
        <v>-1</v>
      </c>
    </row>
    <row r="231" spans="42:50">
      <c r="AP231" s="48">
        <v>1</v>
      </c>
      <c r="AQ231" s="48">
        <v>-3</v>
      </c>
      <c r="AR231" s="48">
        <v>1</v>
      </c>
      <c r="AS231" s="48">
        <v>-1</v>
      </c>
      <c r="AU231" s="48">
        <v>1</v>
      </c>
      <c r="AV231" s="48">
        <v>-3</v>
      </c>
      <c r="AW231" s="48">
        <v>1</v>
      </c>
      <c r="AX231" s="48">
        <v>-1</v>
      </c>
    </row>
    <row r="232" spans="42:50">
      <c r="AP232" s="48">
        <v>-1</v>
      </c>
      <c r="AQ232" s="48">
        <v>-3</v>
      </c>
      <c r="AR232" s="48">
        <v>1</v>
      </c>
      <c r="AS232" s="48">
        <v>-1</v>
      </c>
      <c r="AU232" s="48">
        <v>-1</v>
      </c>
      <c r="AV232" s="48">
        <v>-3</v>
      </c>
      <c r="AW232" s="48">
        <v>1</v>
      </c>
      <c r="AX232" s="48">
        <v>-1</v>
      </c>
    </row>
    <row r="233" spans="42:50">
      <c r="AP233" s="48">
        <v>0</v>
      </c>
      <c r="AQ233" s="48">
        <v>0</v>
      </c>
      <c r="AR233" s="48">
        <v>-1</v>
      </c>
      <c r="AS233" s="48">
        <v>-1</v>
      </c>
      <c r="AU233" s="48">
        <v>0</v>
      </c>
      <c r="AV233" s="48">
        <v>0</v>
      </c>
      <c r="AW233" s="48">
        <v>-1</v>
      </c>
      <c r="AX233" s="48">
        <v>-1</v>
      </c>
    </row>
    <row r="234" spans="42:50">
      <c r="AP234" s="48">
        <v>1</v>
      </c>
      <c r="AQ234" s="48">
        <v>0</v>
      </c>
      <c r="AR234" s="48">
        <v>-1</v>
      </c>
      <c r="AS234" s="48">
        <v>-1</v>
      </c>
      <c r="AU234" s="48">
        <v>1</v>
      </c>
      <c r="AV234" s="48">
        <v>0</v>
      </c>
      <c r="AW234" s="48">
        <v>-1</v>
      </c>
      <c r="AX234" s="48">
        <v>-1</v>
      </c>
    </row>
    <row r="235" spans="42:50">
      <c r="AP235" s="48">
        <v>-1</v>
      </c>
      <c r="AQ235" s="48">
        <v>0</v>
      </c>
      <c r="AR235" s="48">
        <v>-1</v>
      </c>
      <c r="AS235" s="48">
        <v>-1</v>
      </c>
      <c r="AU235" s="48">
        <v>-1</v>
      </c>
      <c r="AV235" s="48">
        <v>0</v>
      </c>
      <c r="AW235" s="48">
        <v>-1</v>
      </c>
      <c r="AX235" s="48">
        <v>-1</v>
      </c>
    </row>
    <row r="236" spans="42:50">
      <c r="AP236" s="48">
        <v>0</v>
      </c>
      <c r="AQ236" s="48">
        <v>1</v>
      </c>
      <c r="AR236" s="48">
        <v>-1</v>
      </c>
      <c r="AS236" s="48">
        <v>-1</v>
      </c>
      <c r="AU236" s="48">
        <v>0</v>
      </c>
      <c r="AV236" s="48">
        <v>1</v>
      </c>
      <c r="AW236" s="48">
        <v>-1</v>
      </c>
      <c r="AX236" s="48">
        <v>-1</v>
      </c>
    </row>
    <row r="237" spans="42:50">
      <c r="AP237" s="48">
        <v>1</v>
      </c>
      <c r="AQ237" s="48">
        <v>1</v>
      </c>
      <c r="AR237" s="48">
        <v>-1</v>
      </c>
      <c r="AS237" s="48">
        <v>-1</v>
      </c>
      <c r="AU237" s="48">
        <v>1</v>
      </c>
      <c r="AV237" s="48">
        <v>1</v>
      </c>
      <c r="AW237" s="48">
        <v>-1</v>
      </c>
      <c r="AX237" s="48">
        <v>-1</v>
      </c>
    </row>
    <row r="238" spans="42:50">
      <c r="AP238" s="48">
        <v>-1</v>
      </c>
      <c r="AQ238" s="48">
        <v>1</v>
      </c>
      <c r="AR238" s="48">
        <v>-1</v>
      </c>
      <c r="AS238" s="48">
        <v>-1</v>
      </c>
      <c r="AU238" s="48">
        <v>-1</v>
      </c>
      <c r="AV238" s="48">
        <v>1</v>
      </c>
      <c r="AW238" s="48">
        <v>-1</v>
      </c>
      <c r="AX238" s="48">
        <v>-1</v>
      </c>
    </row>
    <row r="239" spans="42:50">
      <c r="AP239" s="48">
        <v>0</v>
      </c>
      <c r="AQ239" s="48">
        <v>2</v>
      </c>
      <c r="AR239" s="48">
        <v>-1</v>
      </c>
      <c r="AS239" s="48">
        <v>-1</v>
      </c>
      <c r="AU239" s="48">
        <v>0</v>
      </c>
      <c r="AV239" s="48">
        <v>2</v>
      </c>
      <c r="AW239" s="48">
        <v>-1</v>
      </c>
      <c r="AX239" s="48">
        <v>-1</v>
      </c>
    </row>
    <row r="240" spans="42:50">
      <c r="AP240" s="48">
        <v>1</v>
      </c>
      <c r="AQ240" s="48">
        <v>2</v>
      </c>
      <c r="AR240" s="48">
        <v>-1</v>
      </c>
      <c r="AS240" s="48">
        <v>-1</v>
      </c>
      <c r="AU240" s="48">
        <v>1</v>
      </c>
      <c r="AV240" s="48">
        <v>2</v>
      </c>
      <c r="AW240" s="48">
        <v>-1</v>
      </c>
      <c r="AX240" s="48">
        <v>-1</v>
      </c>
    </row>
    <row r="241" spans="42:50">
      <c r="AP241" s="48">
        <v>-1</v>
      </c>
      <c r="AQ241" s="48">
        <v>2</v>
      </c>
      <c r="AR241" s="48">
        <v>-1</v>
      </c>
      <c r="AS241" s="48">
        <v>-1</v>
      </c>
      <c r="AU241" s="48">
        <v>-1</v>
      </c>
      <c r="AV241" s="48">
        <v>2</v>
      </c>
      <c r="AW241" s="48">
        <v>-1</v>
      </c>
      <c r="AX241" s="48">
        <v>-1</v>
      </c>
    </row>
    <row r="242" spans="42:50">
      <c r="AP242" s="48">
        <v>0</v>
      </c>
      <c r="AQ242" s="48">
        <v>3</v>
      </c>
      <c r="AR242" s="48">
        <v>-1</v>
      </c>
      <c r="AS242" s="48">
        <v>-1</v>
      </c>
      <c r="AU242" s="48">
        <v>0</v>
      </c>
      <c r="AV242" s="48">
        <v>3</v>
      </c>
      <c r="AW242" s="48">
        <v>-1</v>
      </c>
      <c r="AX242" s="48">
        <v>-1</v>
      </c>
    </row>
    <row r="243" spans="42:50">
      <c r="AP243" s="48">
        <v>1</v>
      </c>
      <c r="AQ243" s="48">
        <v>3</v>
      </c>
      <c r="AR243" s="48">
        <v>-1</v>
      </c>
      <c r="AS243" s="48">
        <v>-1</v>
      </c>
      <c r="AU243" s="48">
        <v>1</v>
      </c>
      <c r="AV243" s="48">
        <v>3</v>
      </c>
      <c r="AW243" s="48">
        <v>-1</v>
      </c>
      <c r="AX243" s="48">
        <v>-1</v>
      </c>
    </row>
    <row r="244" spans="42:50">
      <c r="AP244" s="48">
        <v>-1</v>
      </c>
      <c r="AQ244" s="48">
        <v>3</v>
      </c>
      <c r="AR244" s="48">
        <v>-1</v>
      </c>
      <c r="AS244" s="48">
        <v>-1</v>
      </c>
      <c r="AU244" s="48">
        <v>-1</v>
      </c>
      <c r="AV244" s="48">
        <v>3</v>
      </c>
      <c r="AW244" s="48">
        <v>-1</v>
      </c>
      <c r="AX244" s="48">
        <v>-1</v>
      </c>
    </row>
    <row r="245" spans="42:50">
      <c r="AP245" s="48">
        <v>0</v>
      </c>
      <c r="AQ245" s="48">
        <v>-1</v>
      </c>
      <c r="AR245" s="48">
        <v>-1</v>
      </c>
      <c r="AS245" s="48">
        <v>-1</v>
      </c>
      <c r="AU245" s="48">
        <v>0</v>
      </c>
      <c r="AV245" s="48">
        <v>-1</v>
      </c>
      <c r="AW245" s="48">
        <v>-1</v>
      </c>
      <c r="AX245" s="48">
        <v>-1</v>
      </c>
    </row>
    <row r="246" spans="42:50">
      <c r="AP246" s="48">
        <v>1</v>
      </c>
      <c r="AQ246" s="48">
        <v>-1</v>
      </c>
      <c r="AR246" s="48">
        <v>-1</v>
      </c>
      <c r="AS246" s="48">
        <v>-1</v>
      </c>
      <c r="AU246" s="48">
        <v>1</v>
      </c>
      <c r="AV246" s="48">
        <v>-1</v>
      </c>
      <c r="AW246" s="48">
        <v>-1</v>
      </c>
      <c r="AX246" s="48">
        <v>-1</v>
      </c>
    </row>
    <row r="247" spans="42:50">
      <c r="AP247" s="48">
        <v>-1</v>
      </c>
      <c r="AQ247" s="48">
        <v>-1</v>
      </c>
      <c r="AR247" s="48">
        <v>-1</v>
      </c>
      <c r="AS247" s="48">
        <v>-1</v>
      </c>
      <c r="AU247" s="48">
        <v>-1</v>
      </c>
      <c r="AV247" s="48">
        <v>-1</v>
      </c>
      <c r="AW247" s="48">
        <v>-1</v>
      </c>
      <c r="AX247" s="48">
        <v>-1</v>
      </c>
    </row>
    <row r="248" spans="42:50">
      <c r="AP248" s="48">
        <v>0</v>
      </c>
      <c r="AQ248" s="48">
        <v>-2</v>
      </c>
      <c r="AR248" s="48">
        <v>-1</v>
      </c>
      <c r="AS248" s="48">
        <v>-1</v>
      </c>
      <c r="AU248" s="48">
        <v>0</v>
      </c>
      <c r="AV248" s="48">
        <v>-2</v>
      </c>
      <c r="AW248" s="48">
        <v>-1</v>
      </c>
      <c r="AX248" s="48">
        <v>-1</v>
      </c>
    </row>
    <row r="249" spans="42:50">
      <c r="AP249" s="48">
        <v>1</v>
      </c>
      <c r="AQ249" s="48">
        <v>-2</v>
      </c>
      <c r="AR249" s="48">
        <v>-1</v>
      </c>
      <c r="AS249" s="48">
        <v>-1</v>
      </c>
      <c r="AU249" s="48">
        <v>1</v>
      </c>
      <c r="AV249" s="48">
        <v>-2</v>
      </c>
      <c r="AW249" s="48">
        <v>-1</v>
      </c>
      <c r="AX249" s="48">
        <v>-1</v>
      </c>
    </row>
    <row r="250" spans="42:50">
      <c r="AP250" s="48">
        <v>-1</v>
      </c>
      <c r="AQ250" s="48">
        <v>-2</v>
      </c>
      <c r="AR250" s="48">
        <v>-1</v>
      </c>
      <c r="AS250" s="48">
        <v>-1</v>
      </c>
      <c r="AU250" s="48">
        <v>-1</v>
      </c>
      <c r="AV250" s="48">
        <v>-2</v>
      </c>
      <c r="AW250" s="48">
        <v>-1</v>
      </c>
      <c r="AX250" s="48">
        <v>-1</v>
      </c>
    </row>
    <row r="251" spans="42:50">
      <c r="AP251" s="48">
        <v>0</v>
      </c>
      <c r="AQ251" s="48">
        <v>-3</v>
      </c>
      <c r="AR251" s="48">
        <v>-1</v>
      </c>
      <c r="AS251" s="48">
        <v>-1</v>
      </c>
      <c r="AU251" s="48">
        <v>0</v>
      </c>
      <c r="AV251" s="48">
        <v>-3</v>
      </c>
      <c r="AW251" s="48">
        <v>-1</v>
      </c>
      <c r="AX251" s="48">
        <v>-1</v>
      </c>
    </row>
    <row r="252" spans="42:50">
      <c r="AP252" s="48">
        <v>1</v>
      </c>
      <c r="AQ252" s="48">
        <v>-3</v>
      </c>
      <c r="AR252" s="48">
        <v>-1</v>
      </c>
      <c r="AS252" s="48">
        <v>-1</v>
      </c>
      <c r="AU252" s="48">
        <v>1</v>
      </c>
      <c r="AV252" s="48">
        <v>-3</v>
      </c>
      <c r="AW252" s="48">
        <v>-1</v>
      </c>
      <c r="AX252" s="48">
        <v>-1</v>
      </c>
    </row>
    <row r="253" spans="42:50">
      <c r="AP253" s="48">
        <v>-1</v>
      </c>
      <c r="AQ253" s="48">
        <v>-3</v>
      </c>
      <c r="AR253" s="48">
        <v>-1</v>
      </c>
      <c r="AS253" s="48">
        <v>-1</v>
      </c>
      <c r="AU253" s="48">
        <v>-1</v>
      </c>
      <c r="AV253" s="48">
        <v>-3</v>
      </c>
      <c r="AW253" s="48">
        <v>-1</v>
      </c>
      <c r="AX253" s="48">
        <v>-1</v>
      </c>
    </row>
    <row r="254" spans="42:50">
      <c r="AU254" s="48">
        <v>0</v>
      </c>
      <c r="AV254" s="48">
        <v>0</v>
      </c>
      <c r="AW254" s="48">
        <v>0</v>
      </c>
      <c r="AX254" s="48">
        <v>-2</v>
      </c>
    </row>
    <row r="255" spans="42:50">
      <c r="AU255" s="48">
        <v>1</v>
      </c>
      <c r="AV255" s="48">
        <v>0</v>
      </c>
      <c r="AW255" s="48">
        <v>0</v>
      </c>
      <c r="AX255" s="48">
        <v>-2</v>
      </c>
    </row>
    <row r="256" spans="42:50">
      <c r="AU256" s="48">
        <v>-1</v>
      </c>
      <c r="AV256" s="48">
        <v>0</v>
      </c>
      <c r="AW256" s="48">
        <v>0</v>
      </c>
      <c r="AX256" s="48">
        <v>-2</v>
      </c>
    </row>
    <row r="257" spans="47:50">
      <c r="AU257" s="48">
        <v>0</v>
      </c>
      <c r="AV257" s="48">
        <v>1</v>
      </c>
      <c r="AW257" s="48">
        <v>0</v>
      </c>
      <c r="AX257" s="48">
        <v>-2</v>
      </c>
    </row>
    <row r="258" spans="47:50">
      <c r="AU258" s="48">
        <v>1</v>
      </c>
      <c r="AV258" s="48">
        <v>1</v>
      </c>
      <c r="AW258" s="48">
        <v>0</v>
      </c>
      <c r="AX258" s="48">
        <v>-2</v>
      </c>
    </row>
    <row r="259" spans="47:50">
      <c r="AU259" s="48">
        <v>-1</v>
      </c>
      <c r="AV259" s="48">
        <v>1</v>
      </c>
      <c r="AW259" s="48">
        <v>0</v>
      </c>
      <c r="AX259" s="48">
        <v>-2</v>
      </c>
    </row>
    <row r="260" spans="47:50">
      <c r="AU260" s="48">
        <v>0</v>
      </c>
      <c r="AV260" s="48">
        <v>2</v>
      </c>
      <c r="AW260" s="48">
        <v>0</v>
      </c>
      <c r="AX260" s="48">
        <v>-2</v>
      </c>
    </row>
    <row r="261" spans="47:50">
      <c r="AU261" s="48">
        <v>1</v>
      </c>
      <c r="AV261" s="48">
        <v>2</v>
      </c>
      <c r="AW261" s="48">
        <v>0</v>
      </c>
      <c r="AX261" s="48">
        <v>-2</v>
      </c>
    </row>
    <row r="262" spans="47:50">
      <c r="AU262" s="48">
        <v>-1</v>
      </c>
      <c r="AV262" s="48">
        <v>2</v>
      </c>
      <c r="AW262" s="48">
        <v>0</v>
      </c>
      <c r="AX262" s="48">
        <v>-2</v>
      </c>
    </row>
    <row r="263" spans="47:50">
      <c r="AU263" s="48">
        <v>0</v>
      </c>
      <c r="AV263" s="48">
        <v>3</v>
      </c>
      <c r="AW263" s="48">
        <v>0</v>
      </c>
      <c r="AX263" s="48">
        <v>-2</v>
      </c>
    </row>
    <row r="264" spans="47:50">
      <c r="AU264" s="48">
        <v>1</v>
      </c>
      <c r="AV264" s="48">
        <v>3</v>
      </c>
      <c r="AW264" s="48">
        <v>0</v>
      </c>
      <c r="AX264" s="48">
        <v>-2</v>
      </c>
    </row>
    <row r="265" spans="47:50">
      <c r="AU265" s="48">
        <v>-1</v>
      </c>
      <c r="AV265" s="48">
        <v>3</v>
      </c>
      <c r="AW265" s="48">
        <v>0</v>
      </c>
      <c r="AX265" s="48">
        <v>-2</v>
      </c>
    </row>
    <row r="266" spans="47:50">
      <c r="AU266" s="48">
        <v>0</v>
      </c>
      <c r="AV266" s="48">
        <v>-1</v>
      </c>
      <c r="AW266" s="48">
        <v>0</v>
      </c>
      <c r="AX266" s="48">
        <v>-2</v>
      </c>
    </row>
    <row r="267" spans="47:50">
      <c r="AU267" s="48">
        <v>1</v>
      </c>
      <c r="AV267" s="48">
        <v>-1</v>
      </c>
      <c r="AW267" s="48">
        <v>0</v>
      </c>
      <c r="AX267" s="48">
        <v>-2</v>
      </c>
    </row>
    <row r="268" spans="47:50">
      <c r="AU268" s="48">
        <v>-1</v>
      </c>
      <c r="AV268" s="48">
        <v>-1</v>
      </c>
      <c r="AW268" s="48">
        <v>0</v>
      </c>
      <c r="AX268" s="48">
        <v>-2</v>
      </c>
    </row>
    <row r="269" spans="47:50">
      <c r="AU269" s="48">
        <v>0</v>
      </c>
      <c r="AV269" s="48">
        <v>-2</v>
      </c>
      <c r="AW269" s="48">
        <v>0</v>
      </c>
      <c r="AX269" s="48">
        <v>-2</v>
      </c>
    </row>
    <row r="270" spans="47:50">
      <c r="AU270" s="48">
        <v>1</v>
      </c>
      <c r="AV270" s="48">
        <v>-2</v>
      </c>
      <c r="AW270" s="48">
        <v>0</v>
      </c>
      <c r="AX270" s="48">
        <v>-2</v>
      </c>
    </row>
    <row r="271" spans="47:50">
      <c r="AU271" s="48">
        <v>-1</v>
      </c>
      <c r="AV271" s="48">
        <v>-2</v>
      </c>
      <c r="AW271" s="48">
        <v>0</v>
      </c>
      <c r="AX271" s="48">
        <v>-2</v>
      </c>
    </row>
    <row r="272" spans="47:50">
      <c r="AU272" s="48">
        <v>0</v>
      </c>
      <c r="AV272" s="48">
        <v>-3</v>
      </c>
      <c r="AW272" s="48">
        <v>0</v>
      </c>
      <c r="AX272" s="48">
        <v>-2</v>
      </c>
    </row>
    <row r="273" spans="47:50">
      <c r="AU273" s="48">
        <v>1</v>
      </c>
      <c r="AV273" s="48">
        <v>-3</v>
      </c>
      <c r="AW273" s="48">
        <v>0</v>
      </c>
      <c r="AX273" s="48">
        <v>-2</v>
      </c>
    </row>
    <row r="274" spans="47:50">
      <c r="AU274" s="48">
        <v>-1</v>
      </c>
      <c r="AV274" s="48">
        <v>-3</v>
      </c>
      <c r="AW274" s="48">
        <v>0</v>
      </c>
      <c r="AX274" s="48">
        <v>-2</v>
      </c>
    </row>
    <row r="275" spans="47:50">
      <c r="AU275" s="48">
        <v>0</v>
      </c>
      <c r="AV275" s="48">
        <v>0</v>
      </c>
      <c r="AW275" s="48">
        <v>1</v>
      </c>
      <c r="AX275" s="48">
        <v>-2</v>
      </c>
    </row>
    <row r="276" spans="47:50">
      <c r="AU276" s="48">
        <v>1</v>
      </c>
      <c r="AV276" s="48">
        <v>0</v>
      </c>
      <c r="AW276" s="48">
        <v>1</v>
      </c>
      <c r="AX276" s="48">
        <v>-2</v>
      </c>
    </row>
    <row r="277" spans="47:50">
      <c r="AU277" s="48">
        <v>-1</v>
      </c>
      <c r="AV277" s="48">
        <v>0</v>
      </c>
      <c r="AW277" s="48">
        <v>1</v>
      </c>
      <c r="AX277" s="48">
        <v>-2</v>
      </c>
    </row>
    <row r="278" spans="47:50">
      <c r="AU278" s="48">
        <v>0</v>
      </c>
      <c r="AV278" s="48">
        <v>1</v>
      </c>
      <c r="AW278" s="48">
        <v>1</v>
      </c>
      <c r="AX278" s="48">
        <v>-2</v>
      </c>
    </row>
    <row r="279" spans="47:50">
      <c r="AU279" s="48">
        <v>1</v>
      </c>
      <c r="AV279" s="48">
        <v>1</v>
      </c>
      <c r="AW279" s="48">
        <v>1</v>
      </c>
      <c r="AX279" s="48">
        <v>-2</v>
      </c>
    </row>
    <row r="280" spans="47:50">
      <c r="AU280" s="48">
        <v>-1</v>
      </c>
      <c r="AV280" s="48">
        <v>1</v>
      </c>
      <c r="AW280" s="48">
        <v>1</v>
      </c>
      <c r="AX280" s="48">
        <v>-2</v>
      </c>
    </row>
    <row r="281" spans="47:50">
      <c r="AU281" s="48">
        <v>0</v>
      </c>
      <c r="AV281" s="48">
        <v>2</v>
      </c>
      <c r="AW281" s="48">
        <v>1</v>
      </c>
      <c r="AX281" s="48">
        <v>-2</v>
      </c>
    </row>
    <row r="282" spans="47:50">
      <c r="AU282" s="48">
        <v>1</v>
      </c>
      <c r="AV282" s="48">
        <v>2</v>
      </c>
      <c r="AW282" s="48">
        <v>1</v>
      </c>
      <c r="AX282" s="48">
        <v>-2</v>
      </c>
    </row>
    <row r="283" spans="47:50">
      <c r="AU283" s="48">
        <v>-1</v>
      </c>
      <c r="AV283" s="48">
        <v>2</v>
      </c>
      <c r="AW283" s="48">
        <v>1</v>
      </c>
      <c r="AX283" s="48">
        <v>-2</v>
      </c>
    </row>
    <row r="284" spans="47:50">
      <c r="AU284" s="48">
        <v>0</v>
      </c>
      <c r="AV284" s="48">
        <v>3</v>
      </c>
      <c r="AW284" s="48">
        <v>1</v>
      </c>
      <c r="AX284" s="48">
        <v>-2</v>
      </c>
    </row>
    <row r="285" spans="47:50">
      <c r="AU285" s="48">
        <v>1</v>
      </c>
      <c r="AV285" s="48">
        <v>3</v>
      </c>
      <c r="AW285" s="48">
        <v>1</v>
      </c>
      <c r="AX285" s="48">
        <v>-2</v>
      </c>
    </row>
    <row r="286" spans="47:50">
      <c r="AU286" s="48">
        <v>-1</v>
      </c>
      <c r="AV286" s="48">
        <v>3</v>
      </c>
      <c r="AW286" s="48">
        <v>1</v>
      </c>
      <c r="AX286" s="48">
        <v>-2</v>
      </c>
    </row>
    <row r="287" spans="47:50">
      <c r="AU287" s="48">
        <v>0</v>
      </c>
      <c r="AV287" s="48">
        <v>-1</v>
      </c>
      <c r="AW287" s="48">
        <v>1</v>
      </c>
      <c r="AX287" s="48">
        <v>-2</v>
      </c>
    </row>
    <row r="288" spans="47:50">
      <c r="AU288" s="48">
        <v>1</v>
      </c>
      <c r="AV288" s="48">
        <v>-1</v>
      </c>
      <c r="AW288" s="48">
        <v>1</v>
      </c>
      <c r="AX288" s="48">
        <v>-2</v>
      </c>
    </row>
    <row r="289" spans="47:50">
      <c r="AU289" s="48">
        <v>-1</v>
      </c>
      <c r="AV289" s="48">
        <v>-1</v>
      </c>
      <c r="AW289" s="48">
        <v>1</v>
      </c>
      <c r="AX289" s="48">
        <v>-2</v>
      </c>
    </row>
    <row r="290" spans="47:50">
      <c r="AU290" s="48">
        <v>0</v>
      </c>
      <c r="AV290" s="48">
        <v>-2</v>
      </c>
      <c r="AW290" s="48">
        <v>1</v>
      </c>
      <c r="AX290" s="48">
        <v>-2</v>
      </c>
    </row>
    <row r="291" spans="47:50">
      <c r="AU291" s="48">
        <v>1</v>
      </c>
      <c r="AV291" s="48">
        <v>-2</v>
      </c>
      <c r="AW291" s="48">
        <v>1</v>
      </c>
      <c r="AX291" s="48">
        <v>-2</v>
      </c>
    </row>
    <row r="292" spans="47:50">
      <c r="AU292" s="48">
        <v>-1</v>
      </c>
      <c r="AV292" s="48">
        <v>-2</v>
      </c>
      <c r="AW292" s="48">
        <v>1</v>
      </c>
      <c r="AX292" s="48">
        <v>-2</v>
      </c>
    </row>
    <row r="293" spans="47:50">
      <c r="AU293" s="48">
        <v>0</v>
      </c>
      <c r="AV293" s="48">
        <v>-3</v>
      </c>
      <c r="AW293" s="48">
        <v>1</v>
      </c>
      <c r="AX293" s="48">
        <v>-2</v>
      </c>
    </row>
    <row r="294" spans="47:50">
      <c r="AU294" s="48">
        <v>1</v>
      </c>
      <c r="AV294" s="48">
        <v>-3</v>
      </c>
      <c r="AW294" s="48">
        <v>1</v>
      </c>
      <c r="AX294" s="48">
        <v>-2</v>
      </c>
    </row>
    <row r="295" spans="47:50">
      <c r="AU295" s="48">
        <v>-1</v>
      </c>
      <c r="AV295" s="48">
        <v>-3</v>
      </c>
      <c r="AW295" s="48">
        <v>1</v>
      </c>
      <c r="AX295" s="48">
        <v>-2</v>
      </c>
    </row>
    <row r="296" spans="47:50">
      <c r="AU296" s="48">
        <v>0</v>
      </c>
      <c r="AV296" s="48">
        <v>0</v>
      </c>
      <c r="AW296" s="48">
        <v>-1</v>
      </c>
      <c r="AX296" s="48">
        <v>-2</v>
      </c>
    </row>
    <row r="297" spans="47:50">
      <c r="AU297" s="48">
        <v>1</v>
      </c>
      <c r="AV297" s="48">
        <v>0</v>
      </c>
      <c r="AW297" s="48">
        <v>-1</v>
      </c>
      <c r="AX297" s="48">
        <v>-2</v>
      </c>
    </row>
    <row r="298" spans="47:50">
      <c r="AU298" s="48">
        <v>-1</v>
      </c>
      <c r="AV298" s="48">
        <v>0</v>
      </c>
      <c r="AW298" s="48">
        <v>-1</v>
      </c>
      <c r="AX298" s="48">
        <v>-2</v>
      </c>
    </row>
    <row r="299" spans="47:50">
      <c r="AU299" s="48">
        <v>0</v>
      </c>
      <c r="AV299" s="48">
        <v>1</v>
      </c>
      <c r="AW299" s="48">
        <v>-1</v>
      </c>
      <c r="AX299" s="48">
        <v>-2</v>
      </c>
    </row>
    <row r="300" spans="47:50">
      <c r="AU300" s="48">
        <v>1</v>
      </c>
      <c r="AV300" s="48">
        <v>1</v>
      </c>
      <c r="AW300" s="48">
        <v>-1</v>
      </c>
      <c r="AX300" s="48">
        <v>-2</v>
      </c>
    </row>
    <row r="301" spans="47:50">
      <c r="AU301" s="48">
        <v>-1</v>
      </c>
      <c r="AV301" s="48">
        <v>1</v>
      </c>
      <c r="AW301" s="48">
        <v>-1</v>
      </c>
      <c r="AX301" s="48">
        <v>-2</v>
      </c>
    </row>
    <row r="302" spans="47:50">
      <c r="AU302" s="48">
        <v>0</v>
      </c>
      <c r="AV302" s="48">
        <v>2</v>
      </c>
      <c r="AW302" s="48">
        <v>-1</v>
      </c>
      <c r="AX302" s="48">
        <v>-2</v>
      </c>
    </row>
    <row r="303" spans="47:50">
      <c r="AU303" s="48">
        <v>1</v>
      </c>
      <c r="AV303" s="48">
        <v>2</v>
      </c>
      <c r="AW303" s="48">
        <v>-1</v>
      </c>
      <c r="AX303" s="48">
        <v>-2</v>
      </c>
    </row>
    <row r="304" spans="47:50">
      <c r="AU304" s="48">
        <v>-1</v>
      </c>
      <c r="AV304" s="48">
        <v>2</v>
      </c>
      <c r="AW304" s="48">
        <v>-1</v>
      </c>
      <c r="AX304" s="48">
        <v>-2</v>
      </c>
    </row>
    <row r="305" spans="26:50">
      <c r="AU305" s="48">
        <v>0</v>
      </c>
      <c r="AV305" s="48">
        <v>3</v>
      </c>
      <c r="AW305" s="48">
        <v>-1</v>
      </c>
      <c r="AX305" s="48">
        <v>-2</v>
      </c>
    </row>
    <row r="306" spans="26:50">
      <c r="AU306" s="48">
        <v>1</v>
      </c>
      <c r="AV306" s="48">
        <v>3</v>
      </c>
      <c r="AW306" s="48">
        <v>-1</v>
      </c>
      <c r="AX306" s="48">
        <v>-2</v>
      </c>
    </row>
    <row r="307" spans="26:50">
      <c r="AU307" s="48">
        <v>-1</v>
      </c>
      <c r="AV307" s="48">
        <v>3</v>
      </c>
      <c r="AW307" s="48">
        <v>-1</v>
      </c>
      <c r="AX307" s="48">
        <v>-2</v>
      </c>
    </row>
    <row r="308" spans="26:50">
      <c r="AU308" s="48">
        <v>0</v>
      </c>
      <c r="AV308" s="48">
        <v>-1</v>
      </c>
      <c r="AW308" s="48">
        <v>-1</v>
      </c>
      <c r="AX308" s="48">
        <v>-2</v>
      </c>
    </row>
    <row r="309" spans="26:50">
      <c r="AU309" s="48">
        <v>1</v>
      </c>
      <c r="AV309" s="48">
        <v>-1</v>
      </c>
      <c r="AW309" s="48">
        <v>-1</v>
      </c>
      <c r="AX309" s="48">
        <v>-2</v>
      </c>
    </row>
    <row r="310" spans="26:50">
      <c r="AU310" s="48">
        <v>-1</v>
      </c>
      <c r="AV310" s="48">
        <v>-1</v>
      </c>
      <c r="AW310" s="48">
        <v>-1</v>
      </c>
      <c r="AX310" s="48">
        <v>-2</v>
      </c>
    </row>
    <row r="311" spans="26:50">
      <c r="AU311" s="48">
        <v>0</v>
      </c>
      <c r="AV311" s="48">
        <v>-2</v>
      </c>
      <c r="AW311" s="48">
        <v>-1</v>
      </c>
      <c r="AX311" s="48">
        <v>-2</v>
      </c>
    </row>
    <row r="312" spans="26:50">
      <c r="AU312" s="48">
        <v>1</v>
      </c>
      <c r="AV312" s="48">
        <v>-2</v>
      </c>
      <c r="AW312" s="48">
        <v>-1</v>
      </c>
      <c r="AX312" s="48">
        <v>-2</v>
      </c>
    </row>
    <row r="313" spans="26:50">
      <c r="AU313" s="48">
        <v>-1</v>
      </c>
      <c r="AV313" s="48">
        <v>-2</v>
      </c>
      <c r="AW313" s="48">
        <v>-1</v>
      </c>
      <c r="AX313" s="48">
        <v>-2</v>
      </c>
    </row>
    <row r="314" spans="26:50">
      <c r="AU314" s="48">
        <v>0</v>
      </c>
      <c r="AV314" s="48">
        <v>-3</v>
      </c>
      <c r="AW314" s="48">
        <v>-1</v>
      </c>
      <c r="AX314" s="48">
        <v>-2</v>
      </c>
    </row>
    <row r="315" spans="26:50">
      <c r="AU315" s="48">
        <v>1</v>
      </c>
      <c r="AV315" s="48">
        <v>-3</v>
      </c>
      <c r="AW315" s="48">
        <v>-1</v>
      </c>
      <c r="AX315" s="48">
        <v>-2</v>
      </c>
    </row>
    <row r="316" spans="26:50" s="50" customFormat="1">
      <c r="Z316" s="52"/>
      <c r="AU316" s="51">
        <v>-1</v>
      </c>
      <c r="AV316" s="51">
        <v>-3</v>
      </c>
      <c r="AW316" s="51">
        <v>-1</v>
      </c>
      <c r="AX316" s="51">
        <v>-2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80FF-265A-4FCF-9932-4795234AB610}">
  <dimension ref="A1:FY200"/>
  <sheetViews>
    <sheetView topLeftCell="A70" zoomScaleNormal="100" workbookViewId="0">
      <selection activeCell="B175" sqref="B175:B200"/>
    </sheetView>
  </sheetViews>
  <sheetFormatPr defaultRowHeight="12"/>
  <cols>
    <col min="1" max="1" width="8.77734375" customWidth="1"/>
  </cols>
  <sheetData>
    <row r="1" spans="1:181">
      <c r="A1" t="s">
        <v>142</v>
      </c>
      <c r="B1">
        <v>0</v>
      </c>
      <c r="C1">
        <v>0</v>
      </c>
      <c r="D1">
        <v>0</v>
      </c>
      <c r="E1" t="s">
        <v>145</v>
      </c>
      <c r="F1" t="str">
        <f>B1&amp;","</f>
        <v>0,</v>
      </c>
      <c r="G1" t="s">
        <v>207</v>
      </c>
      <c r="H1" t="s">
        <v>207</v>
      </c>
      <c r="I1" t="s">
        <v>208</v>
      </c>
      <c r="J1" t="s">
        <v>186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281</v>
      </c>
      <c r="CF1" t="s">
        <v>282</v>
      </c>
      <c r="CG1" t="s">
        <v>283</v>
      </c>
      <c r="CH1" t="s">
        <v>284</v>
      </c>
      <c r="CI1" t="s">
        <v>285</v>
      </c>
      <c r="CJ1" t="s">
        <v>286</v>
      </c>
      <c r="CK1" t="s">
        <v>287</v>
      </c>
      <c r="CL1" t="s">
        <v>288</v>
      </c>
      <c r="CM1" t="s">
        <v>289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298</v>
      </c>
      <c r="CW1" t="s">
        <v>299</v>
      </c>
      <c r="CX1" t="s">
        <v>300</v>
      </c>
      <c r="CY1" t="s">
        <v>301</v>
      </c>
      <c r="CZ1" t="s">
        <v>302</v>
      </c>
      <c r="DA1" t="s">
        <v>303</v>
      </c>
      <c r="DB1" t="s">
        <v>304</v>
      </c>
      <c r="DC1" t="s">
        <v>305</v>
      </c>
      <c r="DD1" t="s">
        <v>306</v>
      </c>
      <c r="DE1" t="s">
        <v>307</v>
      </c>
      <c r="DF1" t="s">
        <v>308</v>
      </c>
      <c r="DG1" t="s">
        <v>309</v>
      </c>
      <c r="DH1" t="s">
        <v>310</v>
      </c>
      <c r="DI1" t="s">
        <v>311</v>
      </c>
      <c r="DJ1" t="s">
        <v>312</v>
      </c>
      <c r="DK1" t="s">
        <v>313</v>
      </c>
      <c r="DL1" t="s">
        <v>314</v>
      </c>
      <c r="DM1" t="s">
        <v>315</v>
      </c>
      <c r="DN1" t="s">
        <v>316</v>
      </c>
      <c r="DO1" t="s">
        <v>317</v>
      </c>
      <c r="DP1" t="s">
        <v>318</v>
      </c>
      <c r="DQ1" t="s">
        <v>319</v>
      </c>
      <c r="DR1" t="s">
        <v>320</v>
      </c>
      <c r="DS1" t="s">
        <v>321</v>
      </c>
      <c r="DT1" t="s">
        <v>322</v>
      </c>
      <c r="DU1" t="s">
        <v>323</v>
      </c>
      <c r="DV1" t="s">
        <v>324</v>
      </c>
      <c r="DW1" t="s">
        <v>325</v>
      </c>
      <c r="DX1" t="s">
        <v>326</v>
      </c>
      <c r="DY1" t="s">
        <v>327</v>
      </c>
      <c r="DZ1" t="s">
        <v>328</v>
      </c>
      <c r="EA1" t="s">
        <v>329</v>
      </c>
      <c r="EB1" t="s">
        <v>356</v>
      </c>
      <c r="EC1" t="s">
        <v>357</v>
      </c>
      <c r="ED1" t="s">
        <v>358</v>
      </c>
      <c r="EE1" t="s">
        <v>359</v>
      </c>
      <c r="EF1" t="s">
        <v>360</v>
      </c>
      <c r="EG1" t="s">
        <v>361</v>
      </c>
      <c r="EH1" t="s">
        <v>362</v>
      </c>
      <c r="EI1" t="s">
        <v>363</v>
      </c>
      <c r="EJ1" t="s">
        <v>364</v>
      </c>
      <c r="EK1" t="s">
        <v>365</v>
      </c>
      <c r="EL1" t="s">
        <v>366</v>
      </c>
      <c r="EM1" t="s">
        <v>367</v>
      </c>
      <c r="EN1" t="s">
        <v>368</v>
      </c>
      <c r="EO1" t="s">
        <v>369</v>
      </c>
      <c r="EP1" t="s">
        <v>370</v>
      </c>
      <c r="EQ1" t="s">
        <v>371</v>
      </c>
      <c r="ER1" t="s">
        <v>372</v>
      </c>
      <c r="ES1" t="s">
        <v>373</v>
      </c>
      <c r="ET1" t="s">
        <v>374</v>
      </c>
      <c r="EU1" t="s">
        <v>375</v>
      </c>
      <c r="EV1" t="s">
        <v>376</v>
      </c>
      <c r="EW1" t="s">
        <v>377</v>
      </c>
      <c r="EX1" t="s">
        <v>378</v>
      </c>
      <c r="EY1" t="s">
        <v>379</v>
      </c>
      <c r="EZ1" t="s">
        <v>380</v>
      </c>
      <c r="FA1" t="s">
        <v>381</v>
      </c>
      <c r="FB1" t="s">
        <v>382</v>
      </c>
      <c r="FC1" t="s">
        <v>383</v>
      </c>
      <c r="FD1" t="s">
        <v>384</v>
      </c>
      <c r="FE1" t="s">
        <v>385</v>
      </c>
      <c r="FF1" t="s">
        <v>386</v>
      </c>
      <c r="FG1" t="s">
        <v>387</v>
      </c>
      <c r="FH1" t="s">
        <v>388</v>
      </c>
      <c r="FI1" t="s">
        <v>389</v>
      </c>
      <c r="FJ1" t="s">
        <v>390</v>
      </c>
      <c r="FK1" t="s">
        <v>391</v>
      </c>
      <c r="FL1" t="s">
        <v>392</v>
      </c>
      <c r="FM1" t="s">
        <v>393</v>
      </c>
      <c r="FN1" t="s">
        <v>394</v>
      </c>
      <c r="FO1" t="s">
        <v>395</v>
      </c>
      <c r="FP1" t="s">
        <v>396</v>
      </c>
      <c r="FQ1" t="s">
        <v>397</v>
      </c>
      <c r="FR1" t="s">
        <v>398</v>
      </c>
      <c r="FS1" t="s">
        <v>399</v>
      </c>
      <c r="FT1" t="s">
        <v>400</v>
      </c>
      <c r="FU1" t="s">
        <v>401</v>
      </c>
      <c r="FV1" t="s">
        <v>402</v>
      </c>
      <c r="FW1" t="s">
        <v>403</v>
      </c>
      <c r="FX1" t="s">
        <v>404</v>
      </c>
      <c r="FY1" t="s">
        <v>405</v>
      </c>
    </row>
    <row r="2" spans="1:181">
      <c r="A2" t="s">
        <v>142</v>
      </c>
      <c r="B2">
        <v>2</v>
      </c>
      <c r="C2">
        <v>0</v>
      </c>
      <c r="D2">
        <v>0</v>
      </c>
      <c r="E2" t="s">
        <v>145</v>
      </c>
      <c r="F2" t="str">
        <f t="shared" ref="F2:F65" si="0">B2&amp;","</f>
        <v>2,</v>
      </c>
      <c r="G2" t="s">
        <v>208</v>
      </c>
      <c r="H2" t="s">
        <v>145</v>
      </c>
      <c r="I2" t="s">
        <v>145</v>
      </c>
      <c r="J2" t="s">
        <v>146</v>
      </c>
      <c r="K2" t="s">
        <v>146</v>
      </c>
      <c r="L2" t="s">
        <v>147</v>
      </c>
      <c r="M2" t="s">
        <v>147</v>
      </c>
      <c r="N2" t="s">
        <v>148</v>
      </c>
      <c r="O2" t="s">
        <v>148</v>
      </c>
      <c r="P2" t="s">
        <v>149</v>
      </c>
      <c r="Q2" t="s">
        <v>149</v>
      </c>
      <c r="R2" t="s">
        <v>150</v>
      </c>
      <c r="S2" t="s">
        <v>150</v>
      </c>
      <c r="T2" t="s">
        <v>151</v>
      </c>
      <c r="U2" t="s">
        <v>151</v>
      </c>
      <c r="V2" t="s">
        <v>152</v>
      </c>
      <c r="W2" t="s">
        <v>152</v>
      </c>
      <c r="X2" t="s">
        <v>153</v>
      </c>
      <c r="Y2" t="s">
        <v>153</v>
      </c>
      <c r="Z2" t="s">
        <v>154</v>
      </c>
      <c r="AA2" t="s">
        <v>154</v>
      </c>
      <c r="AB2" t="s">
        <v>155</v>
      </c>
      <c r="AC2" t="s">
        <v>155</v>
      </c>
      <c r="AD2" t="s">
        <v>156</v>
      </c>
      <c r="AE2" t="s">
        <v>156</v>
      </c>
      <c r="AF2" t="s">
        <v>157</v>
      </c>
      <c r="AG2" t="s">
        <v>157</v>
      </c>
      <c r="AH2" t="s">
        <v>158</v>
      </c>
      <c r="AI2" t="s">
        <v>158</v>
      </c>
      <c r="AJ2" t="s">
        <v>159</v>
      </c>
      <c r="AK2" t="s">
        <v>159</v>
      </c>
      <c r="AL2" t="s">
        <v>160</v>
      </c>
      <c r="AM2" t="s">
        <v>160</v>
      </c>
      <c r="AN2" t="s">
        <v>161</v>
      </c>
      <c r="AO2" t="s">
        <v>161</v>
      </c>
      <c r="AP2" t="s">
        <v>162</v>
      </c>
      <c r="AQ2" t="s">
        <v>162</v>
      </c>
      <c r="AR2" t="s">
        <v>163</v>
      </c>
      <c r="AS2" t="s">
        <v>163</v>
      </c>
      <c r="AT2" t="s">
        <v>164</v>
      </c>
      <c r="AU2" t="s">
        <v>164</v>
      </c>
      <c r="AV2" t="s">
        <v>165</v>
      </c>
      <c r="AW2" t="s">
        <v>165</v>
      </c>
      <c r="AX2" t="s">
        <v>166</v>
      </c>
      <c r="AY2" t="s">
        <v>166</v>
      </c>
      <c r="AZ2" t="s">
        <v>167</v>
      </c>
      <c r="BA2" t="s">
        <v>167</v>
      </c>
      <c r="BB2" t="s">
        <v>168</v>
      </c>
      <c r="BC2" t="s">
        <v>168</v>
      </c>
      <c r="BD2" t="s">
        <v>169</v>
      </c>
      <c r="BE2" t="s">
        <v>169</v>
      </c>
      <c r="BF2" t="s">
        <v>170</v>
      </c>
      <c r="BG2" t="s">
        <v>170</v>
      </c>
      <c r="BH2" t="s">
        <v>171</v>
      </c>
      <c r="BI2" t="s">
        <v>171</v>
      </c>
      <c r="BJ2" t="s">
        <v>172</v>
      </c>
      <c r="BK2" t="s">
        <v>172</v>
      </c>
      <c r="BL2" t="s">
        <v>173</v>
      </c>
      <c r="BM2" t="s">
        <v>173</v>
      </c>
      <c r="BN2" t="s">
        <v>174</v>
      </c>
      <c r="BO2" t="s">
        <v>174</v>
      </c>
      <c r="BP2" t="s">
        <v>175</v>
      </c>
      <c r="BQ2" t="s">
        <v>175</v>
      </c>
      <c r="BR2" t="s">
        <v>176</v>
      </c>
      <c r="BS2" t="s">
        <v>176</v>
      </c>
      <c r="BT2" t="s">
        <v>177</v>
      </c>
      <c r="BU2" t="s">
        <v>177</v>
      </c>
      <c r="BV2" t="s">
        <v>178</v>
      </c>
      <c r="BW2" t="s">
        <v>178</v>
      </c>
      <c r="BX2" t="s">
        <v>179</v>
      </c>
      <c r="BY2" t="s">
        <v>179</v>
      </c>
      <c r="BZ2" t="s">
        <v>180</v>
      </c>
      <c r="CA2" t="s">
        <v>180</v>
      </c>
      <c r="CB2" t="s">
        <v>181</v>
      </c>
      <c r="CC2" t="s">
        <v>181</v>
      </c>
      <c r="CD2" t="s">
        <v>182</v>
      </c>
      <c r="CE2" t="s">
        <v>182</v>
      </c>
      <c r="CF2" t="s">
        <v>183</v>
      </c>
      <c r="CG2" t="s">
        <v>183</v>
      </c>
      <c r="CH2" t="s">
        <v>184</v>
      </c>
      <c r="CI2" t="s">
        <v>184</v>
      </c>
      <c r="CJ2" t="s">
        <v>185</v>
      </c>
      <c r="CK2" t="s">
        <v>185</v>
      </c>
      <c r="CL2" t="s">
        <v>186</v>
      </c>
      <c r="CM2" t="s">
        <v>186</v>
      </c>
      <c r="CN2" t="s">
        <v>187</v>
      </c>
      <c r="CO2" t="s">
        <v>187</v>
      </c>
      <c r="CP2" t="s">
        <v>188</v>
      </c>
      <c r="CQ2" t="s">
        <v>188</v>
      </c>
      <c r="CR2" t="s">
        <v>189</v>
      </c>
      <c r="CS2" t="s">
        <v>189</v>
      </c>
      <c r="CT2" t="s">
        <v>190</v>
      </c>
      <c r="CU2" t="s">
        <v>190</v>
      </c>
      <c r="CV2" t="s">
        <v>191</v>
      </c>
      <c r="CW2" t="s">
        <v>191</v>
      </c>
      <c r="CX2" t="s">
        <v>192</v>
      </c>
      <c r="CY2" t="s">
        <v>192</v>
      </c>
      <c r="CZ2" t="s">
        <v>193</v>
      </c>
      <c r="DA2" t="s">
        <v>193</v>
      </c>
      <c r="DB2" t="s">
        <v>194</v>
      </c>
      <c r="DC2" t="s">
        <v>194</v>
      </c>
      <c r="DD2" t="s">
        <v>195</v>
      </c>
      <c r="DE2" t="s">
        <v>195</v>
      </c>
      <c r="DF2" t="s">
        <v>196</v>
      </c>
      <c r="DG2" t="s">
        <v>196</v>
      </c>
      <c r="DH2" t="s">
        <v>197</v>
      </c>
      <c r="DI2" t="s">
        <v>197</v>
      </c>
      <c r="DJ2" t="s">
        <v>198</v>
      </c>
      <c r="DK2" t="s">
        <v>198</v>
      </c>
      <c r="DL2" t="s">
        <v>199</v>
      </c>
      <c r="DM2" t="s">
        <v>199</v>
      </c>
      <c r="DN2" t="s">
        <v>200</v>
      </c>
      <c r="DO2" t="s">
        <v>200</v>
      </c>
      <c r="DP2" t="s">
        <v>201</v>
      </c>
      <c r="DQ2" t="s">
        <v>201</v>
      </c>
      <c r="DR2" t="s">
        <v>202</v>
      </c>
      <c r="DS2" t="s">
        <v>202</v>
      </c>
      <c r="DT2" t="s">
        <v>203</v>
      </c>
      <c r="DU2" t="s">
        <v>203</v>
      </c>
      <c r="DV2" t="s">
        <v>204</v>
      </c>
      <c r="DW2" t="s">
        <v>204</v>
      </c>
      <c r="DX2" t="s">
        <v>205</v>
      </c>
      <c r="DY2" t="s">
        <v>205</v>
      </c>
      <c r="DZ2" t="s">
        <v>206</v>
      </c>
      <c r="EA2" t="s">
        <v>206</v>
      </c>
      <c r="EB2" t="s">
        <v>331</v>
      </c>
      <c r="EC2" t="s">
        <v>331</v>
      </c>
      <c r="ED2" t="s">
        <v>332</v>
      </c>
      <c r="EE2" t="s">
        <v>332</v>
      </c>
      <c r="EF2" t="s">
        <v>333</v>
      </c>
      <c r="EG2" t="s">
        <v>333</v>
      </c>
      <c r="EH2" t="s">
        <v>334</v>
      </c>
      <c r="EI2" t="s">
        <v>334</v>
      </c>
      <c r="EJ2" t="s">
        <v>335</v>
      </c>
      <c r="EK2" t="s">
        <v>335</v>
      </c>
      <c r="EL2" t="s">
        <v>336</v>
      </c>
      <c r="EM2" t="s">
        <v>336</v>
      </c>
      <c r="EN2" t="s">
        <v>337</v>
      </c>
      <c r="EO2" t="s">
        <v>337</v>
      </c>
      <c r="EP2" t="s">
        <v>338</v>
      </c>
      <c r="EQ2" t="s">
        <v>338</v>
      </c>
      <c r="ER2" t="s">
        <v>339</v>
      </c>
      <c r="ES2" t="s">
        <v>339</v>
      </c>
      <c r="ET2" t="s">
        <v>340</v>
      </c>
      <c r="EU2" t="s">
        <v>340</v>
      </c>
      <c r="EV2" t="s">
        <v>341</v>
      </c>
      <c r="EW2" t="s">
        <v>341</v>
      </c>
      <c r="EX2" t="s">
        <v>342</v>
      </c>
      <c r="EY2" t="s">
        <v>342</v>
      </c>
      <c r="EZ2" t="s">
        <v>343</v>
      </c>
      <c r="FA2" t="s">
        <v>343</v>
      </c>
      <c r="FB2" t="s">
        <v>344</v>
      </c>
      <c r="FC2" t="s">
        <v>344</v>
      </c>
      <c r="FD2" t="s">
        <v>345</v>
      </c>
      <c r="FE2" t="s">
        <v>345</v>
      </c>
      <c r="FF2" t="s">
        <v>346</v>
      </c>
      <c r="FG2" t="s">
        <v>346</v>
      </c>
      <c r="FH2" t="s">
        <v>347</v>
      </c>
      <c r="FI2" t="s">
        <v>347</v>
      </c>
      <c r="FJ2" t="s">
        <v>348</v>
      </c>
      <c r="FK2" t="s">
        <v>348</v>
      </c>
      <c r="FL2" t="s">
        <v>349</v>
      </c>
      <c r="FM2" t="s">
        <v>349</v>
      </c>
      <c r="FN2" t="s">
        <v>350</v>
      </c>
      <c r="FO2" t="s">
        <v>350</v>
      </c>
      <c r="FP2" t="s">
        <v>351</v>
      </c>
      <c r="FQ2" t="s">
        <v>351</v>
      </c>
      <c r="FR2" t="s">
        <v>352</v>
      </c>
      <c r="FS2" t="s">
        <v>352</v>
      </c>
      <c r="FT2" t="s">
        <v>353</v>
      </c>
      <c r="FU2" t="s">
        <v>353</v>
      </c>
      <c r="FV2" t="s">
        <v>354</v>
      </c>
      <c r="FW2" t="s">
        <v>354</v>
      </c>
      <c r="FX2" t="s">
        <v>355</v>
      </c>
      <c r="FY2" t="s">
        <v>355</v>
      </c>
    </row>
    <row r="3" spans="1:181">
      <c r="A3" t="s">
        <v>142</v>
      </c>
      <c r="B3">
        <v>2.1</v>
      </c>
      <c r="C3">
        <v>0</v>
      </c>
      <c r="D3">
        <v>0</v>
      </c>
      <c r="E3" t="s">
        <v>146</v>
      </c>
      <c r="F3" t="str">
        <f t="shared" si="0"/>
        <v>2.1,</v>
      </c>
      <c r="G3" t="s">
        <v>186</v>
      </c>
    </row>
    <row r="4" spans="1:181">
      <c r="A4" t="s">
        <v>142</v>
      </c>
      <c r="B4">
        <v>4.0999999999999996</v>
      </c>
      <c r="C4">
        <v>0</v>
      </c>
      <c r="D4">
        <v>0</v>
      </c>
      <c r="E4" t="s">
        <v>146</v>
      </c>
      <c r="F4" t="str">
        <f t="shared" si="0"/>
        <v>4.1,</v>
      </c>
      <c r="G4" t="s">
        <v>209</v>
      </c>
    </row>
    <row r="5" spans="1:181">
      <c r="A5" t="s">
        <v>143</v>
      </c>
      <c r="B5">
        <v>4.2</v>
      </c>
      <c r="C5">
        <v>0</v>
      </c>
      <c r="D5">
        <v>0</v>
      </c>
      <c r="E5" t="s">
        <v>147</v>
      </c>
      <c r="F5" t="str">
        <f t="shared" si="0"/>
        <v>4.2,</v>
      </c>
      <c r="G5" t="s">
        <v>210</v>
      </c>
    </row>
    <row r="6" spans="1:181">
      <c r="A6" t="s">
        <v>142</v>
      </c>
      <c r="B6">
        <v>6.2</v>
      </c>
      <c r="C6">
        <v>0</v>
      </c>
      <c r="D6">
        <v>0</v>
      </c>
      <c r="E6" t="s">
        <v>147</v>
      </c>
      <c r="F6" t="str">
        <f t="shared" si="0"/>
        <v>6.2,</v>
      </c>
      <c r="G6" t="s">
        <v>211</v>
      </c>
    </row>
    <row r="7" spans="1:181">
      <c r="A7" t="s">
        <v>142</v>
      </c>
      <c r="B7">
        <v>6.3</v>
      </c>
      <c r="C7">
        <v>0</v>
      </c>
      <c r="D7">
        <v>0</v>
      </c>
      <c r="E7" t="s">
        <v>148</v>
      </c>
      <c r="F7" t="str">
        <f t="shared" si="0"/>
        <v>6.3,</v>
      </c>
      <c r="G7" t="s">
        <v>212</v>
      </c>
    </row>
    <row r="8" spans="1:181">
      <c r="A8" t="s">
        <v>142</v>
      </c>
      <c r="B8">
        <v>8.3000000000000007</v>
      </c>
      <c r="C8">
        <v>0</v>
      </c>
      <c r="D8">
        <v>0</v>
      </c>
      <c r="E8" t="s">
        <v>148</v>
      </c>
      <c r="F8" t="str">
        <f t="shared" si="0"/>
        <v>8.3,</v>
      </c>
      <c r="G8" t="s">
        <v>213</v>
      </c>
    </row>
    <row r="9" spans="1:181">
      <c r="A9" t="s">
        <v>142</v>
      </c>
      <c r="B9">
        <v>8.4</v>
      </c>
      <c r="C9">
        <v>0</v>
      </c>
      <c r="D9">
        <v>0</v>
      </c>
      <c r="E9" t="s">
        <v>149</v>
      </c>
      <c r="F9" t="str">
        <f t="shared" si="0"/>
        <v>8.4,</v>
      </c>
      <c r="G9" t="s">
        <v>214</v>
      </c>
    </row>
    <row r="10" spans="1:181">
      <c r="A10" t="s">
        <v>142</v>
      </c>
      <c r="B10">
        <v>10.4</v>
      </c>
      <c r="C10">
        <v>0</v>
      </c>
      <c r="D10">
        <v>0</v>
      </c>
      <c r="E10" t="s">
        <v>149</v>
      </c>
      <c r="F10" t="str">
        <f t="shared" si="0"/>
        <v>10.4,</v>
      </c>
      <c r="G10" t="s">
        <v>215</v>
      </c>
    </row>
    <row r="11" spans="1:181">
      <c r="A11" t="s">
        <v>142</v>
      </c>
      <c r="B11">
        <v>10.5</v>
      </c>
      <c r="C11">
        <v>0</v>
      </c>
      <c r="D11">
        <v>0</v>
      </c>
      <c r="E11" t="s">
        <v>150</v>
      </c>
      <c r="F11" t="str">
        <f t="shared" si="0"/>
        <v>10.5,</v>
      </c>
      <c r="G11" t="s">
        <v>216</v>
      </c>
    </row>
    <row r="12" spans="1:181">
      <c r="A12" t="s">
        <v>142</v>
      </c>
      <c r="B12">
        <v>12.5</v>
      </c>
      <c r="C12">
        <v>0</v>
      </c>
      <c r="D12">
        <v>0</v>
      </c>
      <c r="E12" t="s">
        <v>150</v>
      </c>
      <c r="F12" t="str">
        <f t="shared" si="0"/>
        <v>12.5,</v>
      </c>
      <c r="G12" t="s">
        <v>217</v>
      </c>
    </row>
    <row r="13" spans="1:181">
      <c r="A13" t="s">
        <v>142</v>
      </c>
      <c r="B13">
        <v>12.6</v>
      </c>
      <c r="C13">
        <v>0</v>
      </c>
      <c r="D13">
        <v>0</v>
      </c>
      <c r="E13" t="s">
        <v>151</v>
      </c>
      <c r="F13" t="str">
        <f t="shared" si="0"/>
        <v>12.6,</v>
      </c>
      <c r="G13" t="s">
        <v>218</v>
      </c>
    </row>
    <row r="14" spans="1:181">
      <c r="A14" t="s">
        <v>142</v>
      </c>
      <c r="B14">
        <v>14.6</v>
      </c>
      <c r="C14">
        <v>0</v>
      </c>
      <c r="D14">
        <v>0</v>
      </c>
      <c r="E14" t="s">
        <v>151</v>
      </c>
      <c r="F14" t="str">
        <f t="shared" si="0"/>
        <v>14.6,</v>
      </c>
      <c r="G14" t="s">
        <v>219</v>
      </c>
    </row>
    <row r="15" spans="1:181">
      <c r="A15" t="s">
        <v>142</v>
      </c>
      <c r="B15">
        <v>14.7</v>
      </c>
      <c r="C15">
        <v>0</v>
      </c>
      <c r="D15">
        <v>0</v>
      </c>
      <c r="E15" t="s">
        <v>152</v>
      </c>
      <c r="F15" t="str">
        <f t="shared" si="0"/>
        <v>14.7,</v>
      </c>
      <c r="G15" t="s">
        <v>220</v>
      </c>
    </row>
    <row r="16" spans="1:181">
      <c r="A16" t="s">
        <v>142</v>
      </c>
      <c r="B16">
        <v>16.7</v>
      </c>
      <c r="C16">
        <v>0</v>
      </c>
      <c r="D16">
        <v>0</v>
      </c>
      <c r="E16" t="s">
        <v>152</v>
      </c>
      <c r="F16" t="str">
        <f t="shared" si="0"/>
        <v>16.7,</v>
      </c>
      <c r="G16" t="s">
        <v>221</v>
      </c>
    </row>
    <row r="17" spans="1:7">
      <c r="A17" t="s">
        <v>142</v>
      </c>
      <c r="B17">
        <v>16.8</v>
      </c>
      <c r="C17">
        <v>0</v>
      </c>
      <c r="D17">
        <v>0</v>
      </c>
      <c r="E17" t="s">
        <v>153</v>
      </c>
      <c r="F17" t="str">
        <f t="shared" si="0"/>
        <v>16.8,</v>
      </c>
      <c r="G17" t="s">
        <v>222</v>
      </c>
    </row>
    <row r="18" spans="1:7">
      <c r="A18" t="s">
        <v>142</v>
      </c>
      <c r="B18">
        <v>18.8</v>
      </c>
      <c r="C18">
        <v>0</v>
      </c>
      <c r="D18">
        <v>0</v>
      </c>
      <c r="E18" t="s">
        <v>153</v>
      </c>
      <c r="F18" t="str">
        <f t="shared" si="0"/>
        <v>18.8,</v>
      </c>
      <c r="G18" t="s">
        <v>223</v>
      </c>
    </row>
    <row r="19" spans="1:7">
      <c r="A19" t="s">
        <v>142</v>
      </c>
      <c r="B19">
        <v>18.899999999999999</v>
      </c>
      <c r="C19">
        <v>0</v>
      </c>
      <c r="D19">
        <v>0</v>
      </c>
      <c r="E19" t="s">
        <v>154</v>
      </c>
      <c r="F19" t="str">
        <f t="shared" si="0"/>
        <v>18.9,</v>
      </c>
      <c r="G19" t="s">
        <v>224</v>
      </c>
    </row>
    <row r="20" spans="1:7">
      <c r="A20" t="s">
        <v>142</v>
      </c>
      <c r="B20">
        <v>20.9</v>
      </c>
      <c r="C20">
        <v>0</v>
      </c>
      <c r="D20">
        <v>0</v>
      </c>
      <c r="E20" t="s">
        <v>154</v>
      </c>
      <c r="F20" t="str">
        <f t="shared" si="0"/>
        <v>20.9,</v>
      </c>
      <c r="G20" t="s">
        <v>225</v>
      </c>
    </row>
    <row r="21" spans="1:7">
      <c r="A21" t="s">
        <v>142</v>
      </c>
      <c r="B21">
        <v>21</v>
      </c>
      <c r="C21">
        <v>0</v>
      </c>
      <c r="D21">
        <v>0</v>
      </c>
      <c r="E21" t="s">
        <v>155</v>
      </c>
      <c r="F21" t="str">
        <f t="shared" si="0"/>
        <v>21,</v>
      </c>
      <c r="G21" t="s">
        <v>226</v>
      </c>
    </row>
    <row r="22" spans="1:7">
      <c r="A22" t="s">
        <v>142</v>
      </c>
      <c r="B22">
        <v>23</v>
      </c>
      <c r="C22">
        <v>0</v>
      </c>
      <c r="D22">
        <v>0</v>
      </c>
      <c r="E22" t="s">
        <v>155</v>
      </c>
      <c r="F22" t="str">
        <f t="shared" si="0"/>
        <v>23,</v>
      </c>
      <c r="G22" t="s">
        <v>227</v>
      </c>
    </row>
    <row r="23" spans="1:7">
      <c r="A23" t="s">
        <v>142</v>
      </c>
      <c r="B23">
        <v>23.1</v>
      </c>
      <c r="C23">
        <v>0</v>
      </c>
      <c r="D23">
        <v>0</v>
      </c>
      <c r="E23" t="s">
        <v>156</v>
      </c>
      <c r="F23" t="str">
        <f t="shared" si="0"/>
        <v>23.1,</v>
      </c>
      <c r="G23" t="s">
        <v>228</v>
      </c>
    </row>
    <row r="24" spans="1:7">
      <c r="A24" t="s">
        <v>142</v>
      </c>
      <c r="B24">
        <v>25.1</v>
      </c>
      <c r="C24">
        <v>0</v>
      </c>
      <c r="D24">
        <v>0</v>
      </c>
      <c r="E24" t="s">
        <v>156</v>
      </c>
      <c r="F24" t="str">
        <f t="shared" si="0"/>
        <v>25.1,</v>
      </c>
      <c r="G24" t="s">
        <v>229</v>
      </c>
    </row>
    <row r="25" spans="1:7">
      <c r="A25" t="s">
        <v>142</v>
      </c>
      <c r="B25">
        <v>25.2</v>
      </c>
      <c r="C25">
        <v>0</v>
      </c>
      <c r="D25">
        <v>0</v>
      </c>
      <c r="E25" t="s">
        <v>157</v>
      </c>
      <c r="F25" t="str">
        <f t="shared" si="0"/>
        <v>25.2,</v>
      </c>
      <c r="G25" t="s">
        <v>230</v>
      </c>
    </row>
    <row r="26" spans="1:7">
      <c r="A26" t="s">
        <v>142</v>
      </c>
      <c r="B26">
        <v>27.2</v>
      </c>
      <c r="C26">
        <v>0</v>
      </c>
      <c r="D26">
        <v>0</v>
      </c>
      <c r="E26" t="s">
        <v>157</v>
      </c>
      <c r="F26" t="str">
        <f t="shared" si="0"/>
        <v>27.2,</v>
      </c>
      <c r="G26" t="s">
        <v>231</v>
      </c>
    </row>
    <row r="27" spans="1:7">
      <c r="A27" t="s">
        <v>142</v>
      </c>
      <c r="B27">
        <v>27.3</v>
      </c>
      <c r="C27">
        <v>0</v>
      </c>
      <c r="D27">
        <v>0</v>
      </c>
      <c r="E27" t="s">
        <v>158</v>
      </c>
      <c r="F27" t="str">
        <f t="shared" si="0"/>
        <v>27.3,</v>
      </c>
      <c r="G27" t="s">
        <v>232</v>
      </c>
    </row>
    <row r="28" spans="1:7">
      <c r="A28" t="s">
        <v>142</v>
      </c>
      <c r="B28">
        <v>29.3</v>
      </c>
      <c r="C28">
        <v>0</v>
      </c>
      <c r="D28">
        <v>0</v>
      </c>
      <c r="E28" t="s">
        <v>158</v>
      </c>
      <c r="F28" t="str">
        <f t="shared" si="0"/>
        <v>29.3,</v>
      </c>
      <c r="G28" t="s">
        <v>233</v>
      </c>
    </row>
    <row r="29" spans="1:7">
      <c r="A29" t="s">
        <v>142</v>
      </c>
      <c r="B29">
        <v>29.4</v>
      </c>
      <c r="C29">
        <v>0</v>
      </c>
      <c r="D29">
        <v>0</v>
      </c>
      <c r="E29" t="s">
        <v>159</v>
      </c>
      <c r="F29" t="str">
        <f t="shared" si="0"/>
        <v>29.4,</v>
      </c>
      <c r="G29" t="s">
        <v>234</v>
      </c>
    </row>
    <row r="30" spans="1:7">
      <c r="A30" t="s">
        <v>142</v>
      </c>
      <c r="B30">
        <v>31.4</v>
      </c>
      <c r="C30">
        <v>0</v>
      </c>
      <c r="D30">
        <v>0</v>
      </c>
      <c r="E30" t="s">
        <v>159</v>
      </c>
      <c r="F30" t="str">
        <f t="shared" si="0"/>
        <v>31.4,</v>
      </c>
      <c r="G30" t="s">
        <v>235</v>
      </c>
    </row>
    <row r="31" spans="1:7">
      <c r="A31" t="s">
        <v>142</v>
      </c>
      <c r="B31">
        <v>31.5</v>
      </c>
      <c r="C31">
        <v>0</v>
      </c>
      <c r="D31">
        <v>0</v>
      </c>
      <c r="E31" t="s">
        <v>160</v>
      </c>
      <c r="F31" t="str">
        <f t="shared" si="0"/>
        <v>31.5,</v>
      </c>
      <c r="G31" t="s">
        <v>236</v>
      </c>
    </row>
    <row r="32" spans="1:7">
      <c r="A32" t="s">
        <v>142</v>
      </c>
      <c r="B32">
        <v>33.5</v>
      </c>
      <c r="C32">
        <v>0</v>
      </c>
      <c r="D32">
        <v>0</v>
      </c>
      <c r="E32" t="s">
        <v>160</v>
      </c>
      <c r="F32" t="str">
        <f t="shared" si="0"/>
        <v>33.5,</v>
      </c>
      <c r="G32" t="s">
        <v>237</v>
      </c>
    </row>
    <row r="33" spans="1:7">
      <c r="A33" t="s">
        <v>142</v>
      </c>
      <c r="B33">
        <v>33.6</v>
      </c>
      <c r="C33">
        <v>0</v>
      </c>
      <c r="D33">
        <v>0</v>
      </c>
      <c r="E33" t="s">
        <v>161</v>
      </c>
      <c r="F33" t="str">
        <f t="shared" si="0"/>
        <v>33.6,</v>
      </c>
      <c r="G33" t="s">
        <v>238</v>
      </c>
    </row>
    <row r="34" spans="1:7">
      <c r="A34" t="s">
        <v>142</v>
      </c>
      <c r="B34">
        <v>35.6</v>
      </c>
      <c r="C34">
        <v>0</v>
      </c>
      <c r="D34">
        <v>0</v>
      </c>
      <c r="E34" t="s">
        <v>161</v>
      </c>
      <c r="F34" t="str">
        <f t="shared" si="0"/>
        <v>35.6,</v>
      </c>
      <c r="G34" t="s">
        <v>239</v>
      </c>
    </row>
    <row r="35" spans="1:7">
      <c r="A35" t="s">
        <v>142</v>
      </c>
      <c r="B35">
        <v>35.700000000000003</v>
      </c>
      <c r="C35">
        <v>0</v>
      </c>
      <c r="D35">
        <v>0</v>
      </c>
      <c r="E35" t="s">
        <v>162</v>
      </c>
      <c r="F35" t="str">
        <f t="shared" si="0"/>
        <v>35.7,</v>
      </c>
      <c r="G35" t="s">
        <v>240</v>
      </c>
    </row>
    <row r="36" spans="1:7">
      <c r="A36" t="s">
        <v>142</v>
      </c>
      <c r="B36">
        <v>37.700000000000003</v>
      </c>
      <c r="C36">
        <v>0</v>
      </c>
      <c r="D36">
        <v>0</v>
      </c>
      <c r="E36" t="s">
        <v>162</v>
      </c>
      <c r="F36" t="str">
        <f t="shared" si="0"/>
        <v>37.7,</v>
      </c>
      <c r="G36" t="s">
        <v>241</v>
      </c>
    </row>
    <row r="37" spans="1:7">
      <c r="A37" t="s">
        <v>142</v>
      </c>
      <c r="B37">
        <v>37.799999999999997</v>
      </c>
      <c r="C37">
        <v>0</v>
      </c>
      <c r="D37">
        <v>0</v>
      </c>
      <c r="E37" t="s">
        <v>163</v>
      </c>
      <c r="F37" t="str">
        <f t="shared" si="0"/>
        <v>37.8,</v>
      </c>
      <c r="G37" t="s">
        <v>242</v>
      </c>
    </row>
    <row r="38" spans="1:7">
      <c r="A38" t="s">
        <v>142</v>
      </c>
      <c r="B38">
        <v>39.799999999999997</v>
      </c>
      <c r="C38">
        <v>0</v>
      </c>
      <c r="D38">
        <v>0</v>
      </c>
      <c r="E38" t="s">
        <v>163</v>
      </c>
      <c r="F38" t="str">
        <f t="shared" si="0"/>
        <v>39.8,</v>
      </c>
      <c r="G38" t="s">
        <v>243</v>
      </c>
    </row>
    <row r="39" spans="1:7">
      <c r="A39" t="s">
        <v>142</v>
      </c>
      <c r="B39">
        <v>39.9</v>
      </c>
      <c r="C39">
        <v>0</v>
      </c>
      <c r="D39">
        <v>0</v>
      </c>
      <c r="E39" t="s">
        <v>164</v>
      </c>
      <c r="F39" t="str">
        <f t="shared" si="0"/>
        <v>39.9,</v>
      </c>
      <c r="G39" t="s">
        <v>244</v>
      </c>
    </row>
    <row r="40" spans="1:7">
      <c r="A40" t="s">
        <v>142</v>
      </c>
      <c r="B40">
        <v>41.9</v>
      </c>
      <c r="C40">
        <v>0</v>
      </c>
      <c r="D40">
        <v>0</v>
      </c>
      <c r="E40" t="s">
        <v>164</v>
      </c>
      <c r="F40" t="str">
        <f t="shared" si="0"/>
        <v>41.9,</v>
      </c>
      <c r="G40" t="s">
        <v>245</v>
      </c>
    </row>
    <row r="41" spans="1:7">
      <c r="A41" t="s">
        <v>142</v>
      </c>
      <c r="B41">
        <v>42</v>
      </c>
      <c r="C41">
        <v>0</v>
      </c>
      <c r="D41">
        <v>0</v>
      </c>
      <c r="E41" t="s">
        <v>165</v>
      </c>
      <c r="F41" t="str">
        <f t="shared" si="0"/>
        <v>42,</v>
      </c>
      <c r="G41" t="s">
        <v>246</v>
      </c>
    </row>
    <row r="42" spans="1:7">
      <c r="A42" t="s">
        <v>142</v>
      </c>
      <c r="B42">
        <v>44</v>
      </c>
      <c r="C42">
        <v>0</v>
      </c>
      <c r="D42">
        <v>0</v>
      </c>
      <c r="E42" t="s">
        <v>165</v>
      </c>
      <c r="F42" t="str">
        <f t="shared" si="0"/>
        <v>44,</v>
      </c>
      <c r="G42" t="s">
        <v>247</v>
      </c>
    </row>
    <row r="43" spans="1:7">
      <c r="A43" t="s">
        <v>142</v>
      </c>
      <c r="B43">
        <v>44.1</v>
      </c>
      <c r="C43">
        <v>0</v>
      </c>
      <c r="D43">
        <v>0</v>
      </c>
      <c r="E43" t="s">
        <v>166</v>
      </c>
      <c r="F43" t="str">
        <f t="shared" si="0"/>
        <v>44.1,</v>
      </c>
      <c r="G43" t="s">
        <v>248</v>
      </c>
    </row>
    <row r="44" spans="1:7">
      <c r="A44" t="s">
        <v>142</v>
      </c>
      <c r="B44">
        <v>46.1</v>
      </c>
      <c r="C44">
        <v>0</v>
      </c>
      <c r="D44">
        <v>0</v>
      </c>
      <c r="E44" t="s">
        <v>166</v>
      </c>
      <c r="F44" t="str">
        <f t="shared" si="0"/>
        <v>46.1,</v>
      </c>
      <c r="G44" t="s">
        <v>249</v>
      </c>
    </row>
    <row r="45" spans="1:7">
      <c r="A45" t="s">
        <v>142</v>
      </c>
      <c r="B45">
        <v>46.2</v>
      </c>
      <c r="C45">
        <v>0</v>
      </c>
      <c r="D45">
        <v>0</v>
      </c>
      <c r="E45" t="s">
        <v>167</v>
      </c>
      <c r="F45" t="str">
        <f t="shared" si="0"/>
        <v>46.2,</v>
      </c>
      <c r="G45" t="s">
        <v>250</v>
      </c>
    </row>
    <row r="46" spans="1:7">
      <c r="A46" t="s">
        <v>142</v>
      </c>
      <c r="B46">
        <v>48.2</v>
      </c>
      <c r="C46">
        <v>0</v>
      </c>
      <c r="D46">
        <v>0</v>
      </c>
      <c r="E46" t="s">
        <v>167</v>
      </c>
      <c r="F46" t="str">
        <f t="shared" si="0"/>
        <v>48.2,</v>
      </c>
      <c r="G46" t="s">
        <v>251</v>
      </c>
    </row>
    <row r="47" spans="1:7">
      <c r="A47" t="s">
        <v>142</v>
      </c>
      <c r="B47">
        <v>48.3</v>
      </c>
      <c r="C47">
        <v>0</v>
      </c>
      <c r="D47">
        <v>0</v>
      </c>
      <c r="E47" t="s">
        <v>168</v>
      </c>
      <c r="F47" t="str">
        <f t="shared" si="0"/>
        <v>48.3,</v>
      </c>
      <c r="G47" t="s">
        <v>252</v>
      </c>
    </row>
    <row r="48" spans="1:7">
      <c r="A48" t="s">
        <v>142</v>
      </c>
      <c r="B48">
        <v>50.3</v>
      </c>
      <c r="C48">
        <v>0</v>
      </c>
      <c r="D48">
        <v>0</v>
      </c>
      <c r="E48" t="s">
        <v>168</v>
      </c>
      <c r="F48" t="str">
        <f t="shared" si="0"/>
        <v>50.3,</v>
      </c>
      <c r="G48" t="s">
        <v>253</v>
      </c>
    </row>
    <row r="49" spans="1:7">
      <c r="A49" t="s">
        <v>142</v>
      </c>
      <c r="B49">
        <v>50.4</v>
      </c>
      <c r="C49">
        <v>0</v>
      </c>
      <c r="D49">
        <v>0</v>
      </c>
      <c r="E49" t="s">
        <v>169</v>
      </c>
      <c r="F49" t="str">
        <f t="shared" si="0"/>
        <v>50.4,</v>
      </c>
      <c r="G49" t="s">
        <v>254</v>
      </c>
    </row>
    <row r="50" spans="1:7">
      <c r="A50" t="s">
        <v>142</v>
      </c>
      <c r="B50">
        <v>52.4</v>
      </c>
      <c r="C50">
        <v>0</v>
      </c>
      <c r="D50">
        <v>0</v>
      </c>
      <c r="E50" t="s">
        <v>169</v>
      </c>
      <c r="F50" t="str">
        <f t="shared" si="0"/>
        <v>52.4,</v>
      </c>
      <c r="G50" t="s">
        <v>255</v>
      </c>
    </row>
    <row r="51" spans="1:7">
      <c r="A51" t="s">
        <v>142</v>
      </c>
      <c r="B51">
        <v>52.5</v>
      </c>
      <c r="C51">
        <v>0</v>
      </c>
      <c r="D51">
        <v>0</v>
      </c>
      <c r="E51" t="s">
        <v>170</v>
      </c>
      <c r="F51" t="str">
        <f t="shared" si="0"/>
        <v>52.5,</v>
      </c>
      <c r="G51" t="s">
        <v>256</v>
      </c>
    </row>
    <row r="52" spans="1:7">
      <c r="A52" t="s">
        <v>142</v>
      </c>
      <c r="B52">
        <v>54.5</v>
      </c>
      <c r="C52">
        <v>0</v>
      </c>
      <c r="D52">
        <v>0</v>
      </c>
      <c r="E52" t="s">
        <v>170</v>
      </c>
      <c r="F52" t="str">
        <f t="shared" si="0"/>
        <v>54.5,</v>
      </c>
      <c r="G52" t="s">
        <v>257</v>
      </c>
    </row>
    <row r="53" spans="1:7">
      <c r="A53" t="s">
        <v>142</v>
      </c>
      <c r="B53">
        <v>54.6</v>
      </c>
      <c r="C53">
        <v>0</v>
      </c>
      <c r="D53">
        <v>0</v>
      </c>
      <c r="E53" t="s">
        <v>171</v>
      </c>
      <c r="F53" t="str">
        <f t="shared" si="0"/>
        <v>54.6,</v>
      </c>
      <c r="G53" t="s">
        <v>258</v>
      </c>
    </row>
    <row r="54" spans="1:7">
      <c r="A54" t="s">
        <v>142</v>
      </c>
      <c r="B54">
        <v>56.6</v>
      </c>
      <c r="C54">
        <v>0</v>
      </c>
      <c r="D54">
        <v>0</v>
      </c>
      <c r="E54" t="s">
        <v>171</v>
      </c>
      <c r="F54" t="str">
        <f t="shared" si="0"/>
        <v>56.6,</v>
      </c>
      <c r="G54" t="s">
        <v>259</v>
      </c>
    </row>
    <row r="55" spans="1:7">
      <c r="A55" t="s">
        <v>142</v>
      </c>
      <c r="B55">
        <v>56.7</v>
      </c>
      <c r="C55">
        <v>0</v>
      </c>
      <c r="D55">
        <v>0</v>
      </c>
      <c r="E55" t="s">
        <v>172</v>
      </c>
      <c r="F55" t="str">
        <f t="shared" si="0"/>
        <v>56.7,</v>
      </c>
      <c r="G55" t="s">
        <v>260</v>
      </c>
    </row>
    <row r="56" spans="1:7">
      <c r="A56" t="s">
        <v>142</v>
      </c>
      <c r="B56">
        <v>58.7</v>
      </c>
      <c r="C56">
        <v>0</v>
      </c>
      <c r="D56">
        <v>0</v>
      </c>
      <c r="E56" t="s">
        <v>172</v>
      </c>
      <c r="F56" t="str">
        <f t="shared" si="0"/>
        <v>58.7,</v>
      </c>
      <c r="G56" t="s">
        <v>261</v>
      </c>
    </row>
    <row r="57" spans="1:7">
      <c r="A57" t="s">
        <v>142</v>
      </c>
      <c r="B57">
        <v>58.8</v>
      </c>
      <c r="C57">
        <v>0</v>
      </c>
      <c r="D57">
        <v>0</v>
      </c>
      <c r="E57" t="s">
        <v>173</v>
      </c>
      <c r="F57" t="str">
        <f t="shared" si="0"/>
        <v>58.8,</v>
      </c>
      <c r="G57" t="s">
        <v>262</v>
      </c>
    </row>
    <row r="58" spans="1:7">
      <c r="A58" t="s">
        <v>142</v>
      </c>
      <c r="B58">
        <v>60.8</v>
      </c>
      <c r="C58">
        <v>0</v>
      </c>
      <c r="D58">
        <v>0</v>
      </c>
      <c r="E58" t="s">
        <v>173</v>
      </c>
      <c r="F58" t="str">
        <f t="shared" si="0"/>
        <v>60.8,</v>
      </c>
      <c r="G58" t="s">
        <v>263</v>
      </c>
    </row>
    <row r="59" spans="1:7">
      <c r="A59" t="s">
        <v>142</v>
      </c>
      <c r="B59">
        <v>60.9</v>
      </c>
      <c r="C59">
        <v>0</v>
      </c>
      <c r="D59">
        <v>0</v>
      </c>
      <c r="E59" t="s">
        <v>174</v>
      </c>
      <c r="F59" t="str">
        <f t="shared" si="0"/>
        <v>60.9,</v>
      </c>
      <c r="G59" t="s">
        <v>264</v>
      </c>
    </row>
    <row r="60" spans="1:7">
      <c r="A60" t="s">
        <v>142</v>
      </c>
      <c r="B60">
        <v>62.9</v>
      </c>
      <c r="C60">
        <v>0</v>
      </c>
      <c r="D60">
        <v>0</v>
      </c>
      <c r="E60" t="s">
        <v>174</v>
      </c>
      <c r="F60" t="str">
        <f t="shared" si="0"/>
        <v>62.9,</v>
      </c>
      <c r="G60" t="s">
        <v>265</v>
      </c>
    </row>
    <row r="61" spans="1:7">
      <c r="A61" t="s">
        <v>142</v>
      </c>
      <c r="B61">
        <v>63</v>
      </c>
      <c r="C61">
        <v>0</v>
      </c>
      <c r="D61">
        <v>0</v>
      </c>
      <c r="E61" t="s">
        <v>175</v>
      </c>
      <c r="F61" t="str">
        <f t="shared" si="0"/>
        <v>63,</v>
      </c>
      <c r="G61" t="s">
        <v>266</v>
      </c>
    </row>
    <row r="62" spans="1:7">
      <c r="A62" t="s">
        <v>142</v>
      </c>
      <c r="B62">
        <v>65</v>
      </c>
      <c r="C62">
        <v>0</v>
      </c>
      <c r="D62">
        <v>0</v>
      </c>
      <c r="E62" t="s">
        <v>175</v>
      </c>
      <c r="F62" t="str">
        <f t="shared" si="0"/>
        <v>65,</v>
      </c>
      <c r="G62" t="s">
        <v>267</v>
      </c>
    </row>
    <row r="63" spans="1:7">
      <c r="A63" t="s">
        <v>142</v>
      </c>
      <c r="B63">
        <v>65.099999999999994</v>
      </c>
      <c r="C63">
        <v>0</v>
      </c>
      <c r="D63">
        <v>0</v>
      </c>
      <c r="E63" t="s">
        <v>176</v>
      </c>
      <c r="F63" t="str">
        <f t="shared" si="0"/>
        <v>65.1,</v>
      </c>
      <c r="G63" t="s">
        <v>268</v>
      </c>
    </row>
    <row r="64" spans="1:7">
      <c r="A64" t="s">
        <v>142</v>
      </c>
      <c r="B64">
        <v>67.099999999999994</v>
      </c>
      <c r="C64">
        <v>0</v>
      </c>
      <c r="D64">
        <v>0</v>
      </c>
      <c r="E64" t="s">
        <v>176</v>
      </c>
      <c r="F64" t="str">
        <f t="shared" si="0"/>
        <v>67.1,</v>
      </c>
      <c r="G64" t="s">
        <v>269</v>
      </c>
    </row>
    <row r="65" spans="1:7">
      <c r="A65" t="s">
        <v>142</v>
      </c>
      <c r="B65">
        <v>67.2</v>
      </c>
      <c r="C65">
        <v>0</v>
      </c>
      <c r="D65">
        <v>0</v>
      </c>
      <c r="E65" t="s">
        <v>177</v>
      </c>
      <c r="F65" t="str">
        <f t="shared" si="0"/>
        <v>67.2,</v>
      </c>
      <c r="G65" t="s">
        <v>270</v>
      </c>
    </row>
    <row r="66" spans="1:7">
      <c r="A66" t="s">
        <v>142</v>
      </c>
      <c r="B66">
        <v>69.2</v>
      </c>
      <c r="C66">
        <v>0</v>
      </c>
      <c r="D66">
        <v>0</v>
      </c>
      <c r="E66" t="s">
        <v>177</v>
      </c>
      <c r="F66" t="str">
        <f t="shared" ref="F66:F125" si="1">B66&amp;","</f>
        <v>69.2,</v>
      </c>
      <c r="G66" t="s">
        <v>271</v>
      </c>
    </row>
    <row r="67" spans="1:7">
      <c r="A67" t="s">
        <v>142</v>
      </c>
      <c r="B67">
        <v>69.3</v>
      </c>
      <c r="C67">
        <v>0</v>
      </c>
      <c r="D67">
        <v>0</v>
      </c>
      <c r="E67" t="s">
        <v>178</v>
      </c>
      <c r="F67" t="str">
        <f t="shared" si="1"/>
        <v>69.3,</v>
      </c>
      <c r="G67" t="s">
        <v>272</v>
      </c>
    </row>
    <row r="68" spans="1:7">
      <c r="A68" t="s">
        <v>142</v>
      </c>
      <c r="B68">
        <v>71.3</v>
      </c>
      <c r="C68">
        <v>0</v>
      </c>
      <c r="D68">
        <v>0</v>
      </c>
      <c r="E68" t="s">
        <v>178</v>
      </c>
      <c r="F68" t="str">
        <f t="shared" si="1"/>
        <v>71.3,</v>
      </c>
      <c r="G68" t="s">
        <v>273</v>
      </c>
    </row>
    <row r="69" spans="1:7">
      <c r="A69" t="s">
        <v>142</v>
      </c>
      <c r="B69">
        <v>71.400000000000006</v>
      </c>
      <c r="C69">
        <v>0</v>
      </c>
      <c r="D69">
        <v>0</v>
      </c>
      <c r="E69" t="s">
        <v>179</v>
      </c>
      <c r="F69" t="str">
        <f t="shared" si="1"/>
        <v>71.4,</v>
      </c>
      <c r="G69" t="s">
        <v>274</v>
      </c>
    </row>
    <row r="70" spans="1:7">
      <c r="A70" t="s">
        <v>142</v>
      </c>
      <c r="B70">
        <v>73.400000000000006</v>
      </c>
      <c r="C70">
        <v>0</v>
      </c>
      <c r="D70">
        <v>0</v>
      </c>
      <c r="E70" t="s">
        <v>179</v>
      </c>
      <c r="F70" t="str">
        <f t="shared" si="1"/>
        <v>73.4,</v>
      </c>
      <c r="G70" t="s">
        <v>275</v>
      </c>
    </row>
    <row r="71" spans="1:7">
      <c r="A71" t="s">
        <v>142</v>
      </c>
      <c r="B71">
        <v>73.5</v>
      </c>
      <c r="C71">
        <v>0</v>
      </c>
      <c r="D71">
        <v>0</v>
      </c>
      <c r="E71" t="s">
        <v>180</v>
      </c>
      <c r="F71" t="str">
        <f t="shared" si="1"/>
        <v>73.5,</v>
      </c>
      <c r="G71" t="s">
        <v>276</v>
      </c>
    </row>
    <row r="72" spans="1:7">
      <c r="A72" t="s">
        <v>142</v>
      </c>
      <c r="B72">
        <v>75.5</v>
      </c>
      <c r="C72">
        <v>0</v>
      </c>
      <c r="D72">
        <v>0</v>
      </c>
      <c r="E72" t="s">
        <v>180</v>
      </c>
      <c r="F72" t="str">
        <f t="shared" si="1"/>
        <v>75.5,</v>
      </c>
      <c r="G72" t="s">
        <v>277</v>
      </c>
    </row>
    <row r="73" spans="1:7">
      <c r="A73" t="s">
        <v>142</v>
      </c>
      <c r="B73">
        <v>75.599999999999994</v>
      </c>
      <c r="C73">
        <v>0</v>
      </c>
      <c r="D73">
        <v>0</v>
      </c>
      <c r="E73" t="s">
        <v>181</v>
      </c>
      <c r="F73" t="str">
        <f t="shared" si="1"/>
        <v>75.6,</v>
      </c>
      <c r="G73" t="s">
        <v>278</v>
      </c>
    </row>
    <row r="74" spans="1:7">
      <c r="A74" t="s">
        <v>142</v>
      </c>
      <c r="B74">
        <v>77.599999999999994</v>
      </c>
      <c r="C74">
        <v>0</v>
      </c>
      <c r="D74">
        <v>0</v>
      </c>
      <c r="E74" t="s">
        <v>181</v>
      </c>
      <c r="F74" t="str">
        <f t="shared" si="1"/>
        <v>77.6,</v>
      </c>
      <c r="G74" t="s">
        <v>279</v>
      </c>
    </row>
    <row r="75" spans="1:7">
      <c r="A75" t="s">
        <v>142</v>
      </c>
      <c r="B75">
        <v>77.7</v>
      </c>
      <c r="C75">
        <v>0</v>
      </c>
      <c r="D75">
        <v>0</v>
      </c>
      <c r="E75" t="s">
        <v>182</v>
      </c>
      <c r="F75" t="str">
        <f t="shared" si="1"/>
        <v>77.7,</v>
      </c>
      <c r="G75" t="s">
        <v>280</v>
      </c>
    </row>
    <row r="76" spans="1:7">
      <c r="A76" t="s">
        <v>142</v>
      </c>
      <c r="B76">
        <v>79.7</v>
      </c>
      <c r="C76">
        <v>0</v>
      </c>
      <c r="D76">
        <v>0</v>
      </c>
      <c r="E76" t="s">
        <v>182</v>
      </c>
      <c r="F76" t="str">
        <f t="shared" si="1"/>
        <v>79.7,</v>
      </c>
      <c r="G76" t="s">
        <v>281</v>
      </c>
    </row>
    <row r="77" spans="1:7">
      <c r="A77" t="s">
        <v>142</v>
      </c>
      <c r="B77">
        <v>79.8</v>
      </c>
      <c r="C77">
        <v>0</v>
      </c>
      <c r="D77">
        <v>0</v>
      </c>
      <c r="E77" t="s">
        <v>183</v>
      </c>
      <c r="F77" t="str">
        <f t="shared" si="1"/>
        <v>79.8,</v>
      </c>
      <c r="G77" t="s">
        <v>282</v>
      </c>
    </row>
    <row r="78" spans="1:7">
      <c r="A78" t="s">
        <v>142</v>
      </c>
      <c r="B78">
        <v>81.8</v>
      </c>
      <c r="C78">
        <v>0</v>
      </c>
      <c r="D78">
        <v>0</v>
      </c>
      <c r="E78" t="s">
        <v>183</v>
      </c>
      <c r="F78" t="str">
        <f t="shared" si="1"/>
        <v>81.8,</v>
      </c>
      <c r="G78" t="s">
        <v>283</v>
      </c>
    </row>
    <row r="79" spans="1:7">
      <c r="A79" t="s">
        <v>142</v>
      </c>
      <c r="B79">
        <v>81.900000000000006</v>
      </c>
      <c r="C79">
        <v>0</v>
      </c>
      <c r="D79">
        <v>0</v>
      </c>
      <c r="E79" t="s">
        <v>184</v>
      </c>
      <c r="F79" t="str">
        <f t="shared" si="1"/>
        <v>81.9,</v>
      </c>
      <c r="G79" t="s">
        <v>284</v>
      </c>
    </row>
    <row r="80" spans="1:7">
      <c r="A80" t="s">
        <v>142</v>
      </c>
      <c r="B80">
        <v>83.9</v>
      </c>
      <c r="C80">
        <v>0</v>
      </c>
      <c r="D80">
        <v>0</v>
      </c>
      <c r="E80" t="s">
        <v>184</v>
      </c>
      <c r="F80" t="str">
        <f t="shared" si="1"/>
        <v>83.9,</v>
      </c>
      <c r="G80" t="s">
        <v>285</v>
      </c>
    </row>
    <row r="81" spans="1:7">
      <c r="A81" t="s">
        <v>142</v>
      </c>
      <c r="B81">
        <v>84</v>
      </c>
      <c r="C81">
        <v>0</v>
      </c>
      <c r="D81">
        <v>0</v>
      </c>
      <c r="E81" t="s">
        <v>185</v>
      </c>
      <c r="F81" t="str">
        <f t="shared" si="1"/>
        <v>84,</v>
      </c>
      <c r="G81" t="s">
        <v>286</v>
      </c>
    </row>
    <row r="82" spans="1:7">
      <c r="A82" t="s">
        <v>142</v>
      </c>
      <c r="B82">
        <v>86</v>
      </c>
      <c r="C82">
        <v>0</v>
      </c>
      <c r="D82">
        <v>0</v>
      </c>
      <c r="E82" t="s">
        <v>185</v>
      </c>
      <c r="F82" t="str">
        <f t="shared" si="1"/>
        <v>86,</v>
      </c>
      <c r="G82" t="s">
        <v>287</v>
      </c>
    </row>
    <row r="83" spans="1:7">
      <c r="A83" t="s">
        <v>142</v>
      </c>
      <c r="B83">
        <v>86.1</v>
      </c>
      <c r="C83">
        <v>0</v>
      </c>
      <c r="D83">
        <v>0</v>
      </c>
      <c r="E83" t="s">
        <v>186</v>
      </c>
      <c r="F83" t="str">
        <f t="shared" si="1"/>
        <v>86.1,</v>
      </c>
      <c r="G83" t="s">
        <v>288</v>
      </c>
    </row>
    <row r="84" spans="1:7">
      <c r="A84" t="s">
        <v>142</v>
      </c>
      <c r="B84">
        <v>88.1</v>
      </c>
      <c r="C84">
        <v>0</v>
      </c>
      <c r="D84">
        <v>0</v>
      </c>
      <c r="E84" t="s">
        <v>186</v>
      </c>
      <c r="F84" t="str">
        <f t="shared" si="1"/>
        <v>88.1,</v>
      </c>
      <c r="G84" t="s">
        <v>289</v>
      </c>
    </row>
    <row r="85" spans="1:7">
      <c r="A85" t="s">
        <v>142</v>
      </c>
      <c r="B85">
        <v>88.2</v>
      </c>
      <c r="C85">
        <v>0</v>
      </c>
      <c r="D85">
        <v>0</v>
      </c>
      <c r="E85" t="s">
        <v>187</v>
      </c>
      <c r="F85" t="str">
        <f t="shared" si="1"/>
        <v>88.2,</v>
      </c>
      <c r="G85" t="s">
        <v>290</v>
      </c>
    </row>
    <row r="86" spans="1:7">
      <c r="A86" t="s">
        <v>142</v>
      </c>
      <c r="B86">
        <v>90.2</v>
      </c>
      <c r="C86">
        <v>0</v>
      </c>
      <c r="D86">
        <v>0</v>
      </c>
      <c r="E86" t="s">
        <v>187</v>
      </c>
      <c r="F86" t="str">
        <f t="shared" si="1"/>
        <v>90.2,</v>
      </c>
      <c r="G86" t="s">
        <v>291</v>
      </c>
    </row>
    <row r="87" spans="1:7">
      <c r="A87" t="s">
        <v>142</v>
      </c>
      <c r="B87">
        <v>90.3</v>
      </c>
      <c r="C87">
        <v>0</v>
      </c>
      <c r="D87">
        <v>0</v>
      </c>
      <c r="E87" t="s">
        <v>188</v>
      </c>
      <c r="F87" t="str">
        <f t="shared" si="1"/>
        <v>90.3,</v>
      </c>
      <c r="G87" t="s">
        <v>292</v>
      </c>
    </row>
    <row r="88" spans="1:7">
      <c r="A88" t="s">
        <v>142</v>
      </c>
      <c r="B88">
        <v>92.3</v>
      </c>
      <c r="C88">
        <v>0</v>
      </c>
      <c r="D88">
        <v>0</v>
      </c>
      <c r="E88" t="s">
        <v>188</v>
      </c>
      <c r="F88" t="str">
        <f t="shared" si="1"/>
        <v>92.3,</v>
      </c>
      <c r="G88" t="s">
        <v>293</v>
      </c>
    </row>
    <row r="89" spans="1:7">
      <c r="A89" t="s">
        <v>142</v>
      </c>
      <c r="B89">
        <v>92.4</v>
      </c>
      <c r="C89">
        <v>0</v>
      </c>
      <c r="D89">
        <v>0</v>
      </c>
      <c r="E89" t="s">
        <v>189</v>
      </c>
      <c r="F89" t="str">
        <f t="shared" si="1"/>
        <v>92.4,</v>
      </c>
      <c r="G89" t="s">
        <v>294</v>
      </c>
    </row>
    <row r="90" spans="1:7">
      <c r="A90" t="s">
        <v>142</v>
      </c>
      <c r="B90">
        <v>94.4</v>
      </c>
      <c r="C90">
        <v>0</v>
      </c>
      <c r="D90">
        <v>0</v>
      </c>
      <c r="E90" t="s">
        <v>189</v>
      </c>
      <c r="F90" t="str">
        <f t="shared" si="1"/>
        <v>94.4,</v>
      </c>
      <c r="G90" t="s">
        <v>295</v>
      </c>
    </row>
    <row r="91" spans="1:7">
      <c r="A91" t="s">
        <v>142</v>
      </c>
      <c r="B91">
        <v>94.5</v>
      </c>
      <c r="C91">
        <v>0</v>
      </c>
      <c r="D91">
        <v>0</v>
      </c>
      <c r="E91" t="s">
        <v>190</v>
      </c>
      <c r="F91" t="str">
        <f t="shared" si="1"/>
        <v>94.5,</v>
      </c>
      <c r="G91" t="s">
        <v>296</v>
      </c>
    </row>
    <row r="92" spans="1:7">
      <c r="A92" t="s">
        <v>142</v>
      </c>
      <c r="B92">
        <v>96.5</v>
      </c>
      <c r="C92">
        <v>0</v>
      </c>
      <c r="D92">
        <v>0</v>
      </c>
      <c r="E92" t="s">
        <v>190</v>
      </c>
      <c r="F92" t="str">
        <f t="shared" si="1"/>
        <v>96.5,</v>
      </c>
      <c r="G92" t="s">
        <v>297</v>
      </c>
    </row>
    <row r="93" spans="1:7">
      <c r="A93" t="s">
        <v>142</v>
      </c>
      <c r="B93">
        <v>96.6</v>
      </c>
      <c r="C93">
        <v>0</v>
      </c>
      <c r="D93">
        <v>0</v>
      </c>
      <c r="E93" t="s">
        <v>191</v>
      </c>
      <c r="F93" t="str">
        <f t="shared" si="1"/>
        <v>96.6,</v>
      </c>
      <c r="G93" t="s">
        <v>298</v>
      </c>
    </row>
    <row r="94" spans="1:7">
      <c r="A94" t="s">
        <v>142</v>
      </c>
      <c r="B94">
        <v>98.6</v>
      </c>
      <c r="C94">
        <v>0</v>
      </c>
      <c r="D94">
        <v>0</v>
      </c>
      <c r="E94" t="s">
        <v>191</v>
      </c>
      <c r="F94" t="str">
        <f t="shared" si="1"/>
        <v>98.6,</v>
      </c>
      <c r="G94" t="s">
        <v>299</v>
      </c>
    </row>
    <row r="95" spans="1:7">
      <c r="A95" t="s">
        <v>142</v>
      </c>
      <c r="B95">
        <v>98.7</v>
      </c>
      <c r="C95">
        <v>0</v>
      </c>
      <c r="D95">
        <v>0</v>
      </c>
      <c r="E95" t="s">
        <v>192</v>
      </c>
      <c r="F95" t="str">
        <f t="shared" si="1"/>
        <v>98.7,</v>
      </c>
      <c r="G95" t="s">
        <v>300</v>
      </c>
    </row>
    <row r="96" spans="1:7">
      <c r="A96" t="s">
        <v>142</v>
      </c>
      <c r="B96">
        <v>100.7</v>
      </c>
      <c r="C96">
        <v>0</v>
      </c>
      <c r="D96">
        <v>0</v>
      </c>
      <c r="E96" t="s">
        <v>192</v>
      </c>
      <c r="F96" t="str">
        <f t="shared" si="1"/>
        <v>100.7,</v>
      </c>
      <c r="G96" t="s">
        <v>301</v>
      </c>
    </row>
    <row r="97" spans="1:7">
      <c r="A97" t="s">
        <v>142</v>
      </c>
      <c r="B97">
        <v>100.8</v>
      </c>
      <c r="C97">
        <v>0</v>
      </c>
      <c r="D97">
        <v>0</v>
      </c>
      <c r="E97" t="s">
        <v>193</v>
      </c>
      <c r="F97" t="str">
        <f t="shared" si="1"/>
        <v>100.8,</v>
      </c>
      <c r="G97" t="s">
        <v>302</v>
      </c>
    </row>
    <row r="98" spans="1:7">
      <c r="A98" t="s">
        <v>142</v>
      </c>
      <c r="B98">
        <v>102.8</v>
      </c>
      <c r="C98">
        <v>0</v>
      </c>
      <c r="D98">
        <v>0</v>
      </c>
      <c r="E98" t="s">
        <v>193</v>
      </c>
      <c r="F98" t="str">
        <f t="shared" si="1"/>
        <v>102.8,</v>
      </c>
      <c r="G98" t="s">
        <v>303</v>
      </c>
    </row>
    <row r="99" spans="1:7">
      <c r="A99" t="s">
        <v>142</v>
      </c>
      <c r="B99">
        <v>102.9</v>
      </c>
      <c r="C99">
        <v>0</v>
      </c>
      <c r="D99">
        <v>0</v>
      </c>
      <c r="E99" t="s">
        <v>194</v>
      </c>
      <c r="F99" t="str">
        <f t="shared" si="1"/>
        <v>102.9,</v>
      </c>
      <c r="G99" t="s">
        <v>304</v>
      </c>
    </row>
    <row r="100" spans="1:7">
      <c r="A100" t="s">
        <v>142</v>
      </c>
      <c r="B100">
        <v>104.9</v>
      </c>
      <c r="C100">
        <v>0</v>
      </c>
      <c r="D100">
        <v>0</v>
      </c>
      <c r="E100" t="s">
        <v>194</v>
      </c>
      <c r="F100" t="str">
        <f t="shared" si="1"/>
        <v>104.9,</v>
      </c>
      <c r="G100" t="s">
        <v>305</v>
      </c>
    </row>
    <row r="101" spans="1:7">
      <c r="A101" t="s">
        <v>142</v>
      </c>
      <c r="B101">
        <v>105</v>
      </c>
      <c r="C101">
        <v>0</v>
      </c>
      <c r="D101">
        <v>0</v>
      </c>
      <c r="E101" t="s">
        <v>195</v>
      </c>
      <c r="F101" t="str">
        <f t="shared" si="1"/>
        <v>105,</v>
      </c>
      <c r="G101" t="s">
        <v>306</v>
      </c>
    </row>
    <row r="102" spans="1:7">
      <c r="A102" t="s">
        <v>142</v>
      </c>
      <c r="B102">
        <v>107</v>
      </c>
      <c r="C102">
        <v>0</v>
      </c>
      <c r="D102">
        <v>0</v>
      </c>
      <c r="E102" t="s">
        <v>195</v>
      </c>
      <c r="F102" t="str">
        <f t="shared" si="1"/>
        <v>107,</v>
      </c>
      <c r="G102" t="s">
        <v>307</v>
      </c>
    </row>
    <row r="103" spans="1:7">
      <c r="A103" t="s">
        <v>142</v>
      </c>
      <c r="B103">
        <v>107.1</v>
      </c>
      <c r="C103">
        <v>0</v>
      </c>
      <c r="D103">
        <v>0</v>
      </c>
      <c r="E103" t="s">
        <v>196</v>
      </c>
      <c r="F103" t="str">
        <f t="shared" si="1"/>
        <v>107.1,</v>
      </c>
      <c r="G103" t="s">
        <v>308</v>
      </c>
    </row>
    <row r="104" spans="1:7">
      <c r="A104" t="s">
        <v>142</v>
      </c>
      <c r="B104">
        <v>109.1</v>
      </c>
      <c r="C104">
        <v>0</v>
      </c>
      <c r="D104">
        <v>0</v>
      </c>
      <c r="E104" t="s">
        <v>196</v>
      </c>
      <c r="F104" t="str">
        <f t="shared" si="1"/>
        <v>109.1,</v>
      </c>
      <c r="G104" t="s">
        <v>309</v>
      </c>
    </row>
    <row r="105" spans="1:7">
      <c r="A105" t="s">
        <v>142</v>
      </c>
      <c r="B105">
        <v>109.2</v>
      </c>
      <c r="C105">
        <v>0</v>
      </c>
      <c r="D105">
        <v>0</v>
      </c>
      <c r="E105" t="s">
        <v>197</v>
      </c>
      <c r="F105" t="str">
        <f t="shared" si="1"/>
        <v>109.2,</v>
      </c>
      <c r="G105" t="s">
        <v>310</v>
      </c>
    </row>
    <row r="106" spans="1:7">
      <c r="A106" t="s">
        <v>142</v>
      </c>
      <c r="B106">
        <v>111.2</v>
      </c>
      <c r="C106">
        <v>0</v>
      </c>
      <c r="D106">
        <v>0</v>
      </c>
      <c r="E106" t="s">
        <v>197</v>
      </c>
      <c r="F106" t="str">
        <f t="shared" si="1"/>
        <v>111.2,</v>
      </c>
      <c r="G106" t="s">
        <v>311</v>
      </c>
    </row>
    <row r="107" spans="1:7">
      <c r="A107" t="s">
        <v>142</v>
      </c>
      <c r="B107">
        <v>111.3</v>
      </c>
      <c r="C107">
        <v>0</v>
      </c>
      <c r="D107">
        <v>0</v>
      </c>
      <c r="E107" t="s">
        <v>198</v>
      </c>
      <c r="F107" t="str">
        <f t="shared" si="1"/>
        <v>111.3,</v>
      </c>
      <c r="G107" t="s">
        <v>312</v>
      </c>
    </row>
    <row r="108" spans="1:7">
      <c r="A108" t="s">
        <v>142</v>
      </c>
      <c r="B108">
        <v>113.3</v>
      </c>
      <c r="C108">
        <v>0</v>
      </c>
      <c r="D108">
        <v>0</v>
      </c>
      <c r="E108" t="s">
        <v>198</v>
      </c>
      <c r="F108" t="str">
        <f t="shared" si="1"/>
        <v>113.3,</v>
      </c>
      <c r="G108" t="s">
        <v>313</v>
      </c>
    </row>
    <row r="109" spans="1:7">
      <c r="A109" t="s">
        <v>142</v>
      </c>
      <c r="B109">
        <v>113.4</v>
      </c>
      <c r="C109">
        <v>0</v>
      </c>
      <c r="D109">
        <v>0</v>
      </c>
      <c r="E109" t="s">
        <v>199</v>
      </c>
      <c r="F109" t="str">
        <f t="shared" si="1"/>
        <v>113.4,</v>
      </c>
      <c r="G109" t="s">
        <v>314</v>
      </c>
    </row>
    <row r="110" spans="1:7">
      <c r="A110" t="s">
        <v>142</v>
      </c>
      <c r="B110">
        <v>115.4</v>
      </c>
      <c r="C110">
        <v>0</v>
      </c>
      <c r="D110">
        <v>0</v>
      </c>
      <c r="E110" t="s">
        <v>199</v>
      </c>
      <c r="F110" t="str">
        <f t="shared" si="1"/>
        <v>115.4,</v>
      </c>
      <c r="G110" t="s">
        <v>315</v>
      </c>
    </row>
    <row r="111" spans="1:7">
      <c r="A111" t="s">
        <v>142</v>
      </c>
      <c r="B111">
        <v>115.5</v>
      </c>
      <c r="C111">
        <v>0</v>
      </c>
      <c r="D111">
        <v>0</v>
      </c>
      <c r="E111" t="s">
        <v>200</v>
      </c>
      <c r="F111" t="str">
        <f t="shared" si="1"/>
        <v>115.5,</v>
      </c>
      <c r="G111" t="s">
        <v>316</v>
      </c>
    </row>
    <row r="112" spans="1:7">
      <c r="A112" t="s">
        <v>142</v>
      </c>
      <c r="B112">
        <v>117.5</v>
      </c>
      <c r="C112">
        <v>0</v>
      </c>
      <c r="D112">
        <v>0</v>
      </c>
      <c r="E112" t="s">
        <v>200</v>
      </c>
      <c r="F112" t="str">
        <f t="shared" si="1"/>
        <v>117.5,</v>
      </c>
      <c r="G112" t="s">
        <v>317</v>
      </c>
    </row>
    <row r="113" spans="1:7">
      <c r="A113" t="s">
        <v>142</v>
      </c>
      <c r="B113">
        <v>117.6</v>
      </c>
      <c r="C113">
        <v>0</v>
      </c>
      <c r="D113">
        <v>0</v>
      </c>
      <c r="E113" t="s">
        <v>201</v>
      </c>
      <c r="F113" t="str">
        <f t="shared" si="1"/>
        <v>117.6,</v>
      </c>
      <c r="G113" t="s">
        <v>318</v>
      </c>
    </row>
    <row r="114" spans="1:7">
      <c r="A114" t="s">
        <v>142</v>
      </c>
      <c r="B114">
        <v>119.6</v>
      </c>
      <c r="C114">
        <v>0</v>
      </c>
      <c r="D114">
        <v>0</v>
      </c>
      <c r="E114" t="s">
        <v>201</v>
      </c>
      <c r="F114" t="str">
        <f t="shared" si="1"/>
        <v>119.6,</v>
      </c>
      <c r="G114" t="s">
        <v>319</v>
      </c>
    </row>
    <row r="115" spans="1:7">
      <c r="A115" t="s">
        <v>144</v>
      </c>
      <c r="B115">
        <v>119.7</v>
      </c>
      <c r="C115">
        <v>0</v>
      </c>
      <c r="D115">
        <v>0</v>
      </c>
      <c r="E115" t="s">
        <v>202</v>
      </c>
      <c r="F115" t="str">
        <f t="shared" si="1"/>
        <v>119.7,</v>
      </c>
      <c r="G115" t="s">
        <v>320</v>
      </c>
    </row>
    <row r="116" spans="1:7">
      <c r="A116" t="s">
        <v>142</v>
      </c>
      <c r="B116">
        <v>121.7</v>
      </c>
      <c r="C116">
        <v>0</v>
      </c>
      <c r="D116">
        <v>0</v>
      </c>
      <c r="E116" t="s">
        <v>202</v>
      </c>
      <c r="F116" t="str">
        <f t="shared" si="1"/>
        <v>121.7,</v>
      </c>
      <c r="G116" t="s">
        <v>321</v>
      </c>
    </row>
    <row r="117" spans="1:7">
      <c r="A117" t="s">
        <v>142</v>
      </c>
      <c r="B117">
        <v>122.8</v>
      </c>
      <c r="C117">
        <v>0</v>
      </c>
      <c r="D117">
        <v>0</v>
      </c>
      <c r="E117" t="s">
        <v>203</v>
      </c>
      <c r="F117" t="str">
        <f t="shared" si="1"/>
        <v>122.8,</v>
      </c>
      <c r="G117" t="s">
        <v>322</v>
      </c>
    </row>
    <row r="118" spans="1:7">
      <c r="A118" t="s">
        <v>142</v>
      </c>
      <c r="B118">
        <v>124.8</v>
      </c>
      <c r="C118">
        <v>0</v>
      </c>
      <c r="D118">
        <v>0</v>
      </c>
      <c r="E118" t="s">
        <v>203</v>
      </c>
      <c r="F118" t="str">
        <f t="shared" si="1"/>
        <v>124.8,</v>
      </c>
      <c r="G118" t="s">
        <v>323</v>
      </c>
    </row>
    <row r="119" spans="1:7">
      <c r="A119" t="s">
        <v>142</v>
      </c>
      <c r="B119">
        <v>124.9</v>
      </c>
      <c r="C119">
        <v>0</v>
      </c>
      <c r="D119">
        <v>0</v>
      </c>
      <c r="E119" t="s">
        <v>204</v>
      </c>
      <c r="F119" t="str">
        <f t="shared" si="1"/>
        <v>124.9,</v>
      </c>
      <c r="G119" t="s">
        <v>324</v>
      </c>
    </row>
    <row r="120" spans="1:7">
      <c r="A120" t="s">
        <v>142</v>
      </c>
      <c r="B120">
        <v>126.9</v>
      </c>
      <c r="C120">
        <v>0</v>
      </c>
      <c r="D120">
        <v>0</v>
      </c>
      <c r="E120" t="s">
        <v>204</v>
      </c>
      <c r="F120" t="str">
        <f t="shared" si="1"/>
        <v>126.9,</v>
      </c>
      <c r="G120" t="s">
        <v>325</v>
      </c>
    </row>
    <row r="121" spans="1:7">
      <c r="A121" t="s">
        <v>142</v>
      </c>
      <c r="B121">
        <v>127</v>
      </c>
      <c r="C121">
        <v>0</v>
      </c>
      <c r="D121">
        <v>0</v>
      </c>
      <c r="E121" t="s">
        <v>205</v>
      </c>
      <c r="F121" t="str">
        <f t="shared" si="1"/>
        <v>127,</v>
      </c>
      <c r="G121" t="s">
        <v>326</v>
      </c>
    </row>
    <row r="122" spans="1:7">
      <c r="A122" t="s">
        <v>142</v>
      </c>
      <c r="B122">
        <v>129</v>
      </c>
      <c r="C122">
        <v>0</v>
      </c>
      <c r="D122">
        <v>0</v>
      </c>
      <c r="E122" t="s">
        <v>205</v>
      </c>
      <c r="F122" t="str">
        <f t="shared" si="1"/>
        <v>129,</v>
      </c>
      <c r="G122" t="s">
        <v>327</v>
      </c>
    </row>
    <row r="123" spans="1:7">
      <c r="A123" t="s">
        <v>142</v>
      </c>
      <c r="B123">
        <v>129.1</v>
      </c>
      <c r="C123">
        <v>0</v>
      </c>
      <c r="D123">
        <v>0</v>
      </c>
      <c r="E123" t="s">
        <v>206</v>
      </c>
      <c r="F123" t="str">
        <f t="shared" si="1"/>
        <v>129.1,</v>
      </c>
      <c r="G123" t="s">
        <v>328</v>
      </c>
    </row>
    <row r="124" spans="1:7">
      <c r="A124" t="s">
        <v>142</v>
      </c>
      <c r="B124">
        <v>131.1</v>
      </c>
      <c r="C124">
        <v>0</v>
      </c>
      <c r="D124">
        <v>0</v>
      </c>
      <c r="E124" t="s">
        <v>206</v>
      </c>
      <c r="F124" t="str">
        <f t="shared" si="1"/>
        <v>131.1,</v>
      </c>
      <c r="G124" t="s">
        <v>329</v>
      </c>
    </row>
    <row r="125" spans="1:7">
      <c r="B125">
        <v>131.19999999999999</v>
      </c>
      <c r="E125" t="s">
        <v>331</v>
      </c>
      <c r="F125" t="str">
        <f t="shared" si="1"/>
        <v>131.2,</v>
      </c>
      <c r="G125" t="s">
        <v>356</v>
      </c>
    </row>
    <row r="126" spans="1:7">
      <c r="B126">
        <v>133.19999999999999</v>
      </c>
      <c r="E126" t="s">
        <v>331</v>
      </c>
      <c r="F126" t="str">
        <f t="shared" ref="F126:F189" si="2">B126&amp;","</f>
        <v>133.2,</v>
      </c>
      <c r="G126" t="s">
        <v>357</v>
      </c>
    </row>
    <row r="127" spans="1:7">
      <c r="B127">
        <v>133.30000000000001</v>
      </c>
      <c r="E127" t="s">
        <v>332</v>
      </c>
      <c r="F127" t="str">
        <f t="shared" si="2"/>
        <v>133.3,</v>
      </c>
      <c r="G127" t="s">
        <v>358</v>
      </c>
    </row>
    <row r="128" spans="1:7">
      <c r="B128">
        <v>135.30000000000001</v>
      </c>
      <c r="E128" t="s">
        <v>332</v>
      </c>
      <c r="F128" t="str">
        <f t="shared" si="2"/>
        <v>135.3,</v>
      </c>
      <c r="G128" t="s">
        <v>359</v>
      </c>
    </row>
    <row r="129" spans="2:7">
      <c r="B129">
        <v>135.4</v>
      </c>
      <c r="E129" t="s">
        <v>333</v>
      </c>
      <c r="F129" t="str">
        <f t="shared" si="2"/>
        <v>135.4,</v>
      </c>
      <c r="G129" t="s">
        <v>360</v>
      </c>
    </row>
    <row r="130" spans="2:7">
      <c r="B130">
        <v>137.4</v>
      </c>
      <c r="E130" t="s">
        <v>333</v>
      </c>
      <c r="F130" t="str">
        <f t="shared" si="2"/>
        <v>137.4,</v>
      </c>
      <c r="G130" t="s">
        <v>361</v>
      </c>
    </row>
    <row r="131" spans="2:7">
      <c r="B131">
        <v>137.5</v>
      </c>
      <c r="E131" t="s">
        <v>334</v>
      </c>
      <c r="F131" t="str">
        <f t="shared" si="2"/>
        <v>137.5,</v>
      </c>
      <c r="G131" t="s">
        <v>362</v>
      </c>
    </row>
    <row r="132" spans="2:7">
      <c r="B132">
        <v>139.5</v>
      </c>
      <c r="E132" t="s">
        <v>334</v>
      </c>
      <c r="F132" t="str">
        <f t="shared" si="2"/>
        <v>139.5,</v>
      </c>
      <c r="G132" t="s">
        <v>363</v>
      </c>
    </row>
    <row r="133" spans="2:7">
      <c r="B133">
        <v>139.6</v>
      </c>
      <c r="E133" t="s">
        <v>335</v>
      </c>
      <c r="F133" t="str">
        <f t="shared" si="2"/>
        <v>139.6,</v>
      </c>
      <c r="G133" t="s">
        <v>364</v>
      </c>
    </row>
    <row r="134" spans="2:7">
      <c r="B134">
        <v>141.6</v>
      </c>
      <c r="E134" t="s">
        <v>335</v>
      </c>
      <c r="F134" t="str">
        <f t="shared" si="2"/>
        <v>141.6,</v>
      </c>
      <c r="G134" t="s">
        <v>365</v>
      </c>
    </row>
    <row r="135" spans="2:7">
      <c r="B135">
        <v>141.69999999999999</v>
      </c>
      <c r="E135" t="s">
        <v>336</v>
      </c>
      <c r="F135" t="str">
        <f t="shared" si="2"/>
        <v>141.7,</v>
      </c>
      <c r="G135" t="s">
        <v>366</v>
      </c>
    </row>
    <row r="136" spans="2:7">
      <c r="B136">
        <v>143.69999999999999</v>
      </c>
      <c r="E136" t="s">
        <v>336</v>
      </c>
      <c r="F136" t="str">
        <f t="shared" si="2"/>
        <v>143.7,</v>
      </c>
      <c r="G136" t="s">
        <v>367</v>
      </c>
    </row>
    <row r="137" spans="2:7">
      <c r="B137">
        <v>143.80000000000001</v>
      </c>
      <c r="E137" t="s">
        <v>337</v>
      </c>
      <c r="F137" t="str">
        <f t="shared" si="2"/>
        <v>143.8,</v>
      </c>
      <c r="G137" t="s">
        <v>368</v>
      </c>
    </row>
    <row r="138" spans="2:7">
      <c r="B138">
        <v>145.80000000000001</v>
      </c>
      <c r="E138" t="s">
        <v>337</v>
      </c>
      <c r="F138" t="str">
        <f t="shared" si="2"/>
        <v>145.8,</v>
      </c>
      <c r="G138" t="s">
        <v>369</v>
      </c>
    </row>
    <row r="139" spans="2:7">
      <c r="B139">
        <v>145.9</v>
      </c>
      <c r="E139" t="s">
        <v>338</v>
      </c>
      <c r="F139" t="str">
        <f t="shared" si="2"/>
        <v>145.9,</v>
      </c>
      <c r="G139" t="s">
        <v>370</v>
      </c>
    </row>
    <row r="140" spans="2:7">
      <c r="B140">
        <v>147.9</v>
      </c>
      <c r="E140" t="s">
        <v>338</v>
      </c>
      <c r="F140" t="str">
        <f t="shared" si="2"/>
        <v>147.9,</v>
      </c>
      <c r="G140" t="s">
        <v>371</v>
      </c>
    </row>
    <row r="141" spans="2:7">
      <c r="B141">
        <v>148</v>
      </c>
      <c r="E141" t="s">
        <v>339</v>
      </c>
      <c r="F141" t="str">
        <f t="shared" si="2"/>
        <v>148,</v>
      </c>
      <c r="G141" t="s">
        <v>372</v>
      </c>
    </row>
    <row r="142" spans="2:7">
      <c r="B142">
        <v>150</v>
      </c>
      <c r="E142" t="s">
        <v>339</v>
      </c>
      <c r="F142" t="str">
        <f t="shared" si="2"/>
        <v>150,</v>
      </c>
      <c r="G142" t="s">
        <v>373</v>
      </c>
    </row>
    <row r="143" spans="2:7">
      <c r="B143">
        <v>150.1</v>
      </c>
      <c r="E143" t="s">
        <v>340</v>
      </c>
      <c r="F143" t="str">
        <f t="shared" si="2"/>
        <v>150.1,</v>
      </c>
      <c r="G143" t="s">
        <v>374</v>
      </c>
    </row>
    <row r="144" spans="2:7">
      <c r="B144">
        <v>152.1</v>
      </c>
      <c r="E144" t="s">
        <v>340</v>
      </c>
      <c r="F144" t="str">
        <f t="shared" si="2"/>
        <v>152.1,</v>
      </c>
      <c r="G144" t="s">
        <v>375</v>
      </c>
    </row>
    <row r="145" spans="2:7">
      <c r="B145">
        <v>152.19999999999999</v>
      </c>
      <c r="E145" t="s">
        <v>341</v>
      </c>
      <c r="F145" t="str">
        <f t="shared" si="2"/>
        <v>152.2,</v>
      </c>
      <c r="G145" t="s">
        <v>376</v>
      </c>
    </row>
    <row r="146" spans="2:7">
      <c r="B146">
        <v>154.19999999999999</v>
      </c>
      <c r="E146" t="s">
        <v>341</v>
      </c>
      <c r="F146" t="str">
        <f t="shared" si="2"/>
        <v>154.2,</v>
      </c>
      <c r="G146" t="s">
        <v>377</v>
      </c>
    </row>
    <row r="147" spans="2:7">
      <c r="B147">
        <v>154.30000000000001</v>
      </c>
      <c r="E147" t="s">
        <v>342</v>
      </c>
      <c r="F147" t="str">
        <f t="shared" si="2"/>
        <v>154.3,</v>
      </c>
      <c r="G147" t="s">
        <v>378</v>
      </c>
    </row>
    <row r="148" spans="2:7">
      <c r="B148">
        <v>156.30000000000001</v>
      </c>
      <c r="E148" t="s">
        <v>342</v>
      </c>
      <c r="F148" t="str">
        <f t="shared" si="2"/>
        <v>156.3,</v>
      </c>
      <c r="G148" t="s">
        <v>379</v>
      </c>
    </row>
    <row r="149" spans="2:7">
      <c r="B149">
        <v>156.4</v>
      </c>
      <c r="E149" t="s">
        <v>343</v>
      </c>
      <c r="F149" t="str">
        <f t="shared" si="2"/>
        <v>156.4,</v>
      </c>
      <c r="G149" t="s">
        <v>380</v>
      </c>
    </row>
    <row r="150" spans="2:7">
      <c r="B150">
        <v>158.4</v>
      </c>
      <c r="E150" t="s">
        <v>343</v>
      </c>
      <c r="F150" t="str">
        <f t="shared" si="2"/>
        <v>158.4,</v>
      </c>
      <c r="G150" t="s">
        <v>381</v>
      </c>
    </row>
    <row r="151" spans="2:7">
      <c r="B151">
        <v>158.5</v>
      </c>
      <c r="E151" t="s">
        <v>344</v>
      </c>
      <c r="F151" t="str">
        <f t="shared" si="2"/>
        <v>158.5,</v>
      </c>
      <c r="G151" t="s">
        <v>382</v>
      </c>
    </row>
    <row r="152" spans="2:7">
      <c r="B152">
        <v>160.5</v>
      </c>
      <c r="E152" t="s">
        <v>344</v>
      </c>
      <c r="F152" t="str">
        <f t="shared" si="2"/>
        <v>160.5,</v>
      </c>
      <c r="G152" t="s">
        <v>383</v>
      </c>
    </row>
    <row r="153" spans="2:7">
      <c r="B153">
        <v>160.6</v>
      </c>
      <c r="E153" t="s">
        <v>345</v>
      </c>
      <c r="F153" t="str">
        <f t="shared" si="2"/>
        <v>160.6,</v>
      </c>
      <c r="G153" t="s">
        <v>384</v>
      </c>
    </row>
    <row r="154" spans="2:7">
      <c r="B154">
        <v>162.6</v>
      </c>
      <c r="E154" t="s">
        <v>345</v>
      </c>
      <c r="F154" t="str">
        <f t="shared" si="2"/>
        <v>162.6,</v>
      </c>
      <c r="G154" t="s">
        <v>385</v>
      </c>
    </row>
    <row r="155" spans="2:7">
      <c r="B155">
        <v>162.69999999999999</v>
      </c>
      <c r="E155" t="s">
        <v>346</v>
      </c>
      <c r="F155" t="str">
        <f t="shared" si="2"/>
        <v>162.7,</v>
      </c>
      <c r="G155" t="s">
        <v>386</v>
      </c>
    </row>
    <row r="156" spans="2:7">
      <c r="B156">
        <v>164.7</v>
      </c>
      <c r="E156" t="s">
        <v>346</v>
      </c>
      <c r="F156" t="str">
        <f t="shared" si="2"/>
        <v>164.7,</v>
      </c>
      <c r="G156" t="s">
        <v>387</v>
      </c>
    </row>
    <row r="157" spans="2:7">
      <c r="B157">
        <v>164.8</v>
      </c>
      <c r="E157" t="s">
        <v>347</v>
      </c>
      <c r="F157" t="str">
        <f t="shared" si="2"/>
        <v>164.8,</v>
      </c>
      <c r="G157" t="s">
        <v>388</v>
      </c>
    </row>
    <row r="158" spans="2:7">
      <c r="B158">
        <v>166.8</v>
      </c>
      <c r="E158" t="s">
        <v>347</v>
      </c>
      <c r="F158" t="str">
        <f t="shared" si="2"/>
        <v>166.8,</v>
      </c>
      <c r="G158" t="s">
        <v>389</v>
      </c>
    </row>
    <row r="159" spans="2:7">
      <c r="B159">
        <v>166.9</v>
      </c>
      <c r="E159" t="s">
        <v>348</v>
      </c>
      <c r="F159" t="str">
        <f t="shared" si="2"/>
        <v>166.9,</v>
      </c>
      <c r="G159" t="s">
        <v>390</v>
      </c>
    </row>
    <row r="160" spans="2:7">
      <c r="B160">
        <v>168.9</v>
      </c>
      <c r="E160" t="s">
        <v>348</v>
      </c>
      <c r="F160" t="str">
        <f t="shared" si="2"/>
        <v>168.9,</v>
      </c>
      <c r="G160" t="s">
        <v>391</v>
      </c>
    </row>
    <row r="161" spans="2:12">
      <c r="B161">
        <v>169</v>
      </c>
      <c r="E161" t="s">
        <v>349</v>
      </c>
      <c r="F161" t="str">
        <f t="shared" si="2"/>
        <v>169,</v>
      </c>
      <c r="G161" t="s">
        <v>392</v>
      </c>
    </row>
    <row r="162" spans="2:12">
      <c r="B162">
        <v>171</v>
      </c>
      <c r="E162" t="s">
        <v>349</v>
      </c>
      <c r="F162" t="str">
        <f t="shared" si="2"/>
        <v>171,</v>
      </c>
      <c r="G162" t="s">
        <v>393</v>
      </c>
    </row>
    <row r="163" spans="2:12">
      <c r="B163">
        <v>171.1</v>
      </c>
      <c r="E163" t="s">
        <v>350</v>
      </c>
      <c r="F163" t="str">
        <f t="shared" si="2"/>
        <v>171.1,</v>
      </c>
      <c r="G163" t="s">
        <v>394</v>
      </c>
    </row>
    <row r="164" spans="2:12">
      <c r="B164">
        <v>173.1</v>
      </c>
      <c r="E164" t="s">
        <v>350</v>
      </c>
      <c r="F164" t="str">
        <f t="shared" si="2"/>
        <v>173.1,</v>
      </c>
      <c r="G164" t="s">
        <v>395</v>
      </c>
    </row>
    <row r="165" spans="2:12">
      <c r="B165">
        <v>173.2</v>
      </c>
      <c r="E165" t="s">
        <v>351</v>
      </c>
      <c r="F165" t="str">
        <f t="shared" si="2"/>
        <v>173.2,</v>
      </c>
      <c r="G165" t="s">
        <v>396</v>
      </c>
    </row>
    <row r="166" spans="2:12">
      <c r="B166">
        <v>175.2</v>
      </c>
      <c r="E166" t="s">
        <v>351</v>
      </c>
      <c r="F166" t="str">
        <f t="shared" si="2"/>
        <v>175.2,</v>
      </c>
      <c r="G166" t="s">
        <v>397</v>
      </c>
    </row>
    <row r="167" spans="2:12">
      <c r="B167">
        <v>175.3</v>
      </c>
      <c r="E167" t="s">
        <v>352</v>
      </c>
      <c r="F167" t="str">
        <f t="shared" si="2"/>
        <v>175.3,</v>
      </c>
      <c r="G167" t="s">
        <v>398</v>
      </c>
    </row>
    <row r="168" spans="2:12">
      <c r="B168">
        <v>177.3</v>
      </c>
      <c r="E168" t="s">
        <v>352</v>
      </c>
      <c r="F168" t="str">
        <f t="shared" si="2"/>
        <v>177.3,</v>
      </c>
      <c r="G168" t="s">
        <v>399</v>
      </c>
    </row>
    <row r="169" spans="2:12">
      <c r="B169">
        <v>177.4</v>
      </c>
      <c r="E169" t="s">
        <v>353</v>
      </c>
      <c r="F169" t="str">
        <f t="shared" si="2"/>
        <v>177.4,</v>
      </c>
      <c r="G169" t="s">
        <v>400</v>
      </c>
    </row>
    <row r="170" spans="2:12">
      <c r="B170">
        <v>179.4</v>
      </c>
      <c r="E170" t="s">
        <v>353</v>
      </c>
      <c r="F170" t="str">
        <f t="shared" si="2"/>
        <v>179.4,</v>
      </c>
      <c r="G170" t="s">
        <v>401</v>
      </c>
    </row>
    <row r="171" spans="2:12">
      <c r="B171">
        <v>179.5</v>
      </c>
      <c r="E171" t="s">
        <v>354</v>
      </c>
      <c r="F171" t="str">
        <f t="shared" si="2"/>
        <v>179.5,</v>
      </c>
      <c r="G171" t="s">
        <v>402</v>
      </c>
    </row>
    <row r="172" spans="2:12">
      <c r="B172">
        <v>181.5</v>
      </c>
      <c r="E172" t="s">
        <v>354</v>
      </c>
      <c r="F172" t="str">
        <f t="shared" si="2"/>
        <v>181.5,</v>
      </c>
      <c r="G172" t="s">
        <v>403</v>
      </c>
    </row>
    <row r="173" spans="2:12">
      <c r="B173">
        <v>181.6</v>
      </c>
      <c r="E173" t="s">
        <v>355</v>
      </c>
      <c r="F173" t="str">
        <f t="shared" si="2"/>
        <v>181.6,</v>
      </c>
      <c r="G173" t="s">
        <v>404</v>
      </c>
    </row>
    <row r="174" spans="2:12">
      <c r="B174">
        <v>183.6</v>
      </c>
      <c r="E174" t="s">
        <v>355</v>
      </c>
      <c r="F174" t="str">
        <f t="shared" si="2"/>
        <v>183.6,</v>
      </c>
      <c r="G174" t="s">
        <v>405</v>
      </c>
    </row>
    <row r="175" spans="2:12">
      <c r="B175">
        <v>183.7</v>
      </c>
      <c r="E175" t="s">
        <v>432</v>
      </c>
      <c r="F175" t="str">
        <f t="shared" si="2"/>
        <v>183.7,</v>
      </c>
      <c r="G175" t="s">
        <v>406</v>
      </c>
      <c r="L175" t="s">
        <v>142</v>
      </c>
    </row>
    <row r="176" spans="2:12">
      <c r="B176">
        <v>185.7</v>
      </c>
      <c r="E176" t="s">
        <v>432</v>
      </c>
      <c r="F176" t="str">
        <f t="shared" si="2"/>
        <v>185.7,</v>
      </c>
      <c r="G176" t="s">
        <v>407</v>
      </c>
      <c r="L176" t="s">
        <v>142</v>
      </c>
    </row>
    <row r="177" spans="2:12">
      <c r="B177">
        <v>185.8</v>
      </c>
      <c r="E177" t="s">
        <v>433</v>
      </c>
      <c r="F177" t="str">
        <f t="shared" si="2"/>
        <v>185.8,</v>
      </c>
      <c r="G177" t="s">
        <v>408</v>
      </c>
      <c r="L177" t="s">
        <v>142</v>
      </c>
    </row>
    <row r="178" spans="2:12">
      <c r="B178">
        <v>187.8</v>
      </c>
      <c r="E178" t="s">
        <v>433</v>
      </c>
      <c r="F178" t="str">
        <f t="shared" si="2"/>
        <v>187.8,</v>
      </c>
      <c r="G178" t="s">
        <v>409</v>
      </c>
      <c r="L178" t="s">
        <v>142</v>
      </c>
    </row>
    <row r="179" spans="2:12">
      <c r="B179">
        <v>187.9</v>
      </c>
      <c r="E179" t="s">
        <v>434</v>
      </c>
      <c r="F179" t="str">
        <f t="shared" si="2"/>
        <v>187.9,</v>
      </c>
      <c r="G179" t="s">
        <v>410</v>
      </c>
      <c r="L179" t="s">
        <v>142</v>
      </c>
    </row>
    <row r="180" spans="2:12">
      <c r="B180">
        <v>189.9</v>
      </c>
      <c r="E180" t="s">
        <v>434</v>
      </c>
      <c r="F180" t="str">
        <f t="shared" si="2"/>
        <v>189.9,</v>
      </c>
      <c r="G180" t="s">
        <v>411</v>
      </c>
      <c r="L180" t="s">
        <v>142</v>
      </c>
    </row>
    <row r="181" spans="2:12">
      <c r="B181">
        <v>190</v>
      </c>
      <c r="E181" t="s">
        <v>435</v>
      </c>
      <c r="F181" t="str">
        <f t="shared" si="2"/>
        <v>190,</v>
      </c>
      <c r="G181" t="s">
        <v>412</v>
      </c>
      <c r="L181" t="s">
        <v>142</v>
      </c>
    </row>
    <row r="182" spans="2:12">
      <c r="B182">
        <v>192</v>
      </c>
      <c r="E182" t="s">
        <v>435</v>
      </c>
      <c r="F182" t="str">
        <f t="shared" si="2"/>
        <v>192,</v>
      </c>
      <c r="G182" t="s">
        <v>413</v>
      </c>
      <c r="L182" t="s">
        <v>142</v>
      </c>
    </row>
    <row r="183" spans="2:12">
      <c r="B183">
        <v>192.1</v>
      </c>
      <c r="E183" t="s">
        <v>436</v>
      </c>
      <c r="F183" t="str">
        <f t="shared" si="2"/>
        <v>192.1,</v>
      </c>
      <c r="G183" t="s">
        <v>414</v>
      </c>
      <c r="L183" t="s">
        <v>142</v>
      </c>
    </row>
    <row r="184" spans="2:12">
      <c r="B184">
        <v>194.1</v>
      </c>
      <c r="E184" t="s">
        <v>436</v>
      </c>
      <c r="F184" t="str">
        <f t="shared" si="2"/>
        <v>194.1,</v>
      </c>
      <c r="G184" t="s">
        <v>415</v>
      </c>
      <c r="L184" t="s">
        <v>142</v>
      </c>
    </row>
    <row r="185" spans="2:12">
      <c r="B185">
        <v>194.2</v>
      </c>
      <c r="E185" t="s">
        <v>437</v>
      </c>
      <c r="F185" t="str">
        <f t="shared" si="2"/>
        <v>194.2,</v>
      </c>
      <c r="G185" t="s">
        <v>416</v>
      </c>
      <c r="L185" t="s">
        <v>142</v>
      </c>
    </row>
    <row r="186" spans="2:12">
      <c r="B186">
        <v>196.2</v>
      </c>
      <c r="E186" t="s">
        <v>437</v>
      </c>
      <c r="F186" t="str">
        <f t="shared" si="2"/>
        <v>196.2,</v>
      </c>
      <c r="G186" t="s">
        <v>417</v>
      </c>
      <c r="L186" t="s">
        <v>142</v>
      </c>
    </row>
    <row r="187" spans="2:12">
      <c r="B187">
        <v>196.3</v>
      </c>
      <c r="E187" t="s">
        <v>438</v>
      </c>
      <c r="F187" t="str">
        <f t="shared" si="2"/>
        <v>196.3,</v>
      </c>
      <c r="G187" t="s">
        <v>418</v>
      </c>
      <c r="L187" t="s">
        <v>142</v>
      </c>
    </row>
    <row r="188" spans="2:12">
      <c r="B188">
        <v>198.3</v>
      </c>
      <c r="E188" t="s">
        <v>438</v>
      </c>
      <c r="F188" t="str">
        <f t="shared" si="2"/>
        <v>198.3,</v>
      </c>
      <c r="G188" t="s">
        <v>419</v>
      </c>
      <c r="L188" t="s">
        <v>142</v>
      </c>
    </row>
    <row r="189" spans="2:12">
      <c r="B189">
        <v>198.4</v>
      </c>
      <c r="E189" t="s">
        <v>439</v>
      </c>
      <c r="F189" t="str">
        <f t="shared" si="2"/>
        <v>198.4,</v>
      </c>
      <c r="G189" t="s">
        <v>420</v>
      </c>
      <c r="L189" t="s">
        <v>142</v>
      </c>
    </row>
    <row r="190" spans="2:12">
      <c r="B190">
        <v>200.4</v>
      </c>
      <c r="E190" t="s">
        <v>439</v>
      </c>
      <c r="F190" t="str">
        <f t="shared" ref="F190:F200" si="3">B190&amp;","</f>
        <v>200.4,</v>
      </c>
      <c r="G190" t="s">
        <v>421</v>
      </c>
      <c r="L190" t="s">
        <v>142</v>
      </c>
    </row>
    <row r="191" spans="2:12">
      <c r="B191">
        <v>200.5</v>
      </c>
      <c r="E191" t="s">
        <v>440</v>
      </c>
      <c r="F191" t="str">
        <f t="shared" si="3"/>
        <v>200.5,</v>
      </c>
      <c r="G191" t="s">
        <v>422</v>
      </c>
      <c r="L191" t="s">
        <v>142</v>
      </c>
    </row>
    <row r="192" spans="2:12">
      <c r="B192">
        <v>202.5</v>
      </c>
      <c r="E192" t="s">
        <v>440</v>
      </c>
      <c r="F192" t="str">
        <f t="shared" si="3"/>
        <v>202.5,</v>
      </c>
      <c r="G192" t="s">
        <v>423</v>
      </c>
      <c r="L192" t="s">
        <v>142</v>
      </c>
    </row>
    <row r="193" spans="2:12">
      <c r="B193">
        <v>202.6</v>
      </c>
      <c r="E193" t="s">
        <v>441</v>
      </c>
      <c r="F193" t="str">
        <f t="shared" si="3"/>
        <v>202.6,</v>
      </c>
      <c r="G193" t="s">
        <v>424</v>
      </c>
      <c r="L193" t="s">
        <v>142</v>
      </c>
    </row>
    <row r="194" spans="2:12">
      <c r="B194">
        <v>204.6</v>
      </c>
      <c r="E194" t="s">
        <v>441</v>
      </c>
      <c r="F194" t="str">
        <f t="shared" si="3"/>
        <v>204.6,</v>
      </c>
      <c r="G194" t="s">
        <v>425</v>
      </c>
      <c r="L194" t="s">
        <v>142</v>
      </c>
    </row>
    <row r="195" spans="2:12">
      <c r="B195">
        <v>204.7</v>
      </c>
      <c r="E195" t="s">
        <v>442</v>
      </c>
      <c r="F195" t="str">
        <f t="shared" si="3"/>
        <v>204.7,</v>
      </c>
      <c r="G195" t="s">
        <v>426</v>
      </c>
      <c r="L195" t="s">
        <v>142</v>
      </c>
    </row>
    <row r="196" spans="2:12">
      <c r="B196">
        <v>206.7</v>
      </c>
      <c r="E196" t="s">
        <v>442</v>
      </c>
      <c r="F196" t="str">
        <f t="shared" si="3"/>
        <v>206.7,</v>
      </c>
      <c r="G196" t="s">
        <v>427</v>
      </c>
      <c r="L196" t="s">
        <v>142</v>
      </c>
    </row>
    <row r="197" spans="2:12">
      <c r="B197">
        <v>206.8</v>
      </c>
      <c r="E197" t="s">
        <v>443</v>
      </c>
      <c r="F197" t="str">
        <f t="shared" si="3"/>
        <v>206.8,</v>
      </c>
      <c r="G197" t="s">
        <v>428</v>
      </c>
      <c r="L197" t="s">
        <v>142</v>
      </c>
    </row>
    <row r="198" spans="2:12">
      <c r="B198">
        <v>208.8</v>
      </c>
      <c r="E198" t="s">
        <v>443</v>
      </c>
      <c r="F198" t="str">
        <f t="shared" si="3"/>
        <v>208.8,</v>
      </c>
      <c r="G198" t="s">
        <v>429</v>
      </c>
      <c r="L198" t="s">
        <v>142</v>
      </c>
    </row>
    <row r="199" spans="2:12">
      <c r="B199">
        <v>208.9</v>
      </c>
      <c r="E199" t="s">
        <v>444</v>
      </c>
      <c r="F199" t="str">
        <f t="shared" si="3"/>
        <v>208.9,</v>
      </c>
      <c r="G199" t="s">
        <v>430</v>
      </c>
      <c r="L199" t="s">
        <v>142</v>
      </c>
    </row>
    <row r="200" spans="2:12">
      <c r="B200">
        <v>210.9</v>
      </c>
      <c r="E200" t="s">
        <v>444</v>
      </c>
      <c r="F200" t="str">
        <f t="shared" si="3"/>
        <v>210.9,</v>
      </c>
      <c r="G200" t="s">
        <v>431</v>
      </c>
    </row>
  </sheetData>
  <phoneticPr fontId="2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E1E1-E7F4-4767-A171-44374C246217}">
  <dimension ref="A1:L177"/>
  <sheetViews>
    <sheetView workbookViewId="0">
      <selection activeCell="N5" sqref="N5"/>
    </sheetView>
  </sheetViews>
  <sheetFormatPr defaultRowHeight="12"/>
  <cols>
    <col min="2" max="2" width="26" customWidth="1"/>
    <col min="4" max="4" width="19.5546875" customWidth="1"/>
    <col min="8" max="9" width="3" customWidth="1"/>
    <col min="10" max="10" width="2.77734375" customWidth="1"/>
    <col min="12" max="12" width="2.5546875" customWidth="1"/>
  </cols>
  <sheetData>
    <row r="1" spans="1:12">
      <c r="A1" s="66" t="s">
        <v>451</v>
      </c>
      <c r="B1" s="66">
        <f>4*3.14/3*B5^3*B6/((1-B4)*3.14*B8^2)</f>
        <v>1.5243136796711201E-2</v>
      </c>
      <c r="C1" s="66"/>
      <c r="D1" s="66">
        <f>B1-B5</f>
        <v>1.4743136796711201E-2</v>
      </c>
      <c r="E1" s="9">
        <v>1.4670000000000001E-2</v>
      </c>
      <c r="F1" t="s">
        <v>455</v>
      </c>
      <c r="H1" t="s">
        <v>456</v>
      </c>
      <c r="I1">
        <v>0</v>
      </c>
      <c r="J1">
        <v>0</v>
      </c>
      <c r="K1">
        <v>1E-4</v>
      </c>
      <c r="L1" t="s">
        <v>457</v>
      </c>
    </row>
    <row r="2" spans="1:12">
      <c r="A2" s="66"/>
      <c r="B2" s="66"/>
      <c r="C2" s="66"/>
      <c r="D2" s="66"/>
      <c r="H2" t="s">
        <v>456</v>
      </c>
      <c r="I2">
        <v>0</v>
      </c>
      <c r="J2">
        <v>0</v>
      </c>
      <c r="K2">
        <f>K1+0.0025</f>
        <v>2.5999999999999999E-3</v>
      </c>
      <c r="L2" t="s">
        <v>457</v>
      </c>
    </row>
    <row r="3" spans="1:12">
      <c r="A3" s="66"/>
      <c r="B3" s="66"/>
      <c r="C3" s="66"/>
      <c r="D3" s="66"/>
      <c r="H3" t="s">
        <v>456</v>
      </c>
      <c r="I3">
        <v>0</v>
      </c>
      <c r="J3">
        <v>0</v>
      </c>
      <c r="K3">
        <f t="shared" ref="K3:K66" si="0">K2+0.0025</f>
        <v>5.1000000000000004E-3</v>
      </c>
      <c r="L3" t="s">
        <v>457</v>
      </c>
    </row>
    <row r="4" spans="1:12">
      <c r="A4" s="66" t="s">
        <v>449</v>
      </c>
      <c r="B4" s="66">
        <v>0.43</v>
      </c>
      <c r="C4" s="66"/>
      <c r="D4" s="66"/>
      <c r="H4" t="s">
        <v>456</v>
      </c>
      <c r="I4">
        <v>0</v>
      </c>
      <c r="J4">
        <v>0</v>
      </c>
      <c r="K4">
        <f t="shared" si="0"/>
        <v>7.6000000000000009E-3</v>
      </c>
      <c r="L4" t="s">
        <v>457</v>
      </c>
    </row>
    <row r="5" spans="1:12">
      <c r="A5" s="66" t="s">
        <v>452</v>
      </c>
      <c r="B5" s="66">
        <v>5.0000000000000001E-4</v>
      </c>
      <c r="C5" s="66"/>
      <c r="D5" s="66"/>
      <c r="H5" t="s">
        <v>456</v>
      </c>
      <c r="I5">
        <v>0</v>
      </c>
      <c r="J5">
        <v>0</v>
      </c>
      <c r="K5">
        <f t="shared" si="0"/>
        <v>1.0100000000000001E-2</v>
      </c>
      <c r="L5" t="s">
        <v>457</v>
      </c>
    </row>
    <row r="6" spans="1:12">
      <c r="A6" s="66" t="s">
        <v>446</v>
      </c>
      <c r="B6" s="66">
        <v>10000</v>
      </c>
      <c r="C6" s="66"/>
      <c r="D6" s="66"/>
      <c r="H6" t="s">
        <v>456</v>
      </c>
      <c r="I6">
        <v>0</v>
      </c>
      <c r="J6">
        <v>0</v>
      </c>
      <c r="K6">
        <f t="shared" si="0"/>
        <v>1.2600000000000002E-2</v>
      </c>
      <c r="L6" t="s">
        <v>457</v>
      </c>
    </row>
    <row r="7" spans="1:12">
      <c r="A7" s="66"/>
      <c r="B7" s="66"/>
      <c r="C7" s="66"/>
      <c r="D7" s="66"/>
      <c r="H7" t="s">
        <v>456</v>
      </c>
      <c r="I7">
        <v>0</v>
      </c>
      <c r="J7">
        <v>0</v>
      </c>
      <c r="K7">
        <f t="shared" si="0"/>
        <v>1.5100000000000002E-2</v>
      </c>
      <c r="L7" t="s">
        <v>457</v>
      </c>
    </row>
    <row r="8" spans="1:12">
      <c r="A8" s="66" t="s">
        <v>453</v>
      </c>
      <c r="B8" s="66">
        <v>1.3849999999999999E-2</v>
      </c>
      <c r="C8" s="66"/>
      <c r="D8" s="66"/>
      <c r="H8" t="s">
        <v>456</v>
      </c>
      <c r="I8">
        <v>0</v>
      </c>
      <c r="J8">
        <v>0</v>
      </c>
      <c r="K8">
        <f t="shared" si="0"/>
        <v>1.7600000000000001E-2</v>
      </c>
      <c r="L8" t="s">
        <v>457</v>
      </c>
    </row>
    <row r="9" spans="1:12">
      <c r="A9" s="66"/>
      <c r="B9" s="66"/>
      <c r="C9" s="66"/>
      <c r="D9" s="66"/>
      <c r="H9" t="s">
        <v>456</v>
      </c>
      <c r="I9">
        <v>0</v>
      </c>
      <c r="J9">
        <v>0</v>
      </c>
      <c r="K9">
        <f t="shared" si="0"/>
        <v>2.01E-2</v>
      </c>
      <c r="L9" t="s">
        <v>457</v>
      </c>
    </row>
    <row r="10" spans="1:12">
      <c r="A10" s="66"/>
      <c r="B10" s="66"/>
      <c r="C10" s="66"/>
      <c r="D10" s="66"/>
      <c r="H10" t="s">
        <v>456</v>
      </c>
      <c r="I10">
        <v>0</v>
      </c>
      <c r="J10">
        <v>0</v>
      </c>
      <c r="K10">
        <f t="shared" si="0"/>
        <v>2.2599999999999999E-2</v>
      </c>
      <c r="L10" t="s">
        <v>457</v>
      </c>
    </row>
    <row r="11" spans="1:12">
      <c r="A11" s="66"/>
      <c r="B11" s="66"/>
      <c r="C11" s="66"/>
      <c r="D11" s="66"/>
      <c r="H11" t="s">
        <v>456</v>
      </c>
      <c r="I11">
        <v>0</v>
      </c>
      <c r="J11">
        <v>0</v>
      </c>
      <c r="K11">
        <f t="shared" si="0"/>
        <v>2.5099999999999997E-2</v>
      </c>
      <c r="L11" t="s">
        <v>457</v>
      </c>
    </row>
    <row r="12" spans="1:12">
      <c r="H12" t="s">
        <v>456</v>
      </c>
      <c r="I12">
        <v>0</v>
      </c>
      <c r="J12">
        <v>0</v>
      </c>
      <c r="K12">
        <f t="shared" si="0"/>
        <v>2.7599999999999996E-2</v>
      </c>
      <c r="L12" t="s">
        <v>457</v>
      </c>
    </row>
    <row r="13" spans="1:12">
      <c r="H13" t="s">
        <v>456</v>
      </c>
      <c r="I13">
        <v>0</v>
      </c>
      <c r="J13">
        <v>0</v>
      </c>
      <c r="K13">
        <f t="shared" si="0"/>
        <v>3.0099999999999995E-2</v>
      </c>
      <c r="L13" t="s">
        <v>457</v>
      </c>
    </row>
    <row r="14" spans="1:12">
      <c r="H14" t="s">
        <v>456</v>
      </c>
      <c r="I14">
        <v>0</v>
      </c>
      <c r="J14">
        <v>0</v>
      </c>
      <c r="K14">
        <f t="shared" si="0"/>
        <v>3.2599999999999997E-2</v>
      </c>
      <c r="L14" t="s">
        <v>457</v>
      </c>
    </row>
    <row r="15" spans="1:12">
      <c r="A15" t="s">
        <v>450</v>
      </c>
      <c r="B15">
        <f>B18/B19/((1-B16)*3.141592654*B20^2)</f>
        <v>5.9439695708681031E-3</v>
      </c>
      <c r="D15">
        <f>B15-B17</f>
        <v>5.6939695708681029E-3</v>
      </c>
      <c r="F15">
        <v>0.44</v>
      </c>
      <c r="H15" t="s">
        <v>456</v>
      </c>
      <c r="I15">
        <v>0</v>
      </c>
      <c r="J15">
        <v>0</v>
      </c>
      <c r="K15">
        <f t="shared" si="0"/>
        <v>3.5099999999999999E-2</v>
      </c>
      <c r="L15" t="s">
        <v>457</v>
      </c>
    </row>
    <row r="16" spans="1:12">
      <c r="A16" t="s">
        <v>448</v>
      </c>
      <c r="B16">
        <v>0.37840000000000001</v>
      </c>
      <c r="H16" t="s">
        <v>456</v>
      </c>
      <c r="I16">
        <v>0</v>
      </c>
      <c r="J16">
        <v>0</v>
      </c>
      <c r="K16">
        <f t="shared" si="0"/>
        <v>3.7600000000000001E-2</v>
      </c>
      <c r="L16" t="s">
        <v>457</v>
      </c>
    </row>
    <row r="17" spans="1:12">
      <c r="A17" t="s">
        <v>445</v>
      </c>
      <c r="B17">
        <v>2.5000000000000001E-4</v>
      </c>
      <c r="H17" t="s">
        <v>456</v>
      </c>
      <c r="I17">
        <v>0</v>
      </c>
      <c r="J17">
        <v>0</v>
      </c>
      <c r="K17">
        <f t="shared" si="0"/>
        <v>4.0100000000000004E-2</v>
      </c>
      <c r="L17" t="s">
        <v>457</v>
      </c>
    </row>
    <row r="18" spans="1:12">
      <c r="A18" t="s">
        <v>454</v>
      </c>
      <c r="B18">
        <v>0.02</v>
      </c>
      <c r="H18" t="s">
        <v>456</v>
      </c>
      <c r="I18">
        <v>0</v>
      </c>
      <c r="J18">
        <v>0</v>
      </c>
      <c r="K18">
        <f t="shared" si="0"/>
        <v>4.2600000000000006E-2</v>
      </c>
      <c r="L18" t="s">
        <v>457</v>
      </c>
    </row>
    <row r="19" spans="1:12" ht="15.6">
      <c r="A19" s="19" t="s">
        <v>96</v>
      </c>
      <c r="B19">
        <v>2670.7</v>
      </c>
      <c r="H19" t="s">
        <v>456</v>
      </c>
      <c r="I19">
        <v>0</v>
      </c>
      <c r="J19">
        <v>0</v>
      </c>
      <c r="K19">
        <f t="shared" si="0"/>
        <v>4.5100000000000008E-2</v>
      </c>
      <c r="L19" t="s">
        <v>457</v>
      </c>
    </row>
    <row r="20" spans="1:12">
      <c r="A20" t="s">
        <v>447</v>
      </c>
      <c r="B20">
        <v>2.5399999999999999E-2</v>
      </c>
      <c r="H20" t="s">
        <v>456</v>
      </c>
      <c r="I20">
        <v>0</v>
      </c>
      <c r="J20">
        <v>0</v>
      </c>
      <c r="K20">
        <f t="shared" si="0"/>
        <v>4.760000000000001E-2</v>
      </c>
      <c r="L20" t="s">
        <v>457</v>
      </c>
    </row>
    <row r="21" spans="1:12">
      <c r="H21" t="s">
        <v>456</v>
      </c>
      <c r="I21">
        <v>0</v>
      </c>
      <c r="J21">
        <v>0</v>
      </c>
      <c r="K21">
        <f t="shared" si="0"/>
        <v>5.0100000000000013E-2</v>
      </c>
      <c r="L21" t="s">
        <v>457</v>
      </c>
    </row>
    <row r="22" spans="1:12">
      <c r="H22" t="s">
        <v>456</v>
      </c>
      <c r="I22">
        <v>0</v>
      </c>
      <c r="J22">
        <v>0</v>
      </c>
      <c r="K22">
        <f t="shared" si="0"/>
        <v>5.2600000000000015E-2</v>
      </c>
      <c r="L22" t="s">
        <v>457</v>
      </c>
    </row>
    <row r="23" spans="1:12">
      <c r="H23" t="s">
        <v>456</v>
      </c>
      <c r="I23">
        <v>0</v>
      </c>
      <c r="J23">
        <v>0</v>
      </c>
      <c r="K23">
        <f t="shared" si="0"/>
        <v>5.5100000000000017E-2</v>
      </c>
      <c r="L23" t="s">
        <v>457</v>
      </c>
    </row>
    <row r="24" spans="1:12">
      <c r="H24" t="s">
        <v>456</v>
      </c>
      <c r="I24">
        <v>0</v>
      </c>
      <c r="J24">
        <v>0</v>
      </c>
      <c r="K24">
        <f t="shared" si="0"/>
        <v>5.7600000000000019E-2</v>
      </c>
      <c r="L24" t="s">
        <v>457</v>
      </c>
    </row>
    <row r="25" spans="1:12">
      <c r="H25" t="s">
        <v>456</v>
      </c>
      <c r="I25">
        <v>0</v>
      </c>
      <c r="J25">
        <v>0</v>
      </c>
      <c r="K25">
        <f t="shared" si="0"/>
        <v>6.0100000000000021E-2</v>
      </c>
      <c r="L25" t="s">
        <v>457</v>
      </c>
    </row>
    <row r="26" spans="1:12">
      <c r="H26" t="s">
        <v>456</v>
      </c>
      <c r="I26">
        <v>0</v>
      </c>
      <c r="J26">
        <v>0</v>
      </c>
      <c r="K26">
        <f t="shared" si="0"/>
        <v>6.2600000000000017E-2</v>
      </c>
      <c r="L26" t="s">
        <v>457</v>
      </c>
    </row>
    <row r="27" spans="1:12">
      <c r="H27" t="s">
        <v>456</v>
      </c>
      <c r="I27">
        <v>0</v>
      </c>
      <c r="J27">
        <v>0</v>
      </c>
      <c r="K27">
        <f t="shared" si="0"/>
        <v>6.5100000000000019E-2</v>
      </c>
      <c r="L27" t="s">
        <v>457</v>
      </c>
    </row>
    <row r="28" spans="1:12">
      <c r="H28" t="s">
        <v>456</v>
      </c>
      <c r="I28">
        <v>0</v>
      </c>
      <c r="J28">
        <v>0</v>
      </c>
      <c r="K28">
        <f t="shared" si="0"/>
        <v>6.7600000000000021E-2</v>
      </c>
      <c r="L28" t="s">
        <v>457</v>
      </c>
    </row>
    <row r="29" spans="1:12">
      <c r="H29" t="s">
        <v>456</v>
      </c>
      <c r="I29">
        <v>0</v>
      </c>
      <c r="J29">
        <v>0</v>
      </c>
      <c r="K29">
        <f t="shared" si="0"/>
        <v>7.0100000000000023E-2</v>
      </c>
      <c r="L29" t="s">
        <v>457</v>
      </c>
    </row>
    <row r="30" spans="1:12">
      <c r="H30" t="s">
        <v>456</v>
      </c>
      <c r="I30">
        <v>0</v>
      </c>
      <c r="J30">
        <v>0</v>
      </c>
      <c r="K30">
        <f t="shared" si="0"/>
        <v>7.2600000000000026E-2</v>
      </c>
      <c r="L30" t="s">
        <v>457</v>
      </c>
    </row>
    <row r="31" spans="1:12">
      <c r="H31" t="s">
        <v>456</v>
      </c>
      <c r="I31">
        <v>0</v>
      </c>
      <c r="J31">
        <v>0</v>
      </c>
      <c r="K31">
        <f t="shared" si="0"/>
        <v>7.5100000000000028E-2</v>
      </c>
      <c r="L31" t="s">
        <v>457</v>
      </c>
    </row>
    <row r="32" spans="1:12">
      <c r="H32" t="s">
        <v>456</v>
      </c>
      <c r="I32">
        <v>0</v>
      </c>
      <c r="J32">
        <v>0</v>
      </c>
      <c r="K32">
        <f t="shared" si="0"/>
        <v>7.760000000000003E-2</v>
      </c>
      <c r="L32" t="s">
        <v>457</v>
      </c>
    </row>
    <row r="33" spans="8:12">
      <c r="H33" t="s">
        <v>456</v>
      </c>
      <c r="I33">
        <v>0</v>
      </c>
      <c r="J33">
        <v>0</v>
      </c>
      <c r="K33">
        <f t="shared" si="0"/>
        <v>8.0100000000000032E-2</v>
      </c>
      <c r="L33" t="s">
        <v>457</v>
      </c>
    </row>
    <row r="34" spans="8:12">
      <c r="H34" t="s">
        <v>456</v>
      </c>
      <c r="I34">
        <v>0</v>
      </c>
      <c r="J34">
        <v>0</v>
      </c>
      <c r="K34">
        <f t="shared" si="0"/>
        <v>8.2600000000000035E-2</v>
      </c>
      <c r="L34" t="s">
        <v>457</v>
      </c>
    </row>
    <row r="35" spans="8:12">
      <c r="H35" t="s">
        <v>456</v>
      </c>
      <c r="I35">
        <v>0</v>
      </c>
      <c r="J35">
        <v>0</v>
      </c>
      <c r="K35">
        <f t="shared" si="0"/>
        <v>8.5100000000000037E-2</v>
      </c>
      <c r="L35" t="s">
        <v>457</v>
      </c>
    </row>
    <row r="36" spans="8:12">
      <c r="H36" t="s">
        <v>456</v>
      </c>
      <c r="I36">
        <v>0</v>
      </c>
      <c r="J36">
        <v>0</v>
      </c>
      <c r="K36">
        <f t="shared" si="0"/>
        <v>8.7600000000000039E-2</v>
      </c>
      <c r="L36" t="s">
        <v>457</v>
      </c>
    </row>
    <row r="37" spans="8:12">
      <c r="H37" t="s">
        <v>456</v>
      </c>
      <c r="I37">
        <v>0</v>
      </c>
      <c r="J37">
        <v>0</v>
      </c>
      <c r="K37">
        <f t="shared" si="0"/>
        <v>9.0100000000000041E-2</v>
      </c>
      <c r="L37" t="s">
        <v>457</v>
      </c>
    </row>
    <row r="38" spans="8:12">
      <c r="H38" t="s">
        <v>456</v>
      </c>
      <c r="I38">
        <v>0</v>
      </c>
      <c r="J38">
        <v>0</v>
      </c>
      <c r="K38">
        <f t="shared" si="0"/>
        <v>9.2600000000000043E-2</v>
      </c>
      <c r="L38" t="s">
        <v>457</v>
      </c>
    </row>
    <row r="39" spans="8:12">
      <c r="H39" t="s">
        <v>456</v>
      </c>
      <c r="I39">
        <v>0</v>
      </c>
      <c r="J39">
        <v>0</v>
      </c>
      <c r="K39">
        <f t="shared" si="0"/>
        <v>9.5100000000000046E-2</v>
      </c>
      <c r="L39" t="s">
        <v>457</v>
      </c>
    </row>
    <row r="40" spans="8:12">
      <c r="H40" t="s">
        <v>456</v>
      </c>
      <c r="I40">
        <v>0</v>
      </c>
      <c r="J40">
        <v>0</v>
      </c>
      <c r="K40">
        <f t="shared" si="0"/>
        <v>9.7600000000000048E-2</v>
      </c>
      <c r="L40" t="s">
        <v>457</v>
      </c>
    </row>
    <row r="41" spans="8:12">
      <c r="H41" t="s">
        <v>456</v>
      </c>
      <c r="I41">
        <v>0</v>
      </c>
      <c r="J41">
        <v>0</v>
      </c>
      <c r="K41">
        <f t="shared" si="0"/>
        <v>0.10010000000000005</v>
      </c>
      <c r="L41" t="s">
        <v>457</v>
      </c>
    </row>
    <row r="42" spans="8:12">
      <c r="H42" t="s">
        <v>456</v>
      </c>
      <c r="I42">
        <v>0</v>
      </c>
      <c r="J42">
        <v>0</v>
      </c>
      <c r="K42">
        <f t="shared" si="0"/>
        <v>0.10260000000000005</v>
      </c>
      <c r="L42" t="s">
        <v>457</v>
      </c>
    </row>
    <row r="43" spans="8:12">
      <c r="H43" t="s">
        <v>456</v>
      </c>
      <c r="I43">
        <v>0</v>
      </c>
      <c r="J43">
        <v>0</v>
      </c>
      <c r="K43">
        <f t="shared" si="0"/>
        <v>0.10510000000000005</v>
      </c>
      <c r="L43" t="s">
        <v>457</v>
      </c>
    </row>
    <row r="44" spans="8:12">
      <c r="H44" t="s">
        <v>456</v>
      </c>
      <c r="I44">
        <v>0</v>
      </c>
      <c r="J44">
        <v>0</v>
      </c>
      <c r="K44">
        <f>K43+0.0025</f>
        <v>0.10760000000000006</v>
      </c>
      <c r="L44" t="s">
        <v>457</v>
      </c>
    </row>
    <row r="45" spans="8:12">
      <c r="H45" t="s">
        <v>456</v>
      </c>
      <c r="I45">
        <v>0</v>
      </c>
      <c r="J45">
        <v>0</v>
      </c>
      <c r="K45">
        <f t="shared" si="0"/>
        <v>0.11010000000000006</v>
      </c>
      <c r="L45" t="s">
        <v>457</v>
      </c>
    </row>
    <row r="46" spans="8:12">
      <c r="H46" t="s">
        <v>456</v>
      </c>
      <c r="I46">
        <v>0</v>
      </c>
      <c r="J46">
        <v>0</v>
      </c>
      <c r="K46">
        <f t="shared" si="0"/>
        <v>0.11260000000000006</v>
      </c>
      <c r="L46" t="s">
        <v>457</v>
      </c>
    </row>
    <row r="47" spans="8:12">
      <c r="H47" t="s">
        <v>456</v>
      </c>
      <c r="I47">
        <v>0</v>
      </c>
      <c r="J47">
        <v>0</v>
      </c>
      <c r="K47">
        <f t="shared" si="0"/>
        <v>0.11510000000000006</v>
      </c>
      <c r="L47" t="s">
        <v>457</v>
      </c>
    </row>
    <row r="48" spans="8:12">
      <c r="H48" t="s">
        <v>456</v>
      </c>
      <c r="I48">
        <v>0</v>
      </c>
      <c r="J48">
        <v>0</v>
      </c>
      <c r="K48">
        <f t="shared" si="0"/>
        <v>0.11760000000000007</v>
      </c>
      <c r="L48" t="s">
        <v>457</v>
      </c>
    </row>
    <row r="49" spans="8:12">
      <c r="H49" t="s">
        <v>456</v>
      </c>
      <c r="I49">
        <v>0</v>
      </c>
      <c r="J49">
        <v>0</v>
      </c>
      <c r="K49">
        <f t="shared" si="0"/>
        <v>0.12010000000000007</v>
      </c>
      <c r="L49" t="s">
        <v>457</v>
      </c>
    </row>
    <row r="50" spans="8:12">
      <c r="H50" t="s">
        <v>456</v>
      </c>
      <c r="I50">
        <v>0</v>
      </c>
      <c r="J50">
        <v>0</v>
      </c>
      <c r="K50">
        <f t="shared" si="0"/>
        <v>0.12260000000000007</v>
      </c>
      <c r="L50" t="s">
        <v>457</v>
      </c>
    </row>
    <row r="51" spans="8:12">
      <c r="H51" t="s">
        <v>456</v>
      </c>
      <c r="I51">
        <v>0</v>
      </c>
      <c r="J51">
        <v>0</v>
      </c>
      <c r="K51">
        <f t="shared" si="0"/>
        <v>0.12510000000000007</v>
      </c>
      <c r="L51" t="s">
        <v>457</v>
      </c>
    </row>
    <row r="52" spans="8:12">
      <c r="H52" t="s">
        <v>456</v>
      </c>
      <c r="I52">
        <v>0</v>
      </c>
      <c r="J52">
        <v>0</v>
      </c>
      <c r="K52">
        <f t="shared" si="0"/>
        <v>0.12760000000000007</v>
      </c>
      <c r="L52" t="s">
        <v>457</v>
      </c>
    </row>
    <row r="53" spans="8:12">
      <c r="H53" t="s">
        <v>456</v>
      </c>
      <c r="I53">
        <v>0</v>
      </c>
      <c r="J53">
        <v>0</v>
      </c>
      <c r="K53">
        <f t="shared" si="0"/>
        <v>0.13010000000000008</v>
      </c>
      <c r="L53" t="s">
        <v>457</v>
      </c>
    </row>
    <row r="54" spans="8:12">
      <c r="H54" t="s">
        <v>456</v>
      </c>
      <c r="I54">
        <v>0</v>
      </c>
      <c r="J54">
        <v>0</v>
      </c>
      <c r="K54">
        <f t="shared" si="0"/>
        <v>0.13260000000000008</v>
      </c>
      <c r="L54" t="s">
        <v>457</v>
      </c>
    </row>
    <row r="55" spans="8:12">
      <c r="H55" t="s">
        <v>456</v>
      </c>
      <c r="I55">
        <v>0</v>
      </c>
      <c r="J55">
        <v>0</v>
      </c>
      <c r="K55">
        <f t="shared" si="0"/>
        <v>0.13510000000000008</v>
      </c>
      <c r="L55" t="s">
        <v>457</v>
      </c>
    </row>
    <row r="56" spans="8:12">
      <c r="H56" t="s">
        <v>456</v>
      </c>
      <c r="I56">
        <v>0</v>
      </c>
      <c r="J56">
        <v>0</v>
      </c>
      <c r="K56">
        <f t="shared" si="0"/>
        <v>0.13760000000000008</v>
      </c>
      <c r="L56" t="s">
        <v>457</v>
      </c>
    </row>
    <row r="57" spans="8:12">
      <c r="H57" t="s">
        <v>456</v>
      </c>
      <c r="I57">
        <v>0</v>
      </c>
      <c r="J57">
        <v>0</v>
      </c>
      <c r="K57">
        <f t="shared" si="0"/>
        <v>0.14010000000000009</v>
      </c>
      <c r="L57" t="s">
        <v>457</v>
      </c>
    </row>
    <row r="58" spans="8:12">
      <c r="H58" t="s">
        <v>456</v>
      </c>
      <c r="I58">
        <v>0</v>
      </c>
      <c r="J58">
        <v>0</v>
      </c>
      <c r="K58">
        <f t="shared" si="0"/>
        <v>0.14260000000000009</v>
      </c>
      <c r="L58" t="s">
        <v>457</v>
      </c>
    </row>
    <row r="59" spans="8:12">
      <c r="H59" t="s">
        <v>456</v>
      </c>
      <c r="I59">
        <v>0</v>
      </c>
      <c r="J59">
        <v>0</v>
      </c>
      <c r="K59">
        <f t="shared" si="0"/>
        <v>0.14510000000000009</v>
      </c>
      <c r="L59" t="s">
        <v>457</v>
      </c>
    </row>
    <row r="60" spans="8:12">
      <c r="H60" t="s">
        <v>456</v>
      </c>
      <c r="I60">
        <v>0</v>
      </c>
      <c r="J60">
        <v>0</v>
      </c>
      <c r="K60">
        <f t="shared" si="0"/>
        <v>0.14760000000000009</v>
      </c>
      <c r="L60" t="s">
        <v>457</v>
      </c>
    </row>
    <row r="61" spans="8:12">
      <c r="H61" t="s">
        <v>456</v>
      </c>
      <c r="I61">
        <v>0</v>
      </c>
      <c r="J61">
        <v>0</v>
      </c>
      <c r="K61">
        <f t="shared" si="0"/>
        <v>0.15010000000000009</v>
      </c>
      <c r="L61" t="s">
        <v>457</v>
      </c>
    </row>
    <row r="62" spans="8:12">
      <c r="H62" t="s">
        <v>456</v>
      </c>
      <c r="I62">
        <v>0</v>
      </c>
      <c r="J62">
        <v>0</v>
      </c>
      <c r="K62">
        <f t="shared" si="0"/>
        <v>0.1526000000000001</v>
      </c>
      <c r="L62" t="s">
        <v>457</v>
      </c>
    </row>
    <row r="63" spans="8:12">
      <c r="H63" t="s">
        <v>456</v>
      </c>
      <c r="I63">
        <v>0</v>
      </c>
      <c r="J63">
        <v>0</v>
      </c>
      <c r="K63">
        <f t="shared" si="0"/>
        <v>0.1551000000000001</v>
      </c>
      <c r="L63" t="s">
        <v>457</v>
      </c>
    </row>
    <row r="64" spans="8:12">
      <c r="H64" t="s">
        <v>456</v>
      </c>
      <c r="I64">
        <v>0</v>
      </c>
      <c r="J64">
        <v>0</v>
      </c>
      <c r="K64">
        <f t="shared" si="0"/>
        <v>0.1576000000000001</v>
      </c>
      <c r="L64" t="s">
        <v>457</v>
      </c>
    </row>
    <row r="65" spans="8:12">
      <c r="H65" t="s">
        <v>456</v>
      </c>
      <c r="I65">
        <v>0</v>
      </c>
      <c r="J65">
        <v>0</v>
      </c>
      <c r="K65">
        <f t="shared" si="0"/>
        <v>0.1601000000000001</v>
      </c>
      <c r="L65" t="s">
        <v>457</v>
      </c>
    </row>
    <row r="66" spans="8:12">
      <c r="H66" t="s">
        <v>456</v>
      </c>
      <c r="I66">
        <v>0</v>
      </c>
      <c r="J66">
        <v>0</v>
      </c>
      <c r="K66">
        <f t="shared" si="0"/>
        <v>0.16260000000000011</v>
      </c>
      <c r="L66" t="s">
        <v>457</v>
      </c>
    </row>
    <row r="67" spans="8:12">
      <c r="H67" t="s">
        <v>456</v>
      </c>
      <c r="I67">
        <v>0</v>
      </c>
      <c r="J67">
        <v>0</v>
      </c>
      <c r="K67">
        <f t="shared" ref="K67:K130" si="1">K66+0.0025</f>
        <v>0.16510000000000011</v>
      </c>
      <c r="L67" t="s">
        <v>457</v>
      </c>
    </row>
    <row r="68" spans="8:12">
      <c r="H68" t="s">
        <v>456</v>
      </c>
      <c r="I68">
        <v>0</v>
      </c>
      <c r="J68">
        <v>0</v>
      </c>
      <c r="K68">
        <f t="shared" si="1"/>
        <v>0.16760000000000011</v>
      </c>
      <c r="L68" t="s">
        <v>457</v>
      </c>
    </row>
    <row r="69" spans="8:12">
      <c r="H69" t="s">
        <v>456</v>
      </c>
      <c r="I69">
        <v>0</v>
      </c>
      <c r="J69">
        <v>0</v>
      </c>
      <c r="K69">
        <f t="shared" si="1"/>
        <v>0.17010000000000011</v>
      </c>
      <c r="L69" t="s">
        <v>457</v>
      </c>
    </row>
    <row r="70" spans="8:12">
      <c r="H70" t="s">
        <v>456</v>
      </c>
      <c r="I70">
        <v>0</v>
      </c>
      <c r="J70">
        <v>0</v>
      </c>
      <c r="K70">
        <f t="shared" si="1"/>
        <v>0.17260000000000011</v>
      </c>
      <c r="L70" t="s">
        <v>457</v>
      </c>
    </row>
    <row r="71" spans="8:12">
      <c r="H71" t="s">
        <v>456</v>
      </c>
      <c r="I71">
        <v>0</v>
      </c>
      <c r="J71">
        <v>0</v>
      </c>
      <c r="K71">
        <f t="shared" si="1"/>
        <v>0.17510000000000012</v>
      </c>
      <c r="L71" t="s">
        <v>457</v>
      </c>
    </row>
    <row r="72" spans="8:12">
      <c r="H72" t="s">
        <v>456</v>
      </c>
      <c r="I72">
        <v>0</v>
      </c>
      <c r="J72">
        <v>0</v>
      </c>
      <c r="K72">
        <f t="shared" si="1"/>
        <v>0.17760000000000012</v>
      </c>
      <c r="L72" t="s">
        <v>457</v>
      </c>
    </row>
    <row r="73" spans="8:12">
      <c r="H73" t="s">
        <v>456</v>
      </c>
      <c r="I73">
        <v>0</v>
      </c>
      <c r="J73">
        <v>0</v>
      </c>
      <c r="K73">
        <f t="shared" si="1"/>
        <v>0.18010000000000012</v>
      </c>
      <c r="L73" t="s">
        <v>457</v>
      </c>
    </row>
    <row r="74" spans="8:12">
      <c r="H74" t="s">
        <v>456</v>
      </c>
      <c r="I74">
        <v>0</v>
      </c>
      <c r="J74">
        <v>0</v>
      </c>
      <c r="K74">
        <f t="shared" si="1"/>
        <v>0.18260000000000012</v>
      </c>
      <c r="L74" t="s">
        <v>457</v>
      </c>
    </row>
    <row r="75" spans="8:12">
      <c r="H75" t="s">
        <v>456</v>
      </c>
      <c r="I75">
        <v>0</v>
      </c>
      <c r="J75">
        <v>0</v>
      </c>
      <c r="K75">
        <f t="shared" si="1"/>
        <v>0.18510000000000013</v>
      </c>
      <c r="L75" t="s">
        <v>457</v>
      </c>
    </row>
    <row r="76" spans="8:12">
      <c r="H76" t="s">
        <v>456</v>
      </c>
      <c r="I76">
        <v>0</v>
      </c>
      <c r="J76">
        <v>0</v>
      </c>
      <c r="K76">
        <f t="shared" si="1"/>
        <v>0.18760000000000013</v>
      </c>
      <c r="L76" t="s">
        <v>457</v>
      </c>
    </row>
    <row r="77" spans="8:12">
      <c r="H77" t="s">
        <v>456</v>
      </c>
      <c r="I77">
        <v>0</v>
      </c>
      <c r="J77">
        <v>0</v>
      </c>
      <c r="K77">
        <f t="shared" si="1"/>
        <v>0.19010000000000013</v>
      </c>
      <c r="L77" t="s">
        <v>457</v>
      </c>
    </row>
    <row r="78" spans="8:12">
      <c r="H78" t="s">
        <v>456</v>
      </c>
      <c r="I78">
        <v>0</v>
      </c>
      <c r="J78">
        <v>0</v>
      </c>
      <c r="K78">
        <f t="shared" si="1"/>
        <v>0.19260000000000013</v>
      </c>
      <c r="L78" t="s">
        <v>457</v>
      </c>
    </row>
    <row r="79" spans="8:12">
      <c r="H79" t="s">
        <v>456</v>
      </c>
      <c r="I79">
        <v>0</v>
      </c>
      <c r="J79">
        <v>0</v>
      </c>
      <c r="K79">
        <f t="shared" si="1"/>
        <v>0.19510000000000013</v>
      </c>
      <c r="L79" t="s">
        <v>457</v>
      </c>
    </row>
    <row r="80" spans="8:12">
      <c r="H80" t="s">
        <v>456</v>
      </c>
      <c r="I80">
        <v>0</v>
      </c>
      <c r="J80">
        <v>0</v>
      </c>
      <c r="K80">
        <f t="shared" si="1"/>
        <v>0.19760000000000014</v>
      </c>
      <c r="L80" t="s">
        <v>457</v>
      </c>
    </row>
    <row r="81" spans="8:12">
      <c r="H81" t="s">
        <v>456</v>
      </c>
      <c r="I81">
        <v>0</v>
      </c>
      <c r="J81">
        <v>0</v>
      </c>
      <c r="K81">
        <f t="shared" si="1"/>
        <v>0.20010000000000014</v>
      </c>
      <c r="L81" t="s">
        <v>457</v>
      </c>
    </row>
    <row r="82" spans="8:12">
      <c r="H82" t="s">
        <v>456</v>
      </c>
      <c r="I82">
        <v>0</v>
      </c>
      <c r="J82">
        <v>0</v>
      </c>
      <c r="K82">
        <f t="shared" si="1"/>
        <v>0.20260000000000014</v>
      </c>
      <c r="L82" t="s">
        <v>457</v>
      </c>
    </row>
    <row r="83" spans="8:12">
      <c r="H83" t="s">
        <v>456</v>
      </c>
      <c r="I83">
        <v>0</v>
      </c>
      <c r="J83">
        <v>0</v>
      </c>
      <c r="K83">
        <f t="shared" si="1"/>
        <v>0.20510000000000014</v>
      </c>
      <c r="L83" t="s">
        <v>457</v>
      </c>
    </row>
    <row r="84" spans="8:12">
      <c r="H84" t="s">
        <v>456</v>
      </c>
      <c r="I84">
        <v>0</v>
      </c>
      <c r="J84">
        <v>0</v>
      </c>
      <c r="K84">
        <f t="shared" si="1"/>
        <v>0.20760000000000015</v>
      </c>
      <c r="L84" t="s">
        <v>457</v>
      </c>
    </row>
    <row r="85" spans="8:12">
      <c r="H85" t="s">
        <v>456</v>
      </c>
      <c r="I85">
        <v>0</v>
      </c>
      <c r="J85">
        <v>0</v>
      </c>
      <c r="K85">
        <f t="shared" si="1"/>
        <v>0.21010000000000015</v>
      </c>
      <c r="L85" t="s">
        <v>457</v>
      </c>
    </row>
    <row r="86" spans="8:12">
      <c r="H86" t="s">
        <v>456</v>
      </c>
      <c r="I86">
        <v>0</v>
      </c>
      <c r="J86">
        <v>0</v>
      </c>
      <c r="K86">
        <f t="shared" si="1"/>
        <v>0.21260000000000015</v>
      </c>
      <c r="L86" t="s">
        <v>457</v>
      </c>
    </row>
    <row r="87" spans="8:12">
      <c r="H87" t="s">
        <v>456</v>
      </c>
      <c r="I87">
        <v>0</v>
      </c>
      <c r="J87">
        <v>0</v>
      </c>
      <c r="K87">
        <f t="shared" si="1"/>
        <v>0.21510000000000015</v>
      </c>
      <c r="L87" t="s">
        <v>457</v>
      </c>
    </row>
    <row r="88" spans="8:12">
      <c r="H88" t="s">
        <v>456</v>
      </c>
      <c r="I88">
        <v>0</v>
      </c>
      <c r="J88">
        <v>0</v>
      </c>
      <c r="K88">
        <f t="shared" si="1"/>
        <v>0.21760000000000015</v>
      </c>
      <c r="L88" t="s">
        <v>457</v>
      </c>
    </row>
    <row r="89" spans="8:12">
      <c r="H89" t="s">
        <v>456</v>
      </c>
      <c r="I89">
        <v>0</v>
      </c>
      <c r="J89">
        <v>0</v>
      </c>
      <c r="K89">
        <f t="shared" si="1"/>
        <v>0.22010000000000016</v>
      </c>
      <c r="L89" t="s">
        <v>457</v>
      </c>
    </row>
    <row r="90" spans="8:12">
      <c r="H90" t="s">
        <v>456</v>
      </c>
      <c r="I90">
        <v>0</v>
      </c>
      <c r="J90">
        <v>0</v>
      </c>
      <c r="K90">
        <f t="shared" si="1"/>
        <v>0.22260000000000016</v>
      </c>
      <c r="L90" t="s">
        <v>457</v>
      </c>
    </row>
    <row r="91" spans="8:12">
      <c r="H91" t="s">
        <v>456</v>
      </c>
      <c r="I91">
        <v>0</v>
      </c>
      <c r="J91">
        <v>0</v>
      </c>
      <c r="K91">
        <f t="shared" si="1"/>
        <v>0.22510000000000016</v>
      </c>
      <c r="L91" t="s">
        <v>457</v>
      </c>
    </row>
    <row r="92" spans="8:12">
      <c r="H92" t="s">
        <v>456</v>
      </c>
      <c r="I92">
        <v>0</v>
      </c>
      <c r="J92">
        <v>0</v>
      </c>
      <c r="K92">
        <f t="shared" si="1"/>
        <v>0.22760000000000016</v>
      </c>
      <c r="L92" t="s">
        <v>457</v>
      </c>
    </row>
    <row r="93" spans="8:12">
      <c r="H93" t="s">
        <v>456</v>
      </c>
      <c r="I93">
        <v>0</v>
      </c>
      <c r="J93">
        <v>0</v>
      </c>
      <c r="K93">
        <f t="shared" si="1"/>
        <v>0.23010000000000017</v>
      </c>
      <c r="L93" t="s">
        <v>457</v>
      </c>
    </row>
    <row r="94" spans="8:12">
      <c r="H94" t="s">
        <v>456</v>
      </c>
      <c r="I94">
        <v>0</v>
      </c>
      <c r="J94">
        <v>0</v>
      </c>
      <c r="K94">
        <f t="shared" si="1"/>
        <v>0.23260000000000017</v>
      </c>
      <c r="L94" t="s">
        <v>457</v>
      </c>
    </row>
    <row r="95" spans="8:12">
      <c r="H95" t="s">
        <v>456</v>
      </c>
      <c r="I95">
        <v>0</v>
      </c>
      <c r="J95">
        <v>0</v>
      </c>
      <c r="K95">
        <f t="shared" si="1"/>
        <v>0.23510000000000017</v>
      </c>
      <c r="L95" t="s">
        <v>457</v>
      </c>
    </row>
    <row r="96" spans="8:12">
      <c r="H96" t="s">
        <v>456</v>
      </c>
      <c r="I96">
        <v>0</v>
      </c>
      <c r="J96">
        <v>0</v>
      </c>
      <c r="K96">
        <f t="shared" si="1"/>
        <v>0.23760000000000017</v>
      </c>
      <c r="L96" t="s">
        <v>457</v>
      </c>
    </row>
    <row r="97" spans="8:12">
      <c r="H97" t="s">
        <v>456</v>
      </c>
      <c r="I97">
        <v>0</v>
      </c>
      <c r="J97">
        <v>0</v>
      </c>
      <c r="K97">
        <f t="shared" si="1"/>
        <v>0.24010000000000017</v>
      </c>
      <c r="L97" t="s">
        <v>457</v>
      </c>
    </row>
    <row r="98" spans="8:12">
      <c r="H98" t="s">
        <v>456</v>
      </c>
      <c r="I98">
        <v>0</v>
      </c>
      <c r="J98">
        <v>0</v>
      </c>
      <c r="K98">
        <f t="shared" si="1"/>
        <v>0.24260000000000018</v>
      </c>
      <c r="L98" t="s">
        <v>457</v>
      </c>
    </row>
    <row r="99" spans="8:12">
      <c r="H99" t="s">
        <v>456</v>
      </c>
      <c r="I99">
        <v>0</v>
      </c>
      <c r="J99">
        <v>0</v>
      </c>
      <c r="K99">
        <f t="shared" si="1"/>
        <v>0.24510000000000018</v>
      </c>
      <c r="L99" t="s">
        <v>457</v>
      </c>
    </row>
    <row r="100" spans="8:12">
      <c r="H100" t="s">
        <v>456</v>
      </c>
      <c r="I100">
        <v>0</v>
      </c>
      <c r="J100">
        <v>0</v>
      </c>
      <c r="K100">
        <f t="shared" si="1"/>
        <v>0.24760000000000018</v>
      </c>
      <c r="L100" t="s">
        <v>457</v>
      </c>
    </row>
    <row r="101" spans="8:12">
      <c r="H101" t="s">
        <v>456</v>
      </c>
      <c r="I101">
        <v>0</v>
      </c>
      <c r="J101">
        <v>0</v>
      </c>
      <c r="K101">
        <f t="shared" si="1"/>
        <v>0.25010000000000016</v>
      </c>
      <c r="L101" t="s">
        <v>457</v>
      </c>
    </row>
    <row r="102" spans="8:12">
      <c r="H102" t="s">
        <v>456</v>
      </c>
      <c r="I102">
        <v>0</v>
      </c>
      <c r="J102">
        <v>0</v>
      </c>
      <c r="K102">
        <f t="shared" si="1"/>
        <v>0.25260000000000016</v>
      </c>
      <c r="L102" t="s">
        <v>457</v>
      </c>
    </row>
    <row r="103" spans="8:12">
      <c r="H103" t="s">
        <v>456</v>
      </c>
      <c r="I103">
        <v>0</v>
      </c>
      <c r="J103">
        <v>0</v>
      </c>
      <c r="K103">
        <f t="shared" si="1"/>
        <v>0.25510000000000016</v>
      </c>
      <c r="L103" t="s">
        <v>457</v>
      </c>
    </row>
    <row r="104" spans="8:12">
      <c r="H104" t="s">
        <v>456</v>
      </c>
      <c r="I104">
        <v>0</v>
      </c>
      <c r="J104">
        <v>0</v>
      </c>
      <c r="K104">
        <f t="shared" si="1"/>
        <v>0.25760000000000016</v>
      </c>
      <c r="L104" t="s">
        <v>457</v>
      </c>
    </row>
    <row r="105" spans="8:12">
      <c r="H105" t="s">
        <v>456</v>
      </c>
      <c r="I105">
        <v>0</v>
      </c>
      <c r="J105">
        <v>0</v>
      </c>
      <c r="K105">
        <f t="shared" si="1"/>
        <v>0.26010000000000016</v>
      </c>
      <c r="L105" t="s">
        <v>457</v>
      </c>
    </row>
    <row r="106" spans="8:12">
      <c r="H106" t="s">
        <v>456</v>
      </c>
      <c r="I106">
        <v>0</v>
      </c>
      <c r="J106">
        <v>0</v>
      </c>
      <c r="K106">
        <f t="shared" si="1"/>
        <v>0.26260000000000017</v>
      </c>
      <c r="L106" t="s">
        <v>457</v>
      </c>
    </row>
    <row r="107" spans="8:12">
      <c r="H107" t="s">
        <v>456</v>
      </c>
      <c r="I107">
        <v>0</v>
      </c>
      <c r="J107">
        <v>0</v>
      </c>
      <c r="K107">
        <f t="shared" si="1"/>
        <v>0.26510000000000017</v>
      </c>
      <c r="L107" t="s">
        <v>457</v>
      </c>
    </row>
    <row r="108" spans="8:12">
      <c r="H108" t="s">
        <v>456</v>
      </c>
      <c r="I108">
        <v>0</v>
      </c>
      <c r="J108">
        <v>0</v>
      </c>
      <c r="K108">
        <f t="shared" si="1"/>
        <v>0.26760000000000017</v>
      </c>
      <c r="L108" t="s">
        <v>457</v>
      </c>
    </row>
    <row r="109" spans="8:12">
      <c r="H109" t="s">
        <v>456</v>
      </c>
      <c r="I109">
        <v>0</v>
      </c>
      <c r="J109">
        <v>0</v>
      </c>
      <c r="K109">
        <f t="shared" si="1"/>
        <v>0.27010000000000017</v>
      </c>
      <c r="L109" t="s">
        <v>457</v>
      </c>
    </row>
    <row r="110" spans="8:12">
      <c r="H110" t="s">
        <v>456</v>
      </c>
      <c r="I110">
        <v>0</v>
      </c>
      <c r="J110">
        <v>0</v>
      </c>
      <c r="K110">
        <f t="shared" si="1"/>
        <v>0.27260000000000018</v>
      </c>
      <c r="L110" t="s">
        <v>457</v>
      </c>
    </row>
    <row r="111" spans="8:12">
      <c r="H111" t="s">
        <v>456</v>
      </c>
      <c r="I111">
        <v>0</v>
      </c>
      <c r="J111">
        <v>0</v>
      </c>
      <c r="K111">
        <f t="shared" si="1"/>
        <v>0.27510000000000018</v>
      </c>
      <c r="L111" t="s">
        <v>457</v>
      </c>
    </row>
    <row r="112" spans="8:12">
      <c r="H112" t="s">
        <v>456</v>
      </c>
      <c r="I112">
        <v>0</v>
      </c>
      <c r="J112">
        <v>0</v>
      </c>
      <c r="K112">
        <f t="shared" si="1"/>
        <v>0.27760000000000018</v>
      </c>
      <c r="L112" t="s">
        <v>457</v>
      </c>
    </row>
    <row r="113" spans="8:12">
      <c r="H113" t="s">
        <v>456</v>
      </c>
      <c r="I113">
        <v>0</v>
      </c>
      <c r="J113">
        <v>0</v>
      </c>
      <c r="K113">
        <f t="shared" si="1"/>
        <v>0.28010000000000018</v>
      </c>
      <c r="L113" t="s">
        <v>457</v>
      </c>
    </row>
    <row r="114" spans="8:12">
      <c r="H114" t="s">
        <v>456</v>
      </c>
      <c r="I114">
        <v>0</v>
      </c>
      <c r="J114">
        <v>0</v>
      </c>
      <c r="K114">
        <f t="shared" si="1"/>
        <v>0.28260000000000018</v>
      </c>
      <c r="L114" t="s">
        <v>457</v>
      </c>
    </row>
    <row r="115" spans="8:12">
      <c r="H115" t="s">
        <v>456</v>
      </c>
      <c r="I115">
        <v>0</v>
      </c>
      <c r="J115">
        <v>0</v>
      </c>
      <c r="K115">
        <f t="shared" si="1"/>
        <v>0.28510000000000019</v>
      </c>
      <c r="L115" t="s">
        <v>457</v>
      </c>
    </row>
    <row r="116" spans="8:12">
      <c r="H116" t="s">
        <v>456</v>
      </c>
      <c r="I116">
        <v>0</v>
      </c>
      <c r="J116">
        <v>0</v>
      </c>
      <c r="K116">
        <f t="shared" si="1"/>
        <v>0.28760000000000019</v>
      </c>
      <c r="L116" t="s">
        <v>457</v>
      </c>
    </row>
    <row r="117" spans="8:12">
      <c r="H117" t="s">
        <v>456</v>
      </c>
      <c r="I117">
        <v>0</v>
      </c>
      <c r="J117">
        <v>0</v>
      </c>
      <c r="K117">
        <f t="shared" si="1"/>
        <v>0.29010000000000019</v>
      </c>
      <c r="L117" t="s">
        <v>457</v>
      </c>
    </row>
    <row r="118" spans="8:12">
      <c r="H118" t="s">
        <v>456</v>
      </c>
      <c r="I118">
        <v>0</v>
      </c>
      <c r="J118">
        <v>0</v>
      </c>
      <c r="K118">
        <f t="shared" si="1"/>
        <v>0.29260000000000019</v>
      </c>
      <c r="L118" t="s">
        <v>457</v>
      </c>
    </row>
    <row r="119" spans="8:12">
      <c r="H119" t="s">
        <v>456</v>
      </c>
      <c r="I119">
        <v>0</v>
      </c>
      <c r="J119">
        <v>0</v>
      </c>
      <c r="K119">
        <f t="shared" si="1"/>
        <v>0.2951000000000002</v>
      </c>
      <c r="L119" t="s">
        <v>457</v>
      </c>
    </row>
    <row r="120" spans="8:12">
      <c r="H120" t="s">
        <v>456</v>
      </c>
      <c r="I120">
        <v>0</v>
      </c>
      <c r="J120">
        <v>0</v>
      </c>
      <c r="K120">
        <f t="shared" si="1"/>
        <v>0.2976000000000002</v>
      </c>
      <c r="L120" t="s">
        <v>457</v>
      </c>
    </row>
    <row r="121" spans="8:12">
      <c r="H121" t="s">
        <v>456</v>
      </c>
      <c r="I121">
        <v>0</v>
      </c>
      <c r="J121">
        <v>0</v>
      </c>
      <c r="K121">
        <f t="shared" si="1"/>
        <v>0.3001000000000002</v>
      </c>
      <c r="L121" t="s">
        <v>457</v>
      </c>
    </row>
    <row r="122" spans="8:12">
      <c r="H122" t="s">
        <v>456</v>
      </c>
      <c r="I122">
        <v>0</v>
      </c>
      <c r="J122">
        <v>0</v>
      </c>
      <c r="K122">
        <f t="shared" si="1"/>
        <v>0.3026000000000002</v>
      </c>
      <c r="L122" t="s">
        <v>457</v>
      </c>
    </row>
    <row r="123" spans="8:12">
      <c r="H123" t="s">
        <v>456</v>
      </c>
      <c r="I123">
        <v>0</v>
      </c>
      <c r="J123">
        <v>0</v>
      </c>
      <c r="K123">
        <f t="shared" si="1"/>
        <v>0.3051000000000002</v>
      </c>
      <c r="L123" t="s">
        <v>457</v>
      </c>
    </row>
    <row r="124" spans="8:12">
      <c r="H124" t="s">
        <v>456</v>
      </c>
      <c r="I124">
        <v>0</v>
      </c>
      <c r="J124">
        <v>0</v>
      </c>
      <c r="K124">
        <f t="shared" si="1"/>
        <v>0.30760000000000021</v>
      </c>
      <c r="L124" t="s">
        <v>457</v>
      </c>
    </row>
    <row r="125" spans="8:12">
      <c r="H125" t="s">
        <v>456</v>
      </c>
      <c r="I125">
        <v>0</v>
      </c>
      <c r="J125">
        <v>0</v>
      </c>
      <c r="K125">
        <f t="shared" si="1"/>
        <v>0.31010000000000021</v>
      </c>
      <c r="L125" t="s">
        <v>457</v>
      </c>
    </row>
    <row r="126" spans="8:12">
      <c r="H126" t="s">
        <v>456</v>
      </c>
      <c r="I126">
        <v>0</v>
      </c>
      <c r="J126">
        <v>0</v>
      </c>
      <c r="K126">
        <f t="shared" si="1"/>
        <v>0.31260000000000021</v>
      </c>
      <c r="L126" t="s">
        <v>457</v>
      </c>
    </row>
    <row r="127" spans="8:12">
      <c r="H127" t="s">
        <v>456</v>
      </c>
      <c r="I127">
        <v>0</v>
      </c>
      <c r="J127">
        <v>0</v>
      </c>
      <c r="K127">
        <f t="shared" si="1"/>
        <v>0.31510000000000021</v>
      </c>
      <c r="L127" t="s">
        <v>457</v>
      </c>
    </row>
    <row r="128" spans="8:12">
      <c r="H128" t="s">
        <v>456</v>
      </c>
      <c r="I128">
        <v>0</v>
      </c>
      <c r="J128">
        <v>0</v>
      </c>
      <c r="K128">
        <f t="shared" si="1"/>
        <v>0.31760000000000022</v>
      </c>
      <c r="L128" t="s">
        <v>457</v>
      </c>
    </row>
    <row r="129" spans="8:12">
      <c r="H129" t="s">
        <v>456</v>
      </c>
      <c r="I129">
        <v>0</v>
      </c>
      <c r="J129">
        <v>0</v>
      </c>
      <c r="K129">
        <f t="shared" si="1"/>
        <v>0.32010000000000022</v>
      </c>
      <c r="L129" t="s">
        <v>457</v>
      </c>
    </row>
    <row r="130" spans="8:12">
      <c r="H130" t="s">
        <v>456</v>
      </c>
      <c r="I130">
        <v>0</v>
      </c>
      <c r="J130">
        <v>0</v>
      </c>
      <c r="K130">
        <f t="shared" si="1"/>
        <v>0.32260000000000022</v>
      </c>
      <c r="L130" t="s">
        <v>457</v>
      </c>
    </row>
    <row r="131" spans="8:12">
      <c r="H131" t="s">
        <v>456</v>
      </c>
      <c r="I131">
        <v>0</v>
      </c>
      <c r="J131">
        <v>0</v>
      </c>
      <c r="K131">
        <f t="shared" ref="K131:K177" si="2">K130+0.0025</f>
        <v>0.32510000000000022</v>
      </c>
      <c r="L131" t="s">
        <v>457</v>
      </c>
    </row>
    <row r="132" spans="8:12">
      <c r="H132" t="s">
        <v>456</v>
      </c>
      <c r="I132">
        <v>0</v>
      </c>
      <c r="J132">
        <v>0</v>
      </c>
      <c r="K132">
        <f t="shared" si="2"/>
        <v>0.32760000000000022</v>
      </c>
      <c r="L132" t="s">
        <v>457</v>
      </c>
    </row>
    <row r="133" spans="8:12">
      <c r="H133" t="s">
        <v>456</v>
      </c>
      <c r="I133">
        <v>0</v>
      </c>
      <c r="J133">
        <v>0</v>
      </c>
      <c r="K133">
        <f t="shared" si="2"/>
        <v>0.33010000000000023</v>
      </c>
      <c r="L133" t="s">
        <v>457</v>
      </c>
    </row>
    <row r="134" spans="8:12">
      <c r="H134" t="s">
        <v>456</v>
      </c>
      <c r="I134">
        <v>0</v>
      </c>
      <c r="J134">
        <v>0</v>
      </c>
      <c r="K134">
        <f t="shared" si="2"/>
        <v>0.33260000000000023</v>
      </c>
      <c r="L134" t="s">
        <v>457</v>
      </c>
    </row>
    <row r="135" spans="8:12">
      <c r="H135" t="s">
        <v>456</v>
      </c>
      <c r="I135">
        <v>0</v>
      </c>
      <c r="J135">
        <v>0</v>
      </c>
      <c r="K135">
        <f t="shared" si="2"/>
        <v>0.33510000000000023</v>
      </c>
      <c r="L135" t="s">
        <v>457</v>
      </c>
    </row>
    <row r="136" spans="8:12">
      <c r="H136" t="s">
        <v>456</v>
      </c>
      <c r="I136">
        <v>0</v>
      </c>
      <c r="J136">
        <v>0</v>
      </c>
      <c r="K136">
        <f t="shared" si="2"/>
        <v>0.33760000000000023</v>
      </c>
      <c r="L136" t="s">
        <v>457</v>
      </c>
    </row>
    <row r="137" spans="8:12">
      <c r="H137" t="s">
        <v>456</v>
      </c>
      <c r="I137">
        <v>0</v>
      </c>
      <c r="J137">
        <v>0</v>
      </c>
      <c r="K137">
        <f t="shared" si="2"/>
        <v>0.34010000000000024</v>
      </c>
      <c r="L137" t="s">
        <v>457</v>
      </c>
    </row>
    <row r="138" spans="8:12">
      <c r="H138" t="s">
        <v>456</v>
      </c>
      <c r="I138">
        <v>0</v>
      </c>
      <c r="J138">
        <v>0</v>
      </c>
      <c r="K138">
        <f t="shared" si="2"/>
        <v>0.34260000000000024</v>
      </c>
      <c r="L138" t="s">
        <v>457</v>
      </c>
    </row>
    <row r="139" spans="8:12">
      <c r="H139" t="s">
        <v>456</v>
      </c>
      <c r="I139">
        <v>0</v>
      </c>
      <c r="J139">
        <v>0</v>
      </c>
      <c r="K139">
        <f t="shared" si="2"/>
        <v>0.34510000000000024</v>
      </c>
      <c r="L139" t="s">
        <v>457</v>
      </c>
    </row>
    <row r="140" spans="8:12">
      <c r="H140" t="s">
        <v>456</v>
      </c>
      <c r="I140">
        <v>0</v>
      </c>
      <c r="J140">
        <v>0</v>
      </c>
      <c r="K140">
        <f t="shared" si="2"/>
        <v>0.34760000000000024</v>
      </c>
      <c r="L140" t="s">
        <v>457</v>
      </c>
    </row>
    <row r="141" spans="8:12">
      <c r="H141" t="s">
        <v>456</v>
      </c>
      <c r="I141">
        <v>0</v>
      </c>
      <c r="J141">
        <v>0</v>
      </c>
      <c r="K141">
        <f t="shared" si="2"/>
        <v>0.35010000000000024</v>
      </c>
      <c r="L141" t="s">
        <v>457</v>
      </c>
    </row>
    <row r="142" spans="8:12">
      <c r="H142" t="s">
        <v>456</v>
      </c>
      <c r="I142">
        <v>0</v>
      </c>
      <c r="J142">
        <v>0</v>
      </c>
      <c r="K142">
        <f t="shared" si="2"/>
        <v>0.35260000000000025</v>
      </c>
      <c r="L142" t="s">
        <v>457</v>
      </c>
    </row>
    <row r="143" spans="8:12">
      <c r="H143" t="s">
        <v>456</v>
      </c>
      <c r="I143">
        <v>0</v>
      </c>
      <c r="J143">
        <v>0</v>
      </c>
      <c r="K143">
        <f t="shared" si="2"/>
        <v>0.35510000000000025</v>
      </c>
      <c r="L143" t="s">
        <v>457</v>
      </c>
    </row>
    <row r="144" spans="8:12">
      <c r="H144" t="s">
        <v>456</v>
      </c>
      <c r="I144">
        <v>0</v>
      </c>
      <c r="J144">
        <v>0</v>
      </c>
      <c r="K144">
        <f t="shared" si="2"/>
        <v>0.35760000000000025</v>
      </c>
      <c r="L144" t="s">
        <v>457</v>
      </c>
    </row>
    <row r="145" spans="8:12">
      <c r="H145" t="s">
        <v>456</v>
      </c>
      <c r="I145">
        <v>0</v>
      </c>
      <c r="J145">
        <v>0</v>
      </c>
      <c r="K145">
        <f t="shared" si="2"/>
        <v>0.36010000000000025</v>
      </c>
      <c r="L145" t="s">
        <v>457</v>
      </c>
    </row>
    <row r="146" spans="8:12">
      <c r="H146" t="s">
        <v>456</v>
      </c>
      <c r="I146">
        <v>0</v>
      </c>
      <c r="J146">
        <v>0</v>
      </c>
      <c r="K146">
        <f t="shared" si="2"/>
        <v>0.36260000000000026</v>
      </c>
      <c r="L146" t="s">
        <v>457</v>
      </c>
    </row>
    <row r="147" spans="8:12">
      <c r="H147" t="s">
        <v>456</v>
      </c>
      <c r="I147">
        <v>0</v>
      </c>
      <c r="J147">
        <v>0</v>
      </c>
      <c r="K147">
        <f t="shared" si="2"/>
        <v>0.36510000000000026</v>
      </c>
      <c r="L147" t="s">
        <v>457</v>
      </c>
    </row>
    <row r="148" spans="8:12">
      <c r="H148" t="s">
        <v>456</v>
      </c>
      <c r="I148">
        <v>0</v>
      </c>
      <c r="J148">
        <v>0</v>
      </c>
      <c r="K148">
        <f t="shared" si="2"/>
        <v>0.36760000000000026</v>
      </c>
      <c r="L148" t="s">
        <v>457</v>
      </c>
    </row>
    <row r="149" spans="8:12">
      <c r="H149" t="s">
        <v>456</v>
      </c>
      <c r="I149">
        <v>0</v>
      </c>
      <c r="J149">
        <v>0</v>
      </c>
      <c r="K149">
        <f t="shared" si="2"/>
        <v>0.37010000000000026</v>
      </c>
      <c r="L149" t="s">
        <v>457</v>
      </c>
    </row>
    <row r="150" spans="8:12">
      <c r="H150" t="s">
        <v>456</v>
      </c>
      <c r="I150">
        <v>0</v>
      </c>
      <c r="J150">
        <v>0</v>
      </c>
      <c r="K150">
        <f t="shared" si="2"/>
        <v>0.37260000000000026</v>
      </c>
      <c r="L150" t="s">
        <v>457</v>
      </c>
    </row>
    <row r="151" spans="8:12">
      <c r="H151" t="s">
        <v>456</v>
      </c>
      <c r="I151">
        <v>0</v>
      </c>
      <c r="J151">
        <v>0</v>
      </c>
      <c r="K151">
        <f t="shared" si="2"/>
        <v>0.37510000000000027</v>
      </c>
      <c r="L151" t="s">
        <v>457</v>
      </c>
    </row>
    <row r="152" spans="8:12">
      <c r="H152" t="s">
        <v>456</v>
      </c>
      <c r="I152">
        <v>0</v>
      </c>
      <c r="J152">
        <v>0</v>
      </c>
      <c r="K152">
        <f t="shared" si="2"/>
        <v>0.37760000000000027</v>
      </c>
      <c r="L152" t="s">
        <v>457</v>
      </c>
    </row>
    <row r="153" spans="8:12">
      <c r="H153" t="s">
        <v>456</v>
      </c>
      <c r="I153">
        <v>0</v>
      </c>
      <c r="J153">
        <v>0</v>
      </c>
      <c r="K153">
        <f t="shared" si="2"/>
        <v>0.38010000000000027</v>
      </c>
      <c r="L153" t="s">
        <v>457</v>
      </c>
    </row>
    <row r="154" spans="8:12">
      <c r="H154" t="s">
        <v>456</v>
      </c>
      <c r="I154">
        <v>0</v>
      </c>
      <c r="J154">
        <v>0</v>
      </c>
      <c r="K154">
        <f t="shared" si="2"/>
        <v>0.38260000000000027</v>
      </c>
      <c r="L154" t="s">
        <v>457</v>
      </c>
    </row>
    <row r="155" spans="8:12">
      <c r="H155" t="s">
        <v>456</v>
      </c>
      <c r="I155">
        <v>0</v>
      </c>
      <c r="J155">
        <v>0</v>
      </c>
      <c r="K155">
        <f t="shared" si="2"/>
        <v>0.38510000000000028</v>
      </c>
      <c r="L155" t="s">
        <v>457</v>
      </c>
    </row>
    <row r="156" spans="8:12">
      <c r="H156" t="s">
        <v>456</v>
      </c>
      <c r="I156">
        <v>0</v>
      </c>
      <c r="J156">
        <v>0</v>
      </c>
      <c r="K156">
        <f t="shared" si="2"/>
        <v>0.38760000000000028</v>
      </c>
      <c r="L156" t="s">
        <v>457</v>
      </c>
    </row>
    <row r="157" spans="8:12">
      <c r="H157" t="s">
        <v>456</v>
      </c>
      <c r="I157">
        <v>0</v>
      </c>
      <c r="J157">
        <v>0</v>
      </c>
      <c r="K157">
        <f t="shared" si="2"/>
        <v>0.39010000000000028</v>
      </c>
      <c r="L157" t="s">
        <v>457</v>
      </c>
    </row>
    <row r="158" spans="8:12">
      <c r="H158" t="s">
        <v>456</v>
      </c>
      <c r="I158">
        <v>0</v>
      </c>
      <c r="J158">
        <v>0</v>
      </c>
      <c r="K158">
        <f t="shared" si="2"/>
        <v>0.39260000000000028</v>
      </c>
      <c r="L158" t="s">
        <v>457</v>
      </c>
    </row>
    <row r="159" spans="8:12">
      <c r="H159" t="s">
        <v>456</v>
      </c>
      <c r="I159">
        <v>0</v>
      </c>
      <c r="J159">
        <v>0</v>
      </c>
      <c r="K159">
        <f t="shared" si="2"/>
        <v>0.39510000000000028</v>
      </c>
      <c r="L159" t="s">
        <v>457</v>
      </c>
    </row>
    <row r="160" spans="8:12">
      <c r="H160" t="s">
        <v>456</v>
      </c>
      <c r="I160">
        <v>0</v>
      </c>
      <c r="J160">
        <v>0</v>
      </c>
      <c r="K160">
        <f t="shared" si="2"/>
        <v>0.39760000000000029</v>
      </c>
      <c r="L160" t="s">
        <v>457</v>
      </c>
    </row>
    <row r="161" spans="8:12">
      <c r="H161" t="s">
        <v>456</v>
      </c>
      <c r="I161">
        <v>0</v>
      </c>
      <c r="J161">
        <v>0</v>
      </c>
      <c r="K161">
        <f t="shared" si="2"/>
        <v>0.40010000000000029</v>
      </c>
      <c r="L161" t="s">
        <v>457</v>
      </c>
    </row>
    <row r="162" spans="8:12">
      <c r="H162" t="s">
        <v>456</v>
      </c>
      <c r="I162">
        <v>0</v>
      </c>
      <c r="J162">
        <v>0</v>
      </c>
      <c r="K162">
        <f t="shared" si="2"/>
        <v>0.40260000000000029</v>
      </c>
      <c r="L162" t="s">
        <v>457</v>
      </c>
    </row>
    <row r="163" spans="8:12">
      <c r="H163" t="s">
        <v>456</v>
      </c>
      <c r="I163">
        <v>0</v>
      </c>
      <c r="J163">
        <v>0</v>
      </c>
      <c r="K163">
        <f t="shared" si="2"/>
        <v>0.40510000000000029</v>
      </c>
      <c r="L163" t="s">
        <v>457</v>
      </c>
    </row>
    <row r="164" spans="8:12">
      <c r="H164" t="s">
        <v>456</v>
      </c>
      <c r="I164">
        <v>0</v>
      </c>
      <c r="J164">
        <v>0</v>
      </c>
      <c r="K164">
        <f t="shared" si="2"/>
        <v>0.4076000000000003</v>
      </c>
      <c r="L164" t="s">
        <v>457</v>
      </c>
    </row>
    <row r="165" spans="8:12">
      <c r="H165" t="s">
        <v>456</v>
      </c>
      <c r="I165">
        <v>0</v>
      </c>
      <c r="J165">
        <v>0</v>
      </c>
      <c r="K165">
        <f t="shared" si="2"/>
        <v>0.4101000000000003</v>
      </c>
      <c r="L165" t="s">
        <v>457</v>
      </c>
    </row>
    <row r="166" spans="8:12">
      <c r="H166" t="s">
        <v>456</v>
      </c>
      <c r="I166">
        <v>0</v>
      </c>
      <c r="J166">
        <v>0</v>
      </c>
      <c r="K166">
        <f t="shared" si="2"/>
        <v>0.4126000000000003</v>
      </c>
      <c r="L166" t="s">
        <v>457</v>
      </c>
    </row>
    <row r="167" spans="8:12">
      <c r="H167" t="s">
        <v>456</v>
      </c>
      <c r="I167">
        <v>0</v>
      </c>
      <c r="J167">
        <v>0</v>
      </c>
      <c r="K167">
        <f t="shared" si="2"/>
        <v>0.4151000000000003</v>
      </c>
      <c r="L167" t="s">
        <v>457</v>
      </c>
    </row>
    <row r="168" spans="8:12">
      <c r="H168" t="s">
        <v>456</v>
      </c>
      <c r="I168">
        <v>0</v>
      </c>
      <c r="J168">
        <v>0</v>
      </c>
      <c r="K168">
        <f t="shared" si="2"/>
        <v>0.4176000000000003</v>
      </c>
      <c r="L168" t="s">
        <v>457</v>
      </c>
    </row>
    <row r="169" spans="8:12">
      <c r="H169" t="s">
        <v>456</v>
      </c>
      <c r="I169">
        <v>0</v>
      </c>
      <c r="J169">
        <v>0</v>
      </c>
      <c r="K169">
        <f t="shared" si="2"/>
        <v>0.42010000000000031</v>
      </c>
      <c r="L169" t="s">
        <v>457</v>
      </c>
    </row>
    <row r="170" spans="8:12">
      <c r="H170" t="s">
        <v>456</v>
      </c>
      <c r="I170">
        <v>0</v>
      </c>
      <c r="J170">
        <v>0</v>
      </c>
      <c r="K170">
        <f t="shared" si="2"/>
        <v>0.42260000000000031</v>
      </c>
      <c r="L170" t="s">
        <v>457</v>
      </c>
    </row>
    <row r="171" spans="8:12">
      <c r="H171" t="s">
        <v>456</v>
      </c>
      <c r="I171">
        <v>0</v>
      </c>
      <c r="J171">
        <v>0</v>
      </c>
      <c r="K171">
        <f t="shared" si="2"/>
        <v>0.42510000000000031</v>
      </c>
      <c r="L171" t="s">
        <v>457</v>
      </c>
    </row>
    <row r="172" spans="8:12">
      <c r="H172" t="s">
        <v>456</v>
      </c>
      <c r="I172">
        <v>0</v>
      </c>
      <c r="J172">
        <v>0</v>
      </c>
      <c r="K172">
        <f t="shared" si="2"/>
        <v>0.42760000000000031</v>
      </c>
      <c r="L172" t="s">
        <v>457</v>
      </c>
    </row>
    <row r="173" spans="8:12">
      <c r="H173" t="s">
        <v>456</v>
      </c>
      <c r="I173">
        <v>0</v>
      </c>
      <c r="J173">
        <v>0</v>
      </c>
      <c r="K173">
        <f t="shared" si="2"/>
        <v>0.43010000000000032</v>
      </c>
      <c r="L173" t="s">
        <v>457</v>
      </c>
    </row>
    <row r="174" spans="8:12">
      <c r="H174" t="s">
        <v>456</v>
      </c>
      <c r="I174">
        <v>0</v>
      </c>
      <c r="J174">
        <v>0</v>
      </c>
      <c r="K174">
        <f t="shared" si="2"/>
        <v>0.43260000000000032</v>
      </c>
      <c r="L174" t="s">
        <v>457</v>
      </c>
    </row>
    <row r="175" spans="8:12">
      <c r="H175" t="s">
        <v>456</v>
      </c>
      <c r="I175">
        <v>0</v>
      </c>
      <c r="J175">
        <v>0</v>
      </c>
      <c r="K175">
        <f t="shared" si="2"/>
        <v>0.43510000000000032</v>
      </c>
      <c r="L175" t="s">
        <v>457</v>
      </c>
    </row>
    <row r="176" spans="8:12">
      <c r="H176" t="s">
        <v>456</v>
      </c>
      <c r="I176">
        <v>0</v>
      </c>
      <c r="J176">
        <v>0</v>
      </c>
      <c r="K176">
        <f t="shared" si="2"/>
        <v>0.43760000000000032</v>
      </c>
      <c r="L176" t="s">
        <v>457</v>
      </c>
    </row>
    <row r="177" spans="8:12">
      <c r="H177" t="s">
        <v>456</v>
      </c>
      <c r="I177">
        <v>0</v>
      </c>
      <c r="J177">
        <v>0</v>
      </c>
      <c r="K177">
        <f t="shared" si="2"/>
        <v>0.44010000000000032</v>
      </c>
      <c r="L177" t="s">
        <v>457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A762-68B2-4D4B-8E25-B90A5BDC61CE}">
  <dimension ref="A1:I50"/>
  <sheetViews>
    <sheetView workbookViewId="0">
      <selection activeCell="I1" sqref="I1:I26"/>
    </sheetView>
  </sheetViews>
  <sheetFormatPr defaultRowHeight="12"/>
  <cols>
    <col min="2" max="2" width="9.109375" customWidth="1"/>
    <col min="3" max="3" width="10.109375" style="48" customWidth="1"/>
  </cols>
  <sheetData>
    <row r="1" spans="1:9">
      <c r="A1" t="str">
        <f>B1&amp;","</f>
        <v>131.2,</v>
      </c>
      <c r="B1">
        <v>131.19999999999999</v>
      </c>
      <c r="C1" s="48">
        <v>0</v>
      </c>
      <c r="D1">
        <v>0</v>
      </c>
      <c r="E1" t="s">
        <v>331</v>
      </c>
      <c r="I1" t="s">
        <v>432</v>
      </c>
    </row>
    <row r="2" spans="1:9">
      <c r="A2" t="str">
        <f t="shared" ref="A2:A50" si="0">B2&amp;","</f>
        <v>133.2,</v>
      </c>
      <c r="B2">
        <v>133.19999999999999</v>
      </c>
      <c r="C2" s="48">
        <v>0</v>
      </c>
      <c r="D2">
        <v>0</v>
      </c>
      <c r="E2" t="s">
        <v>331</v>
      </c>
      <c r="I2" t="s">
        <v>432</v>
      </c>
    </row>
    <row r="3" spans="1:9">
      <c r="A3" t="str">
        <f t="shared" si="0"/>
        <v>133.3,</v>
      </c>
      <c r="B3">
        <v>133.30000000000001</v>
      </c>
      <c r="C3" s="48">
        <v>0</v>
      </c>
      <c r="D3">
        <v>0</v>
      </c>
      <c r="E3" t="s">
        <v>332</v>
      </c>
      <c r="I3" t="s">
        <v>433</v>
      </c>
    </row>
    <row r="4" spans="1:9">
      <c r="A4" t="str">
        <f t="shared" si="0"/>
        <v>135.3,</v>
      </c>
      <c r="B4">
        <v>135.30000000000001</v>
      </c>
      <c r="C4" s="48">
        <v>0</v>
      </c>
      <c r="D4">
        <v>0</v>
      </c>
      <c r="E4" t="s">
        <v>332</v>
      </c>
      <c r="I4" t="s">
        <v>433</v>
      </c>
    </row>
    <row r="5" spans="1:9">
      <c r="A5" t="str">
        <f t="shared" si="0"/>
        <v>135.4,</v>
      </c>
      <c r="B5">
        <v>135.4</v>
      </c>
      <c r="C5" s="48">
        <v>0</v>
      </c>
      <c r="D5">
        <v>0</v>
      </c>
      <c r="E5" t="s">
        <v>333</v>
      </c>
      <c r="I5" t="s">
        <v>434</v>
      </c>
    </row>
    <row r="6" spans="1:9">
      <c r="A6" t="str">
        <f t="shared" si="0"/>
        <v>137.4,</v>
      </c>
      <c r="B6">
        <v>137.4</v>
      </c>
      <c r="C6" s="48">
        <v>0</v>
      </c>
      <c r="D6">
        <v>0</v>
      </c>
      <c r="E6" t="s">
        <v>333</v>
      </c>
      <c r="I6" t="s">
        <v>434</v>
      </c>
    </row>
    <row r="7" spans="1:9">
      <c r="A7" t="str">
        <f t="shared" si="0"/>
        <v>137.5,</v>
      </c>
      <c r="B7">
        <v>137.5</v>
      </c>
      <c r="C7" s="48">
        <v>0</v>
      </c>
      <c r="D7">
        <v>0</v>
      </c>
      <c r="E7" t="s">
        <v>334</v>
      </c>
      <c r="I7" t="s">
        <v>435</v>
      </c>
    </row>
    <row r="8" spans="1:9">
      <c r="A8" t="str">
        <f t="shared" si="0"/>
        <v>139.5,</v>
      </c>
      <c r="B8">
        <v>139.5</v>
      </c>
      <c r="C8" s="48">
        <v>0</v>
      </c>
      <c r="D8">
        <v>0</v>
      </c>
      <c r="E8" t="s">
        <v>334</v>
      </c>
      <c r="I8" t="s">
        <v>435</v>
      </c>
    </row>
    <row r="9" spans="1:9">
      <c r="A9" t="str">
        <f t="shared" si="0"/>
        <v>139.6,</v>
      </c>
      <c r="B9">
        <v>139.6</v>
      </c>
      <c r="C9" s="48">
        <v>0</v>
      </c>
      <c r="D9">
        <v>0</v>
      </c>
      <c r="E9" t="s">
        <v>335</v>
      </c>
      <c r="I9" t="s">
        <v>436</v>
      </c>
    </row>
    <row r="10" spans="1:9">
      <c r="A10" t="str">
        <f t="shared" si="0"/>
        <v>141.6,</v>
      </c>
      <c r="B10">
        <v>141.6</v>
      </c>
      <c r="C10" s="48">
        <v>0</v>
      </c>
      <c r="D10">
        <v>0</v>
      </c>
      <c r="E10" t="s">
        <v>335</v>
      </c>
      <c r="I10" t="s">
        <v>436</v>
      </c>
    </row>
    <row r="11" spans="1:9">
      <c r="A11" t="str">
        <f t="shared" si="0"/>
        <v>141.7,</v>
      </c>
      <c r="B11">
        <v>141.69999999999999</v>
      </c>
      <c r="C11" s="48">
        <v>0</v>
      </c>
      <c r="D11">
        <v>0</v>
      </c>
      <c r="E11" t="s">
        <v>336</v>
      </c>
      <c r="I11" t="s">
        <v>437</v>
      </c>
    </row>
    <row r="12" spans="1:9">
      <c r="A12" t="str">
        <f t="shared" si="0"/>
        <v>143.7,</v>
      </c>
      <c r="B12">
        <v>143.69999999999999</v>
      </c>
      <c r="C12" s="48">
        <v>0</v>
      </c>
      <c r="D12">
        <v>0</v>
      </c>
      <c r="E12" t="s">
        <v>336</v>
      </c>
      <c r="I12" t="s">
        <v>437</v>
      </c>
    </row>
    <row r="13" spans="1:9">
      <c r="A13" t="str">
        <f t="shared" si="0"/>
        <v>143.8,</v>
      </c>
      <c r="B13">
        <v>143.80000000000001</v>
      </c>
      <c r="C13" s="48">
        <v>0</v>
      </c>
      <c r="D13">
        <v>0</v>
      </c>
      <c r="E13" t="s">
        <v>337</v>
      </c>
      <c r="I13" t="s">
        <v>438</v>
      </c>
    </row>
    <row r="14" spans="1:9">
      <c r="A14" t="str">
        <f t="shared" si="0"/>
        <v>145.8,</v>
      </c>
      <c r="B14">
        <v>145.80000000000001</v>
      </c>
      <c r="C14" s="48">
        <v>0</v>
      </c>
      <c r="D14">
        <v>0</v>
      </c>
      <c r="E14" t="s">
        <v>337</v>
      </c>
      <c r="I14" t="s">
        <v>438</v>
      </c>
    </row>
    <row r="15" spans="1:9">
      <c r="A15" t="str">
        <f t="shared" si="0"/>
        <v>145.9,</v>
      </c>
      <c r="B15">
        <v>145.9</v>
      </c>
      <c r="C15" s="48">
        <v>0</v>
      </c>
      <c r="D15">
        <v>0</v>
      </c>
      <c r="E15" t="s">
        <v>338</v>
      </c>
      <c r="I15" t="s">
        <v>439</v>
      </c>
    </row>
    <row r="16" spans="1:9">
      <c r="A16" t="str">
        <f t="shared" si="0"/>
        <v>147.9,</v>
      </c>
      <c r="B16">
        <v>147.9</v>
      </c>
      <c r="C16" s="48">
        <v>0</v>
      </c>
      <c r="D16">
        <v>0</v>
      </c>
      <c r="E16" t="s">
        <v>338</v>
      </c>
      <c r="I16" t="s">
        <v>439</v>
      </c>
    </row>
    <row r="17" spans="1:9">
      <c r="A17" t="str">
        <f t="shared" si="0"/>
        <v>148,</v>
      </c>
      <c r="B17">
        <v>148</v>
      </c>
      <c r="C17" s="48">
        <v>0</v>
      </c>
      <c r="D17">
        <v>0</v>
      </c>
      <c r="E17" t="s">
        <v>339</v>
      </c>
      <c r="I17" t="s">
        <v>440</v>
      </c>
    </row>
    <row r="18" spans="1:9">
      <c r="A18" t="str">
        <f t="shared" si="0"/>
        <v>150,</v>
      </c>
      <c r="B18">
        <v>150</v>
      </c>
      <c r="C18" s="48">
        <v>0</v>
      </c>
      <c r="D18">
        <v>0</v>
      </c>
      <c r="E18" t="s">
        <v>339</v>
      </c>
      <c r="I18" t="s">
        <v>440</v>
      </c>
    </row>
    <row r="19" spans="1:9">
      <c r="A19" t="str">
        <f t="shared" si="0"/>
        <v>150.1,</v>
      </c>
      <c r="B19">
        <v>150.1</v>
      </c>
      <c r="C19" s="48">
        <v>0</v>
      </c>
      <c r="D19">
        <v>0</v>
      </c>
      <c r="E19" t="s">
        <v>340</v>
      </c>
      <c r="I19" t="s">
        <v>441</v>
      </c>
    </row>
    <row r="20" spans="1:9">
      <c r="A20" t="str">
        <f t="shared" si="0"/>
        <v>152.1,</v>
      </c>
      <c r="B20">
        <v>152.1</v>
      </c>
      <c r="C20" s="48">
        <v>0</v>
      </c>
      <c r="D20">
        <v>0</v>
      </c>
      <c r="E20" t="s">
        <v>340</v>
      </c>
      <c r="I20" t="s">
        <v>441</v>
      </c>
    </row>
    <row r="21" spans="1:9">
      <c r="A21" t="str">
        <f t="shared" si="0"/>
        <v>152.2,</v>
      </c>
      <c r="B21">
        <v>152.19999999999999</v>
      </c>
      <c r="C21" s="48">
        <v>0</v>
      </c>
      <c r="D21">
        <v>0</v>
      </c>
      <c r="E21" t="s">
        <v>341</v>
      </c>
      <c r="I21" t="s">
        <v>442</v>
      </c>
    </row>
    <row r="22" spans="1:9">
      <c r="A22" t="str">
        <f t="shared" si="0"/>
        <v>154.2,</v>
      </c>
      <c r="B22">
        <v>154.19999999999999</v>
      </c>
      <c r="C22" s="48">
        <v>0</v>
      </c>
      <c r="D22">
        <v>0</v>
      </c>
      <c r="E22" t="s">
        <v>341</v>
      </c>
      <c r="I22" t="s">
        <v>442</v>
      </c>
    </row>
    <row r="23" spans="1:9">
      <c r="A23" t="str">
        <f t="shared" si="0"/>
        <v>154.3,</v>
      </c>
      <c r="B23">
        <v>154.30000000000001</v>
      </c>
      <c r="C23" s="48">
        <v>0</v>
      </c>
      <c r="D23">
        <v>0</v>
      </c>
      <c r="E23" t="s">
        <v>342</v>
      </c>
      <c r="I23" t="s">
        <v>443</v>
      </c>
    </row>
    <row r="24" spans="1:9">
      <c r="A24" t="str">
        <f t="shared" si="0"/>
        <v>156.3,</v>
      </c>
      <c r="B24">
        <v>156.30000000000001</v>
      </c>
      <c r="C24" s="48">
        <v>0</v>
      </c>
      <c r="D24">
        <v>0</v>
      </c>
      <c r="E24" t="s">
        <v>342</v>
      </c>
      <c r="I24" t="s">
        <v>443</v>
      </c>
    </row>
    <row r="25" spans="1:9">
      <c r="A25" t="str">
        <f t="shared" si="0"/>
        <v>156.4,</v>
      </c>
      <c r="B25">
        <v>156.4</v>
      </c>
      <c r="C25" s="48">
        <v>0</v>
      </c>
      <c r="D25">
        <v>0</v>
      </c>
      <c r="E25" t="s">
        <v>343</v>
      </c>
      <c r="I25" t="s">
        <v>444</v>
      </c>
    </row>
    <row r="26" spans="1:9">
      <c r="A26" t="str">
        <f t="shared" si="0"/>
        <v>158.4,</v>
      </c>
      <c r="B26">
        <v>158.4</v>
      </c>
      <c r="C26" s="48">
        <v>0</v>
      </c>
      <c r="D26">
        <v>0</v>
      </c>
      <c r="E26" t="s">
        <v>343</v>
      </c>
      <c r="I26" t="s">
        <v>444</v>
      </c>
    </row>
    <row r="27" spans="1:9">
      <c r="A27" t="str">
        <f t="shared" si="0"/>
        <v>158.5,</v>
      </c>
      <c r="B27">
        <v>158.5</v>
      </c>
      <c r="C27" s="48">
        <v>0</v>
      </c>
      <c r="D27">
        <v>0</v>
      </c>
      <c r="E27" t="s">
        <v>344</v>
      </c>
    </row>
    <row r="28" spans="1:9">
      <c r="A28" t="str">
        <f t="shared" si="0"/>
        <v>160.5,</v>
      </c>
      <c r="B28">
        <v>160.5</v>
      </c>
      <c r="C28" s="48">
        <v>0</v>
      </c>
      <c r="D28">
        <v>0</v>
      </c>
      <c r="E28" t="s">
        <v>344</v>
      </c>
    </row>
    <row r="29" spans="1:9">
      <c r="A29" t="str">
        <f t="shared" si="0"/>
        <v>160.6,</v>
      </c>
      <c r="B29">
        <v>160.6</v>
      </c>
      <c r="C29" s="48">
        <v>0</v>
      </c>
      <c r="D29">
        <v>0</v>
      </c>
      <c r="E29" t="s">
        <v>345</v>
      </c>
    </row>
    <row r="30" spans="1:9">
      <c r="A30" t="str">
        <f t="shared" si="0"/>
        <v>162.6,</v>
      </c>
      <c r="B30">
        <v>162.6</v>
      </c>
      <c r="C30" s="48">
        <v>0</v>
      </c>
      <c r="D30">
        <v>0</v>
      </c>
      <c r="E30" t="s">
        <v>345</v>
      </c>
    </row>
    <row r="31" spans="1:9">
      <c r="A31" t="str">
        <f t="shared" si="0"/>
        <v>162.7,</v>
      </c>
      <c r="B31">
        <v>162.69999999999999</v>
      </c>
      <c r="C31" s="48">
        <v>0</v>
      </c>
      <c r="D31">
        <v>0</v>
      </c>
      <c r="E31" t="s">
        <v>346</v>
      </c>
    </row>
    <row r="32" spans="1:9">
      <c r="A32" t="str">
        <f t="shared" si="0"/>
        <v>164.7,</v>
      </c>
      <c r="B32">
        <v>164.7</v>
      </c>
      <c r="C32" s="48">
        <v>0</v>
      </c>
      <c r="D32">
        <v>0</v>
      </c>
      <c r="E32" t="s">
        <v>346</v>
      </c>
    </row>
    <row r="33" spans="1:5">
      <c r="A33" t="str">
        <f t="shared" si="0"/>
        <v>164.8,</v>
      </c>
      <c r="B33">
        <v>164.8</v>
      </c>
      <c r="C33" s="48">
        <v>0</v>
      </c>
      <c r="D33">
        <v>0</v>
      </c>
      <c r="E33" t="s">
        <v>347</v>
      </c>
    </row>
    <row r="34" spans="1:5">
      <c r="A34" t="str">
        <f t="shared" si="0"/>
        <v>166.8,</v>
      </c>
      <c r="B34">
        <v>166.8</v>
      </c>
      <c r="C34" s="48">
        <v>0</v>
      </c>
      <c r="D34">
        <v>0</v>
      </c>
      <c r="E34" t="s">
        <v>347</v>
      </c>
    </row>
    <row r="35" spans="1:5">
      <c r="A35" t="str">
        <f t="shared" si="0"/>
        <v>166.9,</v>
      </c>
      <c r="B35">
        <v>166.9</v>
      </c>
      <c r="C35" s="48">
        <v>0</v>
      </c>
      <c r="D35">
        <v>0</v>
      </c>
      <c r="E35" t="s">
        <v>348</v>
      </c>
    </row>
    <row r="36" spans="1:5">
      <c r="A36" t="str">
        <f t="shared" si="0"/>
        <v>168.9,</v>
      </c>
      <c r="B36">
        <v>168.9</v>
      </c>
      <c r="C36" s="48">
        <v>0</v>
      </c>
      <c r="D36">
        <v>0</v>
      </c>
      <c r="E36" t="s">
        <v>348</v>
      </c>
    </row>
    <row r="37" spans="1:5">
      <c r="A37" t="str">
        <f t="shared" si="0"/>
        <v>169,</v>
      </c>
      <c r="B37">
        <v>169</v>
      </c>
      <c r="C37" s="48">
        <v>0</v>
      </c>
      <c r="D37">
        <v>0</v>
      </c>
      <c r="E37" t="s">
        <v>349</v>
      </c>
    </row>
    <row r="38" spans="1:5">
      <c r="A38" t="str">
        <f t="shared" si="0"/>
        <v>171,</v>
      </c>
      <c r="B38">
        <v>171</v>
      </c>
      <c r="C38" s="48">
        <v>0</v>
      </c>
      <c r="D38">
        <v>0</v>
      </c>
      <c r="E38" t="s">
        <v>349</v>
      </c>
    </row>
    <row r="39" spans="1:5">
      <c r="A39" t="str">
        <f t="shared" si="0"/>
        <v>171.1,</v>
      </c>
      <c r="B39">
        <v>171.1</v>
      </c>
      <c r="C39" s="48">
        <v>0</v>
      </c>
      <c r="D39">
        <v>0</v>
      </c>
      <c r="E39" t="s">
        <v>350</v>
      </c>
    </row>
    <row r="40" spans="1:5">
      <c r="A40" t="str">
        <f t="shared" si="0"/>
        <v>173.1,</v>
      </c>
      <c r="B40">
        <v>173.1</v>
      </c>
      <c r="C40" s="48">
        <v>0</v>
      </c>
      <c r="D40">
        <v>0</v>
      </c>
      <c r="E40" t="s">
        <v>350</v>
      </c>
    </row>
    <row r="41" spans="1:5">
      <c r="A41" t="str">
        <f t="shared" si="0"/>
        <v>173.2,</v>
      </c>
      <c r="B41">
        <v>173.2</v>
      </c>
      <c r="C41" s="48">
        <v>0</v>
      </c>
      <c r="D41">
        <v>0</v>
      </c>
      <c r="E41" t="s">
        <v>351</v>
      </c>
    </row>
    <row r="42" spans="1:5">
      <c r="A42" t="str">
        <f t="shared" si="0"/>
        <v>175.2,</v>
      </c>
      <c r="B42">
        <v>175.2</v>
      </c>
      <c r="C42" s="48">
        <v>0</v>
      </c>
      <c r="D42">
        <v>0</v>
      </c>
      <c r="E42" t="s">
        <v>351</v>
      </c>
    </row>
    <row r="43" spans="1:5">
      <c r="A43" t="str">
        <f t="shared" si="0"/>
        <v>175.3,</v>
      </c>
      <c r="B43">
        <v>175.3</v>
      </c>
      <c r="C43" s="48">
        <v>0</v>
      </c>
      <c r="D43">
        <v>0</v>
      </c>
      <c r="E43" t="s">
        <v>352</v>
      </c>
    </row>
    <row r="44" spans="1:5">
      <c r="A44" t="str">
        <f t="shared" si="0"/>
        <v>177.3,</v>
      </c>
      <c r="B44">
        <v>177.3</v>
      </c>
      <c r="C44" s="48">
        <v>0</v>
      </c>
      <c r="D44">
        <v>0</v>
      </c>
      <c r="E44" t="s">
        <v>352</v>
      </c>
    </row>
    <row r="45" spans="1:5">
      <c r="A45" t="str">
        <f t="shared" si="0"/>
        <v>177.4,</v>
      </c>
      <c r="B45">
        <v>177.4</v>
      </c>
      <c r="C45" s="48">
        <v>0</v>
      </c>
      <c r="D45">
        <v>0</v>
      </c>
      <c r="E45" t="s">
        <v>353</v>
      </c>
    </row>
    <row r="46" spans="1:5">
      <c r="A46" t="str">
        <f t="shared" si="0"/>
        <v>179.4,</v>
      </c>
      <c r="B46">
        <v>179.4</v>
      </c>
      <c r="C46" s="48">
        <v>0</v>
      </c>
      <c r="D46">
        <v>0</v>
      </c>
      <c r="E46" t="s">
        <v>353</v>
      </c>
    </row>
    <row r="47" spans="1:5">
      <c r="A47" t="str">
        <f t="shared" si="0"/>
        <v>179.5,</v>
      </c>
      <c r="B47">
        <v>179.5</v>
      </c>
      <c r="C47" s="48">
        <v>0</v>
      </c>
      <c r="D47">
        <v>0</v>
      </c>
      <c r="E47" t="s">
        <v>354</v>
      </c>
    </row>
    <row r="48" spans="1:5">
      <c r="A48" t="str">
        <f t="shared" si="0"/>
        <v>181.5,</v>
      </c>
      <c r="B48">
        <v>181.5</v>
      </c>
      <c r="C48" s="48">
        <v>0</v>
      </c>
      <c r="D48">
        <v>0</v>
      </c>
      <c r="E48" t="s">
        <v>354</v>
      </c>
    </row>
    <row r="49" spans="1:5">
      <c r="A49" t="str">
        <f t="shared" si="0"/>
        <v>181.6,</v>
      </c>
      <c r="B49">
        <v>181.6</v>
      </c>
      <c r="C49" s="48">
        <v>0</v>
      </c>
      <c r="D49">
        <v>0</v>
      </c>
      <c r="E49" t="s">
        <v>355</v>
      </c>
    </row>
    <row r="50" spans="1:5">
      <c r="A50" t="str">
        <f t="shared" si="0"/>
        <v>183.6,</v>
      </c>
      <c r="B50">
        <v>183.6</v>
      </c>
      <c r="C50" s="48">
        <v>0</v>
      </c>
      <c r="D50">
        <v>0</v>
      </c>
      <c r="E50" t="s">
        <v>355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B64-8534-423C-BE78-F03DA3AD3605}">
  <dimension ref="A1:U32"/>
  <sheetViews>
    <sheetView topLeftCell="A4" workbookViewId="0">
      <selection activeCell="F19" sqref="F19"/>
    </sheetView>
  </sheetViews>
  <sheetFormatPr defaultRowHeight="12"/>
  <cols>
    <col min="2" max="2" width="17" customWidth="1"/>
  </cols>
  <sheetData>
    <row r="1" spans="1:21">
      <c r="A1" t="s">
        <v>89</v>
      </c>
      <c r="B1">
        <v>33.700000000000003</v>
      </c>
    </row>
    <row r="2" spans="1:21">
      <c r="A2" t="s">
        <v>90</v>
      </c>
      <c r="B2">
        <v>4.0800000000000003E-2</v>
      </c>
    </row>
    <row r="3" spans="1:21">
      <c r="A3" t="s">
        <v>91</v>
      </c>
      <c r="B3">
        <f>(B28^3*B26)*(B27-B26)*9.81/(B30^2)</f>
        <v>11994.87137546046</v>
      </c>
    </row>
    <row r="4" spans="1:21">
      <c r="A4" t="s">
        <v>92</v>
      </c>
      <c r="B4">
        <f>SQRT(B1^2+B2*B3)-B1</f>
        <v>6.6122903358118208</v>
      </c>
    </row>
    <row r="5" spans="1:21">
      <c r="A5" t="s">
        <v>93</v>
      </c>
      <c r="B5">
        <f>B4*B30/B28/B26</f>
        <v>0.19891739530682484</v>
      </c>
      <c r="C5" t="s">
        <v>98</v>
      </c>
    </row>
    <row r="6" spans="1:21">
      <c r="B6">
        <f>B5*100</f>
        <v>19.891739530682486</v>
      </c>
      <c r="C6" t="s">
        <v>99</v>
      </c>
    </row>
    <row r="8" spans="1:21">
      <c r="P8" s="67" t="s">
        <v>94</v>
      </c>
      <c r="Q8" s="67"/>
      <c r="R8" s="67"/>
      <c r="S8" s="67"/>
      <c r="T8" s="67"/>
      <c r="U8" s="67"/>
    </row>
    <row r="9" spans="1:21">
      <c r="P9" s="67"/>
      <c r="Q9" s="67"/>
      <c r="R9" s="67"/>
      <c r="S9" s="67"/>
      <c r="T9" s="67"/>
      <c r="U9" s="67"/>
    </row>
    <row r="10" spans="1:21">
      <c r="P10" s="67"/>
      <c r="Q10" s="67"/>
      <c r="R10" s="67"/>
      <c r="S10" s="67"/>
      <c r="T10" s="67"/>
      <c r="U10" s="67"/>
    </row>
    <row r="11" spans="1:21">
      <c r="P11" s="67"/>
      <c r="Q11" s="67"/>
      <c r="R11" s="67"/>
      <c r="S11" s="67"/>
      <c r="T11" s="67"/>
      <c r="U11" s="67"/>
    </row>
    <row r="23" spans="1:5" ht="13.2">
      <c r="A23" s="17" t="s">
        <v>69</v>
      </c>
      <c r="B23" s="44" t="s">
        <v>68</v>
      </c>
      <c r="C23" s="17"/>
      <c r="D23" s="17"/>
      <c r="E23" s="17"/>
    </row>
    <row r="24" spans="1:5" ht="13.2">
      <c r="A24" s="17" t="s">
        <v>64</v>
      </c>
      <c r="B24" s="17">
        <v>293</v>
      </c>
      <c r="C24" s="17" t="s">
        <v>67</v>
      </c>
      <c r="D24" s="17"/>
      <c r="E24" s="17"/>
    </row>
    <row r="25" spans="1:5" ht="13.2">
      <c r="A25" s="17" t="s">
        <v>65</v>
      </c>
      <c r="B25" s="17">
        <v>1</v>
      </c>
      <c r="C25" s="17" t="s">
        <v>66</v>
      </c>
      <c r="D25" s="17"/>
      <c r="E25" s="17"/>
    </row>
    <row r="26" spans="1:5" ht="16.8">
      <c r="A26" s="19" t="s">
        <v>58</v>
      </c>
      <c r="B26" s="24">
        <f>1000*273*0.0012946*B25/B24</f>
        <v>1.2062313993174061</v>
      </c>
      <c r="C26" s="19" t="s">
        <v>59</v>
      </c>
      <c r="D26" s="17"/>
      <c r="E26" s="17"/>
    </row>
    <row r="27" spans="1:5" ht="16.8">
      <c r="A27" s="19" t="s">
        <v>60</v>
      </c>
      <c r="B27" s="18">
        <v>2670.7</v>
      </c>
      <c r="C27" s="19" t="s">
        <v>61</v>
      </c>
      <c r="D27" s="19"/>
      <c r="E27" s="19"/>
    </row>
    <row r="28" spans="1:5" ht="15.6">
      <c r="A28" s="19" t="s">
        <v>62</v>
      </c>
      <c r="B28" s="25">
        <v>5.0000000000000001E-4</v>
      </c>
      <c r="C28" s="19" t="s">
        <v>51</v>
      </c>
      <c r="D28" s="19"/>
      <c r="E28" s="19"/>
    </row>
    <row r="29" spans="1:5" ht="13.2">
      <c r="A29" s="45" t="s">
        <v>87</v>
      </c>
      <c r="B29" s="46">
        <v>0.37844499999999998</v>
      </c>
      <c r="C29" s="19"/>
      <c r="D29" s="19"/>
      <c r="E29" s="19"/>
    </row>
    <row r="30" spans="1:5" ht="13.2">
      <c r="A30" s="19" t="s">
        <v>53</v>
      </c>
      <c r="B30" s="27">
        <f>((B24/273)^1.5)*383*0.0001717/(110+B24)/10</f>
        <v>1.8143517291582025E-5</v>
      </c>
      <c r="C30" s="19" t="s">
        <v>54</v>
      </c>
      <c r="D30" s="19"/>
      <c r="E30" s="25"/>
    </row>
    <row r="31" spans="1:5" ht="13.2">
      <c r="A31" s="19" t="s">
        <v>55</v>
      </c>
      <c r="B31" s="21">
        <v>1</v>
      </c>
      <c r="C31" s="19" t="s">
        <v>70</v>
      </c>
      <c r="D31" s="19"/>
      <c r="E31" s="19"/>
    </row>
    <row r="32" spans="1:5" ht="15.6">
      <c r="A32" s="19" t="s">
        <v>56</v>
      </c>
      <c r="B32" s="26">
        <v>9.81</v>
      </c>
      <c r="C32" s="19" t="s">
        <v>63</v>
      </c>
      <c r="D32" s="17"/>
      <c r="E32" s="17"/>
    </row>
  </sheetData>
  <mergeCells count="1">
    <mergeCell ref="P8:U1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7BA3-0F8F-4C25-BA7C-0173D3200734}">
  <dimension ref="A2:E26"/>
  <sheetViews>
    <sheetView workbookViewId="0">
      <selection activeCell="F26" sqref="F26"/>
    </sheetView>
  </sheetViews>
  <sheetFormatPr defaultRowHeight="12"/>
  <cols>
    <col min="2" max="2" width="12.88671875" customWidth="1"/>
  </cols>
  <sheetData>
    <row r="2" spans="1:3">
      <c r="A2" t="s">
        <v>91</v>
      </c>
      <c r="B2">
        <f>B22^3*B20*(B21-B20)*9.81/B24^2</f>
        <v>11994.87137546046</v>
      </c>
    </row>
    <row r="3" spans="1:3">
      <c r="A3" s="9" t="s">
        <v>131</v>
      </c>
      <c r="B3" s="62">
        <f>B24*(2.33*B2^0.018-1.53*B2^-0.016)^13.3/(B20*B22)</f>
        <v>3.9368211550490027</v>
      </c>
      <c r="C3" t="s">
        <v>98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1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3685-7188-4765-9E67-9476D19B1948}">
  <dimension ref="A1:T36"/>
  <sheetViews>
    <sheetView zoomScale="79" zoomScaleNormal="85" workbookViewId="0">
      <selection activeCell="F12" sqref="F12"/>
    </sheetView>
  </sheetViews>
  <sheetFormatPr defaultRowHeight="12"/>
  <cols>
    <col min="2" max="2" width="5.109375" customWidth="1"/>
    <col min="3" max="3" width="14.77734375" customWidth="1"/>
    <col min="6" max="6" width="19.33203125" bestFit="1" customWidth="1"/>
    <col min="13" max="13" width="8.88671875" style="61"/>
    <col min="15" max="15" width="14.21875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60"/>
      <c r="N1" s="17"/>
    </row>
    <row r="2" spans="1:14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60"/>
      <c r="N2" s="17"/>
    </row>
    <row r="3" spans="1:14" ht="14.4">
      <c r="A3" s="17"/>
      <c r="B3" s="29" t="s">
        <v>76</v>
      </c>
      <c r="C3" s="30">
        <f>(C19*(C18*C15)^2*(C14-C13)*C16^3)/(150*C17*(1-C16))</f>
        <v>0.20977509972974082</v>
      </c>
      <c r="D3" s="31" t="s">
        <v>50</v>
      </c>
      <c r="E3" s="17"/>
      <c r="F3" s="17"/>
      <c r="G3" s="17"/>
      <c r="H3" s="17"/>
      <c r="I3" s="17"/>
      <c r="J3" s="17"/>
      <c r="K3" s="17"/>
      <c r="L3" s="17"/>
      <c r="M3" s="60"/>
      <c r="N3" s="17"/>
    </row>
    <row r="4" spans="1:14" ht="13.2">
      <c r="A4" s="17"/>
      <c r="B4" s="32"/>
      <c r="C4" s="33">
        <f>100*C3</f>
        <v>20.977509972974083</v>
      </c>
      <c r="D4" s="34" t="s">
        <v>23</v>
      </c>
      <c r="E4" s="17"/>
      <c r="F4" s="17"/>
      <c r="G4" s="17"/>
      <c r="H4" s="17"/>
      <c r="I4" s="17"/>
      <c r="J4" s="17"/>
      <c r="K4" s="17"/>
      <c r="L4" s="17"/>
      <c r="M4" s="60"/>
      <c r="N4" s="17"/>
    </row>
    <row r="5" spans="1:14" ht="13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60"/>
      <c r="N5" s="17"/>
    </row>
    <row r="6" spans="1:14" ht="15.6">
      <c r="A6" s="17"/>
      <c r="B6" s="19" t="s">
        <v>71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60"/>
      <c r="N6" s="17"/>
    </row>
    <row r="7" spans="1:14" ht="13.2">
      <c r="A7" s="17"/>
      <c r="B7" s="19"/>
      <c r="C7" s="17"/>
      <c r="D7" s="17"/>
      <c r="E7" s="17"/>
      <c r="F7" s="17"/>
      <c r="G7" s="17"/>
      <c r="H7" s="17"/>
      <c r="I7" s="17"/>
      <c r="J7" s="17"/>
      <c r="K7" s="17"/>
      <c r="L7" s="17"/>
      <c r="M7" s="60"/>
      <c r="N7" s="17"/>
    </row>
    <row r="8" spans="1:14" ht="15.6">
      <c r="A8" s="17"/>
      <c r="B8" s="22" t="s">
        <v>57</v>
      </c>
      <c r="C8" s="23">
        <f>(C13*C15*C3)/C17</f>
        <v>6.9732155023313576</v>
      </c>
      <c r="D8" s="17"/>
      <c r="E8" s="17"/>
      <c r="F8" s="17"/>
      <c r="G8" s="17"/>
      <c r="H8" s="17"/>
      <c r="I8" s="17"/>
      <c r="J8" s="17"/>
      <c r="K8" s="17"/>
      <c r="L8" s="17"/>
      <c r="M8" s="60"/>
      <c r="N8" s="17"/>
    </row>
    <row r="9" spans="1:14" ht="13.2">
      <c r="A9" s="17"/>
      <c r="B9" s="22"/>
      <c r="C9" s="23"/>
      <c r="D9" s="17"/>
      <c r="E9" s="17"/>
      <c r="F9" s="17"/>
      <c r="G9" s="17"/>
      <c r="H9" s="17"/>
      <c r="I9" s="17"/>
      <c r="J9" s="17"/>
      <c r="K9" s="17"/>
      <c r="L9" s="17"/>
      <c r="M9" s="60"/>
      <c r="N9" s="17"/>
    </row>
    <row r="10" spans="1:14" ht="13.2">
      <c r="A10" s="17"/>
      <c r="B10" s="17" t="s">
        <v>69</v>
      </c>
      <c r="C10" s="17" t="s">
        <v>68</v>
      </c>
      <c r="D10" s="17"/>
      <c r="E10" s="17"/>
      <c r="F10" s="17"/>
      <c r="G10" s="17"/>
      <c r="H10" s="17"/>
      <c r="I10" s="17"/>
      <c r="J10" s="17"/>
      <c r="K10" s="17"/>
      <c r="L10" s="17"/>
      <c r="M10" s="60"/>
      <c r="N10" s="17"/>
    </row>
    <row r="11" spans="1:14" ht="13.2">
      <c r="A11" s="17"/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  <c r="I11" s="17"/>
      <c r="J11" s="17"/>
      <c r="K11" s="17"/>
      <c r="L11" s="17"/>
      <c r="M11" s="60"/>
      <c r="N11" s="17"/>
    </row>
    <row r="12" spans="1:14" ht="13.2">
      <c r="A12" s="17"/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  <c r="I12" s="17"/>
      <c r="J12" s="17"/>
      <c r="K12" s="17"/>
      <c r="L12" s="17"/>
      <c r="M12" s="60"/>
      <c r="N12" s="17"/>
    </row>
    <row r="13" spans="1:14" ht="16.8">
      <c r="A13" s="17"/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  <c r="I13" s="17">
        <f>((C18*C15)^2)*(C19*(C14-C13))*(C16^3)/(150*C17*(1-C16))</f>
        <v>0.20977509972974084</v>
      </c>
      <c r="J13" s="17"/>
      <c r="K13" s="17"/>
      <c r="L13" s="17"/>
      <c r="M13" s="60"/>
      <c r="N13" s="17"/>
    </row>
    <row r="14" spans="1:14" ht="16.8">
      <c r="A14" s="19"/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  <c r="I14" s="17"/>
      <c r="J14" s="17"/>
      <c r="K14" s="17"/>
      <c r="L14" s="18"/>
      <c r="M14" s="60"/>
      <c r="N14" s="17"/>
    </row>
    <row r="15" spans="1:14" ht="15.6">
      <c r="A15" s="19"/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  <c r="I15" s="17"/>
      <c r="J15" s="17"/>
      <c r="K15" s="17"/>
      <c r="L15" s="17"/>
      <c r="M15" s="60"/>
      <c r="N15" s="17"/>
    </row>
    <row r="16" spans="1:14" ht="13.2">
      <c r="A16" s="19"/>
      <c r="B16" s="19" t="s">
        <v>87</v>
      </c>
      <c r="C16" s="21">
        <v>0.37844499999999998</v>
      </c>
      <c r="D16" s="19"/>
      <c r="E16" s="19"/>
      <c r="F16" s="19"/>
      <c r="G16" s="19"/>
      <c r="H16" s="19"/>
      <c r="I16" s="17"/>
      <c r="J16" s="17"/>
      <c r="K16" s="17"/>
      <c r="L16" s="17"/>
      <c r="M16" s="60"/>
      <c r="N16" s="17"/>
    </row>
    <row r="17" spans="1:17" ht="13.2">
      <c r="A17" s="19"/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  <c r="I17" s="17"/>
      <c r="J17" s="17"/>
      <c r="K17" s="17"/>
      <c r="L17" s="17"/>
      <c r="M17" s="60"/>
      <c r="N17" s="17"/>
      <c r="O17" s="9" t="s">
        <v>129</v>
      </c>
      <c r="P17" s="9">
        <f>C15*((1.78*10^(-2)*C19*(C14-C13)^2)/(C13*C17))^(1/3)</f>
        <v>1.9226559564080192</v>
      </c>
      <c r="Q17" s="9" t="s">
        <v>98</v>
      </c>
    </row>
    <row r="18" spans="1:17" ht="13.2">
      <c r="A18" s="19"/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  <c r="I18" s="17"/>
      <c r="J18" s="17"/>
      <c r="K18" s="17"/>
      <c r="L18" s="17"/>
      <c r="M18" s="60"/>
      <c r="N18" s="17"/>
    </row>
    <row r="19" spans="1:17" ht="15.6">
      <c r="A19" s="17"/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  <c r="I19" s="17"/>
      <c r="J19" s="17"/>
      <c r="K19" s="17"/>
      <c r="L19" s="17"/>
      <c r="M19" s="60"/>
      <c r="N19" s="17"/>
      <c r="P19" s="65"/>
    </row>
    <row r="23" spans="1:17">
      <c r="B23" s="68" t="s">
        <v>86</v>
      </c>
      <c r="C23" s="68"/>
      <c r="D23" s="68"/>
      <c r="E23" s="68"/>
      <c r="F23" s="68"/>
      <c r="G23" s="68"/>
      <c r="H23" s="68"/>
    </row>
    <row r="24" spans="1:17">
      <c r="B24" s="68"/>
      <c r="C24" s="68"/>
      <c r="D24" s="68"/>
      <c r="E24" s="68"/>
      <c r="F24" s="68"/>
      <c r="G24" s="68"/>
      <c r="H24" s="68"/>
    </row>
    <row r="36" spans="20:20">
      <c r="T36" s="64" t="s">
        <v>138</v>
      </c>
    </row>
  </sheetData>
  <mergeCells count="1">
    <mergeCell ref="B23:H24"/>
  </mergeCells>
  <phoneticPr fontId="23" type="noConversion"/>
  <hyperlinks>
    <hyperlink ref="T36" r:id="rId1" xr:uid="{4DB6A7D4-C6D3-4D8B-B8C2-FD921CB04F4E}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B487-A439-4318-88B0-AC6E0672451A}">
  <dimension ref="A2:Q26"/>
  <sheetViews>
    <sheetView workbookViewId="0">
      <selection activeCell="B3" sqref="B3"/>
    </sheetView>
  </sheetViews>
  <sheetFormatPr defaultRowHeight="12"/>
  <sheetData>
    <row r="2" spans="1:17">
      <c r="A2" t="s">
        <v>91</v>
      </c>
      <c r="B2">
        <f>B22^3*B20*(B21-B20)*9.81/B24^2</f>
        <v>11994.87137546046</v>
      </c>
    </row>
    <row r="3" spans="1:17">
      <c r="A3" t="s">
        <v>131</v>
      </c>
      <c r="B3">
        <f>0.153*B22^1.14*(B21-B20)^0.71*B26^0.71/(B20^0.29*B24^0.43)</f>
        <v>3.7454295960412471</v>
      </c>
      <c r="C3" t="s">
        <v>98</v>
      </c>
    </row>
    <row r="9" spans="1:17">
      <c r="Q9" s="64" t="s">
        <v>136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1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hyperlinks>
    <hyperlink ref="Q9" r:id="rId1" xr:uid="{BBEEA1F2-BE70-495E-A0A5-B2905150BAF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F475-808C-4A18-817E-7B36A02AA232}">
  <dimension ref="A1:N26"/>
  <sheetViews>
    <sheetView workbookViewId="0">
      <selection activeCell="H14" sqref="H14"/>
    </sheetView>
  </sheetViews>
  <sheetFormatPr defaultRowHeight="12"/>
  <cols>
    <col min="2" max="2" width="5.109375" customWidth="1"/>
    <col min="3" max="3" width="11.33203125" customWidth="1"/>
    <col min="6" max="6" width="19.33203125" bestFit="1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3.2">
      <c r="A2" s="17"/>
      <c r="B2" s="17" t="s">
        <v>72</v>
      </c>
      <c r="C2" s="17">
        <f>1.75*(C16*C6*C14)^2/(C19*C17^3*C18^2)</f>
        <v>1257.8952734457414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3.2">
      <c r="A3" s="17"/>
      <c r="B3" s="19" t="s">
        <v>73</v>
      </c>
      <c r="C3" s="20">
        <f>150*(1-C17)*C16*C6*C14/(C18*C17^3*C19^2)</f>
        <v>10736.976056736947</v>
      </c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3.2">
      <c r="A4" s="17"/>
      <c r="B4" s="17" t="s">
        <v>74</v>
      </c>
      <c r="C4" s="21">
        <f>C16^3*C14*(C15-C14)*C20/(C18^2)</f>
        <v>11994.87137546046</v>
      </c>
      <c r="D4" s="19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2">
      <c r="A5" s="17"/>
      <c r="B5" s="17" t="s">
        <v>75</v>
      </c>
      <c r="C5" s="21">
        <f>C2+C3-C4</f>
        <v>-4.5277771278051659E-5</v>
      </c>
      <c r="D5" s="19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4.4">
      <c r="A6" s="17"/>
      <c r="B6" s="29" t="s">
        <v>76</v>
      </c>
      <c r="C6" s="30">
        <v>0.18776715165095156</v>
      </c>
      <c r="D6" s="31" t="s">
        <v>50</v>
      </c>
      <c r="E6" s="17"/>
      <c r="F6" s="30"/>
      <c r="G6" s="17"/>
      <c r="H6" s="17"/>
      <c r="I6" s="17"/>
      <c r="J6" s="17"/>
      <c r="K6" s="17"/>
      <c r="L6" s="17"/>
      <c r="M6" s="17"/>
      <c r="N6" s="17"/>
    </row>
    <row r="7" spans="1:14" ht="13.2">
      <c r="A7" s="17"/>
      <c r="B7" s="32"/>
      <c r="C7" s="33">
        <f>100*C6</f>
        <v>18.776715165095155</v>
      </c>
      <c r="D7" s="34" t="s">
        <v>23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3.2">
      <c r="A8" s="17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.6">
      <c r="A9" s="17"/>
      <c r="B9" s="22" t="s">
        <v>57</v>
      </c>
      <c r="C9" s="23">
        <f>(C14*C16*C3)/C18</f>
        <v>356911.98804556613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3.2">
      <c r="A10" s="17"/>
      <c r="B10" s="22"/>
      <c r="C10" s="2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3.2">
      <c r="A11" s="17"/>
      <c r="B11" s="17" t="s">
        <v>69</v>
      </c>
      <c r="C11" s="17" t="s">
        <v>68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3.2">
      <c r="A12" s="17"/>
      <c r="B12" s="17" t="s">
        <v>64</v>
      </c>
      <c r="C12" s="17">
        <v>293</v>
      </c>
      <c r="D12" s="17" t="s">
        <v>67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3.2">
      <c r="A13" s="17"/>
      <c r="B13" s="17" t="s">
        <v>65</v>
      </c>
      <c r="C13" s="17">
        <v>1</v>
      </c>
      <c r="D13" s="17" t="s">
        <v>66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6.8">
      <c r="A14" s="17"/>
      <c r="B14" s="19" t="s">
        <v>58</v>
      </c>
      <c r="C14" s="24">
        <f>1000*273*0.0012946*C13/C12</f>
        <v>1.2062313993174061</v>
      </c>
      <c r="D14" s="19" t="s">
        <v>59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6.8">
      <c r="A15" s="19"/>
      <c r="B15" s="19" t="s">
        <v>60</v>
      </c>
      <c r="C15" s="18">
        <v>2670.7</v>
      </c>
      <c r="D15" s="19" t="s">
        <v>61</v>
      </c>
      <c r="E15" s="19"/>
      <c r="F15" s="19"/>
      <c r="G15" s="19"/>
      <c r="H15" s="19"/>
      <c r="I15" s="17"/>
      <c r="J15" s="17"/>
      <c r="K15" s="17"/>
      <c r="L15" s="18"/>
      <c r="M15" s="17"/>
      <c r="N15" s="17"/>
    </row>
    <row r="16" spans="1:14" ht="15.6">
      <c r="A16" s="19"/>
      <c r="B16" s="19" t="s">
        <v>62</v>
      </c>
      <c r="C16" s="25">
        <v>5.0000000000000001E-4</v>
      </c>
      <c r="D16" s="19" t="s">
        <v>51</v>
      </c>
      <c r="E16" s="19"/>
      <c r="F16" s="19"/>
      <c r="G16" s="19"/>
      <c r="H16" s="19"/>
      <c r="I16" s="17"/>
      <c r="J16" s="17"/>
      <c r="K16" s="17"/>
      <c r="L16" s="17"/>
      <c r="M16" s="17"/>
      <c r="N16" s="17"/>
    </row>
    <row r="17" spans="1:14" ht="13.2">
      <c r="A17" s="19"/>
      <c r="B17" s="19" t="s">
        <v>52</v>
      </c>
      <c r="C17" s="21">
        <v>0.37844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</row>
    <row r="18" spans="1:14" ht="13.2">
      <c r="A18" s="19"/>
      <c r="B18" s="19" t="s">
        <v>53</v>
      </c>
      <c r="C18" s="27">
        <f>((C12/273)^1.5)*383*0.0001717/(110+C12)/10</f>
        <v>1.8143517291582025E-5</v>
      </c>
      <c r="D18" s="19" t="s">
        <v>54</v>
      </c>
      <c r="E18" s="19"/>
      <c r="F18" s="25"/>
      <c r="G18" s="19"/>
      <c r="H18" s="19"/>
      <c r="I18" s="17"/>
      <c r="J18" s="17"/>
      <c r="K18" s="17"/>
      <c r="L18" s="17"/>
      <c r="M18" s="17"/>
      <c r="N18" s="17"/>
    </row>
    <row r="19" spans="1:14" ht="13.2">
      <c r="A19" s="19"/>
      <c r="B19" s="19" t="s">
        <v>55</v>
      </c>
      <c r="C19" s="21">
        <v>1</v>
      </c>
      <c r="D19" s="19" t="s">
        <v>77</v>
      </c>
      <c r="E19" s="19"/>
      <c r="F19" s="19"/>
      <c r="G19" s="19"/>
      <c r="H19" s="19"/>
      <c r="I19" s="17"/>
      <c r="J19" s="17"/>
      <c r="K19" s="17"/>
      <c r="L19" s="17"/>
      <c r="M19" s="17"/>
      <c r="N19" s="17"/>
    </row>
    <row r="20" spans="1:14" ht="15.6">
      <c r="A20" s="17"/>
      <c r="B20" s="19" t="s">
        <v>56</v>
      </c>
      <c r="C20" s="26">
        <v>9.81</v>
      </c>
      <c r="D20" s="19" t="s">
        <v>63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4" spans="1:14" ht="11.7" customHeight="1">
      <c r="B24" s="68" t="s">
        <v>78</v>
      </c>
      <c r="C24" s="68"/>
      <c r="D24" s="68"/>
      <c r="E24" s="68"/>
      <c r="F24" s="68"/>
      <c r="G24" s="68"/>
      <c r="H24" s="68"/>
    </row>
    <row r="25" spans="1:14">
      <c r="B25" s="68"/>
      <c r="C25" s="68"/>
      <c r="D25" s="68"/>
      <c r="E25" s="68"/>
      <c r="F25" s="68"/>
      <c r="G25" s="68"/>
      <c r="H25" s="68"/>
    </row>
    <row r="26" spans="1:14">
      <c r="B26" s="68"/>
      <c r="C26" s="68"/>
      <c r="D26" s="68"/>
      <c r="E26" s="68"/>
      <c r="F26" s="68"/>
      <c r="G26" s="68"/>
      <c r="H26" s="68"/>
    </row>
  </sheetData>
  <mergeCells count="1">
    <mergeCell ref="B24:H26"/>
  </mergeCells>
  <phoneticPr fontId="2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0994-7FE9-420C-BAEF-AA53FCF1A59A}">
  <dimension ref="B3:N24"/>
  <sheetViews>
    <sheetView workbookViewId="0">
      <selection activeCell="C18" sqref="C18"/>
    </sheetView>
  </sheetViews>
  <sheetFormatPr defaultRowHeight="12"/>
  <cols>
    <col min="3" max="3" width="15.6640625" customWidth="1"/>
  </cols>
  <sheetData>
    <row r="3" spans="2:14" ht="13.2">
      <c r="B3" s="38" t="s">
        <v>93</v>
      </c>
      <c r="C3" s="39">
        <v>0.16539999999999999</v>
      </c>
      <c r="D3" s="35"/>
    </row>
    <row r="4" spans="2:14" ht="13.2">
      <c r="K4" t="s">
        <v>131</v>
      </c>
      <c r="L4">
        <f>(4*C15*(C14-C13)*C19/(3*C13*L6))^(1/2)</f>
        <v>1.524451106058452</v>
      </c>
      <c r="M4" t="s">
        <v>98</v>
      </c>
      <c r="N4" s="19" t="s">
        <v>141</v>
      </c>
    </row>
    <row r="6" spans="2:14" ht="15.6">
      <c r="B6" s="19" t="s">
        <v>71</v>
      </c>
      <c r="C6" s="17"/>
      <c r="D6" s="17"/>
      <c r="E6" s="17"/>
      <c r="F6" s="17"/>
      <c r="G6" s="17"/>
      <c r="H6" s="17"/>
      <c r="K6" t="s">
        <v>139</v>
      </c>
      <c r="L6">
        <f>24/C8*(1+(8.1716*EXP(-4.0655*C18))*C8^(0.0964+0.5565*C18))+73.69*(EXP(-5.0748*C18))*C8/(C8+5.378*EXP(6.2122*C18))</f>
        <v>6.228006123560931</v>
      </c>
    </row>
    <row r="7" spans="2:14" ht="13.2">
      <c r="B7" s="19"/>
      <c r="C7" s="17"/>
      <c r="D7" s="17"/>
      <c r="E7" s="17"/>
      <c r="F7" s="17"/>
      <c r="G7" s="17"/>
      <c r="H7" s="17"/>
    </row>
    <row r="8" spans="2:14" ht="15.6">
      <c r="B8" s="22" t="s">
        <v>57</v>
      </c>
      <c r="C8" s="23">
        <f>(C13*C15*C3)/C17</f>
        <v>5.4981255905563886</v>
      </c>
      <c r="D8" s="17"/>
      <c r="E8" s="17"/>
      <c r="F8" s="17"/>
      <c r="G8" s="17"/>
      <c r="H8" s="17"/>
      <c r="L8">
        <f>24/C8+3.3643*C8^0.3471+0.4607*C8/(C8+2682.5)</f>
        <v>10.444941471654193</v>
      </c>
    </row>
    <row r="9" spans="2:14" ht="13.2">
      <c r="B9" s="22"/>
      <c r="C9" s="23"/>
      <c r="D9" s="17"/>
      <c r="E9" s="17"/>
      <c r="F9" s="17"/>
      <c r="G9" s="17"/>
      <c r="H9" s="17"/>
      <c r="K9" t="s">
        <v>131</v>
      </c>
      <c r="L9">
        <f>(4*C15*(C14-C13)*C19/(3*C13*L8))^(1/2)</f>
        <v>1.1771586813378807</v>
      </c>
      <c r="N9" s="19" t="s">
        <v>140</v>
      </c>
    </row>
    <row r="10" spans="2:14" ht="13.2">
      <c r="B10" s="17" t="s">
        <v>69</v>
      </c>
      <c r="C10" s="17" t="s">
        <v>68</v>
      </c>
      <c r="D10" s="17"/>
      <c r="E10" s="17"/>
      <c r="F10" s="17"/>
      <c r="G10" s="17"/>
      <c r="H10" s="17"/>
    </row>
    <row r="11" spans="2:14" ht="13.2"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</row>
    <row r="12" spans="2:14" ht="13.2"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</row>
    <row r="13" spans="2:14" ht="16.8"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</row>
    <row r="14" spans="2:14" ht="16.8"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</row>
    <row r="15" spans="2:14" ht="15.6"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</row>
    <row r="16" spans="2:14" ht="13.2">
      <c r="B16" s="19" t="s">
        <v>87</v>
      </c>
      <c r="C16" s="21">
        <v>0.37844499999999998</v>
      </c>
      <c r="D16" s="19"/>
      <c r="E16" s="19"/>
      <c r="F16" s="19"/>
      <c r="G16" s="19"/>
      <c r="H16" s="19"/>
    </row>
    <row r="17" spans="2:8" ht="13.2"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</row>
    <row r="18" spans="2:8" ht="13.2"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</row>
    <row r="19" spans="2:8" ht="15.6"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</row>
    <row r="23" spans="2:8">
      <c r="B23" s="68" t="s">
        <v>86</v>
      </c>
      <c r="C23" s="68"/>
      <c r="D23" s="68"/>
      <c r="E23" s="68"/>
      <c r="F23" s="68"/>
      <c r="G23" s="68"/>
      <c r="H23" s="68"/>
    </row>
    <row r="24" spans="2:8">
      <c r="B24" s="68"/>
      <c r="C24" s="68"/>
      <c r="D24" s="68"/>
      <c r="E24" s="68"/>
      <c r="F24" s="68"/>
      <c r="G24" s="68"/>
      <c r="H24" s="68"/>
    </row>
  </sheetData>
  <mergeCells count="1">
    <mergeCell ref="B23:H24"/>
  </mergeCells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0BE-73C1-4DA8-957E-5E35F79737E7}">
  <dimension ref="B3:I12"/>
  <sheetViews>
    <sheetView workbookViewId="0">
      <selection activeCell="G12" sqref="G12"/>
    </sheetView>
  </sheetViews>
  <sheetFormatPr defaultRowHeight="12"/>
  <cols>
    <col min="2" max="2" width="15.21875" customWidth="1"/>
    <col min="7" max="7" width="15.77734375" customWidth="1"/>
  </cols>
  <sheetData>
    <row r="3" spans="2:9" ht="14.4">
      <c r="B3" s="35"/>
      <c r="C3" s="36" t="s">
        <v>81</v>
      </c>
      <c r="D3" s="35"/>
      <c r="H3" s="63" t="s">
        <v>132</v>
      </c>
    </row>
    <row r="4" spans="2:9" ht="14.4">
      <c r="B4" s="37" t="s">
        <v>79</v>
      </c>
      <c r="C4" s="35">
        <f>'Umf~WenandYu'!$B6</f>
        <v>19.891739530682486</v>
      </c>
      <c r="D4" s="35" t="s">
        <v>23</v>
      </c>
      <c r="G4" t="s">
        <v>133</v>
      </c>
      <c r="H4">
        <f>'Ut~Khan&amp;Richardson'!B3</f>
        <v>3.9368211550490027</v>
      </c>
      <c r="I4" t="s">
        <v>135</v>
      </c>
    </row>
    <row r="5" spans="2:9">
      <c r="B5" s="35" t="s">
        <v>39</v>
      </c>
      <c r="C5" s="35">
        <f>'Umf~Ergun'!C7</f>
        <v>18.776715165095155</v>
      </c>
      <c r="D5" s="35" t="s">
        <v>23</v>
      </c>
      <c r="G5" t="s">
        <v>134</v>
      </c>
      <c r="H5">
        <f>'Umf+Ut~Kunii'!P17</f>
        <v>1.9226559564080192</v>
      </c>
      <c r="I5" t="s">
        <v>135</v>
      </c>
    </row>
    <row r="6" spans="2:9">
      <c r="B6" s="35" t="s">
        <v>80</v>
      </c>
      <c r="C6" s="35">
        <f>'Umf+Ut~Kunii'!C4</f>
        <v>20.977509972974083</v>
      </c>
      <c r="D6" s="35" t="s">
        <v>97</v>
      </c>
      <c r="G6" t="s">
        <v>137</v>
      </c>
      <c r="H6">
        <f>'Ut~Rabinovich'!B3</f>
        <v>3.7454295960412471</v>
      </c>
      <c r="I6" t="s">
        <v>135</v>
      </c>
    </row>
    <row r="7" spans="2:9">
      <c r="B7" s="35"/>
      <c r="C7" s="35"/>
      <c r="D7" s="35"/>
      <c r="H7">
        <f>'Umf~'!L4</f>
        <v>1.524451106058452</v>
      </c>
    </row>
    <row r="8" spans="2:9" ht="15.6">
      <c r="B8" s="38" t="s">
        <v>82</v>
      </c>
      <c r="C8" s="39">
        <f>AVERAGE(C4:C6)</f>
        <v>19.88198822291724</v>
      </c>
      <c r="D8" s="35" t="s">
        <v>23</v>
      </c>
    </row>
    <row r="9" spans="2:9">
      <c r="B9" s="35"/>
      <c r="C9" s="35"/>
      <c r="D9" s="35"/>
    </row>
    <row r="10" spans="2:9" ht="15.6">
      <c r="B10" s="40" t="s">
        <v>83</v>
      </c>
      <c r="C10" s="41">
        <f>3*$C$8</f>
        <v>59.645964668751716</v>
      </c>
      <c r="D10" s="42" t="s">
        <v>23</v>
      </c>
    </row>
    <row r="11" spans="2:9" ht="15.6">
      <c r="B11" s="40" t="s">
        <v>84</v>
      </c>
      <c r="C11" s="41">
        <f>4*$C$8</f>
        <v>79.52795289166896</v>
      </c>
      <c r="D11" s="42" t="s">
        <v>23</v>
      </c>
    </row>
    <row r="12" spans="2:9" ht="15.6">
      <c r="B12" s="40" t="s">
        <v>85</v>
      </c>
      <c r="C12" s="41">
        <f>5*$C$8</f>
        <v>99.409941114586204</v>
      </c>
      <c r="D12" s="42" t="s">
        <v>23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topLeftCell="A4" workbookViewId="0">
      <selection activeCell="F39" sqref="F39"/>
    </sheetView>
  </sheetViews>
  <sheetFormatPr defaultColWidth="14.44140625" defaultRowHeight="15" customHeight="1"/>
  <cols>
    <col min="1" max="2" width="8" customWidth="1"/>
    <col min="3" max="3" width="16.109375" customWidth="1"/>
    <col min="4" max="26" width="8" customWidth="1"/>
  </cols>
  <sheetData>
    <row r="1" spans="2:5" ht="12" customHeight="1"/>
    <row r="2" spans="2:5" ht="12" customHeight="1"/>
    <row r="3" spans="2:5" ht="12" customHeight="1"/>
    <row r="4" spans="2:5" ht="12" customHeight="1"/>
    <row r="5" spans="2:5" ht="12" customHeight="1"/>
    <row r="6" spans="2:5" ht="12" customHeight="1"/>
    <row r="7" spans="2:5" ht="12" customHeight="1"/>
    <row r="8" spans="2:5" ht="12" customHeight="1">
      <c r="B8" s="13" t="s">
        <v>45</v>
      </c>
      <c r="C8" s="13">
        <v>0.02</v>
      </c>
    </row>
    <row r="9" spans="2:5" ht="12" customHeight="1"/>
    <row r="10" spans="2:5" ht="12" customHeight="1">
      <c r="B10" s="13" t="s">
        <v>46</v>
      </c>
      <c r="C10" s="13" t="s">
        <v>47</v>
      </c>
      <c r="D10" s="13" t="s">
        <v>48</v>
      </c>
      <c r="E10" s="13" t="s">
        <v>49</v>
      </c>
    </row>
    <row r="11" spans="2:5" ht="12" customHeight="1">
      <c r="B11" s="13">
        <v>0.4</v>
      </c>
      <c r="C11" s="13">
        <f t="shared" ref="C11:C41" si="0">IF(B11&lt;=0.85,0.8*B11^1.28,B11^2.65)</f>
        <v>0.24758639476830818</v>
      </c>
      <c r="D11" s="13">
        <f>IF(B11&lt;=0.85,'Umf+Ut~NETL'!$F$15*B11^1.28,B11^'Umf+Ut~NETL'!$F$16)</f>
        <v>0.23444221321439643</v>
      </c>
      <c r="E11" s="13">
        <f t="shared" ref="E11:E41" si="1">D11/C11</f>
        <v>0.94691072760192618</v>
      </c>
    </row>
    <row r="12" spans="2:5" ht="12" customHeight="1">
      <c r="B12" s="13">
        <f t="shared" ref="B12:B41" si="2">B11+$C$8</f>
        <v>0.42000000000000004</v>
      </c>
      <c r="C12" s="13">
        <f t="shared" si="0"/>
        <v>0.26354153957586496</v>
      </c>
      <c r="D12" s="13">
        <f>IF(B12&lt;=0.85,'Umf+Ut~NETL'!$F$15*B12^1.28,B12^'Umf+Ut~NETL'!$F$16)</f>
        <v>0.24955031099311409</v>
      </c>
      <c r="E12" s="13">
        <f t="shared" si="1"/>
        <v>0.94691072760192607</v>
      </c>
    </row>
    <row r="13" spans="2:5" ht="12" customHeight="1">
      <c r="B13" s="13">
        <f t="shared" si="2"/>
        <v>0.44000000000000006</v>
      </c>
      <c r="C13" s="13">
        <f t="shared" si="0"/>
        <v>0.27971091433367512</v>
      </c>
      <c r="D13" s="13">
        <f>IF(B13&lt;=0.85,'Umf+Ut~NETL'!$F$15*B13^1.28,B13^'Umf+Ut~NETL'!$F$16)</f>
        <v>0.26486126540990035</v>
      </c>
      <c r="E13" s="13">
        <f t="shared" si="1"/>
        <v>0.94691072760192618</v>
      </c>
    </row>
    <row r="14" spans="2:5" ht="12" customHeight="1">
      <c r="B14" s="13">
        <f t="shared" si="2"/>
        <v>0.46000000000000008</v>
      </c>
      <c r="C14" s="13">
        <f t="shared" si="0"/>
        <v>0.29608745806232106</v>
      </c>
      <c r="D14" s="13">
        <f>IF(B14&lt;=0.85,'Umf+Ut~NETL'!$F$15*B14^1.28,B14^'Umf+Ut~NETL'!$F$16)</f>
        <v>0.2803683903475972</v>
      </c>
      <c r="E14" s="13">
        <f t="shared" si="1"/>
        <v>0.94691072760192607</v>
      </c>
    </row>
    <row r="15" spans="2:5" ht="12" customHeight="1">
      <c r="B15" s="13">
        <f t="shared" si="2"/>
        <v>0.48000000000000009</v>
      </c>
      <c r="C15" s="13">
        <f t="shared" si="0"/>
        <v>0.31266464160224877</v>
      </c>
      <c r="D15" s="13">
        <f>IF(B15&lt;=0.85,'Umf+Ut~NETL'!$F$15*B15^1.28,B15^'Umf+Ut~NETL'!$F$16)</f>
        <v>0.29606550327498088</v>
      </c>
      <c r="E15" s="13">
        <f t="shared" si="1"/>
        <v>0.94691072760192618</v>
      </c>
    </row>
    <row r="16" spans="2:5" ht="12" customHeight="1">
      <c r="B16" s="13">
        <f t="shared" si="2"/>
        <v>0.50000000000000011</v>
      </c>
      <c r="C16" s="13">
        <f t="shared" si="0"/>
        <v>0.32943640690702936</v>
      </c>
      <c r="D16" s="13">
        <f>IF(B16&lt;=0.85,'Umf+Ut~NETL'!$F$15*B16^1.28,B16^'Umf+Ut~NETL'!$F$16)</f>
        <v>0.31194686776289937</v>
      </c>
      <c r="E16" s="13">
        <f t="shared" si="1"/>
        <v>0.94691072760192618</v>
      </c>
    </row>
    <row r="17" spans="2:5" ht="12" customHeight="1">
      <c r="B17" s="13">
        <f t="shared" si="2"/>
        <v>0.52000000000000013</v>
      </c>
      <c r="C17" s="13">
        <f t="shared" si="0"/>
        <v>0.34639711543498475</v>
      </c>
      <c r="D17" s="13">
        <f>IF(B17&lt;=0.85,'Umf+Ut~NETL'!$F$15*B17^1.28,B17^'Umf+Ut~NETL'!$F$16)</f>
        <v>0.32800714461574976</v>
      </c>
      <c r="E17" s="13">
        <f t="shared" si="1"/>
        <v>0.94691072760192596</v>
      </c>
    </row>
    <row r="18" spans="2:5" ht="12" customHeight="1">
      <c r="B18" s="13">
        <f t="shared" si="2"/>
        <v>0.54000000000000015</v>
      </c>
      <c r="C18" s="13">
        <f t="shared" si="0"/>
        <v>0.36354150397553964</v>
      </c>
      <c r="D18" s="13">
        <f>IF(B18&lt;=0.85,'Umf+Ut~NETL'!$F$15*B18^1.28,B18^'Umf+Ut~NETL'!$F$16)</f>
        <v>0.34424135004297679</v>
      </c>
      <c r="E18" s="13">
        <f t="shared" si="1"/>
        <v>0.94691072760192618</v>
      </c>
    </row>
    <row r="19" spans="2:5" ht="12" customHeight="1">
      <c r="B19" s="13">
        <f t="shared" si="2"/>
        <v>0.56000000000000016</v>
      </c>
      <c r="C19" s="13">
        <f t="shared" si="0"/>
        <v>0.38086464660165498</v>
      </c>
      <c r="D19" s="13">
        <f>IF(B19&lt;=0.85,'Umf+Ut~NETL'!$F$15*B19^1.28,B19^'Umf+Ut~NETL'!$F$16)</f>
        <v>0.36064481963142353</v>
      </c>
      <c r="E19" s="13">
        <f t="shared" si="1"/>
        <v>0.94691072760192596</v>
      </c>
    </row>
    <row r="20" spans="2:5" ht="12" customHeight="1">
      <c r="B20" s="13">
        <f t="shared" si="2"/>
        <v>0.58000000000000018</v>
      </c>
      <c r="C20" s="13">
        <f t="shared" si="0"/>
        <v>0.39836192170887047</v>
      </c>
      <c r="D20" s="13">
        <f>IF(B20&lt;=0.85,'Umf+Ut~NETL'!$F$15*B20^1.28,B20^'Umf+Ut~NETL'!$F$16)</f>
        <v>0.37721317713424807</v>
      </c>
      <c r="E20" s="13">
        <f t="shared" si="1"/>
        <v>0.94691072760192607</v>
      </c>
    </row>
    <row r="21" spans="2:5" ht="12" customHeight="1">
      <c r="B21" s="13">
        <f t="shared" si="2"/>
        <v>0.6000000000000002</v>
      </c>
      <c r="C21" s="13">
        <f t="shared" si="0"/>
        <v>0.41602898330786475</v>
      </c>
      <c r="D21" s="13">
        <f>IF(B21&lt;=0.85,'Umf+Ut~NETL'!$F$15*B21^1.28,B21^'Umf+Ut~NETL'!$F$16)</f>
        <v>0.39394230728753982</v>
      </c>
      <c r="E21" s="13">
        <f t="shared" si="1"/>
        <v>0.94691072760192618</v>
      </c>
    </row>
    <row r="22" spans="2:5" ht="12" customHeight="1">
      <c r="B22" s="13">
        <f t="shared" si="2"/>
        <v>0.62000000000000022</v>
      </c>
      <c r="C22" s="13">
        <f t="shared" si="0"/>
        <v>0.43386173589727833</v>
      </c>
      <c r="D22" s="13">
        <f>IF(B22&lt;=0.85,'Umf+Ut~NETL'!$F$15*B22^1.28,B22^'Umf+Ut~NETL'!$F$16)</f>
        <v>0.41082833201712654</v>
      </c>
      <c r="E22" s="13">
        <f t="shared" si="1"/>
        <v>0.94691072760192618</v>
      </c>
    </row>
    <row r="23" spans="2:5" ht="12" customHeight="1">
      <c r="B23" s="13">
        <f t="shared" si="2"/>
        <v>0.64000000000000024</v>
      </c>
      <c r="C23" s="13">
        <f t="shared" si="0"/>
        <v>0.45185631236852325</v>
      </c>
      <c r="D23" s="13">
        <f>IF(B23&lt;=0.85,'Umf+Ut~NETL'!$F$15*B23^1.28,B23^'Umf+Ut~NETL'!$F$16)</f>
        <v>0.42786758951640158</v>
      </c>
      <c r="E23" s="13">
        <f t="shared" si="1"/>
        <v>0.94691072760192618</v>
      </c>
    </row>
    <row r="24" spans="2:5" ht="12" customHeight="1">
      <c r="B24" s="13">
        <f t="shared" si="2"/>
        <v>0.66000000000000025</v>
      </c>
      <c r="C24" s="13">
        <f t="shared" si="0"/>
        <v>0.47000905449287461</v>
      </c>
      <c r="D24" s="13">
        <f>IF(B24&lt;=0.85,'Umf+Ut~NETL'!$F$15*B24^1.28,B24^'Umf+Ut~NETL'!$F$16)</f>
        <v>0.44505661576934125</v>
      </c>
      <c r="E24" s="13">
        <f t="shared" si="1"/>
        <v>0.94691072760192618</v>
      </c>
    </row>
    <row r="25" spans="2:5" ht="12" customHeight="1">
      <c r="B25" s="13">
        <f t="shared" si="2"/>
        <v>0.68000000000000027</v>
      </c>
      <c r="C25" s="13">
        <f t="shared" si="0"/>
        <v>0.48831649561952206</v>
      </c>
      <c r="D25" s="13">
        <f>IF(B25&lt;=0.85,'Umf+Ut~NETL'!$F$15*B25^1.28,B25^'Umf+Ut~NETL'!$F$16)</f>
        <v>0.46239212816710445</v>
      </c>
      <c r="E25" s="13">
        <f t="shared" si="1"/>
        <v>0.94691072760192618</v>
      </c>
    </row>
    <row r="26" spans="2:5" ht="12" customHeight="1">
      <c r="B26" s="13">
        <f t="shared" si="2"/>
        <v>0.70000000000000029</v>
      </c>
      <c r="C26" s="13">
        <f t="shared" si="0"/>
        <v>0.50677534527606183</v>
      </c>
      <c r="D26" s="13">
        <f>IF(B26&lt;=0.85,'Umf+Ut~NETL'!$F$15*B26^1.28,B26^'Umf+Ut~NETL'!$F$16)</f>
        <v>0.47987101092607304</v>
      </c>
      <c r="E26" s="13">
        <f t="shared" si="1"/>
        <v>0.94691072760192607</v>
      </c>
    </row>
    <row r="27" spans="2:5" ht="12" customHeight="1">
      <c r="B27" s="13">
        <f t="shared" si="2"/>
        <v>0.72000000000000031</v>
      </c>
      <c r="C27" s="13">
        <f t="shared" si="0"/>
        <v>0.52538247541359562</v>
      </c>
      <c r="D27" s="13">
        <f>IF(B27&lt;=0.85,'Umf+Ut~NETL'!$F$15*B27^1.28,B27^'Umf+Ut~NETL'!$F$16)</f>
        <v>0.49749030206318889</v>
      </c>
      <c r="E27" s="13">
        <f t="shared" si="1"/>
        <v>0.94691072760192618</v>
      </c>
    </row>
    <row r="28" spans="2:5" ht="12" customHeight="1">
      <c r="B28" s="13">
        <f t="shared" si="2"/>
        <v>0.74000000000000032</v>
      </c>
      <c r="C28" s="13">
        <f t="shared" si="0"/>
        <v>0.54413490807977039</v>
      </c>
      <c r="D28" s="13">
        <f>IF(B28&lt;=0.85,'Umf+Ut~NETL'!$F$15*B28^1.28,B28^'Umf+Ut~NETL'!$F$16)</f>
        <v>0.51524718172342254</v>
      </c>
      <c r="E28" s="13">
        <f t="shared" si="1"/>
        <v>0.94691072760192607</v>
      </c>
    </row>
    <row r="29" spans="2:5" ht="12" customHeight="1">
      <c r="B29" s="13">
        <f t="shared" si="2"/>
        <v>0.76000000000000034</v>
      </c>
      <c r="C29" s="13">
        <f t="shared" si="0"/>
        <v>0.56302980433675076</v>
      </c>
      <c r="D29" s="13">
        <f>IF(B29&lt;=0.85,'Umf+Ut~NETL'!$F$15*B29^1.28,B29^'Umf+Ut~NETL'!$F$16)</f>
        <v>0.53313896168608277</v>
      </c>
      <c r="E29" s="13">
        <f t="shared" si="1"/>
        <v>0.94691072760192618</v>
      </c>
    </row>
    <row r="30" spans="2:5" ht="12" customHeight="1">
      <c r="B30" s="13">
        <f t="shared" si="2"/>
        <v>0.78000000000000036</v>
      </c>
      <c r="C30" s="13">
        <f t="shared" si="0"/>
        <v>0.58206445426879505</v>
      </c>
      <c r="D30" s="13">
        <f>IF(B30&lt;=0.85,'Umf+Ut~NETL'!$F$15*B30^1.28,B30^'Umf+Ut~NETL'!$F$16)</f>
        <v>0.55116307590288283</v>
      </c>
      <c r="E30" s="13">
        <f t="shared" si="1"/>
        <v>0.94691072760192618</v>
      </c>
    </row>
    <row r="31" spans="2:5" ht="12" customHeight="1">
      <c r="B31" s="13">
        <f t="shared" si="2"/>
        <v>0.80000000000000038</v>
      </c>
      <c r="C31" s="13">
        <f t="shared" si="0"/>
        <v>0.60123626794698515</v>
      </c>
      <c r="D31" s="13">
        <f>IF(B31&lt;=0.85,'Umf+Ut~NETL'!$F$15*B31^1.28,B31^'Umf+Ut~NETL'!$F$16)</f>
        <v>0.56931707194234626</v>
      </c>
      <c r="E31" s="13">
        <f t="shared" si="1"/>
        <v>0.94691072760192607</v>
      </c>
    </row>
    <row r="32" spans="2:5" ht="12" customHeight="1">
      <c r="B32" s="13">
        <f t="shared" si="2"/>
        <v>0.8200000000000004</v>
      </c>
      <c r="C32" s="13">
        <f t="shared" si="0"/>
        <v>0.62054276723768853</v>
      </c>
      <c r="D32" s="13">
        <f>IF(B32&lt;=0.85,'Umf+Ut~NETL'!$F$15*B32^1.28,B32^'Umf+Ut~NETL'!$F$16)</f>
        <v>0.58759860323315238</v>
      </c>
      <c r="E32" s="13">
        <f t="shared" si="1"/>
        <v>0.94691072760192618</v>
      </c>
    </row>
    <row r="33" spans="2:5" ht="12" customHeight="1">
      <c r="B33" s="13">
        <f t="shared" si="2"/>
        <v>0.84000000000000041</v>
      </c>
      <c r="C33" s="13">
        <f t="shared" si="0"/>
        <v>0.63998157835722047</v>
      </c>
      <c r="D33" s="13">
        <f>IF(B33&lt;=0.85,'Umf+Ut~NETL'!$F$15*B33^1.28,B33^'Umf+Ut~NETL'!$F$16)</f>
        <v>0.60600542201406471</v>
      </c>
      <c r="E33" s="13">
        <f t="shared" si="1"/>
        <v>0.94691072760192607</v>
      </c>
    </row>
    <row r="34" spans="2:5" ht="12" customHeight="1">
      <c r="B34" s="13">
        <f t="shared" si="2"/>
        <v>0.86000000000000043</v>
      </c>
      <c r="C34" s="13">
        <f t="shared" si="0"/>
        <v>0.67053414169916414</v>
      </c>
      <c r="D34" s="13">
        <f>IF(B34&lt;=0.85,'Umf+Ut~NETL'!$F$15*B34^1.28,B34^'Umf+Ut~NETL'!$F$16)</f>
        <v>0.63714218628963559</v>
      </c>
      <c r="E34" s="13">
        <f t="shared" si="1"/>
        <v>0.95020096169165702</v>
      </c>
    </row>
    <row r="35" spans="2:5" ht="12" customHeight="1">
      <c r="B35" s="13">
        <f t="shared" si="2"/>
        <v>0.88000000000000045</v>
      </c>
      <c r="C35" s="13">
        <f t="shared" si="0"/>
        <v>0.71265458105713209</v>
      </c>
      <c r="D35" s="13">
        <f>IF(B35&lt;=0.85,'Umf+Ut~NETL'!$F$15*B35^1.28,B35^'Umf+Ut~NETL'!$F$16)</f>
        <v>0.68245822833367475</v>
      </c>
      <c r="E35" s="13">
        <f t="shared" si="1"/>
        <v>0.95762834685119835</v>
      </c>
    </row>
    <row r="36" spans="2:5" ht="12" customHeight="1">
      <c r="B36" s="13">
        <f t="shared" si="2"/>
        <v>0.90000000000000047</v>
      </c>
      <c r="C36" s="13">
        <f t="shared" si="0"/>
        <v>0.75638455122072246</v>
      </c>
      <c r="D36" s="13">
        <f>IF(B36&lt;=0.85,'Umf+Ut~NETL'!$F$15*B36^1.28,B36^'Umf+Ut~NETL'!$F$16)</f>
        <v>0.72986943158562012</v>
      </c>
      <c r="E36" s="13">
        <f t="shared" si="1"/>
        <v>0.96494492174343094</v>
      </c>
    </row>
    <row r="37" spans="2:5" ht="12" customHeight="1">
      <c r="B37" s="13">
        <f t="shared" si="2"/>
        <v>0.92000000000000048</v>
      </c>
      <c r="C37" s="13">
        <f t="shared" si="0"/>
        <v>0.80174773643876707</v>
      </c>
      <c r="D37" s="13">
        <f>IF(B37&lt;=0.85,'Umf+Ut~NETL'!$F$15*B37^1.28,B37^'Umf+Ut~NETL'!$F$16)</f>
        <v>0.77942286869836197</v>
      </c>
      <c r="E37" s="13">
        <f t="shared" si="1"/>
        <v>0.97215474802639479</v>
      </c>
    </row>
    <row r="38" spans="2:5" ht="12" customHeight="1">
      <c r="B38" s="13">
        <f t="shared" si="2"/>
        <v>0.9400000000000005</v>
      </c>
      <c r="C38" s="13">
        <f t="shared" si="0"/>
        <v>0.84876763742578976</v>
      </c>
      <c r="D38" s="13">
        <f>IF(B38&lt;=0.85,'Umf+Ut~NETL'!$F$15*B38^1.28,B38^'Umf+Ut~NETL'!$F$16)</f>
        <v>0.83116560049042909</v>
      </c>
      <c r="E38" s="13">
        <f t="shared" si="1"/>
        <v>0.9792616540037441</v>
      </c>
    </row>
    <row r="39" spans="2:5" ht="12" customHeight="1">
      <c r="B39" s="13">
        <f t="shared" si="2"/>
        <v>0.96000000000000052</v>
      </c>
      <c r="C39" s="13">
        <f t="shared" si="0"/>
        <v>0.89746757672975197</v>
      </c>
      <c r="D39" s="13">
        <f>IF(B39&lt;=0.85,'Umf+Ut~NETL'!$F$15*B39^1.28,B39^'Umf+Ut~NETL'!$F$16)</f>
        <v>0.88514467620621895</v>
      </c>
      <c r="E39" s="13">
        <f t="shared" si="1"/>
        <v>0.98626925268048571</v>
      </c>
    </row>
    <row r="40" spans="2:5" ht="12" customHeight="1">
      <c r="B40" s="13">
        <f t="shared" si="2"/>
        <v>0.98000000000000054</v>
      </c>
      <c r="C40" s="13">
        <f t="shared" si="0"/>
        <v>0.94787070383228234</v>
      </c>
      <c r="D40" s="13">
        <f>IF(B40&lt;=0.85,'Umf+Ut~NETL'!$F$15*B40^1.28,B40^'Umf+Ut~NETL'!$F$16)</f>
        <v>0.94140713376508822</v>
      </c>
      <c r="E40" s="13">
        <f t="shared" si="1"/>
        <v>0.99318095807681195</v>
      </c>
    </row>
    <row r="41" spans="2:5" ht="12" customHeight="1">
      <c r="B41" s="13">
        <f t="shared" si="2"/>
        <v>1.0000000000000004</v>
      </c>
      <c r="C41" s="13">
        <f t="shared" si="0"/>
        <v>1.0000000000000011</v>
      </c>
      <c r="D41" s="13">
        <f>IF(B41&lt;=0.85,'Umf+Ut~NETL'!$F$15*B41^1.28,B41^'Umf+Ut~NETL'!$F$16)</f>
        <v>1.0000000000000013</v>
      </c>
      <c r="E41" s="13">
        <f t="shared" si="1"/>
        <v>1.0000000000000002</v>
      </c>
    </row>
    <row r="42" spans="2:5" ht="12" customHeight="1"/>
    <row r="43" spans="2:5" ht="12" customHeight="1"/>
    <row r="44" spans="2:5" ht="12" customHeight="1"/>
    <row r="45" spans="2:5" ht="12" customHeight="1"/>
    <row r="46" spans="2:5" ht="12" customHeight="1"/>
    <row r="47" spans="2:5" ht="12" customHeight="1"/>
    <row r="48" spans="2:5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Umf+Ut~NETL</vt:lpstr>
      <vt:lpstr>Umf~WenandYu</vt:lpstr>
      <vt:lpstr>Ut~Khan&amp;Richardson</vt:lpstr>
      <vt:lpstr>Umf+Ut~Kunii</vt:lpstr>
      <vt:lpstr>Ut~Rabinovich</vt:lpstr>
      <vt:lpstr>Umf~Ergun</vt:lpstr>
      <vt:lpstr>Umf~</vt:lpstr>
      <vt:lpstr>Umf+Ut~Simulationvalues</vt:lpstr>
      <vt:lpstr>Datasheet</vt:lpstr>
      <vt:lpstr>Sim_CASES</vt:lpstr>
      <vt:lpstr>CASES_STEP</vt:lpstr>
      <vt:lpstr>V_DP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Syamlal</dc:creator>
  <cp:lastModifiedBy>y y</cp:lastModifiedBy>
  <dcterms:created xsi:type="dcterms:W3CDTF">2020-08-23T05:28:28Z</dcterms:created>
  <dcterms:modified xsi:type="dcterms:W3CDTF">2020-10-01T04:06:58Z</dcterms:modified>
</cp:coreProperties>
</file>