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 activeTab="2"/>
  </bookViews>
  <sheets>
    <sheet name="Hints" sheetId="3" r:id="rId1"/>
    <sheet name="Data" sheetId="1" r:id="rId2"/>
    <sheet name="Analysis" sheetId="2" r:id="rId3"/>
  </sheets>
  <definedNames>
    <definedName name="_xlnm._FilterDatabase" localSheetId="2" hidden="1">Analysis!$A$2:$M$74</definedName>
    <definedName name="_xlnm._FilterDatabase" localSheetId="1" hidden="1">Data!$A$1:$N$582</definedName>
    <definedName name="AOV">Data!$I$3:$I$581</definedName>
    <definedName name="City">Data!$C$3:$C$581</definedName>
    <definedName name="City_Cuisine">Data!$B$2:$B$582</definedName>
    <definedName name="Cuisine">Data!$D$3:$D$581</definedName>
    <definedName name="Modern_Confectionary">Data!$E$3:$E$581</definedName>
    <definedName name="OPD">Data!$H$3:$H$581</definedName>
    <definedName name="Rank">Data!$K$2:$K$582</definedName>
    <definedName name="RESTAURANT_ID">Data!$A$3:$A$581</definedName>
    <definedName name="Restaurant_Name">Data!$E$3:$E$581</definedName>
    <definedName name="RESTAURANT_RATING">Data!$F$3:$F$581</definedName>
    <definedName name="Sonipat">Data!$C$3:$C$581</definedName>
    <definedName name="Sonipat_Subs___Wraps">Data!$B$3:$B$581</definedName>
    <definedName name="Subs___Wraps">Data!$D$3:$D$581</definedName>
    <definedName name="total_amt">Data!$J$3:$J$581</definedName>
    <definedName name="TOTAL_ORDERS">Data!$G$3:$G$581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4" i="2" a="1"/>
  <c r="H74" s="1"/>
  <c r="E4" l="1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L5" a="1"/>
  <c r="L5" s="1"/>
  <c r="L6" a="1"/>
  <c r="L6" s="1"/>
  <c r="L7" a="1"/>
  <c r="L7" s="1"/>
  <c r="L8" a="1"/>
  <c r="L8" s="1"/>
  <c r="L9" a="1"/>
  <c r="L9" s="1"/>
  <c r="L10" a="1"/>
  <c r="L10" s="1"/>
  <c r="L11" a="1"/>
  <c r="L11" s="1"/>
  <c r="L12" a="1"/>
  <c r="L12" s="1"/>
  <c r="L13" a="1"/>
  <c r="L13" s="1"/>
  <c r="L14" a="1"/>
  <c r="L14" s="1"/>
  <c r="L15" a="1"/>
  <c r="L15" s="1"/>
  <c r="L16" a="1"/>
  <c r="L16" s="1"/>
  <c r="L17" a="1"/>
  <c r="L17" s="1"/>
  <c r="L18" a="1"/>
  <c r="L18" s="1"/>
  <c r="L19" a="1"/>
  <c r="L19" s="1"/>
  <c r="L20" a="1"/>
  <c r="L20" s="1"/>
  <c r="L21" a="1"/>
  <c r="L21" s="1"/>
  <c r="L22" a="1"/>
  <c r="L22" s="1"/>
  <c r="L23" a="1"/>
  <c r="L23" s="1"/>
  <c r="L24" a="1"/>
  <c r="L24" s="1"/>
  <c r="L25" a="1"/>
  <c r="L25" s="1"/>
  <c r="L26" a="1"/>
  <c r="L26" s="1"/>
  <c r="L27" a="1"/>
  <c r="L27" s="1"/>
  <c r="L28" a="1"/>
  <c r="L28" s="1"/>
  <c r="L29" a="1"/>
  <c r="L29" s="1"/>
  <c r="L30" a="1"/>
  <c r="L30" s="1"/>
  <c r="L31" a="1"/>
  <c r="L31" s="1"/>
  <c r="L32" a="1"/>
  <c r="L32" s="1"/>
  <c r="L33" a="1"/>
  <c r="L33" s="1"/>
  <c r="L34" a="1"/>
  <c r="L34" s="1"/>
  <c r="L35" a="1"/>
  <c r="L35" s="1"/>
  <c r="L36" a="1"/>
  <c r="L36" s="1"/>
  <c r="L37" a="1"/>
  <c r="L37" s="1"/>
  <c r="L38" a="1"/>
  <c r="L38" s="1"/>
  <c r="L39" a="1"/>
  <c r="L39" s="1"/>
  <c r="L40" a="1"/>
  <c r="L40" s="1"/>
  <c r="L41" a="1"/>
  <c r="L41" s="1"/>
  <c r="L42" a="1"/>
  <c r="L42" s="1"/>
  <c r="L43" a="1"/>
  <c r="L43" s="1"/>
  <c r="L44" a="1"/>
  <c r="L44" s="1"/>
  <c r="L45" a="1"/>
  <c r="L45" s="1"/>
  <c r="L46" a="1"/>
  <c r="L46" s="1"/>
  <c r="L47" a="1"/>
  <c r="L47" s="1"/>
  <c r="L48" a="1"/>
  <c r="L48" s="1"/>
  <c r="L49" a="1"/>
  <c r="L49" s="1"/>
  <c r="L50" a="1"/>
  <c r="L50" s="1"/>
  <c r="L51" a="1"/>
  <c r="L51" s="1"/>
  <c r="L52" a="1"/>
  <c r="L52" s="1"/>
  <c r="L53" a="1"/>
  <c r="L53" s="1"/>
  <c r="L54" a="1"/>
  <c r="L54" s="1"/>
  <c r="L55" a="1"/>
  <c r="L55" s="1"/>
  <c r="L56" a="1"/>
  <c r="L56" s="1"/>
  <c r="L57" a="1"/>
  <c r="L57" s="1"/>
  <c r="L58" a="1"/>
  <c r="L58" s="1"/>
  <c r="L59" a="1"/>
  <c r="L59" s="1"/>
  <c r="L60" a="1"/>
  <c r="L60" s="1"/>
  <c r="L61" a="1"/>
  <c r="L61" s="1"/>
  <c r="L62" a="1"/>
  <c r="L62" s="1"/>
  <c r="L63" a="1"/>
  <c r="L63" s="1"/>
  <c r="L64" a="1"/>
  <c r="L64" s="1"/>
  <c r="L65" a="1"/>
  <c r="L65" s="1"/>
  <c r="L66" a="1"/>
  <c r="L66" s="1"/>
  <c r="L67" a="1"/>
  <c r="L67" s="1"/>
  <c r="L68" a="1"/>
  <c r="L68" s="1"/>
  <c r="L69" a="1"/>
  <c r="L69" s="1"/>
  <c r="L70" a="1"/>
  <c r="L70" s="1"/>
  <c r="L71" a="1"/>
  <c r="L71" s="1"/>
  <c r="L72" a="1"/>
  <c r="L72" s="1"/>
  <c r="L73" a="1"/>
  <c r="L73" s="1"/>
  <c r="L74" a="1"/>
  <c r="L74" s="1"/>
  <c r="L4" a="1"/>
  <c r="L4" s="1"/>
  <c r="K5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13" a="1"/>
  <c r="K13" s="1"/>
  <c r="K14" a="1"/>
  <c r="K14" s="1"/>
  <c r="K15" a="1"/>
  <c r="K15" s="1"/>
  <c r="K16" a="1"/>
  <c r="K16" s="1"/>
  <c r="K17" a="1"/>
  <c r="K17" s="1"/>
  <c r="K18" a="1"/>
  <c r="K18" s="1"/>
  <c r="K19" a="1"/>
  <c r="K19" s="1"/>
  <c r="K20" a="1"/>
  <c r="K20" s="1"/>
  <c r="K21" a="1"/>
  <c r="K21" s="1"/>
  <c r="K22" a="1"/>
  <c r="K22" s="1"/>
  <c r="K23" a="1"/>
  <c r="K23" s="1"/>
  <c r="K24" a="1"/>
  <c r="K24" s="1"/>
  <c r="K25" a="1"/>
  <c r="K25" s="1"/>
  <c r="K26" a="1"/>
  <c r="K26" s="1"/>
  <c r="K27" a="1"/>
  <c r="K27" s="1"/>
  <c r="K28" a="1"/>
  <c r="K28" s="1"/>
  <c r="K29" a="1"/>
  <c r="K29" s="1"/>
  <c r="K30" a="1"/>
  <c r="K30" s="1"/>
  <c r="K31" a="1"/>
  <c r="K31" s="1"/>
  <c r="K32" a="1"/>
  <c r="K32" s="1"/>
  <c r="K33" a="1"/>
  <c r="K33" s="1"/>
  <c r="K34" a="1"/>
  <c r="K34" s="1"/>
  <c r="K35" a="1"/>
  <c r="K35" s="1"/>
  <c r="K36" a="1"/>
  <c r="K36" s="1"/>
  <c r="K37" a="1"/>
  <c r="K37" s="1"/>
  <c r="K38" a="1"/>
  <c r="K38" s="1"/>
  <c r="K39" a="1"/>
  <c r="K39" s="1"/>
  <c r="K40" a="1"/>
  <c r="K40" s="1"/>
  <c r="K41" a="1"/>
  <c r="K41" s="1"/>
  <c r="K42" a="1"/>
  <c r="K42" s="1"/>
  <c r="K43" a="1"/>
  <c r="K43" s="1"/>
  <c r="K44" a="1"/>
  <c r="K44" s="1"/>
  <c r="K45" a="1"/>
  <c r="K45" s="1"/>
  <c r="K46" a="1"/>
  <c r="K46" s="1"/>
  <c r="K47" a="1"/>
  <c r="K47" s="1"/>
  <c r="K48" a="1"/>
  <c r="K48" s="1"/>
  <c r="K49" a="1"/>
  <c r="K49" s="1"/>
  <c r="K50" a="1"/>
  <c r="K50" s="1"/>
  <c r="K51" a="1"/>
  <c r="K51" s="1"/>
  <c r="K52" a="1"/>
  <c r="K52" s="1"/>
  <c r="K53" a="1"/>
  <c r="K53" s="1"/>
  <c r="K54" a="1"/>
  <c r="K54" s="1"/>
  <c r="K55" a="1"/>
  <c r="K55" s="1"/>
  <c r="K56" a="1"/>
  <c r="K56" s="1"/>
  <c r="K57" a="1"/>
  <c r="K57" s="1"/>
  <c r="K58" a="1"/>
  <c r="K58" s="1"/>
  <c r="K59" a="1"/>
  <c r="K59" s="1"/>
  <c r="K60" a="1"/>
  <c r="K60" s="1"/>
  <c r="K61" a="1"/>
  <c r="K61" s="1"/>
  <c r="K62" a="1"/>
  <c r="K62" s="1"/>
  <c r="K63" a="1"/>
  <c r="K63" s="1"/>
  <c r="K64" a="1"/>
  <c r="K64" s="1"/>
  <c r="K65" a="1"/>
  <c r="K65" s="1"/>
  <c r="K66" a="1"/>
  <c r="K66" s="1"/>
  <c r="K67" a="1"/>
  <c r="K67" s="1"/>
  <c r="K68" a="1"/>
  <c r="K68" s="1"/>
  <c r="K69" a="1"/>
  <c r="K69" s="1"/>
  <c r="K70" a="1"/>
  <c r="K70" s="1"/>
  <c r="K71" a="1"/>
  <c r="K71" s="1"/>
  <c r="K72" a="1"/>
  <c r="K72" s="1"/>
  <c r="K73" a="1"/>
  <c r="K73" s="1"/>
  <c r="K74" a="1"/>
  <c r="K74" s="1"/>
  <c r="K4" a="1"/>
  <c r="K4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16" a="1"/>
  <c r="M16" s="1"/>
  <c r="M17" a="1"/>
  <c r="M17" s="1"/>
  <c r="M18" a="1"/>
  <c r="M18" s="1"/>
  <c r="M19" a="1"/>
  <c r="M19" s="1"/>
  <c r="M20" a="1"/>
  <c r="M20" s="1"/>
  <c r="M21" a="1"/>
  <c r="M21" s="1"/>
  <c r="M22" a="1"/>
  <c r="M22" s="1"/>
  <c r="M23" a="1"/>
  <c r="M23" s="1"/>
  <c r="M24" a="1"/>
  <c r="M24" s="1"/>
  <c r="M25" a="1"/>
  <c r="M25" s="1"/>
  <c r="M26" a="1"/>
  <c r="M26" s="1"/>
  <c r="M27" a="1"/>
  <c r="M27" s="1"/>
  <c r="M28" a="1"/>
  <c r="M28" s="1"/>
  <c r="M29" a="1"/>
  <c r="M29" s="1"/>
  <c r="M30" a="1"/>
  <c r="M30" s="1"/>
  <c r="M31" a="1"/>
  <c r="M31" s="1"/>
  <c r="M32" a="1"/>
  <c r="M32" s="1"/>
  <c r="M33" a="1"/>
  <c r="M33" s="1"/>
  <c r="M34" a="1"/>
  <c r="M34" s="1"/>
  <c r="M35" a="1"/>
  <c r="M35" s="1"/>
  <c r="M36" a="1"/>
  <c r="M36" s="1"/>
  <c r="M37" a="1"/>
  <c r="M37" s="1"/>
  <c r="M38" a="1"/>
  <c r="M38" s="1"/>
  <c r="M39" a="1"/>
  <c r="M39" s="1"/>
  <c r="M40" a="1"/>
  <c r="M40" s="1"/>
  <c r="M41" a="1"/>
  <c r="M41" s="1"/>
  <c r="M42" a="1"/>
  <c r="M42" s="1"/>
  <c r="M43" a="1"/>
  <c r="M43" s="1"/>
  <c r="M44" a="1"/>
  <c r="M44" s="1"/>
  <c r="M45" a="1"/>
  <c r="M45" s="1"/>
  <c r="M46" a="1"/>
  <c r="M46" s="1"/>
  <c r="M47" a="1"/>
  <c r="M47" s="1"/>
  <c r="M48" a="1"/>
  <c r="M48" s="1"/>
  <c r="M49" a="1"/>
  <c r="M49" s="1"/>
  <c r="M50" a="1"/>
  <c r="M50" s="1"/>
  <c r="M51" a="1"/>
  <c r="M51" s="1"/>
  <c r="M52" a="1"/>
  <c r="M52" s="1"/>
  <c r="M53" a="1"/>
  <c r="M53" s="1"/>
  <c r="M54" a="1"/>
  <c r="M54" s="1"/>
  <c r="M55" a="1"/>
  <c r="M55" s="1"/>
  <c r="M56" a="1"/>
  <c r="M56" s="1"/>
  <c r="M57" a="1"/>
  <c r="M57" s="1"/>
  <c r="M58" a="1"/>
  <c r="M58" s="1"/>
  <c r="M59" a="1"/>
  <c r="M59" s="1"/>
  <c r="M60" a="1"/>
  <c r="M60" s="1"/>
  <c r="M61" a="1"/>
  <c r="M61" s="1"/>
  <c r="M62" a="1"/>
  <c r="M62" s="1"/>
  <c r="M63" a="1"/>
  <c r="M63" s="1"/>
  <c r="M64" a="1"/>
  <c r="M64" s="1"/>
  <c r="M65" a="1"/>
  <c r="M65" s="1"/>
  <c r="M66" a="1"/>
  <c r="M66" s="1"/>
  <c r="M67" a="1"/>
  <c r="M67" s="1"/>
  <c r="M68" a="1"/>
  <c r="M68" s="1"/>
  <c r="M69" a="1"/>
  <c r="M69" s="1"/>
  <c r="M70" a="1"/>
  <c r="M70" s="1"/>
  <c r="M71" a="1"/>
  <c r="M71" s="1"/>
  <c r="M72" a="1"/>
  <c r="M72" s="1"/>
  <c r="M73" a="1"/>
  <c r="M73" s="1"/>
  <c r="M74" a="1"/>
  <c r="M74" s="1"/>
  <c r="M4" a="1"/>
  <c r="M4" s="1"/>
  <c r="K3" i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2"/>
  <c r="F5" i="2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28" a="1"/>
  <c r="F28" s="1"/>
  <c r="F29" a="1"/>
  <c r="F29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5" a="1"/>
  <c r="F45" s="1"/>
  <c r="F46" a="1"/>
  <c r="F46" s="1"/>
  <c r="F47" a="1"/>
  <c r="F47" s="1"/>
  <c r="F48" a="1"/>
  <c r="F48" s="1"/>
  <c r="F49" a="1"/>
  <c r="F49" s="1"/>
  <c r="F50" a="1"/>
  <c r="F50" s="1"/>
  <c r="F51" a="1"/>
  <c r="F51" s="1"/>
  <c r="F52" a="1"/>
  <c r="F52" s="1"/>
  <c r="F53" a="1"/>
  <c r="F53" s="1"/>
  <c r="F54" a="1"/>
  <c r="F54" s="1"/>
  <c r="F55" a="1"/>
  <c r="F55" s="1"/>
  <c r="F56" a="1"/>
  <c r="F56" s="1"/>
  <c r="F57" a="1"/>
  <c r="F57" s="1"/>
  <c r="F58" a="1"/>
  <c r="F58" s="1"/>
  <c r="F59" a="1"/>
  <c r="F59" s="1"/>
  <c r="F60" a="1"/>
  <c r="F60" s="1"/>
  <c r="F61" a="1"/>
  <c r="F61" s="1"/>
  <c r="F62" a="1"/>
  <c r="F62" s="1"/>
  <c r="F63" a="1"/>
  <c r="F63" s="1"/>
  <c r="F64" a="1"/>
  <c r="F64" s="1"/>
  <c r="F65" a="1"/>
  <c r="F65" s="1"/>
  <c r="F66" a="1"/>
  <c r="F66" s="1"/>
  <c r="F67" a="1"/>
  <c r="F67" s="1"/>
  <c r="F68" a="1"/>
  <c r="F68" s="1"/>
  <c r="F69" a="1"/>
  <c r="F69" s="1"/>
  <c r="F70" a="1"/>
  <c r="F70" s="1"/>
  <c r="F71" a="1"/>
  <c r="F71" s="1"/>
  <c r="F72" a="1"/>
  <c r="F72" s="1"/>
  <c r="F73" a="1"/>
  <c r="F73" s="1"/>
  <c r="F74" a="1"/>
  <c r="F74" s="1"/>
  <c r="F4" a="1"/>
  <c r="F4" s="1"/>
  <c r="I5" a="1"/>
  <c r="I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14" a="1"/>
  <c r="I14" s="1"/>
  <c r="I15" a="1"/>
  <c r="I15" s="1"/>
  <c r="I16" a="1"/>
  <c r="I16" s="1"/>
  <c r="I17" a="1"/>
  <c r="I17" s="1"/>
  <c r="I18" a="1"/>
  <c r="I18" s="1"/>
  <c r="I19" a="1"/>
  <c r="I19" s="1"/>
  <c r="I20" a="1"/>
  <c r="I20" s="1"/>
  <c r="I21" a="1"/>
  <c r="I21" s="1"/>
  <c r="I22" a="1"/>
  <c r="I22" s="1"/>
  <c r="I23" a="1"/>
  <c r="I23" s="1"/>
  <c r="I24" a="1"/>
  <c r="I24" s="1"/>
  <c r="I25" a="1"/>
  <c r="I25" s="1"/>
  <c r="I26" a="1"/>
  <c r="I26" s="1"/>
  <c r="I27" a="1"/>
  <c r="I27" s="1"/>
  <c r="I28" a="1"/>
  <c r="I28" s="1"/>
  <c r="I29" a="1"/>
  <c r="I29" s="1"/>
  <c r="I30" a="1"/>
  <c r="I30" s="1"/>
  <c r="I31" a="1"/>
  <c r="I31" s="1"/>
  <c r="I32" a="1"/>
  <c r="I32" s="1"/>
  <c r="I33" a="1"/>
  <c r="I33" s="1"/>
  <c r="I34" a="1"/>
  <c r="I34" s="1"/>
  <c r="I35" a="1"/>
  <c r="I35" s="1"/>
  <c r="I36" a="1"/>
  <c r="I36" s="1"/>
  <c r="I37" a="1"/>
  <c r="I37" s="1"/>
  <c r="I38" a="1"/>
  <c r="I38" s="1"/>
  <c r="I39" a="1"/>
  <c r="I39" s="1"/>
  <c r="I40" a="1"/>
  <c r="I40" s="1"/>
  <c r="I41" a="1"/>
  <c r="I41" s="1"/>
  <c r="I42" a="1"/>
  <c r="I42" s="1"/>
  <c r="I43" a="1"/>
  <c r="I43" s="1"/>
  <c r="I44" a="1"/>
  <c r="I44" s="1"/>
  <c r="I45" a="1"/>
  <c r="I45" s="1"/>
  <c r="I46" a="1"/>
  <c r="I46" s="1"/>
  <c r="I47" a="1"/>
  <c r="I47" s="1"/>
  <c r="I48" a="1"/>
  <c r="I48" s="1"/>
  <c r="I49" a="1"/>
  <c r="I49" s="1"/>
  <c r="I50" a="1"/>
  <c r="I50" s="1"/>
  <c r="I51" a="1"/>
  <c r="I51" s="1"/>
  <c r="I52" a="1"/>
  <c r="I52" s="1"/>
  <c r="I53" a="1"/>
  <c r="I53" s="1"/>
  <c r="I54" a="1"/>
  <c r="I54" s="1"/>
  <c r="I55" a="1"/>
  <c r="I55" s="1"/>
  <c r="I56" a="1"/>
  <c r="I56" s="1"/>
  <c r="I57" a="1"/>
  <c r="I57" s="1"/>
  <c r="I58" a="1"/>
  <c r="I58" s="1"/>
  <c r="I59" a="1"/>
  <c r="I59" s="1"/>
  <c r="I60" a="1"/>
  <c r="I60" s="1"/>
  <c r="I61" a="1"/>
  <c r="I61" s="1"/>
  <c r="I62" a="1"/>
  <c r="I62" s="1"/>
  <c r="I63" a="1"/>
  <c r="I63" s="1"/>
  <c r="I64" a="1"/>
  <c r="I64" s="1"/>
  <c r="I65" a="1"/>
  <c r="I65" s="1"/>
  <c r="I66" a="1"/>
  <c r="I66" s="1"/>
  <c r="I67" a="1"/>
  <c r="I67" s="1"/>
  <c r="I68" a="1"/>
  <c r="I68" s="1"/>
  <c r="I69" a="1"/>
  <c r="I69" s="1"/>
  <c r="I70" a="1"/>
  <c r="I70" s="1"/>
  <c r="I71" a="1"/>
  <c r="I71" s="1"/>
  <c r="I72" a="1"/>
  <c r="I72" s="1"/>
  <c r="I73" a="1"/>
  <c r="I73" s="1"/>
  <c r="I74" a="1"/>
  <c r="I74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 s="1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6" a="1"/>
  <c r="H36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49" a="1"/>
  <c r="H49" s="1"/>
  <c r="H50" a="1"/>
  <c r="H50" s="1"/>
  <c r="H51" a="1"/>
  <c r="H51" s="1"/>
  <c r="H52" a="1"/>
  <c r="H52" s="1"/>
  <c r="H53" a="1"/>
  <c r="H53" s="1"/>
  <c r="H54" a="1"/>
  <c r="H54" s="1"/>
  <c r="H55" a="1"/>
  <c r="H55" s="1"/>
  <c r="H56" a="1"/>
  <c r="H56" s="1"/>
  <c r="H57" a="1"/>
  <c r="H57" s="1"/>
  <c r="H58" a="1"/>
  <c r="H58" s="1"/>
  <c r="H59" a="1"/>
  <c r="H59" s="1"/>
  <c r="H60" a="1"/>
  <c r="H60" s="1"/>
  <c r="H61" a="1"/>
  <c r="H61" s="1"/>
  <c r="H62" a="1"/>
  <c r="H62" s="1"/>
  <c r="H63" a="1"/>
  <c r="H63" s="1"/>
  <c r="H64" a="1"/>
  <c r="H64" s="1"/>
  <c r="H65" a="1"/>
  <c r="H65" s="1"/>
  <c r="H66" a="1"/>
  <c r="H66" s="1"/>
  <c r="H67" a="1"/>
  <c r="H67" s="1"/>
  <c r="H68" a="1"/>
  <c r="H68" s="1"/>
  <c r="H69" a="1"/>
  <c r="H69" s="1"/>
  <c r="H70" a="1"/>
  <c r="H70" s="1"/>
  <c r="H71" a="1"/>
  <c r="H71" s="1"/>
  <c r="H72" a="1"/>
  <c r="H72" s="1"/>
  <c r="H73" a="1"/>
  <c r="H73" s="1"/>
  <c r="H4" a="1"/>
  <c r="H4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G12" a="1"/>
  <c r="G12" s="1"/>
  <c r="G13" a="1"/>
  <c r="G13" s="1"/>
  <c r="G14" a="1"/>
  <c r="G14" s="1"/>
  <c r="G15" a="1"/>
  <c r="G15" s="1"/>
  <c r="G16" a="1"/>
  <c r="G16" s="1"/>
  <c r="G17" a="1"/>
  <c r="G17" s="1"/>
  <c r="G18" a="1"/>
  <c r="G18" s="1"/>
  <c r="G19" a="1"/>
  <c r="G19" s="1"/>
  <c r="G20" a="1"/>
  <c r="G20" s="1"/>
  <c r="G21" a="1"/>
  <c r="G21" s="1"/>
  <c r="G22" a="1"/>
  <c r="G22" s="1"/>
  <c r="G23" a="1"/>
  <c r="G23" s="1"/>
  <c r="G24" a="1"/>
  <c r="G24" s="1"/>
  <c r="G25" a="1"/>
  <c r="G25" s="1"/>
  <c r="G26" a="1"/>
  <c r="G26" s="1"/>
  <c r="G27" a="1"/>
  <c r="G27" s="1"/>
  <c r="G28" a="1"/>
  <c r="G28" s="1"/>
  <c r="G29" a="1"/>
  <c r="G29" s="1"/>
  <c r="G30" a="1"/>
  <c r="G30" s="1"/>
  <c r="G31" a="1"/>
  <c r="G31" s="1"/>
  <c r="G32" a="1"/>
  <c r="G32" s="1"/>
  <c r="G33" a="1"/>
  <c r="G33" s="1"/>
  <c r="G34" a="1"/>
  <c r="G34" s="1"/>
  <c r="G35" a="1"/>
  <c r="G35" s="1"/>
  <c r="G36" a="1"/>
  <c r="G36" s="1"/>
  <c r="G37" a="1"/>
  <c r="G37" s="1"/>
  <c r="G38" a="1"/>
  <c r="G38" s="1"/>
  <c r="G39" a="1"/>
  <c r="G39" s="1"/>
  <c r="G40" a="1"/>
  <c r="G40" s="1"/>
  <c r="G41" a="1"/>
  <c r="G41" s="1"/>
  <c r="G42" a="1"/>
  <c r="G42" s="1"/>
  <c r="G43" a="1"/>
  <c r="G43" s="1"/>
  <c r="G44" a="1"/>
  <c r="G44" s="1"/>
  <c r="G45" a="1"/>
  <c r="G45" s="1"/>
  <c r="G46" a="1"/>
  <c r="G46" s="1"/>
  <c r="G47" a="1"/>
  <c r="G47" s="1"/>
  <c r="G48" a="1"/>
  <c r="G48" s="1"/>
  <c r="G49" a="1"/>
  <c r="G49" s="1"/>
  <c r="G50" a="1"/>
  <c r="G50" s="1"/>
  <c r="G51" a="1"/>
  <c r="G51" s="1"/>
  <c r="G52" a="1"/>
  <c r="G52" s="1"/>
  <c r="G53" a="1"/>
  <c r="G53" s="1"/>
  <c r="G54" a="1"/>
  <c r="G54" s="1"/>
  <c r="G55" a="1"/>
  <c r="G55" s="1"/>
  <c r="G56" a="1"/>
  <c r="G56" s="1"/>
  <c r="G57" a="1"/>
  <c r="G57" s="1"/>
  <c r="G58" a="1"/>
  <c r="G58" s="1"/>
  <c r="G59" a="1"/>
  <c r="G59" s="1"/>
  <c r="G60" a="1"/>
  <c r="G60" s="1"/>
  <c r="G61" a="1"/>
  <c r="G61" s="1"/>
  <c r="G62" a="1"/>
  <c r="G62" s="1"/>
  <c r="G63" a="1"/>
  <c r="G63" s="1"/>
  <c r="G64" a="1"/>
  <c r="G64" s="1"/>
  <c r="G65" a="1"/>
  <c r="G65" s="1"/>
  <c r="G66" a="1"/>
  <c r="G66" s="1"/>
  <c r="G67" a="1"/>
  <c r="G67" s="1"/>
  <c r="G68" a="1"/>
  <c r="G68" s="1"/>
  <c r="G69" a="1"/>
  <c r="G69" s="1"/>
  <c r="G70" a="1"/>
  <c r="G70" s="1"/>
  <c r="G71" a="1"/>
  <c r="G71" s="1"/>
  <c r="G72" a="1"/>
  <c r="G72" s="1"/>
  <c r="G73" a="1"/>
  <c r="G73" s="1"/>
  <c r="G74" a="1"/>
  <c r="G74" s="1"/>
  <c r="G4" a="1"/>
  <c r="G4" s="1"/>
  <c r="K585" i="1"/>
  <c r="J73" i="2" l="1"/>
  <c r="J57"/>
  <c r="J37"/>
  <c r="J71"/>
  <c r="J67"/>
  <c r="J63"/>
  <c r="J59"/>
  <c r="J55"/>
  <c r="J51"/>
  <c r="J47"/>
  <c r="J43"/>
  <c r="J39"/>
  <c r="J35"/>
  <c r="J31"/>
  <c r="J27"/>
  <c r="J23"/>
  <c r="J72"/>
  <c r="J68"/>
  <c r="J64"/>
  <c r="J60"/>
  <c r="J56"/>
  <c r="J52"/>
  <c r="J48"/>
  <c r="J44"/>
  <c r="J40"/>
  <c r="J36"/>
  <c r="J32"/>
  <c r="J28"/>
  <c r="J24"/>
  <c r="J69"/>
  <c r="J65"/>
  <c r="J61"/>
  <c r="J53"/>
  <c r="J49"/>
  <c r="J45"/>
  <c r="J41"/>
  <c r="J33"/>
  <c r="J29"/>
  <c r="J25"/>
  <c r="J74"/>
  <c r="J70"/>
  <c r="J66"/>
  <c r="J62"/>
  <c r="J58"/>
  <c r="J54"/>
  <c r="J50"/>
  <c r="J46"/>
  <c r="J42"/>
  <c r="J38"/>
  <c r="J34"/>
  <c r="J30"/>
  <c r="J26"/>
  <c r="J6"/>
  <c r="J19"/>
  <c r="J15"/>
  <c r="J11"/>
  <c r="J7"/>
  <c r="J20"/>
  <c r="J16"/>
  <c r="J12"/>
  <c r="J8"/>
  <c r="J4"/>
  <c r="J21"/>
  <c r="J17"/>
  <c r="J13"/>
  <c r="J9"/>
  <c r="J5"/>
  <c r="J22"/>
  <c r="J18"/>
  <c r="J14"/>
  <c r="J10"/>
  <c r="J4" i="1"/>
  <c r="J2"/>
  <c r="J5"/>
  <c r="J3"/>
  <c r="J7"/>
  <c r="J8"/>
  <c r="J9"/>
  <c r="J11"/>
  <c r="J10"/>
  <c r="J12"/>
  <c r="J13"/>
  <c r="J18"/>
  <c r="J22"/>
  <c r="J20"/>
  <c r="J23"/>
  <c r="J15"/>
  <c r="J19"/>
  <c r="J24"/>
  <c r="J14"/>
  <c r="J16"/>
  <c r="J21"/>
  <c r="J17"/>
  <c r="J25"/>
  <c r="J32"/>
  <c r="J26"/>
  <c r="J29"/>
  <c r="J27"/>
  <c r="J28"/>
  <c r="J33"/>
  <c r="J31"/>
  <c r="J30"/>
  <c r="J37"/>
  <c r="J39"/>
  <c r="J36"/>
  <c r="J42"/>
  <c r="J43"/>
  <c r="J38"/>
  <c r="J40"/>
  <c r="J41"/>
  <c r="J35"/>
  <c r="J34"/>
  <c r="J45"/>
  <c r="J46"/>
  <c r="J44"/>
  <c r="J48"/>
  <c r="J47"/>
  <c r="J49"/>
  <c r="J50"/>
  <c r="J68"/>
  <c r="J78"/>
  <c r="J75"/>
  <c r="J59"/>
  <c r="J86"/>
  <c r="J71"/>
  <c r="J51"/>
  <c r="J55"/>
  <c r="J65"/>
  <c r="J72"/>
  <c r="J87"/>
  <c r="J90"/>
  <c r="J84"/>
  <c r="J79"/>
  <c r="J57"/>
  <c r="J60"/>
  <c r="J80"/>
  <c r="J81"/>
  <c r="J63"/>
  <c r="J61"/>
  <c r="J62"/>
  <c r="J66"/>
  <c r="J73"/>
  <c r="J85"/>
  <c r="J91"/>
  <c r="J69"/>
  <c r="J58"/>
  <c r="J70"/>
  <c r="J56"/>
  <c r="J82"/>
  <c r="J76"/>
  <c r="J83"/>
  <c r="J92"/>
  <c r="J64"/>
  <c r="J88"/>
  <c r="J52"/>
  <c r="J67"/>
  <c r="J74"/>
  <c r="J89"/>
  <c r="J54"/>
  <c r="J53"/>
  <c r="J77"/>
  <c r="J96"/>
  <c r="J93"/>
  <c r="J95"/>
  <c r="J94"/>
  <c r="J97"/>
  <c r="J99"/>
  <c r="J100"/>
  <c r="J101"/>
  <c r="J102"/>
  <c r="J103"/>
  <c r="J104"/>
  <c r="J105"/>
  <c r="J98"/>
  <c r="J108"/>
  <c r="J112"/>
  <c r="J109"/>
  <c r="J110"/>
  <c r="J111"/>
  <c r="J113"/>
  <c r="J106"/>
  <c r="J107"/>
  <c r="J120"/>
  <c r="J118"/>
  <c r="J114"/>
  <c r="J116"/>
  <c r="J117"/>
  <c r="J121"/>
  <c r="J124"/>
  <c r="J119"/>
  <c r="J122"/>
  <c r="J126"/>
  <c r="J123"/>
  <c r="J125"/>
  <c r="J115"/>
  <c r="J127"/>
  <c r="J128"/>
  <c r="J131"/>
  <c r="J132"/>
  <c r="J130"/>
  <c r="J129"/>
  <c r="J142"/>
  <c r="J139"/>
  <c r="J137"/>
  <c r="J136"/>
  <c r="J134"/>
  <c r="J135"/>
  <c r="J146"/>
  <c r="J143"/>
  <c r="J140"/>
  <c r="J144"/>
  <c r="J133"/>
  <c r="J141"/>
  <c r="J138"/>
  <c r="J145"/>
  <c r="J147"/>
  <c r="J150"/>
  <c r="J148"/>
  <c r="J149"/>
  <c r="J152"/>
  <c r="J151"/>
  <c r="J153"/>
  <c r="J154"/>
  <c r="J155"/>
  <c r="J157"/>
  <c r="J159"/>
  <c r="J160"/>
  <c r="J158"/>
  <c r="J156"/>
  <c r="J161"/>
  <c r="J162"/>
  <c r="J163"/>
  <c r="J167"/>
  <c r="J169"/>
  <c r="J172"/>
  <c r="J168"/>
  <c r="J173"/>
  <c r="J166"/>
  <c r="J164"/>
  <c r="J170"/>
  <c r="J174"/>
  <c r="J165"/>
  <c r="J171"/>
  <c r="J180"/>
  <c r="J188"/>
  <c r="J189"/>
  <c r="J177"/>
  <c r="J175"/>
  <c r="J185"/>
  <c r="J190"/>
  <c r="J176"/>
  <c r="J179"/>
  <c r="J187"/>
  <c r="J182"/>
  <c r="J183"/>
  <c r="J181"/>
  <c r="J184"/>
  <c r="J178"/>
  <c r="J186"/>
  <c r="J196"/>
  <c r="J193"/>
  <c r="J197"/>
  <c r="J198"/>
  <c r="J199"/>
  <c r="J201"/>
  <c r="J195"/>
  <c r="J203"/>
  <c r="J194"/>
  <c r="J204"/>
  <c r="J200"/>
  <c r="J202"/>
  <c r="J205"/>
  <c r="J191"/>
  <c r="J192"/>
  <c r="J212"/>
  <c r="J209"/>
  <c r="J213"/>
  <c r="J210"/>
  <c r="J207"/>
  <c r="J211"/>
  <c r="J214"/>
  <c r="J206"/>
  <c r="J215"/>
  <c r="J208"/>
  <c r="J216"/>
  <c r="J217"/>
  <c r="J221"/>
  <c r="J218"/>
  <c r="J219"/>
  <c r="J220"/>
  <c r="J222"/>
  <c r="J223"/>
  <c r="J224"/>
  <c r="J225"/>
  <c r="J236"/>
  <c r="J251"/>
  <c r="J227"/>
  <c r="J266"/>
  <c r="J267"/>
  <c r="J258"/>
  <c r="J268"/>
  <c r="J235"/>
  <c r="J240"/>
  <c r="J255"/>
  <c r="J233"/>
  <c r="J238"/>
  <c r="J269"/>
  <c r="J228"/>
  <c r="J259"/>
  <c r="J260"/>
  <c r="J252"/>
  <c r="J244"/>
  <c r="J249"/>
  <c r="J261"/>
  <c r="J270"/>
  <c r="J237"/>
  <c r="J272"/>
  <c r="J247"/>
  <c r="J234"/>
  <c r="J262"/>
  <c r="J256"/>
  <c r="J243"/>
  <c r="J245"/>
  <c r="J232"/>
  <c r="J253"/>
  <c r="J257"/>
  <c r="J248"/>
  <c r="J239"/>
  <c r="J230"/>
  <c r="J241"/>
  <c r="J254"/>
  <c r="J263"/>
  <c r="J273"/>
  <c r="J265"/>
  <c r="J242"/>
  <c r="J231"/>
  <c r="J250"/>
  <c r="J226"/>
  <c r="J264"/>
  <c r="J271"/>
  <c r="J229"/>
  <c r="J246"/>
  <c r="J275"/>
  <c r="J274"/>
  <c r="J276"/>
  <c r="J277"/>
  <c r="J278"/>
  <c r="J279"/>
  <c r="J280"/>
  <c r="J281"/>
  <c r="J282"/>
  <c r="J284"/>
  <c r="J286"/>
  <c r="J289"/>
  <c r="J291"/>
  <c r="J290"/>
  <c r="J283"/>
  <c r="J287"/>
  <c r="J288"/>
  <c r="J285"/>
  <c r="J301"/>
  <c r="J296"/>
  <c r="J298"/>
  <c r="J302"/>
  <c r="J293"/>
  <c r="J295"/>
  <c r="J299"/>
  <c r="J297"/>
  <c r="J303"/>
  <c r="J304"/>
  <c r="J292"/>
  <c r="J305"/>
  <c r="J300"/>
  <c r="J294"/>
  <c r="J306"/>
  <c r="J308"/>
  <c r="J309"/>
  <c r="J307"/>
  <c r="J313"/>
  <c r="J315"/>
  <c r="J312"/>
  <c r="J320"/>
  <c r="J317"/>
  <c r="J318"/>
  <c r="J316"/>
  <c r="J310"/>
  <c r="J319"/>
  <c r="J321"/>
  <c r="J314"/>
  <c r="J311"/>
  <c r="J324"/>
  <c r="J325"/>
  <c r="J327"/>
  <c r="J326"/>
  <c r="J322"/>
  <c r="J323"/>
  <c r="J330"/>
  <c r="J329"/>
  <c r="J331"/>
  <c r="J332"/>
  <c r="J333"/>
  <c r="J328"/>
  <c r="J335"/>
  <c r="J336"/>
  <c r="J334"/>
  <c r="J338"/>
  <c r="J337"/>
  <c r="J339"/>
  <c r="J341"/>
  <c r="J340"/>
  <c r="J347"/>
  <c r="J343"/>
  <c r="J345"/>
  <c r="J344"/>
  <c r="J342"/>
  <c r="J346"/>
  <c r="J358"/>
  <c r="J352"/>
  <c r="J361"/>
  <c r="J362"/>
  <c r="J356"/>
  <c r="J359"/>
  <c r="J363"/>
  <c r="J355"/>
  <c r="J364"/>
  <c r="J360"/>
  <c r="J365"/>
  <c r="J357"/>
  <c r="J351"/>
  <c r="J353"/>
  <c r="J349"/>
  <c r="J354"/>
  <c r="J348"/>
  <c r="J350"/>
  <c r="J366"/>
  <c r="J368"/>
  <c r="J371"/>
  <c r="J369"/>
  <c r="J370"/>
  <c r="J367"/>
  <c r="J372"/>
  <c r="J373"/>
  <c r="J374"/>
  <c r="J375"/>
  <c r="J376"/>
  <c r="J377"/>
  <c r="J378"/>
  <c r="J394"/>
  <c r="J395"/>
  <c r="J404"/>
  <c r="J405"/>
  <c r="J386"/>
  <c r="J406"/>
  <c r="J407"/>
  <c r="J380"/>
  <c r="J396"/>
  <c r="J399"/>
  <c r="J412"/>
  <c r="J397"/>
  <c r="J382"/>
  <c r="J390"/>
  <c r="J408"/>
  <c r="J391"/>
  <c r="J400"/>
  <c r="J383"/>
  <c r="J381"/>
  <c r="J388"/>
  <c r="J385"/>
  <c r="J409"/>
  <c r="J413"/>
  <c r="J384"/>
  <c r="J387"/>
  <c r="J414"/>
  <c r="J401"/>
  <c r="J389"/>
  <c r="J393"/>
  <c r="J379"/>
  <c r="J392"/>
  <c r="J410"/>
  <c r="J402"/>
  <c r="J398"/>
  <c r="J403"/>
  <c r="J411"/>
  <c r="J415"/>
  <c r="J416"/>
  <c r="J417"/>
  <c r="J418"/>
  <c r="J419"/>
  <c r="J422"/>
  <c r="J420"/>
  <c r="J424"/>
  <c r="J423"/>
  <c r="J421"/>
  <c r="J425"/>
  <c r="J427"/>
  <c r="J436"/>
  <c r="J432"/>
  <c r="J439"/>
  <c r="J426"/>
  <c r="J435"/>
  <c r="J440"/>
  <c r="J434"/>
  <c r="J430"/>
  <c r="J441"/>
  <c r="J442"/>
  <c r="J428"/>
  <c r="J433"/>
  <c r="J443"/>
  <c r="J431"/>
  <c r="J444"/>
  <c r="J437"/>
  <c r="J438"/>
  <c r="J429"/>
  <c r="J445"/>
  <c r="J446"/>
  <c r="J448"/>
  <c r="J450"/>
  <c r="J447"/>
  <c r="J449"/>
  <c r="J458"/>
  <c r="J457"/>
  <c r="J459"/>
  <c r="J455"/>
  <c r="J456"/>
  <c r="J460"/>
  <c r="J454"/>
  <c r="J453"/>
  <c r="J451"/>
  <c r="J452"/>
  <c r="J461"/>
  <c r="J462"/>
  <c r="J463"/>
  <c r="J464"/>
  <c r="J465"/>
  <c r="J469"/>
  <c r="J466"/>
  <c r="J468"/>
  <c r="J467"/>
  <c r="J471"/>
  <c r="J470"/>
  <c r="J472"/>
  <c r="J475"/>
  <c r="J477"/>
  <c r="J473"/>
  <c r="J476"/>
  <c r="J474"/>
  <c r="J478"/>
  <c r="J479"/>
  <c r="J480"/>
  <c r="J483"/>
  <c r="J482"/>
  <c r="J481"/>
  <c r="J485"/>
  <c r="J486"/>
  <c r="J484"/>
  <c r="J491"/>
  <c r="J487"/>
  <c r="J492"/>
  <c r="J490"/>
  <c r="J489"/>
  <c r="J488"/>
  <c r="J493"/>
  <c r="J494"/>
  <c r="J495"/>
  <c r="J497"/>
  <c r="J496"/>
  <c r="J515"/>
  <c r="J510"/>
  <c r="J508"/>
  <c r="J511"/>
  <c r="J521"/>
  <c r="J522"/>
  <c r="J525"/>
  <c r="J502"/>
  <c r="J499"/>
  <c r="J503"/>
  <c r="J500"/>
  <c r="J506"/>
  <c r="J526"/>
  <c r="J504"/>
  <c r="J527"/>
  <c r="J528"/>
  <c r="J523"/>
  <c r="J524"/>
  <c r="J498"/>
  <c r="J501"/>
  <c r="J509"/>
  <c r="J518"/>
  <c r="J529"/>
  <c r="J512"/>
  <c r="J507"/>
  <c r="J505"/>
  <c r="J513"/>
  <c r="J516"/>
  <c r="J519"/>
  <c r="J520"/>
  <c r="J514"/>
  <c r="J517"/>
  <c r="J531"/>
  <c r="J532"/>
  <c r="J533"/>
  <c r="J534"/>
  <c r="J535"/>
  <c r="J530"/>
  <c r="J536"/>
  <c r="J537"/>
  <c r="J538"/>
  <c r="J540"/>
  <c r="J539"/>
  <c r="J543"/>
  <c r="J544"/>
  <c r="J545"/>
  <c r="J541"/>
  <c r="J542"/>
  <c r="J549"/>
  <c r="J547"/>
  <c r="J546"/>
  <c r="J548"/>
  <c r="J550"/>
  <c r="J557"/>
  <c r="J563"/>
  <c r="J560"/>
  <c r="J553"/>
  <c r="J561"/>
  <c r="J552"/>
  <c r="J564"/>
  <c r="J562"/>
  <c r="J551"/>
  <c r="J558"/>
  <c r="J559"/>
  <c r="J554"/>
  <c r="J556"/>
  <c r="J555"/>
  <c r="J566"/>
  <c r="J565"/>
  <c r="J570"/>
  <c r="J568"/>
  <c r="J569"/>
  <c r="J572"/>
  <c r="J567"/>
  <c r="J571"/>
  <c r="J573"/>
  <c r="J575"/>
  <c r="J579"/>
  <c r="J580"/>
  <c r="J574"/>
  <c r="J576"/>
  <c r="J578"/>
  <c r="J577"/>
  <c r="J581"/>
  <c r="J582"/>
  <c r="J6"/>
</calcChain>
</file>

<file path=xl/sharedStrings.xml><?xml version="1.0" encoding="utf-8"?>
<sst xmlns="http://schemas.openxmlformats.org/spreadsheetml/2006/main" count="2722" uniqueCount="679">
  <si>
    <t>RESTAURANT_ID</t>
  </si>
  <si>
    <t>City</t>
  </si>
  <si>
    <t>Cuisine</t>
  </si>
  <si>
    <t>Restaurant Name</t>
  </si>
  <si>
    <t>RESTAURANT_RATING</t>
  </si>
  <si>
    <t>TOTAL_ORDERS</t>
  </si>
  <si>
    <t>OPD</t>
  </si>
  <si>
    <t>AOV</t>
  </si>
  <si>
    <t>Karnal</t>
  </si>
  <si>
    <t>Biryani</t>
  </si>
  <si>
    <t>Gopinath and Sons Restaurant-1880</t>
  </si>
  <si>
    <t>Biryani Junction</t>
  </si>
  <si>
    <t>Chawla's Old and Original Kunjpura Road</t>
  </si>
  <si>
    <t>Sardar A Pure Meat Shop</t>
  </si>
  <si>
    <t>Baba's Veg &amp; Non veg</t>
  </si>
  <si>
    <t>Bowls/Salads/Continental</t>
  </si>
  <si>
    <t>Food Paradise</t>
  </si>
  <si>
    <t>Burgers/American</t>
  </si>
  <si>
    <t>Milkshake Brothers</t>
  </si>
  <si>
    <t>Friends Cafe</t>
  </si>
  <si>
    <t>Street Cafe</t>
  </si>
  <si>
    <t>Chicken Xperience By Venky's</t>
  </si>
  <si>
    <t>Pizza Slices</t>
  </si>
  <si>
    <t>Hungry Hub</t>
  </si>
  <si>
    <t>Chaats, Snacks</t>
  </si>
  <si>
    <t>Bikaneri Sweets and Fast Food</t>
  </si>
  <si>
    <t>Bikaner chole Bathura</t>
  </si>
  <si>
    <t>Mitthan Sweets</t>
  </si>
  <si>
    <t>Shankar Juice &amp; Fast Food</t>
  </si>
  <si>
    <t>Karan Sweets</t>
  </si>
  <si>
    <t>Bangla Sweets</t>
  </si>
  <si>
    <t>Taj Cafe</t>
  </si>
  <si>
    <t>Bhandari's</t>
  </si>
  <si>
    <t>New Karan Sweets</t>
  </si>
  <si>
    <t>Nand Sweets</t>
  </si>
  <si>
    <t>Samosa Factory</t>
  </si>
  <si>
    <t>Chinese</t>
  </si>
  <si>
    <t>Chef's</t>
  </si>
  <si>
    <t>Yo China</t>
  </si>
  <si>
    <t>Jaiswal's Pizza and Grill</t>
  </si>
  <si>
    <t>Shawarma Mauhalla</t>
  </si>
  <si>
    <t>Palki Multi Cuisine Restaurant</t>
  </si>
  <si>
    <t>Star Food Hut</t>
  </si>
  <si>
    <t>food rath</t>
  </si>
  <si>
    <t>The Cake Society</t>
  </si>
  <si>
    <t>Chaupati Chaat &amp; Snacks</t>
  </si>
  <si>
    <t>Desserts/Cakes</t>
  </si>
  <si>
    <t>7th Heaven</t>
  </si>
  <si>
    <t>Devendra Bakers</t>
  </si>
  <si>
    <t>Cup &amp; Cakes</t>
  </si>
  <si>
    <t>Ladla Bakery</t>
  </si>
  <si>
    <t>Origin Bakers</t>
  </si>
  <si>
    <t>Cake studio</t>
  </si>
  <si>
    <t>Monginis-The Cake shop</t>
  </si>
  <si>
    <t>Saurabh Bakers And Street food</t>
  </si>
  <si>
    <t>Olive &amp; Oak</t>
  </si>
  <si>
    <t>Chhabra Bakers</t>
  </si>
  <si>
    <t>Ice Cream</t>
  </si>
  <si>
    <t>Creambell Scoopers</t>
  </si>
  <si>
    <t>Trendy Ice Villa</t>
  </si>
  <si>
    <t>Baskin Robbins</t>
  </si>
  <si>
    <t>Juices</t>
  </si>
  <si>
    <t>Guru Nanak Juice Corner</t>
  </si>
  <si>
    <t>Durga juice corner</t>
  </si>
  <si>
    <t>Kerala</t>
  </si>
  <si>
    <t>Green Healthy Cafe</t>
  </si>
  <si>
    <t>Food Point Masala Maar Ke</t>
  </si>
  <si>
    <t>North Indian</t>
  </si>
  <si>
    <t>Go Crazy(By Hot Billions)</t>
  </si>
  <si>
    <t>24 Carat- Hotel Prem Plaza</t>
  </si>
  <si>
    <t>Saini Dhaba</t>
  </si>
  <si>
    <t>Babu Chicken Corner</t>
  </si>
  <si>
    <t>Monty Chaap Corner</t>
  </si>
  <si>
    <t>Moti mahal delux</t>
  </si>
  <si>
    <t>Delhi shahi soya chaap corner</t>
  </si>
  <si>
    <t>Kalra Restaurant</t>
  </si>
  <si>
    <t>Wadhwa Bhojnalaya</t>
  </si>
  <si>
    <t>Chaap Nation</t>
  </si>
  <si>
    <t>Puran Dhabha</t>
  </si>
  <si>
    <t>Delhi Tadka</t>
  </si>
  <si>
    <t>Haveli Bojnalya</t>
  </si>
  <si>
    <t>New Surinder Vaishno Dhabba Wahi Purana Swaad</t>
  </si>
  <si>
    <t>New Nirmal Bhojnalya</t>
  </si>
  <si>
    <t>Govind Vaishno Dhaba and Soya Chap Corner</t>
  </si>
  <si>
    <t>Gagan Vaishno Bhojnalaya</t>
  </si>
  <si>
    <t>Leela Grande</t>
  </si>
  <si>
    <t>Chawla's The Famous taste of Ludhiana</t>
  </si>
  <si>
    <t>Gun Gun Soya Chaap Corner</t>
  </si>
  <si>
    <t>Food Box</t>
  </si>
  <si>
    <t>Puran Singh Ka Mashoor Vishal Dhaba ( Regd. )</t>
  </si>
  <si>
    <t>Food Garage</t>
  </si>
  <si>
    <t>SALA JIJA CHEF</t>
  </si>
  <si>
    <t>Bhatia Kitchen</t>
  </si>
  <si>
    <t>Veg &amp; Non Veg Chacha's Choice</t>
  </si>
  <si>
    <t>Nirmal Food Village-Sardarji Wali Purani Dukaan</t>
  </si>
  <si>
    <t>Pehalwan Chicken Corner</t>
  </si>
  <si>
    <t>Gandhi Kitchen</t>
  </si>
  <si>
    <t>GymKhana Club</t>
  </si>
  <si>
    <t>Shri Bal Gopal</t>
  </si>
  <si>
    <t>Mr Soyabean Chaap &amp; Kabab</t>
  </si>
  <si>
    <t>The Second Wife Nutri Kulcha</t>
  </si>
  <si>
    <t>Karnaal Soya Chaap</t>
  </si>
  <si>
    <t>9Eleven Food Court</t>
  </si>
  <si>
    <t>Shefali Restaurant</t>
  </si>
  <si>
    <t>Mohan Murge Waala</t>
  </si>
  <si>
    <t>Kewal Dhaba</t>
  </si>
  <si>
    <t>Hotel 8th planet</t>
  </si>
  <si>
    <t>The gold</t>
  </si>
  <si>
    <t>Surinder Vaishno Dhaba</t>
  </si>
  <si>
    <t>V.S Foods(By Best Bhoj)</t>
  </si>
  <si>
    <t>NorthIndian,Punjabi</t>
  </si>
  <si>
    <t>Lajwaab</t>
  </si>
  <si>
    <t>KC Kitchen</t>
  </si>
  <si>
    <t>Bangla Foods</t>
  </si>
  <si>
    <t>Bikaneri Bhojnalaya</t>
  </si>
  <si>
    <t>King</t>
  </si>
  <si>
    <t>Others</t>
  </si>
  <si>
    <t>Shri Murliwala Bhojnalaya &amp; Sweets</t>
  </si>
  <si>
    <t>Satish Mishthan Bhandar</t>
  </si>
  <si>
    <t>The Aloowala</t>
  </si>
  <si>
    <t>Karnal Kitchen</t>
  </si>
  <si>
    <t>Punjabi Dhaba</t>
  </si>
  <si>
    <t>Nirmal Juice And Grill Sandwich</t>
  </si>
  <si>
    <t>Vegan Heaven</t>
  </si>
  <si>
    <t>la pino'z</t>
  </si>
  <si>
    <t>Parathas, Punjabi</t>
  </si>
  <si>
    <t>The Paratha King</t>
  </si>
  <si>
    <t>Gopinath The Grand</t>
  </si>
  <si>
    <t>Satnam Chole Bhature</t>
  </si>
  <si>
    <t>Amritsari Naan</t>
  </si>
  <si>
    <t>The Kulchas</t>
  </si>
  <si>
    <t>Badnaam Chur Chur Naan</t>
  </si>
  <si>
    <t>Hari Om Corner</t>
  </si>
  <si>
    <t>Amritsari Kulcha</t>
  </si>
  <si>
    <t>Pizzas</t>
  </si>
  <si>
    <t>Pizza Dot point</t>
  </si>
  <si>
    <t>Grill N Chill</t>
  </si>
  <si>
    <t>Pizza Galleria</t>
  </si>
  <si>
    <t>Domino's Pizza</t>
  </si>
  <si>
    <t>Cafe Grillz</t>
  </si>
  <si>
    <t>Pizza Masters</t>
  </si>
  <si>
    <t>Bake And Shake</t>
  </si>
  <si>
    <t>Pizza Hut</t>
  </si>
  <si>
    <t>Little Italy Cafe</t>
  </si>
  <si>
    <t>Laziz pizza</t>
  </si>
  <si>
    <t>Mack Pizza</t>
  </si>
  <si>
    <t>Foodo Street</t>
  </si>
  <si>
    <t>Rolls</t>
  </si>
  <si>
    <t>Papa's Choice</t>
  </si>
  <si>
    <t>Roll Hut</t>
  </si>
  <si>
    <t>Roll N Rolls</t>
  </si>
  <si>
    <t>Puffed Stuffed</t>
  </si>
  <si>
    <t>Kathi junction</t>
  </si>
  <si>
    <t>Sandwhich</t>
  </si>
  <si>
    <t>Hunger hackers</t>
  </si>
  <si>
    <t>The Food Berry Cafe</t>
  </si>
  <si>
    <t>Healthy 360 Cafe</t>
  </si>
  <si>
    <t>Hwealth Cafe</t>
  </si>
  <si>
    <t>Hot Billions</t>
  </si>
  <si>
    <t>MC Bakers</t>
  </si>
  <si>
    <t>Chander Fun Club</t>
  </si>
  <si>
    <t>Pizza Wale..</t>
  </si>
  <si>
    <t>Cafe Thirsty Crow's</t>
  </si>
  <si>
    <t>Shakespeer</t>
  </si>
  <si>
    <t>Pizzi Cato</t>
  </si>
  <si>
    <t>The Healthy Hut</t>
  </si>
  <si>
    <t>Spicy Affairs</t>
  </si>
  <si>
    <t>Dalchini</t>
  </si>
  <si>
    <t>Shawarma</t>
  </si>
  <si>
    <t>Pehalwan BBQ</t>
  </si>
  <si>
    <t>South Indian, Breakfast</t>
  </si>
  <si>
    <t>Sagar Ratna</t>
  </si>
  <si>
    <t>Madras Cafe</t>
  </si>
  <si>
    <t>Rahat</t>
  </si>
  <si>
    <t>Subs &amp; Wraps</t>
  </si>
  <si>
    <t>Grill Zone</t>
  </si>
  <si>
    <t>Grill Masters</t>
  </si>
  <si>
    <t>Yumla</t>
  </si>
  <si>
    <t>Tea/Snacks</t>
  </si>
  <si>
    <t>The health cafe</t>
  </si>
  <si>
    <t>Chaayos</t>
  </si>
  <si>
    <t>Panipat</t>
  </si>
  <si>
    <t>The Rooster</t>
  </si>
  <si>
    <t>NAGPAL CHICKEN CORNER</t>
  </si>
  <si>
    <t>Sahil Biryani</t>
  </si>
  <si>
    <t>Biryani Mahal - Bus Stand</t>
  </si>
  <si>
    <t>Shama Biryani</t>
  </si>
  <si>
    <t>My Health Freak Cafe</t>
  </si>
  <si>
    <t>Health Cafe</t>
  </si>
  <si>
    <t>healthy bowl cafe</t>
  </si>
  <si>
    <t>Ahuja Bakers</t>
  </si>
  <si>
    <t>HOTEL BR INN</t>
  </si>
  <si>
    <t>Yummy Shop</t>
  </si>
  <si>
    <t>Grill n Chill</t>
  </si>
  <si>
    <t>Sawariya Rasoi</t>
  </si>
  <si>
    <t>Bunny Burgers (model town)</t>
  </si>
  <si>
    <t>Bunny Burger</t>
  </si>
  <si>
    <t>Burger Vibes (Captain Nagar)</t>
  </si>
  <si>
    <t>Elli's Cafe</t>
  </si>
  <si>
    <t>Bunny Burger(Sukhdev Nagar)</t>
  </si>
  <si>
    <t>My KFC</t>
  </si>
  <si>
    <t>Mitthan Sweet Shop</t>
  </si>
  <si>
    <t>Milaap Puri Choley</t>
  </si>
  <si>
    <t>Luxmi Sweets and Bakery</t>
  </si>
  <si>
    <t>Mitthan sweets and snacks</t>
  </si>
  <si>
    <t>Ahuja Sweets</t>
  </si>
  <si>
    <t>Veer Ji Mithai Wale</t>
  </si>
  <si>
    <t>Chiman Rasoi</t>
  </si>
  <si>
    <t>Mitthan Sweet Shop(Tehsil Camp)</t>
  </si>
  <si>
    <t>Hanu's Sweets</t>
  </si>
  <si>
    <t>Nirankari Jalebi</t>
  </si>
  <si>
    <t>Mitthan Di Mithaian</t>
  </si>
  <si>
    <t>Chhapan Bhog Bikaner</t>
  </si>
  <si>
    <t>Mitthan Misthan Bhandar</t>
  </si>
  <si>
    <t>Ahuja Sweets(Sukhdev Nagar)</t>
  </si>
  <si>
    <t>Food Planet</t>
  </si>
  <si>
    <t>Rusk AND Musk</t>
  </si>
  <si>
    <t>Happy Fast Food</t>
  </si>
  <si>
    <t>D'Olives - The Cardamom Kitchen</t>
  </si>
  <si>
    <t>Sonu Fast Food</t>
  </si>
  <si>
    <t>Sahil Fast Food</t>
  </si>
  <si>
    <t>Crew &amp; Bakes</t>
  </si>
  <si>
    <t>Dine Divine</t>
  </si>
  <si>
    <t>Grand Plaza</t>
  </si>
  <si>
    <t>EIFFEL GRAND HOTEL</t>
  </si>
  <si>
    <t>Pyramid Panipat</t>
  </si>
  <si>
    <t>Hotel Hive</t>
  </si>
  <si>
    <t>Days Hotel</t>
  </si>
  <si>
    <t>Dazzles</t>
  </si>
  <si>
    <t>BAKERS PRIDE</t>
  </si>
  <si>
    <t>Caffiyana- The Brew Cafe</t>
  </si>
  <si>
    <t>Chhabra Confectionery</t>
  </si>
  <si>
    <t>Lucky's Bakery &amp; Patisserie</t>
  </si>
  <si>
    <t>Dawat The Treat (model town)</t>
  </si>
  <si>
    <t>Eezy Freezy Havmor Ice Cream</t>
  </si>
  <si>
    <t>Dawat - The Treat</t>
  </si>
  <si>
    <t>Sachdeva Bakers</t>
  </si>
  <si>
    <t>Dawat Bakery (Huda)</t>
  </si>
  <si>
    <t>Om Top Ice cream</t>
  </si>
  <si>
    <t>Creamio</t>
  </si>
  <si>
    <t>Janta Sweets &amp; Fast Food</t>
  </si>
  <si>
    <t>Best Friends Restaurant &amp; Cafe</t>
  </si>
  <si>
    <t>Shudh Punjabi Dhaba</t>
  </si>
  <si>
    <t>Delhi Juice Corner</t>
  </si>
  <si>
    <t>Milkshake</t>
  </si>
  <si>
    <t>Amul Ice Cream Parlour</t>
  </si>
  <si>
    <t>Coffee and Cream</t>
  </si>
  <si>
    <t>Chat Adda</t>
  </si>
  <si>
    <t>Real Delhi Juice &amp; Shake</t>
  </si>
  <si>
    <t>Hot Spicy</t>
  </si>
  <si>
    <t>Punjabi Chicken Corner</t>
  </si>
  <si>
    <t>The Dhaba</t>
  </si>
  <si>
    <t>Haryana Roadways Cafe</t>
  </si>
  <si>
    <t>Krishna Vaishno Rasoi</t>
  </si>
  <si>
    <t>Sonu Chap Platform</t>
  </si>
  <si>
    <t>ANNA RASOI</t>
  </si>
  <si>
    <t>Luxmi Rasoi</t>
  </si>
  <si>
    <t>Shree Radha Rasoi &amp; Fast Food</t>
  </si>
  <si>
    <t>Chopra Vaishno Bhojnalya &amp; Caterers</t>
  </si>
  <si>
    <t>WAH JI WAH</t>
  </si>
  <si>
    <t>Food Garage (Model Town)</t>
  </si>
  <si>
    <t>Apni Rasoi</t>
  </si>
  <si>
    <t>AWADH - THE ROYAL KITCHEN</t>
  </si>
  <si>
    <t>Manchanda Vaishno Dhaba</t>
  </si>
  <si>
    <t>Desh Premi Dhaba</t>
  </si>
  <si>
    <t>Sonu Chaap Corner</t>
  </si>
  <si>
    <t>UBQ by Barbeque Nation</t>
  </si>
  <si>
    <t>Handi Punjabiyan Di</t>
  </si>
  <si>
    <t>Hotel Green Castle</t>
  </si>
  <si>
    <t>Pappi Punjabi Dhaba</t>
  </si>
  <si>
    <t>Royals Veg and Non Veg</t>
  </si>
  <si>
    <t>New Delhi Chaap Corner</t>
  </si>
  <si>
    <t>Narang Hotel (Dhaba) since 1960</t>
  </si>
  <si>
    <t>Deepak Vaishno Bhojnalya</t>
  </si>
  <si>
    <t>Krishna Dhaba</t>
  </si>
  <si>
    <t>SAI CHAAP</t>
  </si>
  <si>
    <t>Chanana Sweet House</t>
  </si>
  <si>
    <t>Davendar Vaishno Bhojnalya</t>
  </si>
  <si>
    <t>Taneja Dhaba</t>
  </si>
  <si>
    <t>Malhotra Chicken Corner</t>
  </si>
  <si>
    <t>Annapurna Rasoi</t>
  </si>
  <si>
    <t>Sachdeva Shudh Vaishno Bhojnalaya</t>
  </si>
  <si>
    <t>Thakral Hotel (Sardar ji ka dhaba)</t>
  </si>
  <si>
    <t>Shambhoo's Vrinda</t>
  </si>
  <si>
    <t>Malhotra Dhaba &amp; Chicken Corner</t>
  </si>
  <si>
    <t>Neelkanth Vaishno Dhaba</t>
  </si>
  <si>
    <t>Hotel Midtown</t>
  </si>
  <si>
    <t>Juneja Vaishno Rasoi</t>
  </si>
  <si>
    <t>Sindhi Dhaba</t>
  </si>
  <si>
    <t>Pick and Mix</t>
  </si>
  <si>
    <t>Casual Kitchen</t>
  </si>
  <si>
    <t>Tamatoo</t>
  </si>
  <si>
    <t>Hotel Gold</t>
  </si>
  <si>
    <t>Crumbsz Bakers &amp; Confectioners</t>
  </si>
  <si>
    <t>Narang Rasoi</t>
  </si>
  <si>
    <t>Thalii.com</t>
  </si>
  <si>
    <t>Dehradun Rajma &amp; Kadhi Chawal</t>
  </si>
  <si>
    <t>Ahuja Sweets (ansal)</t>
  </si>
  <si>
    <t>CHICKEN XPERIENCE</t>
  </si>
  <si>
    <t>FOOD MECHANIC</t>
  </si>
  <si>
    <t>The Waffle &amp; Pizza</t>
  </si>
  <si>
    <t>PAANTASTIC</t>
  </si>
  <si>
    <t>JAI SACHIDANAND RASOI</t>
  </si>
  <si>
    <t>Panipat tiffin service</t>
  </si>
  <si>
    <t>Preet Chole Bhature &amp; Fast Food</t>
  </si>
  <si>
    <t>Neelkanth Rasoi</t>
  </si>
  <si>
    <t>R.K Restaurant</t>
  </si>
  <si>
    <t>Bhai Ji Chole Bhature</t>
  </si>
  <si>
    <t>Sunny Vaishno Dhaba</t>
  </si>
  <si>
    <t>Mitthan di Mithaian</t>
  </si>
  <si>
    <t>Preet Fast Food</t>
  </si>
  <si>
    <t>Apna fast food</t>
  </si>
  <si>
    <t>Laziz Pizza</t>
  </si>
  <si>
    <t>Pizza Caafe</t>
  </si>
  <si>
    <t>Pizza Galleria (Model Town)</t>
  </si>
  <si>
    <t>Hungry Zone</t>
  </si>
  <si>
    <t>Pizza Galleria (Captain Nagar)</t>
  </si>
  <si>
    <t>Pizza Maniax</t>
  </si>
  <si>
    <t>pizza galley</t>
  </si>
  <si>
    <t>The Pizzolives</t>
  </si>
  <si>
    <t>Da Zuki Pizzeria</t>
  </si>
  <si>
    <t>Da Pizza Hub</t>
  </si>
  <si>
    <t>Kathi Express</t>
  </si>
  <si>
    <t>Bhapa Ji Murgey Wale</t>
  </si>
  <si>
    <t>Chicken Point</t>
  </si>
  <si>
    <t>Roll Club</t>
  </si>
  <si>
    <t>Yummy Paradise</t>
  </si>
  <si>
    <t>Brew Xpress Panipat</t>
  </si>
  <si>
    <t>My Shop</t>
  </si>
  <si>
    <t>Choice Food Point</t>
  </si>
  <si>
    <t>Freezers</t>
  </si>
  <si>
    <t>Sizzle Grill Fast Food</t>
  </si>
  <si>
    <t>Burger Point</t>
  </si>
  <si>
    <t>Pasta La Vista</t>
  </si>
  <si>
    <t>Cafe Unplugged</t>
  </si>
  <si>
    <t>Burger Day</t>
  </si>
  <si>
    <t>Kwality Cafe and Cream</t>
  </si>
  <si>
    <t>Bunny's Kitchen</t>
  </si>
  <si>
    <t>Akni Anna Dosa</t>
  </si>
  <si>
    <t>Dosa Calling</t>
  </si>
  <si>
    <t>Maharaja Hotel</t>
  </si>
  <si>
    <t>A-One Dosa Corner</t>
  </si>
  <si>
    <t>Manoj Fast Food</t>
  </si>
  <si>
    <t>Ahuja Sweets (huda)</t>
  </si>
  <si>
    <t>Hot Grill Pizza</t>
  </si>
  <si>
    <t>Nagpal Punjabi Tadka</t>
  </si>
  <si>
    <t>Balaji Confectionary &amp; Fast Food</t>
  </si>
  <si>
    <t>Ministry of Rolls</t>
  </si>
  <si>
    <t>Food Vatika</t>
  </si>
  <si>
    <t>Subway</t>
  </si>
  <si>
    <t>Rohtak</t>
  </si>
  <si>
    <t>SYS Restaurant</t>
  </si>
  <si>
    <t>SKY BAR AND Lounge</t>
  </si>
  <si>
    <t>New Zaika Biryani</t>
  </si>
  <si>
    <t>VENKYS CHICKEN</t>
  </si>
  <si>
    <t>H Wealth Cafe</t>
  </si>
  <si>
    <t>Burger King</t>
  </si>
  <si>
    <t>Pizza Brown</t>
  </si>
  <si>
    <t>Maa Durga Fast Food</t>
  </si>
  <si>
    <t>Gopal Sweets &amp; Restaurant</t>
  </si>
  <si>
    <t>New light Sweets</t>
  </si>
  <si>
    <t>VASHNAVI SWEETS AND NAMKEEN</t>
  </si>
  <si>
    <t>Chaudhary Bakery and Sweets</t>
  </si>
  <si>
    <t>AHUJA SWEETS AND NAMKEEN</t>
  </si>
  <si>
    <t>Agra Chaat Bhandar</t>
  </si>
  <si>
    <t>Chaudhary Restaurant</t>
  </si>
  <si>
    <t>Streetrolls</t>
  </si>
  <si>
    <t>REFUEL</t>
  </si>
  <si>
    <t>PARVEEN FAST FOOD</t>
  </si>
  <si>
    <t>Momo Burger Joint</t>
  </si>
  <si>
    <t>CHATORA WINGS</t>
  </si>
  <si>
    <t>Sher e Punjab</t>
  </si>
  <si>
    <t>Posh Nosh</t>
  </si>
  <si>
    <t>The Phoenix Restro Bar &amp; Lounge</t>
  </si>
  <si>
    <t>Chinese town fast food</t>
  </si>
  <si>
    <t>The Mirage Palace</t>
  </si>
  <si>
    <t>Khanewal Fast Food</t>
  </si>
  <si>
    <t>Makhan Misri fast food</t>
  </si>
  <si>
    <t>Chao Chili</t>
  </si>
  <si>
    <t>Red Cherry Reloaded</t>
  </si>
  <si>
    <t>Bakers Live</t>
  </si>
  <si>
    <t>Baithak Cafe</t>
  </si>
  <si>
    <t>Chinese Food Court</t>
  </si>
  <si>
    <t>The Myra</t>
  </si>
  <si>
    <t>Ludhiana Wala</t>
  </si>
  <si>
    <t>Click2Cake</t>
  </si>
  <si>
    <t>Khanewal Bakers</t>
  </si>
  <si>
    <t>Whirly Ice Cream Parlour</t>
  </si>
  <si>
    <t>CAKES AND GRACE</t>
  </si>
  <si>
    <t>CAKES BY FLOWERS GALAXY</t>
  </si>
  <si>
    <t>Rajendra Bakers</t>
  </si>
  <si>
    <t>51 Rainbows Live Ice Cream</t>
  </si>
  <si>
    <t>Gulmarg Ice Cream</t>
  </si>
  <si>
    <t>Mast Banarasi Paan</t>
  </si>
  <si>
    <t>The Kelong</t>
  </si>
  <si>
    <t>Zaiqa Veg And Non Veg</t>
  </si>
  <si>
    <t>Hotel Rivoli</t>
  </si>
  <si>
    <t>INTER-URBAN HOTEL</t>
  </si>
  <si>
    <t>Khatri Dhaba</t>
  </si>
  <si>
    <t>KEBABS AND GRAVYS COMPANY</t>
  </si>
  <si>
    <t>Ganpati Chaap</t>
  </si>
  <si>
    <t>PIND BALLUCHI</t>
  </si>
  <si>
    <t>Friends And Sfc</t>
  </si>
  <si>
    <t>Kapil chicken corner</t>
  </si>
  <si>
    <t>JAMMU SPECIAL</t>
  </si>
  <si>
    <t>Chawla Sweets &amp; Sudh Bhojanalye</t>
  </si>
  <si>
    <t>WAH WAH JI CHAP WALE</t>
  </si>
  <si>
    <t>Chawla Foods</t>
  </si>
  <si>
    <t>Kalinga Grand</t>
  </si>
  <si>
    <t>City Heart Restaurant</t>
  </si>
  <si>
    <t>AMRITSARI CHAAP AND ROLL</t>
  </si>
  <si>
    <t>Friends And Sfc Restaurant</t>
  </si>
  <si>
    <t>Tinku Da Dhaba</t>
  </si>
  <si>
    <t>Friends Dhaba</t>
  </si>
  <si>
    <t>Ranglaa Punjab</t>
  </si>
  <si>
    <t>Nagpal Root 69</t>
  </si>
  <si>
    <t>Radhay Radhay Chapp Corner</t>
  </si>
  <si>
    <t>Jai Restaurant</t>
  </si>
  <si>
    <t>DO BHAI BHOJANALAYA</t>
  </si>
  <si>
    <t>Chikn Ziqa</t>
  </si>
  <si>
    <t>Laxmi Shudh Vaishnav Dhaba</t>
  </si>
  <si>
    <t>The Diner's Restaurant</t>
  </si>
  <si>
    <t>The Thali Wala</t>
  </si>
  <si>
    <t>2 Bhai Prantha Wala</t>
  </si>
  <si>
    <t>D2M Hotel &amp; Restaurant</t>
  </si>
  <si>
    <t>Ved Shudh Vaishno Dhaba</t>
  </si>
  <si>
    <t>The Krishna Thaliwala</t>
  </si>
  <si>
    <t>Sardar Ji Da Dhaba</t>
  </si>
  <si>
    <t>Chahat Resataurant</t>
  </si>
  <si>
    <t>Kaffa Bar and Restaurant</t>
  </si>
  <si>
    <t>Kake Da Dhaba</t>
  </si>
  <si>
    <t>Gym Nation</t>
  </si>
  <si>
    <t>Today's Treat</t>
  </si>
  <si>
    <t>Bubbles Restro</t>
  </si>
  <si>
    <t>SWAD RAJAA</t>
  </si>
  <si>
    <t>Om Restaurant</t>
  </si>
  <si>
    <t>KATCHA CHULLA</t>
  </si>
  <si>
    <t>Salasar Balaji Largest Prantha</t>
  </si>
  <si>
    <t>Gulab Restaurant</t>
  </si>
  <si>
    <t>Pav bhaji, Snacks</t>
  </si>
  <si>
    <t>Yappy Cafe</t>
  </si>
  <si>
    <t>Pizza Choice</t>
  </si>
  <si>
    <t>Grill Saga-The sage of grill</t>
  </si>
  <si>
    <t>Chings Desi Chinese</t>
  </si>
  <si>
    <t>Redinnox Pizza</t>
  </si>
  <si>
    <t>Pizza Porium</t>
  </si>
  <si>
    <t>Mithu's Cafe &amp; Restaurants</t>
  </si>
  <si>
    <t>Food Studio</t>
  </si>
  <si>
    <t>Pizza Dhaba Cafe</t>
  </si>
  <si>
    <t>Trozan Pizza</t>
  </si>
  <si>
    <t>KATYAL SODA SHOP &amp; FOOD POINT</t>
  </si>
  <si>
    <t>Vegan Pizzeria</t>
  </si>
  <si>
    <t>CAFE SARKAR</t>
  </si>
  <si>
    <t>Peripeno kitchen</t>
  </si>
  <si>
    <t>Blue Berry</t>
  </si>
  <si>
    <t>PIZZA BEAN</t>
  </si>
  <si>
    <t>Superfine Bakery</t>
  </si>
  <si>
    <t>MR. Shawarma</t>
  </si>
  <si>
    <t>Berlin Bakers</t>
  </si>
  <si>
    <t>Thugs by red cheery</t>
  </si>
  <si>
    <t>Chicken Bite</t>
  </si>
  <si>
    <t>Roll Box</t>
  </si>
  <si>
    <t>Food Frolic</t>
  </si>
  <si>
    <t>Town Pizza</t>
  </si>
  <si>
    <t>PUBG HASHTAG</t>
  </si>
  <si>
    <t>DESI DUDE RESTRO CAFE</t>
  </si>
  <si>
    <t>Cafe my Frappe</t>
  </si>
  <si>
    <t>Hello Health</t>
  </si>
  <si>
    <t>Superfine Bakery and Fast Food 1</t>
  </si>
  <si>
    <t>Foodiezz</t>
  </si>
  <si>
    <t>Pizza Wings</t>
  </si>
  <si>
    <t>JAMMA DESI</t>
  </si>
  <si>
    <t>Taste of VIP's</t>
  </si>
  <si>
    <t>THALIS OF INDIA</t>
  </si>
  <si>
    <t>Desire cafe</t>
  </si>
  <si>
    <t>Sonipat</t>
  </si>
  <si>
    <t>The Khuranas Home Kitchen</t>
  </si>
  <si>
    <t>City Chicken Corner</t>
  </si>
  <si>
    <t>THE HEALTHY HUB</t>
  </si>
  <si>
    <t>The Fitbox</t>
  </si>
  <si>
    <t>Planet Diet</t>
  </si>
  <si>
    <t>KFC</t>
  </si>
  <si>
    <t>Pizza Shopee - Kachey Quarter</t>
  </si>
  <si>
    <t>Yummy shop - GUR MANDI</t>
  </si>
  <si>
    <t>Yummy shop - ram bazaar</t>
  </si>
  <si>
    <t>Cafe Today</t>
  </si>
  <si>
    <t>Jagnath Fast Food</t>
  </si>
  <si>
    <t>Lala Shri chand Trilok Chand Sweets corner</t>
  </si>
  <si>
    <t>Jaipuri Sweets and Nakmeen</t>
  </si>
  <si>
    <t>Royal &amp; Relish Restaurant</t>
  </si>
  <si>
    <t>Akki pizza cafe</t>
  </si>
  <si>
    <t>Chilli Town</t>
  </si>
  <si>
    <t>The kitchen story</t>
  </si>
  <si>
    <t>Work The Way</t>
  </si>
  <si>
    <t>Afc food</t>
  </si>
  <si>
    <t>balaji fast food</t>
  </si>
  <si>
    <t>vardhaman dairy</t>
  </si>
  <si>
    <t>Baker's Hut - Subash Chowk</t>
  </si>
  <si>
    <t>Raju Batra Bakery</t>
  </si>
  <si>
    <t>Lucky Cake Shop</t>
  </si>
  <si>
    <t>Hangout - Cakes</t>
  </si>
  <si>
    <t>Grover Bakery</t>
  </si>
  <si>
    <t>Lotus Ice Cream</t>
  </si>
  <si>
    <t>All Choices Food &amp; Icecream</t>
  </si>
  <si>
    <t>Chotta Bheem</t>
  </si>
  <si>
    <t>regal ice cream</t>
  </si>
  <si>
    <t>Live Creamery House</t>
  </si>
  <si>
    <t>Multani Di Vegi Hatti Sector 14</t>
  </si>
  <si>
    <t>Bhagat singh dhaba</t>
  </si>
  <si>
    <t>Capsicum Cottage Non Veg</t>
  </si>
  <si>
    <t>Multani Vegi Hatti</t>
  </si>
  <si>
    <t>World Rasoi Restaurant</t>
  </si>
  <si>
    <t>Manoj Vaishno Dhaba</t>
  </si>
  <si>
    <t>Ankit vaishno dhaba</t>
  </si>
  <si>
    <t>Amritsari naan kulcha</t>
  </si>
  <si>
    <t>Take Away Veg and Non veg</t>
  </si>
  <si>
    <t>Gulati Da Punjabi Dhaba</t>
  </si>
  <si>
    <t>Tandoori Night</t>
  </si>
  <si>
    <t>Kishan Da Punjabi Dhaba</t>
  </si>
  <si>
    <t>The Umraan</t>
  </si>
  <si>
    <t>Batra Shudh Vaishno Dhaba</t>
  </si>
  <si>
    <t>The Indian Kitchen</t>
  </si>
  <si>
    <t>Saini Pure Vegetarian dhaba bus stand</t>
  </si>
  <si>
    <t>Dada Bhathure Wale</t>
  </si>
  <si>
    <t>Raj Vaishno Dhaba</t>
  </si>
  <si>
    <t>Shri Krishna Vaishno Dhaba</t>
  </si>
  <si>
    <t>Regards</t>
  </si>
  <si>
    <t>Singh Chicken Corner</t>
  </si>
  <si>
    <t>Wah Wah Family Restaurant</t>
  </si>
  <si>
    <t>Flavours family restaurant</t>
  </si>
  <si>
    <t>Punjabi tadka gurmandi</t>
  </si>
  <si>
    <t>R.K CHAAP</t>
  </si>
  <si>
    <t>SPICE OK</t>
  </si>
  <si>
    <t>Capsicum Cottage Veg</t>
  </si>
  <si>
    <t>AM Soya Chap &amp; Indian Food</t>
  </si>
  <si>
    <t>2 Friends food kamp</t>
  </si>
  <si>
    <t>Amritsari chaap</t>
  </si>
  <si>
    <t>Start Boy</t>
  </si>
  <si>
    <t>Bust FalaFel</t>
  </si>
  <si>
    <t>Choco Hub</t>
  </si>
  <si>
    <t>The Red Cafe</t>
  </si>
  <si>
    <t>A one chicken biryani</t>
  </si>
  <si>
    <t>Fast and Fresh Food</t>
  </si>
  <si>
    <t>Bunty Da Punjabi Dhaba</t>
  </si>
  <si>
    <t>Jain Chat Bhandar</t>
  </si>
  <si>
    <t>Babey Di Rasoi</t>
  </si>
  <si>
    <t>Punjabi Tadka - kachey Quater</t>
  </si>
  <si>
    <t>Mirchi fast food</t>
  </si>
  <si>
    <t>HIMGIRI TIFFIN SERVICE</t>
  </si>
  <si>
    <t>Kadyan ji food service</t>
  </si>
  <si>
    <t>Punjabi tadka - Subhas Chowk</t>
  </si>
  <si>
    <t>Yuvis Amritsari Kulcha Parantha</t>
  </si>
  <si>
    <t>Nukkad Chaat Wala</t>
  </si>
  <si>
    <t>Gujarat Pav Bhaji And Ice Cream Centre</t>
  </si>
  <si>
    <t>Jain Bhelpuri And Dosa Corner</t>
  </si>
  <si>
    <t>Halos Waffles</t>
  </si>
  <si>
    <t>U like fastfood</t>
  </si>
  <si>
    <t>Pranjal restaurant</t>
  </si>
  <si>
    <t>Pizza Heart</t>
  </si>
  <si>
    <t>Royal pizza - Kakori Road</t>
  </si>
  <si>
    <t>pizza galleria</t>
  </si>
  <si>
    <t>Lotus ice cream &amp; Restaurant</t>
  </si>
  <si>
    <t>Bunny's Kitchen - Sector 14</t>
  </si>
  <si>
    <t>PIZZA SHOPEE HUT</t>
  </si>
  <si>
    <t>Pizza Bite</t>
  </si>
  <si>
    <t>Bunny's Kitchen - Model Town</t>
  </si>
  <si>
    <t>Hari Om Pizza</t>
  </si>
  <si>
    <t>Siraj kolkata Kathi Roll</t>
  </si>
  <si>
    <t>Afreen Calcutta Kathi Roll</t>
  </si>
  <si>
    <t>raju hot dog</t>
  </si>
  <si>
    <t>ice spice cafe</t>
  </si>
  <si>
    <t>Hangout</t>
  </si>
  <si>
    <t>Pizza Shopee</t>
  </si>
  <si>
    <t>Kids Kamp Fast Food</t>
  </si>
  <si>
    <t>Hungry Junction</t>
  </si>
  <si>
    <t>Pizza Express</t>
  </si>
  <si>
    <t>Jain Dosa Point</t>
  </si>
  <si>
    <t>DESI CHIENESE AND MADRAS DOSA CORNER</t>
  </si>
  <si>
    <t>Bathla Sweets</t>
  </si>
  <si>
    <t>Madras Dosa Corner</t>
  </si>
  <si>
    <t>New Madras Dosa Cafe</t>
  </si>
  <si>
    <t>Jain Dosa Corner</t>
  </si>
  <si>
    <t>Madrasi Ka Dosa</t>
  </si>
  <si>
    <t>Arey O Sambhar</t>
  </si>
  <si>
    <t>Modern Confectionary</t>
  </si>
  <si>
    <t>Median OPD</t>
  </si>
  <si>
    <t>Top restaurants in that cuisine in that city</t>
  </si>
  <si>
    <t>Median rating</t>
  </si>
  <si>
    <t>Cuisine OPD</t>
  </si>
  <si>
    <t>Cuisine OPD Contribution %</t>
  </si>
  <si>
    <t>#1</t>
  </si>
  <si>
    <t>#2</t>
  </si>
  <si>
    <t>#3</t>
  </si>
  <si>
    <t>Example</t>
  </si>
  <si>
    <t>Note:</t>
  </si>
  <si>
    <t>1. Use the "Data" tab to fill the required data in the "Analysis" tab</t>
  </si>
  <si>
    <t>Number of Restos</t>
  </si>
  <si>
    <t>2. Make Sure that you use excel formulas to come up with answer instead of filtering each column</t>
  </si>
  <si>
    <t>Sum of OPD of given cuisine in given city</t>
  </si>
  <si>
    <t>Median OPD of restaurants of given City and Cuisine</t>
  </si>
  <si>
    <t>Median Rating of restaurants of given City and Cuisine</t>
  </si>
  <si>
    <t>OPD contributed by that particular cuisine in that particular city as a % of total OPD in that city</t>
  </si>
  <si>
    <t>AOV of that cuisine in that city</t>
  </si>
  <si>
    <t>Karnal_Biryani</t>
  </si>
  <si>
    <t>Karnal_Bowls/Salads/Continental</t>
  </si>
  <si>
    <t>Karnal_Burgers/American</t>
  </si>
  <si>
    <t>Karnal_Chaats, Snacks</t>
  </si>
  <si>
    <t>Karnal_Chinese</t>
  </si>
  <si>
    <t>Karnal_Desserts/Cakes</t>
  </si>
  <si>
    <t>Karnal_Ice Cream</t>
  </si>
  <si>
    <t>Karnal_Juices</t>
  </si>
  <si>
    <t>Karnal_Kerala</t>
  </si>
  <si>
    <t>Karnal_North Indian</t>
  </si>
  <si>
    <t>Karnal_NorthIndian,Punjabi</t>
  </si>
  <si>
    <t>Karnal_Others</t>
  </si>
  <si>
    <t>Karnal_Parathas, Punjabi</t>
  </si>
  <si>
    <t>Karnal_Pizzas</t>
  </si>
  <si>
    <t>Karnal_Rolls</t>
  </si>
  <si>
    <t>Karnal_Sandwhich</t>
  </si>
  <si>
    <t>Karnal_Shawarma</t>
  </si>
  <si>
    <t>Karnal_South Indian, Breakfast</t>
  </si>
  <si>
    <t>Karnal_Subs &amp; Wraps</t>
  </si>
  <si>
    <t>Karnal_Tea/Snacks</t>
  </si>
  <si>
    <t>Panipat_Biryani</t>
  </si>
  <si>
    <t>Panipat_Bowls/Salads/Continental</t>
  </si>
  <si>
    <t>Panipat_Burgers/American</t>
  </si>
  <si>
    <t>Panipat_Chaats, Snacks</t>
  </si>
  <si>
    <t>Panipat_Chinese</t>
  </si>
  <si>
    <t>Panipat_Desserts/Cakes</t>
  </si>
  <si>
    <t>Panipat_Ice Cream</t>
  </si>
  <si>
    <t>Panipat_Juices</t>
  </si>
  <si>
    <t>Panipat_Milkshake</t>
  </si>
  <si>
    <t>Panipat_North Indian</t>
  </si>
  <si>
    <t>Panipat_NorthIndian,Punjabi</t>
  </si>
  <si>
    <t>Panipat_Others</t>
  </si>
  <si>
    <t>Panipat_Parathas, Punjabi</t>
  </si>
  <si>
    <t>Panipat_Pizzas</t>
  </si>
  <si>
    <t>Panipat_Rolls</t>
  </si>
  <si>
    <t>Panipat_Sandwhich</t>
  </si>
  <si>
    <t>Panipat_South Indian, Breakfast</t>
  </si>
  <si>
    <t>Panipat_Subs &amp; Wraps</t>
  </si>
  <si>
    <t>Rohtak_Biryani</t>
  </si>
  <si>
    <t>Rohtak_Bowls/Salads/Continental</t>
  </si>
  <si>
    <t>Rohtak_Burgers/American</t>
  </si>
  <si>
    <t>Rohtak_Chaats, Snacks</t>
  </si>
  <si>
    <t>Rohtak_Chinese</t>
  </si>
  <si>
    <t>Rohtak_Desserts/Cakes</t>
  </si>
  <si>
    <t>Rohtak_Ice Cream</t>
  </si>
  <si>
    <t>Rohtak_Milkshake</t>
  </si>
  <si>
    <t>Rohtak_North Indian</t>
  </si>
  <si>
    <t>Rohtak_Others</t>
  </si>
  <si>
    <t>Rohtak_Parathas, Punjabi</t>
  </si>
  <si>
    <t>Rohtak_Pav bhaji, Snacks</t>
  </si>
  <si>
    <t>Rohtak_Pizzas</t>
  </si>
  <si>
    <t>Rohtak_Rolls</t>
  </si>
  <si>
    <t>Rohtak_Sandwhich</t>
  </si>
  <si>
    <t>Rohtak_South Indian, Breakfast</t>
  </si>
  <si>
    <t>Rohtak_Subs &amp; Wraps</t>
  </si>
  <si>
    <t>Sonipat_Biryani</t>
  </si>
  <si>
    <t>Sonipat_Bowls/Salads/Continental</t>
  </si>
  <si>
    <t>Sonipat_Burgers/American</t>
  </si>
  <si>
    <t>Sonipat_Chaats, Snacks</t>
  </si>
  <si>
    <t>Sonipat_Chinese</t>
  </si>
  <si>
    <t>Sonipat_Desserts/Cakes</t>
  </si>
  <si>
    <t>Sonipat_Ice Cream</t>
  </si>
  <si>
    <t>Sonipat_Milkshake</t>
  </si>
  <si>
    <t>Sonipat_North Indian</t>
  </si>
  <si>
    <t>Sonipat_Others</t>
  </si>
  <si>
    <t>Sonipat_Parathas, Punjabi</t>
  </si>
  <si>
    <t>Sonipat_Pav bhaji, Snacks</t>
  </si>
  <si>
    <t>Sonipat_Pizzas</t>
  </si>
  <si>
    <t>Sonipat_Rolls</t>
  </si>
  <si>
    <t>Sonipat_Sandwhich</t>
  </si>
  <si>
    <t>Sonipat_South Indian, Breakfast</t>
  </si>
  <si>
    <t>Sonipat_Subs &amp; Wraps</t>
  </si>
  <si>
    <t>total amt</t>
  </si>
  <si>
    <t>City_Cuisine</t>
  </si>
  <si>
    <t>Rank</t>
  </si>
  <si>
    <t>Well Finding top restaurents is not working quite well, need to work more.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</si>
</sst>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FF"/>
      <name val="Verdan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0" xfId="0" applyFont="1"/>
    <xf numFmtId="10" fontId="0" fillId="0" borderId="0" xfId="1" applyNumberFormat="1" applyFont="1"/>
    <xf numFmtId="0" fontId="1" fillId="0" borderId="0" xfId="0" applyFont="1" applyFill="1" applyAlignment="1"/>
    <xf numFmtId="0" fontId="0" fillId="0" borderId="5" xfId="0" applyBorder="1"/>
    <xf numFmtId="1" fontId="0" fillId="0" borderId="0" xfId="0" applyNumberForma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1" fillId="0" borderId="0" xfId="0" applyFont="1" applyFill="1" applyBorder="1" applyAlignment="1"/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C4"/>
  <sheetViews>
    <sheetView showGridLines="0" workbookViewId="0">
      <selection activeCell="C3" sqref="C3"/>
    </sheetView>
  </sheetViews>
  <sheetFormatPr defaultRowHeight="15"/>
  <sheetData>
    <row r="3" spans="2:3">
      <c r="B3" s="6" t="s">
        <v>594</v>
      </c>
      <c r="C3" s="6" t="s">
        <v>595</v>
      </c>
    </row>
    <row r="4" spans="2:3">
      <c r="B4" s="6"/>
      <c r="C4" s="6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5"/>
  <sheetViews>
    <sheetView topLeftCell="C1" workbookViewId="0">
      <pane ySplit="1" topLeftCell="A2" activePane="bottomLeft" state="frozen"/>
      <selection pane="bottomLeft" activeCell="G582" sqref="G582"/>
    </sheetView>
  </sheetViews>
  <sheetFormatPr defaultRowHeight="15"/>
  <cols>
    <col min="1" max="1" width="16.42578125" bestFit="1" customWidth="1"/>
    <col min="2" max="2" width="30.140625" bestFit="1" customWidth="1"/>
    <col min="3" max="3" width="7.28515625" bestFit="1" customWidth="1"/>
    <col min="4" max="4" width="22.5703125" bestFit="1" customWidth="1"/>
    <col min="5" max="5" width="44.7109375" bestFit="1" customWidth="1"/>
    <col min="6" max="6" width="21.85546875" customWidth="1"/>
    <col min="7" max="7" width="16" customWidth="1"/>
    <col min="8" max="8" width="6.7109375" customWidth="1"/>
    <col min="9" max="9" width="10.7109375" customWidth="1"/>
    <col min="11" max="11" width="5.5703125" bestFit="1" customWidth="1"/>
    <col min="12" max="12" width="18.28515625" customWidth="1"/>
  </cols>
  <sheetData>
    <row r="1" spans="1:14" ht="15.75" thickBot="1">
      <c r="A1" s="2" t="s">
        <v>0</v>
      </c>
      <c r="B1" s="2" t="s">
        <v>676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8" t="s">
        <v>675</v>
      </c>
      <c r="K1" s="13" t="s">
        <v>677</v>
      </c>
    </row>
    <row r="2" spans="1:14" ht="16.5" thickBot="1">
      <c r="A2" s="3">
        <v>101222</v>
      </c>
      <c r="B2" s="3" t="s">
        <v>603</v>
      </c>
      <c r="C2" s="11" t="s">
        <v>8</v>
      </c>
      <c r="D2" s="11" t="s">
        <v>9</v>
      </c>
      <c r="E2" s="4" t="s">
        <v>12</v>
      </c>
      <c r="F2" s="3">
        <v>4.0999999999999996</v>
      </c>
      <c r="G2" s="3">
        <v>564</v>
      </c>
      <c r="H2" s="3">
        <v>20</v>
      </c>
      <c r="I2" s="3">
        <v>357</v>
      </c>
      <c r="J2" s="9">
        <f t="shared" ref="J2:J65" si="0">I2*H2</f>
        <v>7140</v>
      </c>
      <c r="K2">
        <f>SUMPRODUCT((B2=$B$2:$B$582)*(H2&lt;$H$2:$H$582))+1</f>
        <v>1</v>
      </c>
      <c r="L2" s="14"/>
      <c r="M2" s="2" t="s">
        <v>1</v>
      </c>
      <c r="N2" s="2" t="s">
        <v>2</v>
      </c>
    </row>
    <row r="3" spans="1:14" ht="15.75" thickBot="1">
      <c r="A3" s="3">
        <v>101399</v>
      </c>
      <c r="B3" s="3" t="s">
        <v>603</v>
      </c>
      <c r="C3" s="11" t="s">
        <v>8</v>
      </c>
      <c r="D3" s="11" t="s">
        <v>9</v>
      </c>
      <c r="E3" s="4" t="s">
        <v>14</v>
      </c>
      <c r="F3" s="3">
        <v>3.9</v>
      </c>
      <c r="G3" s="3">
        <v>156</v>
      </c>
      <c r="H3" s="3">
        <v>6</v>
      </c>
      <c r="I3" s="3">
        <v>298</v>
      </c>
      <c r="J3">
        <f t="shared" si="0"/>
        <v>1788</v>
      </c>
      <c r="K3">
        <f t="shared" ref="K3:K66" si="1">SUMPRODUCT((B3=$B$2:$B$582)*(H3&lt;$H$2:$H$582))+1</f>
        <v>2</v>
      </c>
      <c r="M3" s="4" t="s">
        <v>8</v>
      </c>
      <c r="N3" s="4" t="s">
        <v>9</v>
      </c>
    </row>
    <row r="4" spans="1:14" ht="15.75" thickBot="1">
      <c r="A4" s="3">
        <v>100288</v>
      </c>
      <c r="B4" s="3" t="s">
        <v>603</v>
      </c>
      <c r="C4" s="11" t="s">
        <v>8</v>
      </c>
      <c r="D4" s="11" t="s">
        <v>9</v>
      </c>
      <c r="E4" s="4" t="s">
        <v>11</v>
      </c>
      <c r="F4" s="3">
        <v>3.7</v>
      </c>
      <c r="G4" s="3">
        <v>78</v>
      </c>
      <c r="H4" s="3">
        <v>3</v>
      </c>
      <c r="I4" s="3">
        <v>227</v>
      </c>
      <c r="J4">
        <f t="shared" si="0"/>
        <v>681</v>
      </c>
      <c r="K4">
        <f t="shared" si="1"/>
        <v>3</v>
      </c>
      <c r="M4" s="4" t="s">
        <v>8</v>
      </c>
      <c r="N4" s="4" t="s">
        <v>15</v>
      </c>
    </row>
    <row r="5" spans="1:14" ht="15.75" thickBot="1">
      <c r="A5" s="3">
        <v>101782</v>
      </c>
      <c r="B5" s="3" t="s">
        <v>603</v>
      </c>
      <c r="C5" s="11" t="s">
        <v>8</v>
      </c>
      <c r="D5" s="11" t="s">
        <v>9</v>
      </c>
      <c r="E5" s="4" t="s">
        <v>13</v>
      </c>
      <c r="F5" s="3">
        <v>4</v>
      </c>
      <c r="G5" s="3">
        <v>94</v>
      </c>
      <c r="H5" s="3">
        <v>3</v>
      </c>
      <c r="I5" s="3">
        <v>244</v>
      </c>
      <c r="J5">
        <f t="shared" si="0"/>
        <v>732</v>
      </c>
      <c r="K5">
        <f t="shared" si="1"/>
        <v>3</v>
      </c>
      <c r="M5" s="4" t="s">
        <v>8</v>
      </c>
      <c r="N5" s="4" t="s">
        <v>17</v>
      </c>
    </row>
    <row r="6" spans="1:14" ht="15.75" thickBot="1">
      <c r="A6" s="3">
        <v>100780</v>
      </c>
      <c r="B6" s="3" t="s">
        <v>603</v>
      </c>
      <c r="C6" s="11" t="s">
        <v>8</v>
      </c>
      <c r="D6" s="11" t="s">
        <v>9</v>
      </c>
      <c r="E6" s="4" t="s">
        <v>10</v>
      </c>
      <c r="F6" s="3">
        <v>4.0999999999999996</v>
      </c>
      <c r="G6" s="3">
        <v>17</v>
      </c>
      <c r="H6" s="3">
        <v>1</v>
      </c>
      <c r="I6" s="3">
        <v>267</v>
      </c>
      <c r="J6">
        <f t="shared" si="0"/>
        <v>267</v>
      </c>
      <c r="K6">
        <f t="shared" si="1"/>
        <v>5</v>
      </c>
      <c r="M6" s="4" t="s">
        <v>8</v>
      </c>
      <c r="N6" s="4" t="s">
        <v>24</v>
      </c>
    </row>
    <row r="7" spans="1:14" ht="15.75" thickBot="1">
      <c r="A7" s="3">
        <v>204162</v>
      </c>
      <c r="B7" s="3" t="s">
        <v>604</v>
      </c>
      <c r="C7" s="4" t="s">
        <v>8</v>
      </c>
      <c r="D7" s="4" t="s">
        <v>15</v>
      </c>
      <c r="E7" s="4" t="s">
        <v>16</v>
      </c>
      <c r="F7" s="3">
        <v>3.6</v>
      </c>
      <c r="G7" s="3">
        <v>4</v>
      </c>
      <c r="H7" s="3">
        <v>0</v>
      </c>
      <c r="I7" s="3">
        <v>165</v>
      </c>
      <c r="J7">
        <f t="shared" si="0"/>
        <v>0</v>
      </c>
      <c r="K7">
        <f t="shared" si="1"/>
        <v>1</v>
      </c>
      <c r="M7" s="4" t="s">
        <v>8</v>
      </c>
      <c r="N7" s="4" t="s">
        <v>36</v>
      </c>
    </row>
    <row r="8" spans="1:14" ht="15.75" thickBot="1">
      <c r="A8" s="3">
        <v>100283</v>
      </c>
      <c r="B8" s="3" t="s">
        <v>605</v>
      </c>
      <c r="C8" s="4" t="s">
        <v>8</v>
      </c>
      <c r="D8" s="4" t="s">
        <v>17</v>
      </c>
      <c r="E8" s="4" t="s">
        <v>18</v>
      </c>
      <c r="F8" s="3">
        <v>4.3</v>
      </c>
      <c r="G8" s="3">
        <v>263</v>
      </c>
      <c r="H8" s="3">
        <v>9</v>
      </c>
      <c r="I8" s="3">
        <v>213</v>
      </c>
      <c r="J8">
        <f t="shared" si="0"/>
        <v>1917</v>
      </c>
      <c r="K8">
        <f t="shared" si="1"/>
        <v>1</v>
      </c>
      <c r="M8" s="4" t="s">
        <v>8</v>
      </c>
      <c r="N8" s="4" t="s">
        <v>46</v>
      </c>
    </row>
    <row r="9" spans="1:14" ht="15.75" thickBot="1">
      <c r="A9" s="3">
        <v>101393</v>
      </c>
      <c r="B9" s="3" t="s">
        <v>605</v>
      </c>
      <c r="C9" s="4" t="s">
        <v>8</v>
      </c>
      <c r="D9" s="4" t="s">
        <v>17</v>
      </c>
      <c r="E9" s="4" t="s">
        <v>19</v>
      </c>
      <c r="F9" s="3">
        <v>3.8</v>
      </c>
      <c r="G9" s="3">
        <v>72</v>
      </c>
      <c r="H9" s="3">
        <v>3</v>
      </c>
      <c r="I9" s="3">
        <v>177</v>
      </c>
      <c r="J9">
        <f t="shared" si="0"/>
        <v>531</v>
      </c>
      <c r="K9">
        <f t="shared" si="1"/>
        <v>2</v>
      </c>
      <c r="M9" s="4" t="s">
        <v>8</v>
      </c>
      <c r="N9" s="4" t="s">
        <v>57</v>
      </c>
    </row>
    <row r="10" spans="1:14" ht="15.75" thickBot="1">
      <c r="A10" s="3">
        <v>136814</v>
      </c>
      <c r="B10" s="3" t="s">
        <v>605</v>
      </c>
      <c r="C10" s="4" t="s">
        <v>8</v>
      </c>
      <c r="D10" s="4" t="s">
        <v>17</v>
      </c>
      <c r="E10" s="4" t="s">
        <v>21</v>
      </c>
      <c r="F10" s="3">
        <v>3.3</v>
      </c>
      <c r="G10" s="3">
        <v>37</v>
      </c>
      <c r="H10" s="3">
        <v>1</v>
      </c>
      <c r="I10" s="3">
        <v>201</v>
      </c>
      <c r="J10">
        <f t="shared" si="0"/>
        <v>201</v>
      </c>
      <c r="K10">
        <f t="shared" si="1"/>
        <v>3</v>
      </c>
      <c r="M10" s="4" t="s">
        <v>8</v>
      </c>
      <c r="N10" s="4" t="s">
        <v>61</v>
      </c>
    </row>
    <row r="11" spans="1:14" ht="15.75" thickBot="1">
      <c r="A11" s="3">
        <v>166945</v>
      </c>
      <c r="B11" s="3" t="s">
        <v>605</v>
      </c>
      <c r="C11" s="4" t="s">
        <v>8</v>
      </c>
      <c r="D11" s="4" t="s">
        <v>17</v>
      </c>
      <c r="E11" s="4" t="s">
        <v>20</v>
      </c>
      <c r="F11" s="3">
        <v>2.1</v>
      </c>
      <c r="G11" s="3">
        <v>3</v>
      </c>
      <c r="H11" s="3">
        <v>0</v>
      </c>
      <c r="I11" s="3">
        <v>164</v>
      </c>
      <c r="J11">
        <f t="shared" si="0"/>
        <v>0</v>
      </c>
      <c r="K11">
        <f t="shared" si="1"/>
        <v>4</v>
      </c>
      <c r="M11" s="4" t="s">
        <v>8</v>
      </c>
      <c r="N11" s="4" t="s">
        <v>64</v>
      </c>
    </row>
    <row r="12" spans="1:14" ht="15.75" thickBot="1">
      <c r="A12" s="3">
        <v>219464</v>
      </c>
      <c r="B12" s="3" t="s">
        <v>605</v>
      </c>
      <c r="C12" s="4" t="s">
        <v>8</v>
      </c>
      <c r="D12" s="4" t="s">
        <v>17</v>
      </c>
      <c r="E12" s="4" t="s">
        <v>22</v>
      </c>
      <c r="F12" s="3">
        <v>0</v>
      </c>
      <c r="G12" s="3">
        <v>1</v>
      </c>
      <c r="H12" s="3">
        <v>0</v>
      </c>
      <c r="I12" s="3">
        <v>113</v>
      </c>
      <c r="J12">
        <f t="shared" si="0"/>
        <v>0</v>
      </c>
      <c r="K12">
        <f t="shared" si="1"/>
        <v>4</v>
      </c>
      <c r="M12" s="4" t="s">
        <v>8</v>
      </c>
      <c r="N12" s="4" t="s">
        <v>67</v>
      </c>
    </row>
    <row r="13" spans="1:14" ht="15.75" thickBot="1">
      <c r="A13" s="3">
        <v>192995</v>
      </c>
      <c r="B13" s="3" t="s">
        <v>605</v>
      </c>
      <c r="C13" s="4" t="s">
        <v>8</v>
      </c>
      <c r="D13" s="4" t="s">
        <v>17</v>
      </c>
      <c r="E13" s="4" t="s">
        <v>23</v>
      </c>
      <c r="F13" s="3">
        <v>3</v>
      </c>
      <c r="G13" s="3">
        <v>11</v>
      </c>
      <c r="H13" s="3">
        <v>0</v>
      </c>
      <c r="I13" s="3">
        <v>165</v>
      </c>
      <c r="J13">
        <f t="shared" si="0"/>
        <v>0</v>
      </c>
      <c r="K13">
        <f t="shared" si="1"/>
        <v>4</v>
      </c>
      <c r="M13" s="4" t="s">
        <v>8</v>
      </c>
      <c r="N13" s="4" t="s">
        <v>110</v>
      </c>
    </row>
    <row r="14" spans="1:14" ht="15.75" thickBot="1">
      <c r="A14" s="3">
        <v>101379</v>
      </c>
      <c r="B14" s="3" t="s">
        <v>606</v>
      </c>
      <c r="C14" s="4" t="s">
        <v>8</v>
      </c>
      <c r="D14" s="4" t="s">
        <v>24</v>
      </c>
      <c r="E14" s="4" t="s">
        <v>32</v>
      </c>
      <c r="F14" s="3">
        <v>4.0999999999999996</v>
      </c>
      <c r="G14" s="3">
        <v>1218</v>
      </c>
      <c r="H14" s="3">
        <v>44</v>
      </c>
      <c r="I14" s="3">
        <v>265</v>
      </c>
      <c r="J14">
        <f t="shared" si="0"/>
        <v>11660</v>
      </c>
      <c r="K14">
        <f t="shared" si="1"/>
        <v>1</v>
      </c>
      <c r="M14" s="4" t="s">
        <v>8</v>
      </c>
      <c r="N14" s="4" t="s">
        <v>116</v>
      </c>
    </row>
    <row r="15" spans="1:14" ht="15.75" thickBot="1">
      <c r="A15" s="3">
        <v>100869</v>
      </c>
      <c r="B15" s="3" t="s">
        <v>606</v>
      </c>
      <c r="C15" s="4" t="s">
        <v>8</v>
      </c>
      <c r="D15" s="4" t="s">
        <v>24</v>
      </c>
      <c r="E15" s="4" t="s">
        <v>29</v>
      </c>
      <c r="F15" s="3">
        <v>3.9</v>
      </c>
      <c r="G15" s="3">
        <v>1074</v>
      </c>
      <c r="H15" s="3">
        <v>38</v>
      </c>
      <c r="I15" s="3">
        <v>164</v>
      </c>
      <c r="J15">
        <f t="shared" si="0"/>
        <v>6232</v>
      </c>
      <c r="K15">
        <f t="shared" si="1"/>
        <v>2</v>
      </c>
      <c r="M15" s="4" t="s">
        <v>8</v>
      </c>
      <c r="N15" s="4" t="s">
        <v>125</v>
      </c>
    </row>
    <row r="16" spans="1:14" ht="15.75" thickBot="1">
      <c r="A16" s="3">
        <v>101779</v>
      </c>
      <c r="B16" s="3" t="s">
        <v>606</v>
      </c>
      <c r="C16" s="4" t="s">
        <v>8</v>
      </c>
      <c r="D16" s="4" t="s">
        <v>24</v>
      </c>
      <c r="E16" s="4" t="s">
        <v>33</v>
      </c>
      <c r="F16" s="3">
        <v>4.0999999999999996</v>
      </c>
      <c r="G16" s="3">
        <v>679</v>
      </c>
      <c r="H16" s="3">
        <v>24</v>
      </c>
      <c r="I16" s="3">
        <v>193</v>
      </c>
      <c r="J16">
        <f t="shared" si="0"/>
        <v>4632</v>
      </c>
      <c r="K16">
        <f t="shared" si="1"/>
        <v>3</v>
      </c>
      <c r="M16" s="4" t="s">
        <v>8</v>
      </c>
      <c r="N16" s="4" t="s">
        <v>134</v>
      </c>
    </row>
    <row r="17" spans="1:14" ht="15.75" thickBot="1">
      <c r="A17" s="3">
        <v>131388</v>
      </c>
      <c r="B17" s="3" t="s">
        <v>606</v>
      </c>
      <c r="C17" s="4" t="s">
        <v>8</v>
      </c>
      <c r="D17" s="4" t="s">
        <v>24</v>
      </c>
      <c r="E17" s="4" t="s">
        <v>35</v>
      </c>
      <c r="F17" s="3">
        <v>3.3</v>
      </c>
      <c r="G17" s="3">
        <v>630</v>
      </c>
      <c r="H17" s="3">
        <v>23</v>
      </c>
      <c r="I17" s="3">
        <v>109</v>
      </c>
      <c r="J17">
        <f t="shared" si="0"/>
        <v>2507</v>
      </c>
      <c r="K17">
        <f t="shared" si="1"/>
        <v>4</v>
      </c>
      <c r="M17" s="4" t="s">
        <v>8</v>
      </c>
      <c r="N17" s="4" t="s">
        <v>147</v>
      </c>
    </row>
    <row r="18" spans="1:14" ht="15.75" thickBot="1">
      <c r="A18" s="3">
        <v>101370</v>
      </c>
      <c r="B18" s="3" t="s">
        <v>606</v>
      </c>
      <c r="C18" s="4" t="s">
        <v>8</v>
      </c>
      <c r="D18" s="4" t="s">
        <v>24</v>
      </c>
      <c r="E18" s="4" t="s">
        <v>25</v>
      </c>
      <c r="F18" s="3">
        <v>3.1</v>
      </c>
      <c r="G18" s="3">
        <v>480</v>
      </c>
      <c r="H18" s="3">
        <v>17</v>
      </c>
      <c r="I18" s="3">
        <v>153</v>
      </c>
      <c r="J18">
        <f t="shared" si="0"/>
        <v>2601</v>
      </c>
      <c r="K18">
        <f t="shared" si="1"/>
        <v>5</v>
      </c>
      <c r="M18" s="4" t="s">
        <v>8</v>
      </c>
      <c r="N18" s="4" t="s">
        <v>153</v>
      </c>
    </row>
    <row r="19" spans="1:14" ht="15.75" thickBot="1">
      <c r="A19" s="3">
        <v>100286</v>
      </c>
      <c r="B19" s="3" t="s">
        <v>606</v>
      </c>
      <c r="C19" s="4" t="s">
        <v>8</v>
      </c>
      <c r="D19" s="4" t="s">
        <v>24</v>
      </c>
      <c r="E19" s="4" t="s">
        <v>30</v>
      </c>
      <c r="F19" s="3">
        <v>3.6</v>
      </c>
      <c r="G19" s="3">
        <v>319</v>
      </c>
      <c r="H19" s="3">
        <v>11</v>
      </c>
      <c r="I19" s="3">
        <v>201</v>
      </c>
      <c r="J19">
        <f t="shared" si="0"/>
        <v>2211</v>
      </c>
      <c r="K19">
        <f t="shared" si="1"/>
        <v>6</v>
      </c>
      <c r="M19" s="4" t="s">
        <v>8</v>
      </c>
      <c r="N19" s="4" t="s">
        <v>168</v>
      </c>
    </row>
    <row r="20" spans="1:14" ht="15.75" thickBot="1">
      <c r="A20" s="3">
        <v>205145</v>
      </c>
      <c r="B20" s="3" t="s">
        <v>606</v>
      </c>
      <c r="C20" s="4" t="s">
        <v>8</v>
      </c>
      <c r="D20" s="4" t="s">
        <v>24</v>
      </c>
      <c r="E20" s="4" t="s">
        <v>27</v>
      </c>
      <c r="F20" s="3">
        <v>3.1</v>
      </c>
      <c r="G20" s="3">
        <v>275</v>
      </c>
      <c r="H20" s="3">
        <v>10</v>
      </c>
      <c r="I20" s="3">
        <v>193</v>
      </c>
      <c r="J20">
        <f t="shared" si="0"/>
        <v>1930</v>
      </c>
      <c r="K20">
        <f t="shared" si="1"/>
        <v>7</v>
      </c>
      <c r="M20" s="4" t="s">
        <v>8</v>
      </c>
      <c r="N20" s="4" t="s">
        <v>170</v>
      </c>
    </row>
    <row r="21" spans="1:14" ht="15.75" thickBot="1">
      <c r="A21" s="3">
        <v>100260</v>
      </c>
      <c r="B21" s="3" t="s">
        <v>606</v>
      </c>
      <c r="C21" s="4" t="s">
        <v>8</v>
      </c>
      <c r="D21" s="4" t="s">
        <v>24</v>
      </c>
      <c r="E21" s="4" t="s">
        <v>34</v>
      </c>
      <c r="F21" s="3">
        <v>3.9</v>
      </c>
      <c r="G21" s="3">
        <v>256</v>
      </c>
      <c r="H21" s="3">
        <v>9</v>
      </c>
      <c r="I21" s="3">
        <v>175</v>
      </c>
      <c r="J21">
        <f t="shared" si="0"/>
        <v>1575</v>
      </c>
      <c r="K21">
        <f t="shared" si="1"/>
        <v>8</v>
      </c>
      <c r="M21" s="4" t="s">
        <v>8</v>
      </c>
      <c r="N21" s="4" t="s">
        <v>174</v>
      </c>
    </row>
    <row r="22" spans="1:14" ht="15.75" thickBot="1">
      <c r="A22" s="3">
        <v>211616</v>
      </c>
      <c r="B22" s="3" t="s">
        <v>606</v>
      </c>
      <c r="C22" s="4" t="s">
        <v>8</v>
      </c>
      <c r="D22" s="4" t="s">
        <v>24</v>
      </c>
      <c r="E22" s="4" t="s">
        <v>26</v>
      </c>
      <c r="F22" s="3">
        <v>2.6</v>
      </c>
      <c r="G22" s="3">
        <v>229</v>
      </c>
      <c r="H22" s="3">
        <v>8</v>
      </c>
      <c r="I22" s="3">
        <v>95</v>
      </c>
      <c r="J22">
        <f t="shared" si="0"/>
        <v>760</v>
      </c>
      <c r="K22">
        <f t="shared" si="1"/>
        <v>9</v>
      </c>
      <c r="M22" s="4" t="s">
        <v>8</v>
      </c>
      <c r="N22" s="4" t="s">
        <v>178</v>
      </c>
    </row>
    <row r="23" spans="1:14" ht="15.75" thickBot="1">
      <c r="A23" s="3">
        <v>131386</v>
      </c>
      <c r="B23" s="3" t="s">
        <v>606</v>
      </c>
      <c r="C23" s="4" t="s">
        <v>8</v>
      </c>
      <c r="D23" s="4" t="s">
        <v>24</v>
      </c>
      <c r="E23" s="4" t="s">
        <v>28</v>
      </c>
      <c r="F23" s="3">
        <v>3.5</v>
      </c>
      <c r="G23" s="3">
        <v>93</v>
      </c>
      <c r="H23" s="3">
        <v>3</v>
      </c>
      <c r="I23" s="3">
        <v>153</v>
      </c>
      <c r="J23">
        <f t="shared" si="0"/>
        <v>459</v>
      </c>
      <c r="K23">
        <f t="shared" si="1"/>
        <v>10</v>
      </c>
      <c r="M23" s="4" t="s">
        <v>181</v>
      </c>
      <c r="N23" s="4" t="s">
        <v>9</v>
      </c>
    </row>
    <row r="24" spans="1:14" ht="15.75" thickBot="1">
      <c r="A24" s="3">
        <v>101757</v>
      </c>
      <c r="B24" s="3" t="s">
        <v>606</v>
      </c>
      <c r="C24" s="4" t="s">
        <v>8</v>
      </c>
      <c r="D24" s="4" t="s">
        <v>24</v>
      </c>
      <c r="E24" s="4" t="s">
        <v>31</v>
      </c>
      <c r="F24" s="3">
        <v>3.7</v>
      </c>
      <c r="G24" s="3">
        <v>74</v>
      </c>
      <c r="H24" s="3">
        <v>3</v>
      </c>
      <c r="I24" s="3">
        <v>139</v>
      </c>
      <c r="J24">
        <f t="shared" si="0"/>
        <v>417</v>
      </c>
      <c r="K24">
        <f t="shared" si="1"/>
        <v>10</v>
      </c>
      <c r="M24" s="4" t="s">
        <v>181</v>
      </c>
      <c r="N24" s="4" t="s">
        <v>15</v>
      </c>
    </row>
    <row r="25" spans="1:14" ht="15.75" thickBot="1">
      <c r="A25" s="3">
        <v>100282</v>
      </c>
      <c r="B25" s="3" t="s">
        <v>607</v>
      </c>
      <c r="C25" s="4" t="s">
        <v>8</v>
      </c>
      <c r="D25" s="4" t="s">
        <v>36</v>
      </c>
      <c r="E25" s="4" t="s">
        <v>37</v>
      </c>
      <c r="F25" s="3">
        <v>3.7</v>
      </c>
      <c r="G25" s="3">
        <v>483</v>
      </c>
      <c r="H25" s="3">
        <v>17</v>
      </c>
      <c r="I25" s="3">
        <v>232</v>
      </c>
      <c r="J25">
        <f t="shared" si="0"/>
        <v>3944</v>
      </c>
      <c r="K25">
        <f t="shared" si="1"/>
        <v>1</v>
      </c>
      <c r="M25" s="4" t="s">
        <v>181</v>
      </c>
      <c r="N25" s="4" t="s">
        <v>17</v>
      </c>
    </row>
    <row r="26" spans="1:14" ht="15.75" thickBot="1">
      <c r="A26" s="3">
        <v>101391</v>
      </c>
      <c r="B26" s="3" t="s">
        <v>607</v>
      </c>
      <c r="C26" s="4" t="s">
        <v>8</v>
      </c>
      <c r="D26" s="4" t="s">
        <v>36</v>
      </c>
      <c r="E26" s="4" t="s">
        <v>39</v>
      </c>
      <c r="F26" s="3">
        <v>3.5</v>
      </c>
      <c r="G26" s="3">
        <v>319</v>
      </c>
      <c r="H26" s="3">
        <v>11</v>
      </c>
      <c r="I26" s="3">
        <v>151</v>
      </c>
      <c r="J26">
        <f t="shared" si="0"/>
        <v>1661</v>
      </c>
      <c r="K26">
        <f t="shared" si="1"/>
        <v>2</v>
      </c>
      <c r="M26" s="4" t="s">
        <v>181</v>
      </c>
      <c r="N26" s="4" t="s">
        <v>24</v>
      </c>
    </row>
    <row r="27" spans="1:14" ht="15.75" thickBot="1">
      <c r="A27" s="3">
        <v>101365</v>
      </c>
      <c r="B27" s="3" t="s">
        <v>607</v>
      </c>
      <c r="C27" s="4" t="s">
        <v>8</v>
      </c>
      <c r="D27" s="4" t="s">
        <v>36</v>
      </c>
      <c r="E27" s="4" t="s">
        <v>41</v>
      </c>
      <c r="F27" s="3">
        <v>4</v>
      </c>
      <c r="G27" s="3">
        <v>239</v>
      </c>
      <c r="H27" s="3">
        <v>9</v>
      </c>
      <c r="I27" s="3">
        <v>239</v>
      </c>
      <c r="J27">
        <f t="shared" si="0"/>
        <v>2151</v>
      </c>
      <c r="K27">
        <f t="shared" si="1"/>
        <v>3</v>
      </c>
      <c r="M27" s="4" t="s">
        <v>181</v>
      </c>
      <c r="N27" s="4" t="s">
        <v>36</v>
      </c>
    </row>
    <row r="28" spans="1:14" ht="15.75" thickBot="1">
      <c r="A28" s="3">
        <v>101951</v>
      </c>
      <c r="B28" s="3" t="s">
        <v>607</v>
      </c>
      <c r="C28" s="4" t="s">
        <v>8</v>
      </c>
      <c r="D28" s="4" t="s">
        <v>36</v>
      </c>
      <c r="E28" s="4" t="s">
        <v>42</v>
      </c>
      <c r="F28" s="3">
        <v>4</v>
      </c>
      <c r="G28" s="3">
        <v>194</v>
      </c>
      <c r="H28" s="3">
        <v>7</v>
      </c>
      <c r="I28" s="3">
        <v>271</v>
      </c>
      <c r="J28">
        <f t="shared" si="0"/>
        <v>1897</v>
      </c>
      <c r="K28">
        <f t="shared" si="1"/>
        <v>4</v>
      </c>
      <c r="M28" s="4" t="s">
        <v>181</v>
      </c>
      <c r="N28" s="4" t="s">
        <v>46</v>
      </c>
    </row>
    <row r="29" spans="1:14" ht="15.75" thickBot="1">
      <c r="A29" s="3">
        <v>131398</v>
      </c>
      <c r="B29" s="3" t="s">
        <v>607</v>
      </c>
      <c r="C29" s="4" t="s">
        <v>8</v>
      </c>
      <c r="D29" s="4" t="s">
        <v>36</v>
      </c>
      <c r="E29" s="4" t="s">
        <v>40</v>
      </c>
      <c r="F29" s="3">
        <v>3.2</v>
      </c>
      <c r="G29" s="3">
        <v>144</v>
      </c>
      <c r="H29" s="3">
        <v>5</v>
      </c>
      <c r="I29" s="3">
        <v>182</v>
      </c>
      <c r="J29">
        <f t="shared" si="0"/>
        <v>910</v>
      </c>
      <c r="K29">
        <f t="shared" si="1"/>
        <v>5</v>
      </c>
      <c r="M29" s="4" t="s">
        <v>181</v>
      </c>
      <c r="N29" s="4" t="s">
        <v>57</v>
      </c>
    </row>
    <row r="30" spans="1:14" ht="15.75" thickBot="1">
      <c r="A30" s="3">
        <v>192994</v>
      </c>
      <c r="B30" s="3" t="s">
        <v>607</v>
      </c>
      <c r="C30" s="4" t="s">
        <v>8</v>
      </c>
      <c r="D30" s="4" t="s">
        <v>36</v>
      </c>
      <c r="E30" s="4" t="s">
        <v>45</v>
      </c>
      <c r="F30" s="3">
        <v>3</v>
      </c>
      <c r="G30" s="3">
        <v>133</v>
      </c>
      <c r="H30" s="3">
        <v>5</v>
      </c>
      <c r="I30" s="3">
        <v>181</v>
      </c>
      <c r="J30">
        <f t="shared" si="0"/>
        <v>905</v>
      </c>
      <c r="K30">
        <f t="shared" si="1"/>
        <v>5</v>
      </c>
      <c r="M30" s="4" t="s">
        <v>181</v>
      </c>
      <c r="N30" s="4" t="s">
        <v>61</v>
      </c>
    </row>
    <row r="31" spans="1:14" ht="15.75" thickBot="1">
      <c r="A31" s="3">
        <v>101385</v>
      </c>
      <c r="B31" s="3" t="s">
        <v>607</v>
      </c>
      <c r="C31" s="4" t="s">
        <v>8</v>
      </c>
      <c r="D31" s="4" t="s">
        <v>36</v>
      </c>
      <c r="E31" s="4" t="s">
        <v>44</v>
      </c>
      <c r="F31" s="3">
        <v>4</v>
      </c>
      <c r="G31" s="3">
        <v>106</v>
      </c>
      <c r="H31" s="3">
        <v>4</v>
      </c>
      <c r="I31" s="3">
        <v>335</v>
      </c>
      <c r="J31">
        <f t="shared" si="0"/>
        <v>1340</v>
      </c>
      <c r="K31">
        <f t="shared" si="1"/>
        <v>7</v>
      </c>
      <c r="M31" s="4" t="s">
        <v>181</v>
      </c>
      <c r="N31" s="4" t="s">
        <v>244</v>
      </c>
    </row>
    <row r="32" spans="1:14" ht="15.75" thickBot="1">
      <c r="A32" s="3">
        <v>146837</v>
      </c>
      <c r="B32" s="3" t="s">
        <v>607</v>
      </c>
      <c r="C32" s="4" t="s">
        <v>8</v>
      </c>
      <c r="D32" s="4" t="s">
        <v>36</v>
      </c>
      <c r="E32" s="4" t="s">
        <v>38</v>
      </c>
      <c r="F32" s="3">
        <v>2.9</v>
      </c>
      <c r="G32" s="3">
        <v>21</v>
      </c>
      <c r="H32" s="3">
        <v>1</v>
      </c>
      <c r="I32" s="3">
        <v>181</v>
      </c>
      <c r="J32">
        <f t="shared" si="0"/>
        <v>181</v>
      </c>
      <c r="K32">
        <f t="shared" si="1"/>
        <v>8</v>
      </c>
      <c r="M32" s="4" t="s">
        <v>181</v>
      </c>
      <c r="N32" s="4" t="s">
        <v>67</v>
      </c>
    </row>
    <row r="33" spans="1:14" ht="15.75" thickBot="1">
      <c r="A33" s="3">
        <v>211631</v>
      </c>
      <c r="B33" s="3" t="s">
        <v>607</v>
      </c>
      <c r="C33" s="4" t="s">
        <v>8</v>
      </c>
      <c r="D33" s="4" t="s">
        <v>36</v>
      </c>
      <c r="E33" s="4" t="s">
        <v>43</v>
      </c>
      <c r="F33" s="3">
        <v>3.6</v>
      </c>
      <c r="G33" s="3">
        <v>28</v>
      </c>
      <c r="H33" s="3">
        <v>1</v>
      </c>
      <c r="I33" s="3">
        <v>211</v>
      </c>
      <c r="J33">
        <f t="shared" si="0"/>
        <v>211</v>
      </c>
      <c r="K33">
        <f t="shared" si="1"/>
        <v>8</v>
      </c>
      <c r="M33" s="4" t="s">
        <v>181</v>
      </c>
      <c r="N33" s="4" t="s">
        <v>110</v>
      </c>
    </row>
    <row r="34" spans="1:14" ht="15.75" thickBot="1">
      <c r="A34" s="3">
        <v>122816</v>
      </c>
      <c r="B34" s="3" t="s">
        <v>608</v>
      </c>
      <c r="C34" s="4" t="s">
        <v>8</v>
      </c>
      <c r="D34" s="4" t="s">
        <v>46</v>
      </c>
      <c r="E34" s="4" t="s">
        <v>56</v>
      </c>
      <c r="F34" s="3">
        <v>3.6</v>
      </c>
      <c r="G34" s="3">
        <v>933</v>
      </c>
      <c r="H34" s="3">
        <v>33</v>
      </c>
      <c r="I34" s="3">
        <v>220</v>
      </c>
      <c r="J34">
        <f t="shared" si="0"/>
        <v>7260</v>
      </c>
      <c r="K34">
        <f t="shared" si="1"/>
        <v>1</v>
      </c>
      <c r="M34" s="4" t="s">
        <v>181</v>
      </c>
      <c r="N34" s="4" t="s">
        <v>116</v>
      </c>
    </row>
    <row r="35" spans="1:14" ht="15.75" thickBot="1">
      <c r="A35" s="3">
        <v>219529</v>
      </c>
      <c r="B35" s="3" t="s">
        <v>608</v>
      </c>
      <c r="C35" s="4" t="s">
        <v>8</v>
      </c>
      <c r="D35" s="4" t="s">
        <v>46</v>
      </c>
      <c r="E35" s="4" t="s">
        <v>55</v>
      </c>
      <c r="F35" s="3">
        <v>3</v>
      </c>
      <c r="G35" s="3">
        <v>283</v>
      </c>
      <c r="H35" s="3">
        <v>10</v>
      </c>
      <c r="I35" s="3">
        <v>444</v>
      </c>
      <c r="J35">
        <f t="shared" si="0"/>
        <v>4440</v>
      </c>
      <c r="K35">
        <f t="shared" si="1"/>
        <v>2</v>
      </c>
      <c r="M35" s="4" t="s">
        <v>181</v>
      </c>
      <c r="N35" s="4" t="s">
        <v>125</v>
      </c>
    </row>
    <row r="36" spans="1:14" ht="15.75" thickBot="1">
      <c r="A36" s="3">
        <v>131385</v>
      </c>
      <c r="B36" s="3" t="s">
        <v>608</v>
      </c>
      <c r="C36" s="4" t="s">
        <v>8</v>
      </c>
      <c r="D36" s="4" t="s">
        <v>46</v>
      </c>
      <c r="E36" s="4" t="s">
        <v>49</v>
      </c>
      <c r="F36" s="3">
        <v>3.4</v>
      </c>
      <c r="G36" s="3">
        <v>200</v>
      </c>
      <c r="H36" s="3">
        <v>7</v>
      </c>
      <c r="I36" s="3">
        <v>260</v>
      </c>
      <c r="J36">
        <f t="shared" si="0"/>
        <v>1820</v>
      </c>
      <c r="K36">
        <f t="shared" si="1"/>
        <v>3</v>
      </c>
      <c r="M36" s="4" t="s">
        <v>181</v>
      </c>
      <c r="N36" s="4" t="s">
        <v>134</v>
      </c>
    </row>
    <row r="37" spans="1:14" ht="15.75" thickBot="1">
      <c r="A37" s="3">
        <v>100301</v>
      </c>
      <c r="B37" s="3" t="s">
        <v>608</v>
      </c>
      <c r="C37" s="4" t="s">
        <v>8</v>
      </c>
      <c r="D37" s="4" t="s">
        <v>46</v>
      </c>
      <c r="E37" s="4" t="s">
        <v>47</v>
      </c>
      <c r="F37" s="3">
        <v>3.6</v>
      </c>
      <c r="G37" s="3">
        <v>148</v>
      </c>
      <c r="H37" s="3">
        <v>5</v>
      </c>
      <c r="I37" s="3">
        <v>237</v>
      </c>
      <c r="J37">
        <f t="shared" si="0"/>
        <v>1185</v>
      </c>
      <c r="K37">
        <f t="shared" si="1"/>
        <v>4</v>
      </c>
      <c r="M37" s="4" t="s">
        <v>181</v>
      </c>
      <c r="N37" s="4" t="s">
        <v>147</v>
      </c>
    </row>
    <row r="38" spans="1:14" ht="15.75" thickBot="1">
      <c r="A38" s="3">
        <v>100254</v>
      </c>
      <c r="B38" s="3" t="s">
        <v>608</v>
      </c>
      <c r="C38" s="4" t="s">
        <v>8</v>
      </c>
      <c r="D38" s="4" t="s">
        <v>46</v>
      </c>
      <c r="E38" s="4" t="s">
        <v>52</v>
      </c>
      <c r="F38" s="3">
        <v>3.8</v>
      </c>
      <c r="G38" s="3">
        <v>132</v>
      </c>
      <c r="H38" s="3">
        <v>5</v>
      </c>
      <c r="I38" s="3">
        <v>282</v>
      </c>
      <c r="J38">
        <f t="shared" si="0"/>
        <v>1410</v>
      </c>
      <c r="K38">
        <f t="shared" si="1"/>
        <v>4</v>
      </c>
      <c r="M38" s="4" t="s">
        <v>181</v>
      </c>
      <c r="N38" s="4" t="s">
        <v>153</v>
      </c>
    </row>
    <row r="39" spans="1:14" ht="15.75" thickBot="1">
      <c r="A39" s="3">
        <v>121788</v>
      </c>
      <c r="B39" s="3" t="s">
        <v>608</v>
      </c>
      <c r="C39" s="4" t="s">
        <v>8</v>
      </c>
      <c r="D39" s="4" t="s">
        <v>46</v>
      </c>
      <c r="E39" s="4" t="s">
        <v>48</v>
      </c>
      <c r="F39" s="3">
        <v>3.6</v>
      </c>
      <c r="G39" s="3">
        <v>84</v>
      </c>
      <c r="H39" s="3">
        <v>3</v>
      </c>
      <c r="I39" s="3">
        <v>247</v>
      </c>
      <c r="J39">
        <f t="shared" si="0"/>
        <v>741</v>
      </c>
      <c r="K39">
        <f t="shared" si="1"/>
        <v>6</v>
      </c>
      <c r="M39" s="4" t="s">
        <v>181</v>
      </c>
      <c r="N39" s="4" t="s">
        <v>170</v>
      </c>
    </row>
    <row r="40" spans="1:14" ht="15.75" thickBot="1">
      <c r="A40" s="3">
        <v>131391</v>
      </c>
      <c r="B40" s="3" t="s">
        <v>608</v>
      </c>
      <c r="C40" s="4" t="s">
        <v>8</v>
      </c>
      <c r="D40" s="4" t="s">
        <v>46</v>
      </c>
      <c r="E40" s="4" t="s">
        <v>53</v>
      </c>
      <c r="F40" s="3">
        <v>3.9</v>
      </c>
      <c r="G40" s="3">
        <v>45</v>
      </c>
      <c r="H40" s="3">
        <v>2</v>
      </c>
      <c r="I40" s="3">
        <v>230</v>
      </c>
      <c r="J40">
        <f t="shared" si="0"/>
        <v>460</v>
      </c>
      <c r="K40">
        <f t="shared" si="1"/>
        <v>7</v>
      </c>
      <c r="M40" s="4" t="s">
        <v>181</v>
      </c>
      <c r="N40" s="4" t="s">
        <v>174</v>
      </c>
    </row>
    <row r="41" spans="1:14" ht="15.75" thickBot="1">
      <c r="A41" s="3">
        <v>203013</v>
      </c>
      <c r="B41" s="3" t="s">
        <v>608</v>
      </c>
      <c r="C41" s="4" t="s">
        <v>8</v>
      </c>
      <c r="D41" s="4" t="s">
        <v>46</v>
      </c>
      <c r="E41" s="4" t="s">
        <v>54</v>
      </c>
      <c r="F41" s="3">
        <v>2.5</v>
      </c>
      <c r="G41" s="3">
        <v>24</v>
      </c>
      <c r="H41" s="3">
        <v>1</v>
      </c>
      <c r="I41" s="3">
        <v>207</v>
      </c>
      <c r="J41">
        <f t="shared" si="0"/>
        <v>207</v>
      </c>
      <c r="K41">
        <f t="shared" si="1"/>
        <v>8</v>
      </c>
      <c r="M41" s="4" t="s">
        <v>350</v>
      </c>
      <c r="N41" s="4" t="s">
        <v>9</v>
      </c>
    </row>
    <row r="42" spans="1:14" ht="15.75" thickBot="1">
      <c r="A42" s="3">
        <v>158541</v>
      </c>
      <c r="B42" s="3" t="s">
        <v>608</v>
      </c>
      <c r="C42" s="4" t="s">
        <v>8</v>
      </c>
      <c r="D42" s="4" t="s">
        <v>46</v>
      </c>
      <c r="E42" s="4" t="s">
        <v>50</v>
      </c>
      <c r="F42" s="3">
        <v>3.1</v>
      </c>
      <c r="G42" s="3">
        <v>11</v>
      </c>
      <c r="H42" s="3">
        <v>0</v>
      </c>
      <c r="I42" s="3">
        <v>244</v>
      </c>
      <c r="J42">
        <f t="shared" si="0"/>
        <v>0</v>
      </c>
      <c r="K42">
        <f t="shared" si="1"/>
        <v>9</v>
      </c>
      <c r="M42" s="4" t="s">
        <v>350</v>
      </c>
      <c r="N42" s="4" t="s">
        <v>15</v>
      </c>
    </row>
    <row r="43" spans="1:14" ht="15.75" thickBot="1">
      <c r="A43" s="3">
        <v>203007</v>
      </c>
      <c r="B43" s="3" t="s">
        <v>608</v>
      </c>
      <c r="C43" s="4" t="s">
        <v>8</v>
      </c>
      <c r="D43" s="4" t="s">
        <v>46</v>
      </c>
      <c r="E43" s="4" t="s">
        <v>51</v>
      </c>
      <c r="F43" s="3">
        <v>2.9</v>
      </c>
      <c r="G43" s="3">
        <v>6</v>
      </c>
      <c r="H43" s="3">
        <v>0</v>
      </c>
      <c r="I43" s="3">
        <v>275</v>
      </c>
      <c r="J43">
        <f t="shared" si="0"/>
        <v>0</v>
      </c>
      <c r="K43">
        <f t="shared" si="1"/>
        <v>9</v>
      </c>
      <c r="M43" s="4" t="s">
        <v>350</v>
      </c>
      <c r="N43" s="4" t="s">
        <v>17</v>
      </c>
    </row>
    <row r="44" spans="1:14" ht="15.75" thickBot="1">
      <c r="A44" s="3">
        <v>101387</v>
      </c>
      <c r="B44" s="3" t="s">
        <v>609</v>
      </c>
      <c r="C44" s="4" t="s">
        <v>8</v>
      </c>
      <c r="D44" s="4" t="s">
        <v>57</v>
      </c>
      <c r="E44" s="4" t="s">
        <v>60</v>
      </c>
      <c r="F44" s="3">
        <v>3.4</v>
      </c>
      <c r="G44" s="3">
        <v>16</v>
      </c>
      <c r="H44" s="3">
        <v>1</v>
      </c>
      <c r="I44" s="3">
        <v>293</v>
      </c>
      <c r="J44">
        <f t="shared" si="0"/>
        <v>293</v>
      </c>
      <c r="K44">
        <f t="shared" si="1"/>
        <v>1</v>
      </c>
      <c r="M44" s="4" t="s">
        <v>350</v>
      </c>
      <c r="N44" s="4" t="s">
        <v>24</v>
      </c>
    </row>
    <row r="45" spans="1:14" ht="15.75" thickBot="1">
      <c r="A45" s="3">
        <v>131393</v>
      </c>
      <c r="B45" s="3" t="s">
        <v>609</v>
      </c>
      <c r="C45" s="4" t="s">
        <v>8</v>
      </c>
      <c r="D45" s="4" t="s">
        <v>57</v>
      </c>
      <c r="E45" s="4" t="s">
        <v>58</v>
      </c>
      <c r="F45" s="3">
        <v>2.9</v>
      </c>
      <c r="G45" s="3">
        <v>8</v>
      </c>
      <c r="H45" s="3">
        <v>0</v>
      </c>
      <c r="I45" s="3">
        <v>137</v>
      </c>
      <c r="J45">
        <f t="shared" si="0"/>
        <v>0</v>
      </c>
      <c r="K45">
        <f t="shared" si="1"/>
        <v>2</v>
      </c>
      <c r="M45" s="4" t="s">
        <v>350</v>
      </c>
      <c r="N45" s="4" t="s">
        <v>36</v>
      </c>
    </row>
    <row r="46" spans="1:14" ht="15.75" thickBot="1">
      <c r="A46" s="3">
        <v>133604</v>
      </c>
      <c r="B46" s="3" t="s">
        <v>609</v>
      </c>
      <c r="C46" s="4" t="s">
        <v>8</v>
      </c>
      <c r="D46" s="4" t="s">
        <v>57</v>
      </c>
      <c r="E46" s="4" t="s">
        <v>59</v>
      </c>
      <c r="F46" s="3">
        <v>4</v>
      </c>
      <c r="G46" s="3">
        <v>13</v>
      </c>
      <c r="H46" s="3">
        <v>0</v>
      </c>
      <c r="I46" s="3">
        <v>156</v>
      </c>
      <c r="J46">
        <f t="shared" si="0"/>
        <v>0</v>
      </c>
      <c r="K46">
        <f t="shared" si="1"/>
        <v>2</v>
      </c>
      <c r="M46" s="4" t="s">
        <v>350</v>
      </c>
      <c r="N46" s="4" t="s">
        <v>46</v>
      </c>
    </row>
    <row r="47" spans="1:14" ht="15.75" thickBot="1">
      <c r="A47" s="3">
        <v>219160</v>
      </c>
      <c r="B47" s="3" t="s">
        <v>610</v>
      </c>
      <c r="C47" s="4" t="s">
        <v>8</v>
      </c>
      <c r="D47" s="4" t="s">
        <v>61</v>
      </c>
      <c r="E47" s="4" t="s">
        <v>63</v>
      </c>
      <c r="F47" s="3">
        <v>4.4000000000000004</v>
      </c>
      <c r="G47" s="3">
        <v>46</v>
      </c>
      <c r="H47" s="3">
        <v>2</v>
      </c>
      <c r="I47" s="3">
        <v>93</v>
      </c>
      <c r="J47">
        <f t="shared" si="0"/>
        <v>186</v>
      </c>
      <c r="K47">
        <f t="shared" si="1"/>
        <v>1</v>
      </c>
      <c r="M47" s="4" t="s">
        <v>350</v>
      </c>
      <c r="N47" s="4" t="s">
        <v>57</v>
      </c>
    </row>
    <row r="48" spans="1:14" ht="15.75" thickBot="1">
      <c r="A48" s="3">
        <v>131387</v>
      </c>
      <c r="B48" s="3" t="s">
        <v>610</v>
      </c>
      <c r="C48" s="4" t="s">
        <v>8</v>
      </c>
      <c r="D48" s="4" t="s">
        <v>61</v>
      </c>
      <c r="E48" s="4" t="s">
        <v>62</v>
      </c>
      <c r="F48" s="3">
        <v>3.4</v>
      </c>
      <c r="G48" s="3">
        <v>14</v>
      </c>
      <c r="H48" s="3">
        <v>1</v>
      </c>
      <c r="I48" s="3">
        <v>146</v>
      </c>
      <c r="J48">
        <f t="shared" si="0"/>
        <v>146</v>
      </c>
      <c r="K48">
        <f t="shared" si="1"/>
        <v>2</v>
      </c>
      <c r="M48" s="4" t="s">
        <v>350</v>
      </c>
      <c r="N48" s="4" t="s">
        <v>244</v>
      </c>
    </row>
    <row r="49" spans="1:14" ht="15.75" thickBot="1">
      <c r="A49" s="3">
        <v>146841</v>
      </c>
      <c r="B49" s="3" t="s">
        <v>611</v>
      </c>
      <c r="C49" s="4" t="s">
        <v>8</v>
      </c>
      <c r="D49" s="4" t="s">
        <v>64</v>
      </c>
      <c r="E49" s="4" t="s">
        <v>65</v>
      </c>
      <c r="F49" s="3">
        <v>3.7</v>
      </c>
      <c r="G49" s="3">
        <v>53</v>
      </c>
      <c r="H49" s="3">
        <v>2</v>
      </c>
      <c r="I49" s="3">
        <v>164</v>
      </c>
      <c r="J49">
        <f t="shared" si="0"/>
        <v>328</v>
      </c>
      <c r="K49">
        <f t="shared" si="1"/>
        <v>1</v>
      </c>
      <c r="M49" s="4" t="s">
        <v>350</v>
      </c>
      <c r="N49" s="4" t="s">
        <v>67</v>
      </c>
    </row>
    <row r="50" spans="1:14" ht="15.75" thickBot="1">
      <c r="A50" s="3">
        <v>211635</v>
      </c>
      <c r="B50" s="3" t="s">
        <v>611</v>
      </c>
      <c r="C50" s="4" t="s">
        <v>8</v>
      </c>
      <c r="D50" s="4" t="s">
        <v>64</v>
      </c>
      <c r="E50" s="4" t="s">
        <v>66</v>
      </c>
      <c r="F50" s="3">
        <v>3.1</v>
      </c>
      <c r="G50" s="3">
        <v>20</v>
      </c>
      <c r="H50" s="3">
        <v>1</v>
      </c>
      <c r="I50" s="3">
        <v>126</v>
      </c>
      <c r="J50">
        <f t="shared" si="0"/>
        <v>126</v>
      </c>
      <c r="K50">
        <f t="shared" si="1"/>
        <v>2</v>
      </c>
      <c r="M50" s="4" t="s">
        <v>350</v>
      </c>
      <c r="N50" s="4" t="s">
        <v>116</v>
      </c>
    </row>
    <row r="51" spans="1:14" ht="15.75" thickBot="1">
      <c r="A51" s="3">
        <v>100250</v>
      </c>
      <c r="B51" s="3" t="s">
        <v>612</v>
      </c>
      <c r="C51" s="4" t="s">
        <v>8</v>
      </c>
      <c r="D51" s="4" t="s">
        <v>67</v>
      </c>
      <c r="E51" s="4" t="s">
        <v>74</v>
      </c>
      <c r="F51" s="3">
        <v>3.8</v>
      </c>
      <c r="G51" s="3">
        <v>3325</v>
      </c>
      <c r="H51" s="3">
        <v>119</v>
      </c>
      <c r="I51" s="3">
        <v>154</v>
      </c>
      <c r="J51">
        <f t="shared" si="0"/>
        <v>18326</v>
      </c>
      <c r="K51">
        <f t="shared" si="1"/>
        <v>1</v>
      </c>
      <c r="M51" s="4" t="s">
        <v>350</v>
      </c>
      <c r="N51" s="4" t="s">
        <v>125</v>
      </c>
    </row>
    <row r="52" spans="1:14" ht="15.75" thickBot="1">
      <c r="A52" s="3">
        <v>101947</v>
      </c>
      <c r="B52" s="3" t="s">
        <v>612</v>
      </c>
      <c r="C52" s="4" t="s">
        <v>8</v>
      </c>
      <c r="D52" s="4" t="s">
        <v>67</v>
      </c>
      <c r="E52" s="4" t="s">
        <v>103</v>
      </c>
      <c r="F52" s="3">
        <v>4</v>
      </c>
      <c r="G52" s="3">
        <v>1926</v>
      </c>
      <c r="H52" s="3">
        <v>69</v>
      </c>
      <c r="I52" s="3">
        <v>347</v>
      </c>
      <c r="J52">
        <f t="shared" si="0"/>
        <v>23943</v>
      </c>
      <c r="K52">
        <f t="shared" si="1"/>
        <v>2</v>
      </c>
      <c r="M52" s="4" t="s">
        <v>350</v>
      </c>
      <c r="N52" s="4" t="s">
        <v>439</v>
      </c>
    </row>
    <row r="53" spans="1:14" ht="15.75" thickBot="1">
      <c r="A53" s="3">
        <v>100300</v>
      </c>
      <c r="B53" s="3" t="s">
        <v>612</v>
      </c>
      <c r="C53" s="4" t="s">
        <v>8</v>
      </c>
      <c r="D53" s="4" t="s">
        <v>67</v>
      </c>
      <c r="E53" s="4" t="s">
        <v>108</v>
      </c>
      <c r="F53" s="3">
        <v>3.5</v>
      </c>
      <c r="G53" s="3">
        <v>1827</v>
      </c>
      <c r="H53" s="3">
        <v>65</v>
      </c>
      <c r="I53" s="3">
        <v>199</v>
      </c>
      <c r="J53">
        <f t="shared" si="0"/>
        <v>12935</v>
      </c>
      <c r="K53">
        <f t="shared" si="1"/>
        <v>3</v>
      </c>
      <c r="M53" s="4" t="s">
        <v>350</v>
      </c>
      <c r="N53" s="4" t="s">
        <v>134</v>
      </c>
    </row>
    <row r="54" spans="1:14" ht="15.75" thickBot="1">
      <c r="A54" s="3">
        <v>100252</v>
      </c>
      <c r="B54" s="3" t="s">
        <v>612</v>
      </c>
      <c r="C54" s="4" t="s">
        <v>8</v>
      </c>
      <c r="D54" s="4" t="s">
        <v>67</v>
      </c>
      <c r="E54" s="4" t="s">
        <v>107</v>
      </c>
      <c r="F54" s="3">
        <v>3.7</v>
      </c>
      <c r="G54" s="3">
        <v>1715</v>
      </c>
      <c r="H54" s="3">
        <v>61</v>
      </c>
      <c r="I54" s="3">
        <v>76</v>
      </c>
      <c r="J54">
        <f t="shared" si="0"/>
        <v>4636</v>
      </c>
      <c r="K54">
        <f t="shared" si="1"/>
        <v>4</v>
      </c>
      <c r="M54" s="4" t="s">
        <v>350</v>
      </c>
      <c r="N54" s="4" t="s">
        <v>147</v>
      </c>
    </row>
    <row r="55" spans="1:14" ht="15.75" thickBot="1">
      <c r="A55" s="3">
        <v>136810</v>
      </c>
      <c r="B55" s="3" t="s">
        <v>612</v>
      </c>
      <c r="C55" s="4" t="s">
        <v>8</v>
      </c>
      <c r="D55" s="4" t="s">
        <v>67</v>
      </c>
      <c r="E55" s="4" t="s">
        <v>75</v>
      </c>
      <c r="F55" s="3">
        <v>3.9</v>
      </c>
      <c r="G55" s="3">
        <v>1530</v>
      </c>
      <c r="H55" s="3">
        <v>55</v>
      </c>
      <c r="I55" s="3">
        <v>304</v>
      </c>
      <c r="J55">
        <f t="shared" si="0"/>
        <v>16720</v>
      </c>
      <c r="K55">
        <f t="shared" si="1"/>
        <v>5</v>
      </c>
      <c r="M55" s="4" t="s">
        <v>350</v>
      </c>
      <c r="N55" s="4" t="s">
        <v>153</v>
      </c>
    </row>
    <row r="56" spans="1:14" ht="15.75" thickBot="1">
      <c r="A56" s="3">
        <v>121779</v>
      </c>
      <c r="B56" s="3" t="s">
        <v>612</v>
      </c>
      <c r="C56" s="4" t="s">
        <v>8</v>
      </c>
      <c r="D56" s="4" t="s">
        <v>67</v>
      </c>
      <c r="E56" s="4" t="s">
        <v>96</v>
      </c>
      <c r="F56" s="3">
        <v>3.6</v>
      </c>
      <c r="G56" s="3">
        <v>1442</v>
      </c>
      <c r="H56" s="3">
        <v>52</v>
      </c>
      <c r="I56" s="3">
        <v>270</v>
      </c>
      <c r="J56">
        <f t="shared" si="0"/>
        <v>14040</v>
      </c>
      <c r="K56">
        <f t="shared" si="1"/>
        <v>6</v>
      </c>
      <c r="M56" s="4" t="s">
        <v>350</v>
      </c>
      <c r="N56" s="4" t="s">
        <v>170</v>
      </c>
    </row>
    <row r="57" spans="1:14" ht="15.75" thickBot="1">
      <c r="A57" s="3">
        <v>100779</v>
      </c>
      <c r="B57" s="3" t="s">
        <v>612</v>
      </c>
      <c r="C57" s="4" t="s">
        <v>8</v>
      </c>
      <c r="D57" s="4" t="s">
        <v>67</v>
      </c>
      <c r="E57" s="4" t="s">
        <v>82</v>
      </c>
      <c r="F57" s="3">
        <v>3.8</v>
      </c>
      <c r="G57" s="3">
        <v>858</v>
      </c>
      <c r="H57" s="3">
        <v>31</v>
      </c>
      <c r="I57" s="3">
        <v>213</v>
      </c>
      <c r="J57">
        <f t="shared" si="0"/>
        <v>6603</v>
      </c>
      <c r="K57">
        <f t="shared" si="1"/>
        <v>7</v>
      </c>
      <c r="M57" s="4" t="s">
        <v>350</v>
      </c>
      <c r="N57" s="4" t="s">
        <v>174</v>
      </c>
    </row>
    <row r="58" spans="1:14" ht="15.75" thickBot="1">
      <c r="A58" s="3">
        <v>100778</v>
      </c>
      <c r="B58" s="3" t="s">
        <v>612</v>
      </c>
      <c r="C58" s="4" t="s">
        <v>8</v>
      </c>
      <c r="D58" s="4" t="s">
        <v>67</v>
      </c>
      <c r="E58" s="4" t="s">
        <v>94</v>
      </c>
      <c r="F58" s="3">
        <v>3.8</v>
      </c>
      <c r="G58" s="3">
        <v>770</v>
      </c>
      <c r="H58" s="3">
        <v>28</v>
      </c>
      <c r="I58" s="3">
        <v>247</v>
      </c>
      <c r="J58">
        <f t="shared" si="0"/>
        <v>6916</v>
      </c>
      <c r="K58">
        <f t="shared" si="1"/>
        <v>8</v>
      </c>
      <c r="M58" s="4" t="s">
        <v>475</v>
      </c>
      <c r="N58" s="4" t="s">
        <v>9</v>
      </c>
    </row>
    <row r="59" spans="1:14" ht="15.75" thickBot="1">
      <c r="A59" s="3">
        <v>146840</v>
      </c>
      <c r="B59" s="3" t="s">
        <v>612</v>
      </c>
      <c r="C59" s="4" t="s">
        <v>8</v>
      </c>
      <c r="D59" s="4" t="s">
        <v>67</v>
      </c>
      <c r="E59" s="4" t="s">
        <v>71</v>
      </c>
      <c r="F59" s="3">
        <v>3.3</v>
      </c>
      <c r="G59" s="3">
        <v>609</v>
      </c>
      <c r="H59" s="3">
        <v>22</v>
      </c>
      <c r="I59" s="3">
        <v>214</v>
      </c>
      <c r="J59">
        <f t="shared" si="0"/>
        <v>4708</v>
      </c>
      <c r="K59">
        <f t="shared" si="1"/>
        <v>9</v>
      </c>
      <c r="M59" s="4" t="s">
        <v>475</v>
      </c>
      <c r="N59" s="4" t="s">
        <v>15</v>
      </c>
    </row>
    <row r="60" spans="1:14" ht="15.75" thickBot="1">
      <c r="A60" s="3">
        <v>101024</v>
      </c>
      <c r="B60" s="3" t="s">
        <v>612</v>
      </c>
      <c r="C60" s="4" t="s">
        <v>8</v>
      </c>
      <c r="D60" s="4" t="s">
        <v>67</v>
      </c>
      <c r="E60" s="4" t="s">
        <v>83</v>
      </c>
      <c r="F60" s="3">
        <v>3.9</v>
      </c>
      <c r="G60" s="3">
        <v>415</v>
      </c>
      <c r="H60" s="3">
        <v>15</v>
      </c>
      <c r="I60" s="3">
        <v>184</v>
      </c>
      <c r="J60">
        <f t="shared" si="0"/>
        <v>2760</v>
      </c>
      <c r="K60">
        <f t="shared" si="1"/>
        <v>10</v>
      </c>
      <c r="M60" s="4" t="s">
        <v>475</v>
      </c>
      <c r="N60" s="4" t="s">
        <v>17</v>
      </c>
    </row>
    <row r="61" spans="1:14" ht="15.75" thickBot="1">
      <c r="A61" s="3">
        <v>202803</v>
      </c>
      <c r="B61" s="3" t="s">
        <v>612</v>
      </c>
      <c r="C61" s="4" t="s">
        <v>8</v>
      </c>
      <c r="D61" s="4" t="s">
        <v>67</v>
      </c>
      <c r="E61" s="4" t="s">
        <v>87</v>
      </c>
      <c r="F61" s="3">
        <v>3.2</v>
      </c>
      <c r="G61" s="3">
        <v>418</v>
      </c>
      <c r="H61" s="3">
        <v>15</v>
      </c>
      <c r="I61" s="3">
        <v>105</v>
      </c>
      <c r="J61">
        <f t="shared" si="0"/>
        <v>1575</v>
      </c>
      <c r="K61">
        <f t="shared" si="1"/>
        <v>10</v>
      </c>
      <c r="M61" s="4" t="s">
        <v>475</v>
      </c>
      <c r="N61" s="4" t="s">
        <v>24</v>
      </c>
    </row>
    <row r="62" spans="1:14" ht="15.75" thickBot="1">
      <c r="A62" s="3">
        <v>199955</v>
      </c>
      <c r="B62" s="3" t="s">
        <v>612</v>
      </c>
      <c r="C62" s="4" t="s">
        <v>8</v>
      </c>
      <c r="D62" s="4" t="s">
        <v>67</v>
      </c>
      <c r="E62" s="4" t="s">
        <v>88</v>
      </c>
      <c r="F62" s="3">
        <v>3</v>
      </c>
      <c r="G62" s="3">
        <v>430</v>
      </c>
      <c r="H62" s="3">
        <v>15</v>
      </c>
      <c r="I62" s="3">
        <v>28</v>
      </c>
      <c r="J62">
        <f t="shared" si="0"/>
        <v>420</v>
      </c>
      <c r="K62">
        <f t="shared" si="1"/>
        <v>10</v>
      </c>
      <c r="M62" s="4" t="s">
        <v>475</v>
      </c>
      <c r="N62" s="4" t="s">
        <v>36</v>
      </c>
    </row>
    <row r="63" spans="1:14" ht="15.75" thickBot="1">
      <c r="A63" s="3">
        <v>198811</v>
      </c>
      <c r="B63" s="3" t="s">
        <v>612</v>
      </c>
      <c r="C63" s="4" t="s">
        <v>8</v>
      </c>
      <c r="D63" s="4" t="s">
        <v>67</v>
      </c>
      <c r="E63" s="4" t="s">
        <v>86</v>
      </c>
      <c r="F63" s="3">
        <v>3.9</v>
      </c>
      <c r="G63" s="3">
        <v>329</v>
      </c>
      <c r="H63" s="3">
        <v>12</v>
      </c>
      <c r="I63" s="3">
        <v>149</v>
      </c>
      <c r="J63">
        <f t="shared" si="0"/>
        <v>1788</v>
      </c>
      <c r="K63">
        <f t="shared" si="1"/>
        <v>13</v>
      </c>
      <c r="M63" s="4" t="s">
        <v>475</v>
      </c>
      <c r="N63" s="4" t="s">
        <v>46</v>
      </c>
    </row>
    <row r="64" spans="1:14" ht="15.75" thickBot="1">
      <c r="A64" s="3">
        <v>101362</v>
      </c>
      <c r="B64" s="3" t="s">
        <v>612</v>
      </c>
      <c r="C64" s="4" t="s">
        <v>8</v>
      </c>
      <c r="D64" s="4" t="s">
        <v>67</v>
      </c>
      <c r="E64" s="4" t="s">
        <v>101</v>
      </c>
      <c r="F64" s="3">
        <v>3.8</v>
      </c>
      <c r="G64" s="3">
        <v>325</v>
      </c>
      <c r="H64" s="3">
        <v>12</v>
      </c>
      <c r="I64" s="3">
        <v>179</v>
      </c>
      <c r="J64">
        <f t="shared" si="0"/>
        <v>2148</v>
      </c>
      <c r="K64">
        <f t="shared" si="1"/>
        <v>13</v>
      </c>
      <c r="M64" s="4" t="s">
        <v>475</v>
      </c>
      <c r="N64" s="4" t="s">
        <v>57</v>
      </c>
    </row>
    <row r="65" spans="1:14" ht="15.75" thickBot="1">
      <c r="A65" s="3">
        <v>207531</v>
      </c>
      <c r="B65" s="3" t="s">
        <v>612</v>
      </c>
      <c r="C65" s="4" t="s">
        <v>8</v>
      </c>
      <c r="D65" s="4" t="s">
        <v>67</v>
      </c>
      <c r="E65" s="4" t="s">
        <v>76</v>
      </c>
      <c r="F65" s="3">
        <v>3.3</v>
      </c>
      <c r="G65" s="3">
        <v>226</v>
      </c>
      <c r="H65" s="3">
        <v>8</v>
      </c>
      <c r="I65" s="3">
        <v>194</v>
      </c>
      <c r="J65">
        <f t="shared" si="0"/>
        <v>1552</v>
      </c>
      <c r="K65">
        <f t="shared" si="1"/>
        <v>15</v>
      </c>
      <c r="M65" s="4" t="s">
        <v>475</v>
      </c>
      <c r="N65" s="4" t="s">
        <v>244</v>
      </c>
    </row>
    <row r="66" spans="1:14" ht="15.75" thickBot="1">
      <c r="A66" s="3">
        <v>122834</v>
      </c>
      <c r="B66" s="3" t="s">
        <v>612</v>
      </c>
      <c r="C66" s="4" t="s">
        <v>8</v>
      </c>
      <c r="D66" s="4" t="s">
        <v>67</v>
      </c>
      <c r="E66" s="4" t="s">
        <v>89</v>
      </c>
      <c r="F66" s="3">
        <v>3.9</v>
      </c>
      <c r="G66" s="3">
        <v>228</v>
      </c>
      <c r="H66" s="3">
        <v>8</v>
      </c>
      <c r="I66" s="3">
        <v>113</v>
      </c>
      <c r="J66">
        <f t="shared" ref="J66:J129" si="2">I66*H66</f>
        <v>904</v>
      </c>
      <c r="K66">
        <f t="shared" si="1"/>
        <v>15</v>
      </c>
      <c r="M66" s="4" t="s">
        <v>475</v>
      </c>
      <c r="N66" s="4" t="s">
        <v>67</v>
      </c>
    </row>
    <row r="67" spans="1:14" ht="15.75" thickBot="1">
      <c r="A67" s="3">
        <v>100890</v>
      </c>
      <c r="B67" s="3" t="s">
        <v>612</v>
      </c>
      <c r="C67" s="4" t="s">
        <v>8</v>
      </c>
      <c r="D67" s="4" t="s">
        <v>67</v>
      </c>
      <c r="E67" s="4" t="s">
        <v>104</v>
      </c>
      <c r="F67" s="3">
        <v>4.3</v>
      </c>
      <c r="G67" s="3">
        <v>225</v>
      </c>
      <c r="H67" s="3">
        <v>8</v>
      </c>
      <c r="I67" s="3">
        <v>347</v>
      </c>
      <c r="J67">
        <f t="shared" si="2"/>
        <v>2776</v>
      </c>
      <c r="K67">
        <f t="shared" ref="K67:K130" si="3">SUMPRODUCT((B67=$B$2:$B$582)*(H67&lt;$H$2:$H$582))+1</f>
        <v>15</v>
      </c>
      <c r="M67" s="4" t="s">
        <v>475</v>
      </c>
      <c r="N67" s="4" t="s">
        <v>116</v>
      </c>
    </row>
    <row r="68" spans="1:14" ht="15.75" thickBot="1">
      <c r="A68" s="3">
        <v>100294</v>
      </c>
      <c r="B68" s="3" t="s">
        <v>612</v>
      </c>
      <c r="C68" s="4" t="s">
        <v>8</v>
      </c>
      <c r="D68" s="4" t="s">
        <v>67</v>
      </c>
      <c r="E68" s="4" t="s">
        <v>68</v>
      </c>
      <c r="F68" s="3">
        <v>3.8</v>
      </c>
      <c r="G68" s="3">
        <v>204</v>
      </c>
      <c r="H68" s="3">
        <v>7</v>
      </c>
      <c r="I68" s="3">
        <v>203</v>
      </c>
      <c r="J68">
        <f t="shared" si="2"/>
        <v>1421</v>
      </c>
      <c r="K68">
        <f t="shared" si="3"/>
        <v>18</v>
      </c>
      <c r="M68" s="4" t="s">
        <v>475</v>
      </c>
      <c r="N68" s="4" t="s">
        <v>125</v>
      </c>
    </row>
    <row r="69" spans="1:14" ht="15.75" thickBot="1">
      <c r="A69" s="3">
        <v>101372</v>
      </c>
      <c r="B69" s="3" t="s">
        <v>612</v>
      </c>
      <c r="C69" s="4" t="s">
        <v>8</v>
      </c>
      <c r="D69" s="4" t="s">
        <v>67</v>
      </c>
      <c r="E69" s="4" t="s">
        <v>93</v>
      </c>
      <c r="F69" s="3">
        <v>4.0999999999999996</v>
      </c>
      <c r="G69" s="3">
        <v>206</v>
      </c>
      <c r="H69" s="3">
        <v>7</v>
      </c>
      <c r="I69" s="3">
        <v>228</v>
      </c>
      <c r="J69">
        <f t="shared" si="2"/>
        <v>1596</v>
      </c>
      <c r="K69">
        <f t="shared" si="3"/>
        <v>18</v>
      </c>
      <c r="M69" s="4" t="s">
        <v>475</v>
      </c>
      <c r="N69" s="4" t="s">
        <v>439</v>
      </c>
    </row>
    <row r="70" spans="1:14" ht="15.75" thickBot="1">
      <c r="A70" s="3">
        <v>101386</v>
      </c>
      <c r="B70" s="3" t="s">
        <v>612</v>
      </c>
      <c r="C70" s="4" t="s">
        <v>8</v>
      </c>
      <c r="D70" s="4" t="s">
        <v>67</v>
      </c>
      <c r="E70" s="4" t="s">
        <v>95</v>
      </c>
      <c r="F70" s="3">
        <v>4</v>
      </c>
      <c r="G70" s="3">
        <v>183</v>
      </c>
      <c r="H70" s="3">
        <v>7</v>
      </c>
      <c r="I70" s="3">
        <v>299</v>
      </c>
      <c r="J70">
        <f t="shared" si="2"/>
        <v>2093</v>
      </c>
      <c r="K70">
        <f t="shared" si="3"/>
        <v>18</v>
      </c>
      <c r="M70" s="4" t="s">
        <v>475</v>
      </c>
      <c r="N70" s="4" t="s">
        <v>134</v>
      </c>
    </row>
    <row r="71" spans="1:14" ht="15.75" thickBot="1">
      <c r="A71" s="3">
        <v>100246</v>
      </c>
      <c r="B71" s="3" t="s">
        <v>612</v>
      </c>
      <c r="C71" s="4" t="s">
        <v>8</v>
      </c>
      <c r="D71" s="4" t="s">
        <v>67</v>
      </c>
      <c r="E71" s="4" t="s">
        <v>73</v>
      </c>
      <c r="F71" s="3">
        <v>3.8</v>
      </c>
      <c r="G71" s="3">
        <v>180</v>
      </c>
      <c r="H71" s="3">
        <v>6</v>
      </c>
      <c r="I71" s="3">
        <v>327</v>
      </c>
      <c r="J71">
        <f t="shared" si="2"/>
        <v>1962</v>
      </c>
      <c r="K71">
        <f t="shared" si="3"/>
        <v>21</v>
      </c>
      <c r="M71" s="4" t="s">
        <v>475</v>
      </c>
      <c r="N71" s="4" t="s">
        <v>147</v>
      </c>
    </row>
    <row r="72" spans="1:14" ht="15.75" thickBot="1">
      <c r="A72" s="3">
        <v>158543</v>
      </c>
      <c r="B72" s="3" t="s">
        <v>612</v>
      </c>
      <c r="C72" s="4" t="s">
        <v>8</v>
      </c>
      <c r="D72" s="4" t="s">
        <v>67</v>
      </c>
      <c r="E72" s="4" t="s">
        <v>77</v>
      </c>
      <c r="F72" s="3">
        <v>3.2</v>
      </c>
      <c r="G72" s="3">
        <v>180</v>
      </c>
      <c r="H72" s="3">
        <v>6</v>
      </c>
      <c r="I72" s="3">
        <v>183</v>
      </c>
      <c r="J72">
        <f t="shared" si="2"/>
        <v>1098</v>
      </c>
      <c r="K72">
        <f t="shared" si="3"/>
        <v>21</v>
      </c>
      <c r="M72" s="4" t="s">
        <v>475</v>
      </c>
      <c r="N72" s="4" t="s">
        <v>153</v>
      </c>
    </row>
    <row r="73" spans="1:14" ht="15.75" thickBot="1">
      <c r="A73" s="3">
        <v>101752</v>
      </c>
      <c r="B73" s="3" t="s">
        <v>612</v>
      </c>
      <c r="C73" s="4" t="s">
        <v>8</v>
      </c>
      <c r="D73" s="4" t="s">
        <v>67</v>
      </c>
      <c r="E73" s="4" t="s">
        <v>90</v>
      </c>
      <c r="F73" s="3">
        <v>3.7</v>
      </c>
      <c r="G73" s="3">
        <v>169</v>
      </c>
      <c r="H73" s="3">
        <v>6</v>
      </c>
      <c r="I73" s="3">
        <v>219</v>
      </c>
      <c r="J73">
        <f t="shared" si="2"/>
        <v>1314</v>
      </c>
      <c r="K73">
        <f t="shared" si="3"/>
        <v>21</v>
      </c>
      <c r="M73" s="4" t="s">
        <v>475</v>
      </c>
      <c r="N73" s="4" t="s">
        <v>170</v>
      </c>
    </row>
    <row r="74" spans="1:14" ht="15.75" thickBot="1">
      <c r="A74" s="3">
        <v>133601</v>
      </c>
      <c r="B74" s="3" t="s">
        <v>612</v>
      </c>
      <c r="C74" s="4" t="s">
        <v>8</v>
      </c>
      <c r="D74" s="4" t="s">
        <v>67</v>
      </c>
      <c r="E74" s="4" t="s">
        <v>105</v>
      </c>
      <c r="F74" s="3">
        <v>3.6</v>
      </c>
      <c r="G74" s="3">
        <v>172</v>
      </c>
      <c r="H74" s="3">
        <v>6</v>
      </c>
      <c r="I74" s="3">
        <v>215</v>
      </c>
      <c r="J74">
        <f t="shared" si="2"/>
        <v>1290</v>
      </c>
      <c r="K74">
        <f t="shared" si="3"/>
        <v>21</v>
      </c>
      <c r="M74" s="4" t="s">
        <v>475</v>
      </c>
      <c r="N74" s="4" t="s">
        <v>174</v>
      </c>
    </row>
    <row r="75" spans="1:14" ht="15.75" thickBot="1">
      <c r="A75" s="3">
        <v>122826</v>
      </c>
      <c r="B75" s="3" t="s">
        <v>612</v>
      </c>
      <c r="C75" s="4" t="s">
        <v>8</v>
      </c>
      <c r="D75" s="4" t="s">
        <v>67</v>
      </c>
      <c r="E75" s="4" t="s">
        <v>70</v>
      </c>
      <c r="F75" s="3">
        <v>3.7</v>
      </c>
      <c r="G75" s="3">
        <v>139</v>
      </c>
      <c r="H75" s="3">
        <v>5</v>
      </c>
      <c r="I75" s="3">
        <v>186</v>
      </c>
      <c r="J75">
        <f t="shared" si="2"/>
        <v>930</v>
      </c>
      <c r="K75">
        <f t="shared" si="3"/>
        <v>25</v>
      </c>
    </row>
    <row r="76" spans="1:14" ht="15.75" thickBot="1">
      <c r="A76" s="3">
        <v>146796</v>
      </c>
      <c r="B76" s="3" t="s">
        <v>612</v>
      </c>
      <c r="C76" s="4" t="s">
        <v>8</v>
      </c>
      <c r="D76" s="4" t="s">
        <v>67</v>
      </c>
      <c r="E76" s="4" t="s">
        <v>98</v>
      </c>
      <c r="F76" s="3">
        <v>3.4</v>
      </c>
      <c r="G76" s="3">
        <v>148</v>
      </c>
      <c r="H76" s="3">
        <v>5</v>
      </c>
      <c r="I76" s="3">
        <v>204</v>
      </c>
      <c r="J76">
        <f t="shared" si="2"/>
        <v>1020</v>
      </c>
      <c r="K76">
        <f t="shared" si="3"/>
        <v>25</v>
      </c>
    </row>
    <row r="77" spans="1:14" ht="15.75" thickBot="1">
      <c r="A77" s="3">
        <v>192992</v>
      </c>
      <c r="B77" s="3" t="s">
        <v>612</v>
      </c>
      <c r="C77" s="4" t="s">
        <v>8</v>
      </c>
      <c r="D77" s="4" t="s">
        <v>67</v>
      </c>
      <c r="E77" s="4" t="s">
        <v>109</v>
      </c>
      <c r="F77" s="3">
        <v>4.0999999999999996</v>
      </c>
      <c r="G77" s="3">
        <v>126</v>
      </c>
      <c r="H77" s="3">
        <v>5</v>
      </c>
      <c r="I77" s="3">
        <v>79</v>
      </c>
      <c r="J77">
        <f t="shared" si="2"/>
        <v>395</v>
      </c>
      <c r="K77">
        <f t="shared" si="3"/>
        <v>25</v>
      </c>
    </row>
    <row r="78" spans="1:14" ht="15.75" thickBot="1">
      <c r="A78" s="3">
        <v>133597</v>
      </c>
      <c r="B78" s="3" t="s">
        <v>612</v>
      </c>
      <c r="C78" s="4" t="s">
        <v>8</v>
      </c>
      <c r="D78" s="4" t="s">
        <v>67</v>
      </c>
      <c r="E78" s="4" t="s">
        <v>69</v>
      </c>
      <c r="F78" s="3">
        <v>3</v>
      </c>
      <c r="G78" s="3">
        <v>99</v>
      </c>
      <c r="H78" s="3">
        <v>4</v>
      </c>
      <c r="I78" s="3">
        <v>427</v>
      </c>
      <c r="J78">
        <f t="shared" si="2"/>
        <v>1708</v>
      </c>
      <c r="K78">
        <f t="shared" si="3"/>
        <v>28</v>
      </c>
    </row>
    <row r="79" spans="1:14" ht="15.75" thickBot="1">
      <c r="A79" s="3">
        <v>122848</v>
      </c>
      <c r="B79" s="3" t="s">
        <v>612</v>
      </c>
      <c r="C79" s="4" t="s">
        <v>8</v>
      </c>
      <c r="D79" s="4" t="s">
        <v>67</v>
      </c>
      <c r="E79" s="4" t="s">
        <v>81</v>
      </c>
      <c r="F79" s="3">
        <v>3.7</v>
      </c>
      <c r="G79" s="3">
        <v>120</v>
      </c>
      <c r="H79" s="3">
        <v>4</v>
      </c>
      <c r="I79" s="3">
        <v>193</v>
      </c>
      <c r="J79">
        <f t="shared" si="2"/>
        <v>772</v>
      </c>
      <c r="K79">
        <f t="shared" si="3"/>
        <v>28</v>
      </c>
    </row>
    <row r="80" spans="1:14" ht="15.75" thickBot="1">
      <c r="A80" s="3">
        <v>100877</v>
      </c>
      <c r="B80" s="3" t="s">
        <v>612</v>
      </c>
      <c r="C80" s="4" t="s">
        <v>8</v>
      </c>
      <c r="D80" s="4" t="s">
        <v>67</v>
      </c>
      <c r="E80" s="4" t="s">
        <v>84</v>
      </c>
      <c r="F80" s="3">
        <v>4.0999999999999996</v>
      </c>
      <c r="G80" s="3">
        <v>90</v>
      </c>
      <c r="H80" s="3">
        <v>3</v>
      </c>
      <c r="I80" s="3">
        <v>282</v>
      </c>
      <c r="J80">
        <f t="shared" si="2"/>
        <v>846</v>
      </c>
      <c r="K80">
        <f t="shared" si="3"/>
        <v>30</v>
      </c>
    </row>
    <row r="81" spans="1:11" ht="15.75" thickBot="1">
      <c r="A81" s="3">
        <v>100277</v>
      </c>
      <c r="B81" s="3" t="s">
        <v>612</v>
      </c>
      <c r="C81" s="4" t="s">
        <v>8</v>
      </c>
      <c r="D81" s="4" t="s">
        <v>67</v>
      </c>
      <c r="E81" s="4" t="s">
        <v>85</v>
      </c>
      <c r="F81" s="3">
        <v>3.9</v>
      </c>
      <c r="G81" s="3">
        <v>88</v>
      </c>
      <c r="H81" s="3">
        <v>3</v>
      </c>
      <c r="I81" s="3">
        <v>358</v>
      </c>
      <c r="J81">
        <f t="shared" si="2"/>
        <v>1074</v>
      </c>
      <c r="K81">
        <f t="shared" si="3"/>
        <v>30</v>
      </c>
    </row>
    <row r="82" spans="1:11" ht="15.75" thickBot="1">
      <c r="A82" s="3">
        <v>146835</v>
      </c>
      <c r="B82" s="3" t="s">
        <v>612</v>
      </c>
      <c r="C82" s="4" t="s">
        <v>8</v>
      </c>
      <c r="D82" s="4" t="s">
        <v>67</v>
      </c>
      <c r="E82" s="4" t="s">
        <v>97</v>
      </c>
      <c r="F82" s="3">
        <v>3.6</v>
      </c>
      <c r="G82" s="3">
        <v>75</v>
      </c>
      <c r="H82" s="3">
        <v>3</v>
      </c>
      <c r="I82" s="3">
        <v>273</v>
      </c>
      <c r="J82">
        <f t="shared" si="2"/>
        <v>819</v>
      </c>
      <c r="K82">
        <f t="shared" si="3"/>
        <v>30</v>
      </c>
    </row>
    <row r="83" spans="1:11" ht="15.75" thickBot="1">
      <c r="A83" s="3">
        <v>206088</v>
      </c>
      <c r="B83" s="3" t="s">
        <v>612</v>
      </c>
      <c r="C83" s="4" t="s">
        <v>8</v>
      </c>
      <c r="D83" s="4" t="s">
        <v>67</v>
      </c>
      <c r="E83" s="4" t="s">
        <v>99</v>
      </c>
      <c r="F83" s="3">
        <v>2.6</v>
      </c>
      <c r="G83" s="3">
        <v>81</v>
      </c>
      <c r="H83" s="3">
        <v>3</v>
      </c>
      <c r="I83" s="3">
        <v>172</v>
      </c>
      <c r="J83">
        <f t="shared" si="2"/>
        <v>516</v>
      </c>
      <c r="K83">
        <f t="shared" si="3"/>
        <v>30</v>
      </c>
    </row>
    <row r="84" spans="1:11" ht="15.75" thickBot="1">
      <c r="A84" s="3">
        <v>205950</v>
      </c>
      <c r="B84" s="3" t="s">
        <v>612</v>
      </c>
      <c r="C84" s="4" t="s">
        <v>8</v>
      </c>
      <c r="D84" s="4" t="s">
        <v>67</v>
      </c>
      <c r="E84" s="4" t="s">
        <v>80</v>
      </c>
      <c r="F84" s="3">
        <v>3.4</v>
      </c>
      <c r="G84" s="3">
        <v>69</v>
      </c>
      <c r="H84" s="3">
        <v>2</v>
      </c>
      <c r="I84" s="3">
        <v>101</v>
      </c>
      <c r="J84">
        <f t="shared" si="2"/>
        <v>202</v>
      </c>
      <c r="K84">
        <f t="shared" si="3"/>
        <v>34</v>
      </c>
    </row>
    <row r="85" spans="1:11" ht="15.75" thickBot="1">
      <c r="A85" s="3">
        <v>238956</v>
      </c>
      <c r="B85" s="3" t="s">
        <v>612</v>
      </c>
      <c r="C85" s="4" t="s">
        <v>8</v>
      </c>
      <c r="D85" s="4" t="s">
        <v>67</v>
      </c>
      <c r="E85" s="4" t="s">
        <v>91</v>
      </c>
      <c r="F85" s="3">
        <v>3.6</v>
      </c>
      <c r="G85" s="3">
        <v>51</v>
      </c>
      <c r="H85" s="3">
        <v>2</v>
      </c>
      <c r="I85" s="3">
        <v>29</v>
      </c>
      <c r="J85">
        <f t="shared" si="2"/>
        <v>58</v>
      </c>
      <c r="K85">
        <f t="shared" si="3"/>
        <v>34</v>
      </c>
    </row>
    <row r="86" spans="1:11" ht="15.75" thickBot="1">
      <c r="A86" s="3">
        <v>202262</v>
      </c>
      <c r="B86" s="3" t="s">
        <v>612</v>
      </c>
      <c r="C86" s="4" t="s">
        <v>8</v>
      </c>
      <c r="D86" s="4" t="s">
        <v>67</v>
      </c>
      <c r="E86" s="4" t="s">
        <v>72</v>
      </c>
      <c r="F86" s="3">
        <v>3.2</v>
      </c>
      <c r="G86" s="3">
        <v>26</v>
      </c>
      <c r="H86" s="3">
        <v>1</v>
      </c>
      <c r="I86" s="3">
        <v>173</v>
      </c>
      <c r="J86">
        <f t="shared" si="2"/>
        <v>173</v>
      </c>
      <c r="K86">
        <f t="shared" si="3"/>
        <v>36</v>
      </c>
    </row>
    <row r="87" spans="1:11" ht="15.75" thickBot="1">
      <c r="A87" s="3">
        <v>122847</v>
      </c>
      <c r="B87" s="3" t="s">
        <v>612</v>
      </c>
      <c r="C87" s="4" t="s">
        <v>8</v>
      </c>
      <c r="D87" s="4" t="s">
        <v>67</v>
      </c>
      <c r="E87" s="4" t="s">
        <v>78</v>
      </c>
      <c r="F87" s="3">
        <v>3.8</v>
      </c>
      <c r="G87" s="3">
        <v>20</v>
      </c>
      <c r="H87" s="3">
        <v>1</v>
      </c>
      <c r="I87" s="3">
        <v>208</v>
      </c>
      <c r="J87">
        <f t="shared" si="2"/>
        <v>208</v>
      </c>
      <c r="K87">
        <f t="shared" si="3"/>
        <v>36</v>
      </c>
    </row>
    <row r="88" spans="1:11" ht="15.75" thickBot="1">
      <c r="A88" s="3">
        <v>101780</v>
      </c>
      <c r="B88" s="3" t="s">
        <v>612</v>
      </c>
      <c r="C88" s="4" t="s">
        <v>8</v>
      </c>
      <c r="D88" s="4" t="s">
        <v>67</v>
      </c>
      <c r="E88" s="4" t="s">
        <v>102</v>
      </c>
      <c r="F88" s="3">
        <v>3.3</v>
      </c>
      <c r="G88" s="3">
        <v>32</v>
      </c>
      <c r="H88" s="3">
        <v>1</v>
      </c>
      <c r="I88" s="3">
        <v>160</v>
      </c>
      <c r="J88">
        <f t="shared" si="2"/>
        <v>160</v>
      </c>
      <c r="K88">
        <f t="shared" si="3"/>
        <v>36</v>
      </c>
    </row>
    <row r="89" spans="1:11" ht="15.75" thickBot="1">
      <c r="A89" s="3">
        <v>121793</v>
      </c>
      <c r="B89" s="3" t="s">
        <v>612</v>
      </c>
      <c r="C89" s="4" t="s">
        <v>8</v>
      </c>
      <c r="D89" s="4" t="s">
        <v>67</v>
      </c>
      <c r="E89" s="4" t="s">
        <v>106</v>
      </c>
      <c r="F89" s="3">
        <v>3.2</v>
      </c>
      <c r="G89" s="3">
        <v>30</v>
      </c>
      <c r="H89" s="3">
        <v>1</v>
      </c>
      <c r="I89" s="3">
        <v>208</v>
      </c>
      <c r="J89">
        <f t="shared" si="2"/>
        <v>208</v>
      </c>
      <c r="K89">
        <f t="shared" si="3"/>
        <v>36</v>
      </c>
    </row>
    <row r="90" spans="1:11" ht="15.75" thickBot="1">
      <c r="A90" s="3">
        <v>205274</v>
      </c>
      <c r="B90" s="3" t="s">
        <v>612</v>
      </c>
      <c r="C90" s="4" t="s">
        <v>8</v>
      </c>
      <c r="D90" s="4" t="s">
        <v>67</v>
      </c>
      <c r="E90" s="4" t="s">
        <v>79</v>
      </c>
      <c r="F90" s="3">
        <v>2.7</v>
      </c>
      <c r="G90" s="3">
        <v>7</v>
      </c>
      <c r="H90" s="3">
        <v>0</v>
      </c>
      <c r="I90" s="3">
        <v>203</v>
      </c>
      <c r="J90">
        <f t="shared" si="2"/>
        <v>0</v>
      </c>
      <c r="K90">
        <f t="shared" si="3"/>
        <v>40</v>
      </c>
    </row>
    <row r="91" spans="1:11" ht="15.75" thickBot="1">
      <c r="A91" s="3">
        <v>101368</v>
      </c>
      <c r="B91" s="3" t="s">
        <v>612</v>
      </c>
      <c r="C91" s="4" t="s">
        <v>8</v>
      </c>
      <c r="D91" s="4" t="s">
        <v>67</v>
      </c>
      <c r="E91" s="4" t="s">
        <v>92</v>
      </c>
      <c r="F91" s="3">
        <v>4</v>
      </c>
      <c r="G91" s="3">
        <v>2</v>
      </c>
      <c r="H91" s="3">
        <v>0</v>
      </c>
      <c r="I91" s="3">
        <v>172</v>
      </c>
      <c r="J91">
        <f t="shared" si="2"/>
        <v>0</v>
      </c>
      <c r="K91">
        <f t="shared" si="3"/>
        <v>40</v>
      </c>
    </row>
    <row r="92" spans="1:11" ht="15.75" thickBot="1">
      <c r="A92" s="3">
        <v>202721</v>
      </c>
      <c r="B92" s="3" t="s">
        <v>612</v>
      </c>
      <c r="C92" s="4" t="s">
        <v>8</v>
      </c>
      <c r="D92" s="4" t="s">
        <v>67</v>
      </c>
      <c r="E92" s="4" t="s">
        <v>100</v>
      </c>
      <c r="F92" s="3">
        <v>3.2</v>
      </c>
      <c r="G92" s="3">
        <v>13</v>
      </c>
      <c r="H92" s="3">
        <v>0</v>
      </c>
      <c r="I92" s="3">
        <v>127</v>
      </c>
      <c r="J92">
        <f t="shared" si="2"/>
        <v>0</v>
      </c>
      <c r="K92">
        <f t="shared" si="3"/>
        <v>40</v>
      </c>
    </row>
    <row r="93" spans="1:11" ht="15.75" thickBot="1">
      <c r="A93" s="3">
        <v>121748</v>
      </c>
      <c r="B93" s="3" t="s">
        <v>613</v>
      </c>
      <c r="C93" s="4" t="s">
        <v>8</v>
      </c>
      <c r="D93" s="4" t="s">
        <v>110</v>
      </c>
      <c r="E93" s="4" t="s">
        <v>112</v>
      </c>
      <c r="F93" s="3">
        <v>4.0999999999999996</v>
      </c>
      <c r="G93" s="3">
        <v>191</v>
      </c>
      <c r="H93" s="3">
        <v>7</v>
      </c>
      <c r="I93" s="3">
        <v>98</v>
      </c>
      <c r="J93">
        <f t="shared" si="2"/>
        <v>686</v>
      </c>
      <c r="K93">
        <f t="shared" si="3"/>
        <v>1</v>
      </c>
    </row>
    <row r="94" spans="1:11" ht="15.75" thickBot="1">
      <c r="A94" s="3">
        <v>136800</v>
      </c>
      <c r="B94" s="3" t="s">
        <v>613</v>
      </c>
      <c r="C94" s="4" t="s">
        <v>8</v>
      </c>
      <c r="D94" s="4" t="s">
        <v>110</v>
      </c>
      <c r="E94" s="4" t="s">
        <v>114</v>
      </c>
      <c r="F94" s="3">
        <v>3.4</v>
      </c>
      <c r="G94" s="3">
        <v>158</v>
      </c>
      <c r="H94" s="3">
        <v>6</v>
      </c>
      <c r="I94" s="3">
        <v>251</v>
      </c>
      <c r="J94">
        <f t="shared" si="2"/>
        <v>1506</v>
      </c>
      <c r="K94">
        <f t="shared" si="3"/>
        <v>2</v>
      </c>
    </row>
    <row r="95" spans="1:11" ht="15.75" thickBot="1">
      <c r="A95" s="3">
        <v>100285</v>
      </c>
      <c r="B95" s="3" t="s">
        <v>613</v>
      </c>
      <c r="C95" s="4" t="s">
        <v>8</v>
      </c>
      <c r="D95" s="4" t="s">
        <v>110</v>
      </c>
      <c r="E95" s="4" t="s">
        <v>113</v>
      </c>
      <c r="F95" s="3">
        <v>3.7</v>
      </c>
      <c r="G95" s="3">
        <v>24</v>
      </c>
      <c r="H95" s="3">
        <v>1</v>
      </c>
      <c r="I95" s="3">
        <v>210</v>
      </c>
      <c r="J95">
        <f t="shared" si="2"/>
        <v>210</v>
      </c>
      <c r="K95">
        <f t="shared" si="3"/>
        <v>3</v>
      </c>
    </row>
    <row r="96" spans="1:11" ht="15.75" thickBot="1">
      <c r="A96" s="3">
        <v>199949</v>
      </c>
      <c r="B96" s="3" t="s">
        <v>613</v>
      </c>
      <c r="C96" s="4" t="s">
        <v>8</v>
      </c>
      <c r="D96" s="4" t="s">
        <v>110</v>
      </c>
      <c r="E96" s="4" t="s">
        <v>111</v>
      </c>
      <c r="F96" s="3">
        <v>2.9</v>
      </c>
      <c r="G96" s="3">
        <v>10</v>
      </c>
      <c r="H96" s="3">
        <v>0</v>
      </c>
      <c r="I96" s="3">
        <v>181</v>
      </c>
      <c r="J96">
        <f t="shared" si="2"/>
        <v>0</v>
      </c>
      <c r="K96">
        <f t="shared" si="3"/>
        <v>4</v>
      </c>
    </row>
    <row r="97" spans="1:11" ht="15.75" thickBot="1">
      <c r="A97" s="3">
        <v>219512</v>
      </c>
      <c r="B97" s="3" t="s">
        <v>613</v>
      </c>
      <c r="C97" s="4" t="s">
        <v>8</v>
      </c>
      <c r="D97" s="4" t="s">
        <v>110</v>
      </c>
      <c r="E97" s="4" t="s">
        <v>115</v>
      </c>
      <c r="F97" s="3">
        <v>1</v>
      </c>
      <c r="G97" s="3">
        <v>4</v>
      </c>
      <c r="H97" s="3">
        <v>0</v>
      </c>
      <c r="I97" s="3">
        <v>194</v>
      </c>
      <c r="J97">
        <f t="shared" si="2"/>
        <v>0</v>
      </c>
      <c r="K97">
        <f t="shared" si="3"/>
        <v>4</v>
      </c>
    </row>
    <row r="98" spans="1:11" ht="15.75" thickBot="1">
      <c r="A98" s="3">
        <v>241361</v>
      </c>
      <c r="B98" s="3" t="s">
        <v>614</v>
      </c>
      <c r="C98" s="4" t="s">
        <v>8</v>
      </c>
      <c r="D98" s="4" t="s">
        <v>116</v>
      </c>
      <c r="E98" s="4" t="s">
        <v>124</v>
      </c>
      <c r="F98" s="3">
        <v>3.3</v>
      </c>
      <c r="G98" s="3">
        <v>51</v>
      </c>
      <c r="H98" s="3">
        <v>2</v>
      </c>
      <c r="I98" s="3">
        <v>293</v>
      </c>
      <c r="J98">
        <f t="shared" si="2"/>
        <v>586</v>
      </c>
      <c r="K98">
        <f t="shared" si="3"/>
        <v>1</v>
      </c>
    </row>
    <row r="99" spans="1:11" ht="15.75" thickBot="1">
      <c r="A99" s="3">
        <v>199899</v>
      </c>
      <c r="B99" s="3" t="s">
        <v>614</v>
      </c>
      <c r="C99" s="4" t="s">
        <v>8</v>
      </c>
      <c r="D99" s="4" t="s">
        <v>116</v>
      </c>
      <c r="E99" s="4" t="s">
        <v>117</v>
      </c>
      <c r="F99" s="3">
        <v>4.0999999999999996</v>
      </c>
      <c r="G99" s="3">
        <v>6</v>
      </c>
      <c r="H99" s="3">
        <v>0</v>
      </c>
      <c r="I99" s="3">
        <v>189</v>
      </c>
      <c r="J99">
        <f t="shared" si="2"/>
        <v>0</v>
      </c>
      <c r="K99">
        <f t="shared" si="3"/>
        <v>2</v>
      </c>
    </row>
    <row r="100" spans="1:11" ht="15.75" thickBot="1">
      <c r="A100" s="3">
        <v>131400</v>
      </c>
      <c r="B100" s="3" t="s">
        <v>614</v>
      </c>
      <c r="C100" s="4" t="s">
        <v>8</v>
      </c>
      <c r="D100" s="4" t="s">
        <v>116</v>
      </c>
      <c r="E100" s="4" t="s">
        <v>118</v>
      </c>
      <c r="F100" s="3">
        <v>4.2</v>
      </c>
      <c r="G100" s="3">
        <v>2</v>
      </c>
      <c r="H100" s="3">
        <v>0</v>
      </c>
      <c r="I100" s="3">
        <v>239</v>
      </c>
      <c r="J100">
        <f t="shared" si="2"/>
        <v>0</v>
      </c>
      <c r="K100">
        <f t="shared" si="3"/>
        <v>2</v>
      </c>
    </row>
    <row r="101" spans="1:11" ht="15.75" thickBot="1">
      <c r="A101" s="3">
        <v>202360</v>
      </c>
      <c r="B101" s="3" t="s">
        <v>614</v>
      </c>
      <c r="C101" s="4" t="s">
        <v>8</v>
      </c>
      <c r="D101" s="4" t="s">
        <v>116</v>
      </c>
      <c r="E101" s="4" t="s">
        <v>119</v>
      </c>
      <c r="F101" s="3">
        <v>3.9</v>
      </c>
      <c r="G101" s="3">
        <v>1</v>
      </c>
      <c r="H101" s="3">
        <v>0</v>
      </c>
      <c r="I101" s="3">
        <v>147</v>
      </c>
      <c r="J101">
        <f t="shared" si="2"/>
        <v>0</v>
      </c>
      <c r="K101">
        <f t="shared" si="3"/>
        <v>2</v>
      </c>
    </row>
    <row r="102" spans="1:11" ht="15.75" thickBot="1">
      <c r="A102" s="3">
        <v>217676</v>
      </c>
      <c r="B102" s="3" t="s">
        <v>614</v>
      </c>
      <c r="C102" s="4" t="s">
        <v>8</v>
      </c>
      <c r="D102" s="4" t="s">
        <v>116</v>
      </c>
      <c r="E102" s="4" t="s">
        <v>120</v>
      </c>
      <c r="F102" s="3">
        <v>1.8</v>
      </c>
      <c r="G102" s="3">
        <v>1</v>
      </c>
      <c r="H102" s="3">
        <v>0</v>
      </c>
      <c r="I102" s="3">
        <v>160</v>
      </c>
      <c r="J102">
        <f t="shared" si="2"/>
        <v>0</v>
      </c>
      <c r="K102">
        <f t="shared" si="3"/>
        <v>2</v>
      </c>
    </row>
    <row r="103" spans="1:11" ht="15.75" thickBot="1">
      <c r="A103" s="3">
        <v>199893</v>
      </c>
      <c r="B103" s="3" t="s">
        <v>614</v>
      </c>
      <c r="C103" s="4" t="s">
        <v>8</v>
      </c>
      <c r="D103" s="4" t="s">
        <v>116</v>
      </c>
      <c r="E103" s="4" t="s">
        <v>121</v>
      </c>
      <c r="F103" s="3">
        <v>2.7</v>
      </c>
      <c r="G103" s="3">
        <v>2</v>
      </c>
      <c r="H103" s="3">
        <v>0</v>
      </c>
      <c r="I103" s="3">
        <v>184</v>
      </c>
      <c r="J103">
        <f t="shared" si="2"/>
        <v>0</v>
      </c>
      <c r="K103">
        <f t="shared" si="3"/>
        <v>2</v>
      </c>
    </row>
    <row r="104" spans="1:11" ht="15.75" thickBot="1">
      <c r="A104" s="3">
        <v>207219</v>
      </c>
      <c r="B104" s="3" t="s">
        <v>614</v>
      </c>
      <c r="C104" s="4" t="s">
        <v>8</v>
      </c>
      <c r="D104" s="4" t="s">
        <v>116</v>
      </c>
      <c r="E104" s="4" t="s">
        <v>122</v>
      </c>
      <c r="F104" s="3">
        <v>3.2</v>
      </c>
      <c r="G104" s="3">
        <v>4</v>
      </c>
      <c r="H104" s="3">
        <v>0</v>
      </c>
      <c r="I104" s="3">
        <v>89</v>
      </c>
      <c r="J104">
        <f t="shared" si="2"/>
        <v>0</v>
      </c>
      <c r="K104">
        <f t="shared" si="3"/>
        <v>2</v>
      </c>
    </row>
    <row r="105" spans="1:11" ht="15.75" thickBot="1">
      <c r="A105" s="3">
        <v>133588</v>
      </c>
      <c r="B105" s="3" t="s">
        <v>614</v>
      </c>
      <c r="C105" s="4" t="s">
        <v>8</v>
      </c>
      <c r="D105" s="4" t="s">
        <v>116</v>
      </c>
      <c r="E105" s="4" t="s">
        <v>123</v>
      </c>
      <c r="F105" s="3">
        <v>2.8</v>
      </c>
      <c r="G105" s="3">
        <v>1</v>
      </c>
      <c r="H105" s="3">
        <v>0</v>
      </c>
      <c r="I105" s="3">
        <v>144</v>
      </c>
      <c r="J105">
        <f t="shared" si="2"/>
        <v>0</v>
      </c>
      <c r="K105">
        <f t="shared" si="3"/>
        <v>2</v>
      </c>
    </row>
    <row r="106" spans="1:11" ht="15.75" thickBot="1">
      <c r="A106" s="3">
        <v>101384</v>
      </c>
      <c r="B106" s="3" t="s">
        <v>615</v>
      </c>
      <c r="C106" s="4" t="s">
        <v>8</v>
      </c>
      <c r="D106" s="4" t="s">
        <v>125</v>
      </c>
      <c r="E106" s="4" t="s">
        <v>132</v>
      </c>
      <c r="F106" s="3">
        <v>3.9</v>
      </c>
      <c r="G106" s="3">
        <v>529</v>
      </c>
      <c r="H106" s="3">
        <v>19</v>
      </c>
      <c r="I106" s="3">
        <v>170</v>
      </c>
      <c r="J106">
        <f t="shared" si="2"/>
        <v>3230</v>
      </c>
      <c r="K106">
        <f t="shared" si="3"/>
        <v>1</v>
      </c>
    </row>
    <row r="107" spans="1:11" ht="15.75" thickBot="1">
      <c r="A107" s="3">
        <v>100299</v>
      </c>
      <c r="B107" s="3" t="s">
        <v>615</v>
      </c>
      <c r="C107" s="4" t="s">
        <v>8</v>
      </c>
      <c r="D107" s="4" t="s">
        <v>125</v>
      </c>
      <c r="E107" s="4" t="s">
        <v>133</v>
      </c>
      <c r="F107" s="3">
        <v>3.6</v>
      </c>
      <c r="G107" s="3">
        <v>325</v>
      </c>
      <c r="H107" s="3">
        <v>12</v>
      </c>
      <c r="I107" s="3">
        <v>158</v>
      </c>
      <c r="J107">
        <f t="shared" si="2"/>
        <v>1896</v>
      </c>
      <c r="K107">
        <f t="shared" si="3"/>
        <v>2</v>
      </c>
    </row>
    <row r="108" spans="1:11" ht="15.75" thickBot="1">
      <c r="A108" s="3">
        <v>199891</v>
      </c>
      <c r="B108" s="3" t="s">
        <v>615</v>
      </c>
      <c r="C108" s="4" t="s">
        <v>8</v>
      </c>
      <c r="D108" s="4" t="s">
        <v>125</v>
      </c>
      <c r="E108" s="4" t="s">
        <v>126</v>
      </c>
      <c r="F108" s="3">
        <v>3.1</v>
      </c>
      <c r="G108" s="3">
        <v>207</v>
      </c>
      <c r="H108" s="3">
        <v>7</v>
      </c>
      <c r="I108" s="3">
        <v>92</v>
      </c>
      <c r="J108">
        <f t="shared" si="2"/>
        <v>644</v>
      </c>
      <c r="K108">
        <f t="shared" si="3"/>
        <v>3</v>
      </c>
    </row>
    <row r="109" spans="1:11" ht="15.75" thickBot="1">
      <c r="A109" s="3">
        <v>156750</v>
      </c>
      <c r="B109" s="3" t="s">
        <v>615</v>
      </c>
      <c r="C109" s="4" t="s">
        <v>8</v>
      </c>
      <c r="D109" s="4" t="s">
        <v>125</v>
      </c>
      <c r="E109" s="4" t="s">
        <v>128</v>
      </c>
      <c r="F109" s="3">
        <v>3.1</v>
      </c>
      <c r="G109" s="3">
        <v>99</v>
      </c>
      <c r="H109" s="3">
        <v>4</v>
      </c>
      <c r="I109" s="3">
        <v>137</v>
      </c>
      <c r="J109">
        <f t="shared" si="2"/>
        <v>548</v>
      </c>
      <c r="K109">
        <f t="shared" si="3"/>
        <v>4</v>
      </c>
    </row>
    <row r="110" spans="1:11" ht="15.75" thickBot="1">
      <c r="A110" s="3">
        <v>199885</v>
      </c>
      <c r="B110" s="3" t="s">
        <v>615</v>
      </c>
      <c r="C110" s="4" t="s">
        <v>8</v>
      </c>
      <c r="D110" s="4" t="s">
        <v>125</v>
      </c>
      <c r="E110" s="4" t="s">
        <v>129</v>
      </c>
      <c r="F110" s="3">
        <v>2.4</v>
      </c>
      <c r="G110" s="3">
        <v>36</v>
      </c>
      <c r="H110" s="3">
        <v>1</v>
      </c>
      <c r="I110" s="3">
        <v>153</v>
      </c>
      <c r="J110">
        <f t="shared" si="2"/>
        <v>153</v>
      </c>
      <c r="K110">
        <f t="shared" si="3"/>
        <v>5</v>
      </c>
    </row>
    <row r="111" spans="1:11" ht="15.75" thickBot="1">
      <c r="A111" s="3">
        <v>193010</v>
      </c>
      <c r="B111" s="3" t="s">
        <v>615</v>
      </c>
      <c r="C111" s="4" t="s">
        <v>8</v>
      </c>
      <c r="D111" s="4" t="s">
        <v>125</v>
      </c>
      <c r="E111" s="4" t="s">
        <v>130</v>
      </c>
      <c r="F111" s="3">
        <v>3.1</v>
      </c>
      <c r="G111" s="3">
        <v>18</v>
      </c>
      <c r="H111" s="3">
        <v>1</v>
      </c>
      <c r="I111" s="3">
        <v>179</v>
      </c>
      <c r="J111">
        <f t="shared" si="2"/>
        <v>179</v>
      </c>
      <c r="K111">
        <f t="shared" si="3"/>
        <v>5</v>
      </c>
    </row>
    <row r="112" spans="1:11" ht="15.75" thickBot="1">
      <c r="A112" s="3">
        <v>121843</v>
      </c>
      <c r="B112" s="3" t="s">
        <v>615</v>
      </c>
      <c r="C112" s="4" t="s">
        <v>8</v>
      </c>
      <c r="D112" s="4" t="s">
        <v>125</v>
      </c>
      <c r="E112" s="4" t="s">
        <v>127</v>
      </c>
      <c r="F112" s="3">
        <v>3.2</v>
      </c>
      <c r="G112" s="3">
        <v>13</v>
      </c>
      <c r="H112" s="3">
        <v>0</v>
      </c>
      <c r="I112" s="3">
        <v>340</v>
      </c>
      <c r="J112">
        <f t="shared" si="2"/>
        <v>0</v>
      </c>
      <c r="K112">
        <f t="shared" si="3"/>
        <v>7</v>
      </c>
    </row>
    <row r="113" spans="1:11" ht="15.75" thickBot="1">
      <c r="A113" s="3">
        <v>193008</v>
      </c>
      <c r="B113" s="3" t="s">
        <v>615</v>
      </c>
      <c r="C113" s="4" t="s">
        <v>8</v>
      </c>
      <c r="D113" s="4" t="s">
        <v>125</v>
      </c>
      <c r="E113" s="4" t="s">
        <v>131</v>
      </c>
      <c r="F113" s="3">
        <v>3.3</v>
      </c>
      <c r="G113" s="3">
        <v>1</v>
      </c>
      <c r="H113" s="3">
        <v>0</v>
      </c>
      <c r="I113" s="3">
        <v>178</v>
      </c>
      <c r="J113">
        <f t="shared" si="2"/>
        <v>0</v>
      </c>
      <c r="K113">
        <f t="shared" si="3"/>
        <v>7</v>
      </c>
    </row>
    <row r="114" spans="1:11" ht="15.75" thickBot="1">
      <c r="A114" s="3">
        <v>100290</v>
      </c>
      <c r="B114" s="3" t="s">
        <v>616</v>
      </c>
      <c r="C114" s="4" t="s">
        <v>8</v>
      </c>
      <c r="D114" s="4" t="s">
        <v>134</v>
      </c>
      <c r="E114" s="4" t="s">
        <v>137</v>
      </c>
      <c r="F114" s="3">
        <v>3.7</v>
      </c>
      <c r="G114" s="3">
        <v>2066</v>
      </c>
      <c r="H114" s="3">
        <v>74</v>
      </c>
      <c r="I114" s="3">
        <v>242</v>
      </c>
      <c r="J114">
        <f t="shared" si="2"/>
        <v>17908</v>
      </c>
      <c r="K114">
        <f t="shared" si="3"/>
        <v>1</v>
      </c>
    </row>
    <row r="115" spans="1:11" ht="15.75" thickBot="1">
      <c r="A115" s="3">
        <v>97198</v>
      </c>
      <c r="B115" s="3" t="s">
        <v>616</v>
      </c>
      <c r="C115" s="4" t="s">
        <v>8</v>
      </c>
      <c r="D115" s="4" t="s">
        <v>134</v>
      </c>
      <c r="E115" s="4" t="s">
        <v>138</v>
      </c>
      <c r="F115" s="3">
        <v>4.3</v>
      </c>
      <c r="G115" s="3">
        <v>491</v>
      </c>
      <c r="H115" s="3">
        <v>18</v>
      </c>
      <c r="I115" s="3">
        <v>508</v>
      </c>
      <c r="J115">
        <f t="shared" si="2"/>
        <v>9144</v>
      </c>
      <c r="K115">
        <f t="shared" si="3"/>
        <v>2</v>
      </c>
    </row>
    <row r="116" spans="1:11" ht="15.75" thickBot="1">
      <c r="A116" s="3">
        <v>97993</v>
      </c>
      <c r="B116" s="3" t="s">
        <v>616</v>
      </c>
      <c r="C116" s="4" t="s">
        <v>8</v>
      </c>
      <c r="D116" s="4" t="s">
        <v>134</v>
      </c>
      <c r="E116" s="4" t="s">
        <v>138</v>
      </c>
      <c r="F116" s="3">
        <v>4.3</v>
      </c>
      <c r="G116" s="3">
        <v>343</v>
      </c>
      <c r="H116" s="3">
        <v>12</v>
      </c>
      <c r="I116" s="3">
        <v>486</v>
      </c>
      <c r="J116">
        <f t="shared" si="2"/>
        <v>5832</v>
      </c>
      <c r="K116">
        <f t="shared" si="3"/>
        <v>3</v>
      </c>
    </row>
    <row r="117" spans="1:11" ht="15.75" thickBot="1">
      <c r="A117" s="3">
        <v>146834</v>
      </c>
      <c r="B117" s="3" t="s">
        <v>616</v>
      </c>
      <c r="C117" s="4" t="s">
        <v>8</v>
      </c>
      <c r="D117" s="4" t="s">
        <v>134</v>
      </c>
      <c r="E117" s="4" t="s">
        <v>139</v>
      </c>
      <c r="F117" s="3">
        <v>3.6</v>
      </c>
      <c r="G117" s="3">
        <v>303</v>
      </c>
      <c r="H117" s="3">
        <v>11</v>
      </c>
      <c r="I117" s="3">
        <v>257</v>
      </c>
      <c r="J117">
        <f t="shared" si="2"/>
        <v>2827</v>
      </c>
      <c r="K117">
        <f t="shared" si="3"/>
        <v>4</v>
      </c>
    </row>
    <row r="118" spans="1:11" ht="15.75" thickBot="1">
      <c r="A118" s="3">
        <v>101781</v>
      </c>
      <c r="B118" s="3" t="s">
        <v>616</v>
      </c>
      <c r="C118" s="4" t="s">
        <v>8</v>
      </c>
      <c r="D118" s="4" t="s">
        <v>134</v>
      </c>
      <c r="E118" s="4" t="s">
        <v>136</v>
      </c>
      <c r="F118" s="3">
        <v>3.8</v>
      </c>
      <c r="G118" s="3">
        <v>155</v>
      </c>
      <c r="H118" s="3">
        <v>6</v>
      </c>
      <c r="I118" s="3">
        <v>176</v>
      </c>
      <c r="J118">
        <f t="shared" si="2"/>
        <v>1056</v>
      </c>
      <c r="K118">
        <f t="shared" si="3"/>
        <v>5</v>
      </c>
    </row>
    <row r="119" spans="1:11" ht="15.75" thickBot="1">
      <c r="A119" s="3">
        <v>98030</v>
      </c>
      <c r="B119" s="3" t="s">
        <v>616</v>
      </c>
      <c r="C119" s="4" t="s">
        <v>8</v>
      </c>
      <c r="D119" s="4" t="s">
        <v>134</v>
      </c>
      <c r="E119" s="4" t="s">
        <v>142</v>
      </c>
      <c r="F119" s="3">
        <v>3.6</v>
      </c>
      <c r="G119" s="3">
        <v>135</v>
      </c>
      <c r="H119" s="3">
        <v>5</v>
      </c>
      <c r="I119" s="3">
        <v>365</v>
      </c>
      <c r="J119">
        <f t="shared" si="2"/>
        <v>1825</v>
      </c>
      <c r="K119">
        <f t="shared" si="3"/>
        <v>6</v>
      </c>
    </row>
    <row r="120" spans="1:11" ht="15.75" thickBot="1">
      <c r="A120" s="3">
        <v>100245</v>
      </c>
      <c r="B120" s="3" t="s">
        <v>616</v>
      </c>
      <c r="C120" s="4" t="s">
        <v>8</v>
      </c>
      <c r="D120" s="4" t="s">
        <v>134</v>
      </c>
      <c r="E120" s="4" t="s">
        <v>135</v>
      </c>
      <c r="F120" s="3">
        <v>4.0999999999999996</v>
      </c>
      <c r="G120" s="3">
        <v>61</v>
      </c>
      <c r="H120" s="3">
        <v>2</v>
      </c>
      <c r="I120" s="3">
        <v>197</v>
      </c>
      <c r="J120">
        <f t="shared" si="2"/>
        <v>394</v>
      </c>
      <c r="K120">
        <f t="shared" si="3"/>
        <v>7</v>
      </c>
    </row>
    <row r="121" spans="1:11" ht="15.75" thickBot="1">
      <c r="A121" s="3">
        <v>205923</v>
      </c>
      <c r="B121" s="3" t="s">
        <v>616</v>
      </c>
      <c r="C121" s="4" t="s">
        <v>8</v>
      </c>
      <c r="D121" s="4" t="s">
        <v>134</v>
      </c>
      <c r="E121" s="4" t="s">
        <v>140</v>
      </c>
      <c r="F121" s="3">
        <v>2.8</v>
      </c>
      <c r="G121" s="3">
        <v>59</v>
      </c>
      <c r="H121" s="3">
        <v>2</v>
      </c>
      <c r="I121" s="3">
        <v>185</v>
      </c>
      <c r="J121">
        <f t="shared" si="2"/>
        <v>370</v>
      </c>
      <c r="K121">
        <f t="shared" si="3"/>
        <v>7</v>
      </c>
    </row>
    <row r="122" spans="1:11" ht="15.75" thickBot="1">
      <c r="A122" s="3">
        <v>101029</v>
      </c>
      <c r="B122" s="3" t="s">
        <v>616</v>
      </c>
      <c r="C122" s="4" t="s">
        <v>8</v>
      </c>
      <c r="D122" s="4" t="s">
        <v>134</v>
      </c>
      <c r="E122" s="4" t="s">
        <v>143</v>
      </c>
      <c r="F122" s="3">
        <v>3.6</v>
      </c>
      <c r="G122" s="3">
        <v>54</v>
      </c>
      <c r="H122" s="3">
        <v>2</v>
      </c>
      <c r="I122" s="3">
        <v>230</v>
      </c>
      <c r="J122">
        <f t="shared" si="2"/>
        <v>460</v>
      </c>
      <c r="K122">
        <f t="shared" si="3"/>
        <v>7</v>
      </c>
    </row>
    <row r="123" spans="1:11" ht="15.75" thickBot="1">
      <c r="A123" s="3">
        <v>203089</v>
      </c>
      <c r="B123" s="3" t="s">
        <v>616</v>
      </c>
      <c r="C123" s="4" t="s">
        <v>8</v>
      </c>
      <c r="D123" s="4" t="s">
        <v>134</v>
      </c>
      <c r="E123" s="4" t="s">
        <v>145</v>
      </c>
      <c r="F123" s="3">
        <v>3</v>
      </c>
      <c r="G123" s="3">
        <v>64</v>
      </c>
      <c r="H123" s="3">
        <v>2</v>
      </c>
      <c r="I123" s="3">
        <v>175</v>
      </c>
      <c r="J123">
        <f t="shared" si="2"/>
        <v>350</v>
      </c>
      <c r="K123">
        <f t="shared" si="3"/>
        <v>7</v>
      </c>
    </row>
    <row r="124" spans="1:11" ht="15.75" thickBot="1">
      <c r="A124" s="3">
        <v>217269</v>
      </c>
      <c r="B124" s="3" t="s">
        <v>616</v>
      </c>
      <c r="C124" s="4" t="s">
        <v>8</v>
      </c>
      <c r="D124" s="4" t="s">
        <v>134</v>
      </c>
      <c r="E124" s="4" t="s">
        <v>141</v>
      </c>
      <c r="F124" s="3">
        <v>2.6</v>
      </c>
      <c r="G124" s="3">
        <v>29</v>
      </c>
      <c r="H124" s="3">
        <v>1</v>
      </c>
      <c r="I124" s="3">
        <v>152</v>
      </c>
      <c r="J124">
        <f t="shared" si="2"/>
        <v>152</v>
      </c>
      <c r="K124">
        <f t="shared" si="3"/>
        <v>11</v>
      </c>
    </row>
    <row r="125" spans="1:11" ht="15.75" thickBot="1">
      <c r="A125" s="3">
        <v>148045</v>
      </c>
      <c r="B125" s="3" t="s">
        <v>616</v>
      </c>
      <c r="C125" s="4" t="s">
        <v>8</v>
      </c>
      <c r="D125" s="4" t="s">
        <v>134</v>
      </c>
      <c r="E125" s="4" t="s">
        <v>142</v>
      </c>
      <c r="F125" s="3">
        <v>3.4</v>
      </c>
      <c r="G125" s="3">
        <v>34</v>
      </c>
      <c r="H125" s="3">
        <v>1</v>
      </c>
      <c r="I125" s="3">
        <v>332</v>
      </c>
      <c r="J125">
        <f t="shared" si="2"/>
        <v>332</v>
      </c>
      <c r="K125">
        <f t="shared" si="3"/>
        <v>11</v>
      </c>
    </row>
    <row r="126" spans="1:11" ht="15.75" thickBot="1">
      <c r="A126" s="3">
        <v>192988</v>
      </c>
      <c r="B126" s="3" t="s">
        <v>616</v>
      </c>
      <c r="C126" s="4" t="s">
        <v>8</v>
      </c>
      <c r="D126" s="4" t="s">
        <v>134</v>
      </c>
      <c r="E126" s="4" t="s">
        <v>144</v>
      </c>
      <c r="F126" s="3">
        <v>2.9</v>
      </c>
      <c r="G126" s="3">
        <v>4</v>
      </c>
      <c r="H126" s="3">
        <v>0</v>
      </c>
      <c r="I126" s="3">
        <v>269</v>
      </c>
      <c r="J126">
        <f t="shared" si="2"/>
        <v>0</v>
      </c>
      <c r="K126">
        <f t="shared" si="3"/>
        <v>13</v>
      </c>
    </row>
    <row r="127" spans="1:11" ht="15.75" thickBot="1">
      <c r="A127" s="3">
        <v>192987</v>
      </c>
      <c r="B127" s="3" t="s">
        <v>616</v>
      </c>
      <c r="C127" s="4" t="s">
        <v>8</v>
      </c>
      <c r="D127" s="4" t="s">
        <v>134</v>
      </c>
      <c r="E127" s="4" t="s">
        <v>146</v>
      </c>
      <c r="F127" s="3">
        <v>3.8</v>
      </c>
      <c r="G127" s="3">
        <v>9</v>
      </c>
      <c r="H127" s="3">
        <v>0</v>
      </c>
      <c r="I127" s="3">
        <v>209</v>
      </c>
      <c r="J127">
        <f t="shared" si="2"/>
        <v>0</v>
      </c>
      <c r="K127">
        <f t="shared" si="3"/>
        <v>13</v>
      </c>
    </row>
    <row r="128" spans="1:11" ht="15.75" thickBot="1">
      <c r="A128" s="3">
        <v>101221</v>
      </c>
      <c r="B128" s="3" t="s">
        <v>617</v>
      </c>
      <c r="C128" s="4" t="s">
        <v>8</v>
      </c>
      <c r="D128" s="4" t="s">
        <v>147</v>
      </c>
      <c r="E128" s="4" t="s">
        <v>148</v>
      </c>
      <c r="F128" s="3">
        <v>3.8</v>
      </c>
      <c r="G128" s="3">
        <v>1283</v>
      </c>
      <c r="H128" s="3">
        <v>46</v>
      </c>
      <c r="I128" s="3">
        <v>288</v>
      </c>
      <c r="J128">
        <f t="shared" si="2"/>
        <v>13248</v>
      </c>
      <c r="K128">
        <f t="shared" si="3"/>
        <v>1</v>
      </c>
    </row>
    <row r="129" spans="1:11" ht="15.75" thickBot="1">
      <c r="A129" s="3">
        <v>100251</v>
      </c>
      <c r="B129" s="3" t="s">
        <v>617</v>
      </c>
      <c r="C129" s="4" t="s">
        <v>8</v>
      </c>
      <c r="D129" s="4" t="s">
        <v>147</v>
      </c>
      <c r="E129" s="4" t="s">
        <v>152</v>
      </c>
      <c r="F129" s="3">
        <v>3.9</v>
      </c>
      <c r="G129" s="3">
        <v>361</v>
      </c>
      <c r="H129" s="3">
        <v>13</v>
      </c>
      <c r="I129" s="3">
        <v>206</v>
      </c>
      <c r="J129">
        <f t="shared" si="2"/>
        <v>2678</v>
      </c>
      <c r="K129">
        <f t="shared" si="3"/>
        <v>2</v>
      </c>
    </row>
    <row r="130" spans="1:11" ht="15.75" thickBot="1">
      <c r="A130" s="3">
        <v>101364</v>
      </c>
      <c r="B130" s="3" t="s">
        <v>617</v>
      </c>
      <c r="C130" s="4" t="s">
        <v>8</v>
      </c>
      <c r="D130" s="4" t="s">
        <v>147</v>
      </c>
      <c r="E130" s="4" t="s">
        <v>151</v>
      </c>
      <c r="F130" s="3">
        <v>4</v>
      </c>
      <c r="G130" s="3">
        <v>275</v>
      </c>
      <c r="H130" s="3">
        <v>10</v>
      </c>
      <c r="I130" s="3">
        <v>199</v>
      </c>
      <c r="J130">
        <f t="shared" ref="J130:J193" si="4">I130*H130</f>
        <v>1990</v>
      </c>
      <c r="K130">
        <f t="shared" si="3"/>
        <v>3</v>
      </c>
    </row>
    <row r="131" spans="1:11" ht="15.75" thickBot="1">
      <c r="A131" s="3">
        <v>131395</v>
      </c>
      <c r="B131" s="3" t="s">
        <v>617</v>
      </c>
      <c r="C131" s="4" t="s">
        <v>8</v>
      </c>
      <c r="D131" s="4" t="s">
        <v>147</v>
      </c>
      <c r="E131" s="4" t="s">
        <v>149</v>
      </c>
      <c r="F131" s="3">
        <v>3.7</v>
      </c>
      <c r="G131" s="3">
        <v>161</v>
      </c>
      <c r="H131" s="3">
        <v>6</v>
      </c>
      <c r="I131" s="3">
        <v>175</v>
      </c>
      <c r="J131">
        <f t="shared" si="4"/>
        <v>1050</v>
      </c>
      <c r="K131">
        <f t="shared" ref="K131:K194" si="5">SUMPRODUCT((B131=$B$2:$B$582)*(H131&lt;$H$2:$H$582))+1</f>
        <v>4</v>
      </c>
    </row>
    <row r="132" spans="1:11" ht="15.75" thickBot="1">
      <c r="A132" s="3">
        <v>205033</v>
      </c>
      <c r="B132" s="3" t="s">
        <v>617</v>
      </c>
      <c r="C132" s="4" t="s">
        <v>8</v>
      </c>
      <c r="D132" s="4" t="s">
        <v>147</v>
      </c>
      <c r="E132" s="4" t="s">
        <v>150</v>
      </c>
      <c r="F132" s="3">
        <v>3.3</v>
      </c>
      <c r="G132" s="3">
        <v>116</v>
      </c>
      <c r="H132" s="3">
        <v>4</v>
      </c>
      <c r="I132" s="3">
        <v>169</v>
      </c>
      <c r="J132">
        <f t="shared" si="4"/>
        <v>676</v>
      </c>
      <c r="K132">
        <f t="shared" si="5"/>
        <v>5</v>
      </c>
    </row>
    <row r="133" spans="1:11" ht="15.75" thickBot="1">
      <c r="A133" s="3">
        <v>100888</v>
      </c>
      <c r="B133" s="3" t="s">
        <v>618</v>
      </c>
      <c r="C133" s="4" t="s">
        <v>8</v>
      </c>
      <c r="D133" s="4" t="s">
        <v>153</v>
      </c>
      <c r="E133" s="4" t="s">
        <v>164</v>
      </c>
      <c r="F133" s="3">
        <v>3.9</v>
      </c>
      <c r="G133" s="3">
        <v>4849</v>
      </c>
      <c r="H133" s="3">
        <v>173</v>
      </c>
      <c r="I133" s="3">
        <v>213</v>
      </c>
      <c r="J133">
        <f t="shared" si="4"/>
        <v>36849</v>
      </c>
      <c r="K133">
        <f t="shared" si="5"/>
        <v>1</v>
      </c>
    </row>
    <row r="134" spans="1:11" ht="15.75" thickBot="1">
      <c r="A134" s="3">
        <v>100281</v>
      </c>
      <c r="B134" s="3" t="s">
        <v>618</v>
      </c>
      <c r="C134" s="4" t="s">
        <v>8</v>
      </c>
      <c r="D134" s="4" t="s">
        <v>153</v>
      </c>
      <c r="E134" s="4" t="s">
        <v>158</v>
      </c>
      <c r="F134" s="3">
        <v>3.8</v>
      </c>
      <c r="G134" s="3">
        <v>1175</v>
      </c>
      <c r="H134" s="3">
        <v>42</v>
      </c>
      <c r="I134" s="3">
        <v>236</v>
      </c>
      <c r="J134">
        <f t="shared" si="4"/>
        <v>9912</v>
      </c>
      <c r="K134">
        <f t="shared" si="5"/>
        <v>2</v>
      </c>
    </row>
    <row r="135" spans="1:11" ht="15.75" thickBot="1">
      <c r="A135" s="3">
        <v>100911</v>
      </c>
      <c r="B135" s="3" t="s">
        <v>618</v>
      </c>
      <c r="C135" s="4" t="s">
        <v>8</v>
      </c>
      <c r="D135" s="4" t="s">
        <v>153</v>
      </c>
      <c r="E135" s="4" t="s">
        <v>159</v>
      </c>
      <c r="F135" s="3">
        <v>3.9</v>
      </c>
      <c r="G135" s="3">
        <v>1001</v>
      </c>
      <c r="H135" s="3">
        <v>36</v>
      </c>
      <c r="I135" s="3">
        <v>221</v>
      </c>
      <c r="J135">
        <f t="shared" si="4"/>
        <v>7956</v>
      </c>
      <c r="K135">
        <f t="shared" si="5"/>
        <v>3</v>
      </c>
    </row>
    <row r="136" spans="1:11" ht="15.75" thickBot="1">
      <c r="A136" s="3">
        <v>122830</v>
      </c>
      <c r="B136" s="3" t="s">
        <v>618</v>
      </c>
      <c r="C136" s="4" t="s">
        <v>8</v>
      </c>
      <c r="D136" s="4" t="s">
        <v>153</v>
      </c>
      <c r="E136" s="4" t="s">
        <v>157</v>
      </c>
      <c r="F136" s="3">
        <v>3.8</v>
      </c>
      <c r="G136" s="3">
        <v>493</v>
      </c>
      <c r="H136" s="3">
        <v>18</v>
      </c>
      <c r="I136" s="3">
        <v>140</v>
      </c>
      <c r="J136">
        <f t="shared" si="4"/>
        <v>2520</v>
      </c>
      <c r="K136">
        <f t="shared" si="5"/>
        <v>4</v>
      </c>
    </row>
    <row r="137" spans="1:11" ht="15.75" thickBot="1">
      <c r="A137" s="3">
        <v>100302</v>
      </c>
      <c r="B137" s="3" t="s">
        <v>618</v>
      </c>
      <c r="C137" s="4" t="s">
        <v>8</v>
      </c>
      <c r="D137" s="4" t="s">
        <v>153</v>
      </c>
      <c r="E137" s="4" t="s">
        <v>156</v>
      </c>
      <c r="F137" s="3">
        <v>3.8</v>
      </c>
      <c r="G137" s="3">
        <v>407</v>
      </c>
      <c r="H137" s="3">
        <v>15</v>
      </c>
      <c r="I137" s="3">
        <v>193</v>
      </c>
      <c r="J137">
        <f t="shared" si="4"/>
        <v>2895</v>
      </c>
      <c r="K137">
        <f t="shared" si="5"/>
        <v>5</v>
      </c>
    </row>
    <row r="138" spans="1:11" ht="15.75" thickBot="1">
      <c r="A138" s="3">
        <v>101041</v>
      </c>
      <c r="B138" s="3" t="s">
        <v>618</v>
      </c>
      <c r="C138" s="4" t="s">
        <v>8</v>
      </c>
      <c r="D138" s="4" t="s">
        <v>153</v>
      </c>
      <c r="E138" s="4" t="s">
        <v>166</v>
      </c>
      <c r="F138" s="3">
        <v>4</v>
      </c>
      <c r="G138" s="3">
        <v>146</v>
      </c>
      <c r="H138" s="3">
        <v>5</v>
      </c>
      <c r="I138" s="3">
        <v>246</v>
      </c>
      <c r="J138">
        <f t="shared" si="4"/>
        <v>1230</v>
      </c>
      <c r="K138">
        <f t="shared" si="5"/>
        <v>6</v>
      </c>
    </row>
    <row r="139" spans="1:11" ht="15.75" thickBot="1">
      <c r="A139" s="3">
        <v>133595</v>
      </c>
      <c r="B139" s="3" t="s">
        <v>618</v>
      </c>
      <c r="C139" s="4" t="s">
        <v>8</v>
      </c>
      <c r="D139" s="4" t="s">
        <v>153</v>
      </c>
      <c r="E139" s="4" t="s">
        <v>155</v>
      </c>
      <c r="F139" s="3">
        <v>3.5</v>
      </c>
      <c r="G139" s="3">
        <v>76</v>
      </c>
      <c r="H139" s="3">
        <v>3</v>
      </c>
      <c r="I139" s="3">
        <v>203</v>
      </c>
      <c r="J139">
        <f t="shared" si="4"/>
        <v>609</v>
      </c>
      <c r="K139">
        <f t="shared" si="5"/>
        <v>7</v>
      </c>
    </row>
    <row r="140" spans="1:11" ht="15.75" thickBot="1">
      <c r="A140" s="3">
        <v>202310</v>
      </c>
      <c r="B140" s="3" t="s">
        <v>618</v>
      </c>
      <c r="C140" s="4" t="s">
        <v>8</v>
      </c>
      <c r="D140" s="4" t="s">
        <v>153</v>
      </c>
      <c r="E140" s="4" t="s">
        <v>162</v>
      </c>
      <c r="F140" s="3">
        <v>4.0999999999999996</v>
      </c>
      <c r="G140" s="3">
        <v>57</v>
      </c>
      <c r="H140" s="3">
        <v>2</v>
      </c>
      <c r="I140" s="3">
        <v>130</v>
      </c>
      <c r="J140">
        <f t="shared" si="4"/>
        <v>260</v>
      </c>
      <c r="K140">
        <f t="shared" si="5"/>
        <v>8</v>
      </c>
    </row>
    <row r="141" spans="1:11" ht="15.75" thickBot="1">
      <c r="A141" s="3">
        <v>101389</v>
      </c>
      <c r="B141" s="3" t="s">
        <v>618</v>
      </c>
      <c r="C141" s="4" t="s">
        <v>8</v>
      </c>
      <c r="D141" s="4" t="s">
        <v>153</v>
      </c>
      <c r="E141" s="4" t="s">
        <v>165</v>
      </c>
      <c r="F141" s="3">
        <v>4.2</v>
      </c>
      <c r="G141" s="3">
        <v>53</v>
      </c>
      <c r="H141" s="3">
        <v>2</v>
      </c>
      <c r="I141" s="3">
        <v>199</v>
      </c>
      <c r="J141">
        <f t="shared" si="4"/>
        <v>398</v>
      </c>
      <c r="K141">
        <f t="shared" si="5"/>
        <v>8</v>
      </c>
    </row>
    <row r="142" spans="1:11" ht="15.75" thickBot="1">
      <c r="A142" s="3">
        <v>100264</v>
      </c>
      <c r="B142" s="3" t="s">
        <v>618</v>
      </c>
      <c r="C142" s="4" t="s">
        <v>8</v>
      </c>
      <c r="D142" s="4" t="s">
        <v>153</v>
      </c>
      <c r="E142" s="4" t="s">
        <v>154</v>
      </c>
      <c r="F142" s="3">
        <v>4</v>
      </c>
      <c r="G142" s="3">
        <v>36</v>
      </c>
      <c r="H142" s="3">
        <v>1</v>
      </c>
      <c r="I142" s="3">
        <v>201</v>
      </c>
      <c r="J142">
        <f t="shared" si="4"/>
        <v>201</v>
      </c>
      <c r="K142">
        <f t="shared" si="5"/>
        <v>10</v>
      </c>
    </row>
    <row r="143" spans="1:11" ht="15.75" thickBot="1">
      <c r="A143" s="3">
        <v>100244</v>
      </c>
      <c r="B143" s="3" t="s">
        <v>618</v>
      </c>
      <c r="C143" s="4" t="s">
        <v>8</v>
      </c>
      <c r="D143" s="4" t="s">
        <v>153</v>
      </c>
      <c r="E143" s="4" t="s">
        <v>161</v>
      </c>
      <c r="F143" s="3">
        <v>3.5</v>
      </c>
      <c r="G143" s="3">
        <v>15</v>
      </c>
      <c r="H143" s="3">
        <v>1</v>
      </c>
      <c r="I143" s="3">
        <v>133</v>
      </c>
      <c r="J143">
        <f t="shared" si="4"/>
        <v>133</v>
      </c>
      <c r="K143">
        <f t="shared" si="5"/>
        <v>10</v>
      </c>
    </row>
    <row r="144" spans="1:11" ht="15.75" thickBot="1">
      <c r="A144" s="3">
        <v>166948</v>
      </c>
      <c r="B144" s="3" t="s">
        <v>618</v>
      </c>
      <c r="C144" s="4" t="s">
        <v>8</v>
      </c>
      <c r="D144" s="4" t="s">
        <v>153</v>
      </c>
      <c r="E144" s="4" t="s">
        <v>163</v>
      </c>
      <c r="F144" s="3">
        <v>3.4</v>
      </c>
      <c r="G144" s="3">
        <v>18</v>
      </c>
      <c r="H144" s="3">
        <v>1</v>
      </c>
      <c r="I144" s="3">
        <v>166</v>
      </c>
      <c r="J144">
        <f t="shared" si="4"/>
        <v>166</v>
      </c>
      <c r="K144">
        <f t="shared" si="5"/>
        <v>10</v>
      </c>
    </row>
    <row r="145" spans="1:11" ht="15.75" thickBot="1">
      <c r="A145" s="3">
        <v>101381</v>
      </c>
      <c r="B145" s="3" t="s">
        <v>618</v>
      </c>
      <c r="C145" s="4" t="s">
        <v>8</v>
      </c>
      <c r="D145" s="4" t="s">
        <v>153</v>
      </c>
      <c r="E145" s="4" t="s">
        <v>167</v>
      </c>
      <c r="F145" s="3">
        <v>4</v>
      </c>
      <c r="G145" s="3">
        <v>21</v>
      </c>
      <c r="H145" s="3">
        <v>1</v>
      </c>
      <c r="I145" s="3">
        <v>410</v>
      </c>
      <c r="J145">
        <f t="shared" si="4"/>
        <v>410</v>
      </c>
      <c r="K145">
        <f t="shared" si="5"/>
        <v>10</v>
      </c>
    </row>
    <row r="146" spans="1:11" ht="15.75" thickBot="1">
      <c r="A146" s="3">
        <v>192997</v>
      </c>
      <c r="B146" s="3" t="s">
        <v>618</v>
      </c>
      <c r="C146" s="4" t="s">
        <v>8</v>
      </c>
      <c r="D146" s="4" t="s">
        <v>153</v>
      </c>
      <c r="E146" s="4" t="s">
        <v>160</v>
      </c>
      <c r="F146" s="3">
        <v>3.4</v>
      </c>
      <c r="G146" s="3">
        <v>1</v>
      </c>
      <c r="H146" s="3">
        <v>0</v>
      </c>
      <c r="I146" s="3">
        <v>95</v>
      </c>
      <c r="J146">
        <f t="shared" si="4"/>
        <v>0</v>
      </c>
      <c r="K146">
        <f t="shared" si="5"/>
        <v>14</v>
      </c>
    </row>
    <row r="147" spans="1:11" ht="15.75" thickBot="1">
      <c r="A147" s="3">
        <v>101383</v>
      </c>
      <c r="B147" s="3" t="s">
        <v>619</v>
      </c>
      <c r="C147" s="4" t="s">
        <v>8</v>
      </c>
      <c r="D147" s="4" t="s">
        <v>168</v>
      </c>
      <c r="E147" s="4" t="s">
        <v>169</v>
      </c>
      <c r="F147" s="3">
        <v>3.9</v>
      </c>
      <c r="G147" s="3">
        <v>92</v>
      </c>
      <c r="H147" s="3">
        <v>3</v>
      </c>
      <c r="I147" s="3">
        <v>190</v>
      </c>
      <c r="J147">
        <f t="shared" si="4"/>
        <v>570</v>
      </c>
      <c r="K147">
        <f t="shared" si="5"/>
        <v>1</v>
      </c>
    </row>
    <row r="148" spans="1:11" ht="15.75" thickBot="1">
      <c r="A148" s="3">
        <v>100886</v>
      </c>
      <c r="B148" s="3" t="s">
        <v>620</v>
      </c>
      <c r="C148" s="4" t="s">
        <v>8</v>
      </c>
      <c r="D148" s="4" t="s">
        <v>170</v>
      </c>
      <c r="E148" s="4" t="s">
        <v>172</v>
      </c>
      <c r="F148" s="3">
        <v>3.9</v>
      </c>
      <c r="G148" s="3">
        <v>1404</v>
      </c>
      <c r="H148" s="3">
        <v>50</v>
      </c>
      <c r="I148" s="3">
        <v>205</v>
      </c>
      <c r="J148">
        <f t="shared" si="4"/>
        <v>10250</v>
      </c>
      <c r="K148">
        <f t="shared" si="5"/>
        <v>1</v>
      </c>
    </row>
    <row r="149" spans="1:11" ht="15.75" thickBot="1">
      <c r="A149" s="3">
        <v>100275</v>
      </c>
      <c r="B149" s="3" t="s">
        <v>620</v>
      </c>
      <c r="C149" s="4" t="s">
        <v>8</v>
      </c>
      <c r="D149" s="4" t="s">
        <v>170</v>
      </c>
      <c r="E149" s="4" t="s">
        <v>173</v>
      </c>
      <c r="F149" s="3">
        <v>3.7</v>
      </c>
      <c r="G149" s="3">
        <v>447</v>
      </c>
      <c r="H149" s="3">
        <v>16</v>
      </c>
      <c r="I149" s="3">
        <v>205</v>
      </c>
      <c r="J149">
        <f t="shared" si="4"/>
        <v>3280</v>
      </c>
      <c r="K149">
        <f t="shared" si="5"/>
        <v>2</v>
      </c>
    </row>
    <row r="150" spans="1:11" ht="15.75" thickBot="1">
      <c r="A150" s="3">
        <v>162241</v>
      </c>
      <c r="B150" s="3" t="s">
        <v>620</v>
      </c>
      <c r="C150" s="4" t="s">
        <v>8</v>
      </c>
      <c r="D150" s="4" t="s">
        <v>170</v>
      </c>
      <c r="E150" s="4" t="s">
        <v>171</v>
      </c>
      <c r="F150" s="3">
        <v>3.8</v>
      </c>
      <c r="G150" s="3">
        <v>13</v>
      </c>
      <c r="H150" s="3">
        <v>0</v>
      </c>
      <c r="I150" s="3">
        <v>316</v>
      </c>
      <c r="J150">
        <f t="shared" si="4"/>
        <v>0</v>
      </c>
      <c r="K150">
        <f t="shared" si="5"/>
        <v>3</v>
      </c>
    </row>
    <row r="151" spans="1:11" ht="15.75" thickBot="1">
      <c r="A151" s="3">
        <v>202285</v>
      </c>
      <c r="B151" s="3" t="s">
        <v>621</v>
      </c>
      <c r="C151" s="4" t="s">
        <v>8</v>
      </c>
      <c r="D151" s="4" t="s">
        <v>174</v>
      </c>
      <c r="E151" s="4" t="s">
        <v>176</v>
      </c>
      <c r="F151" s="3">
        <v>3.3</v>
      </c>
      <c r="G151" s="3">
        <v>40</v>
      </c>
      <c r="H151" s="3">
        <v>1</v>
      </c>
      <c r="I151" s="3">
        <v>210</v>
      </c>
      <c r="J151">
        <f t="shared" si="4"/>
        <v>210</v>
      </c>
      <c r="K151">
        <f t="shared" si="5"/>
        <v>1</v>
      </c>
    </row>
    <row r="152" spans="1:11" ht="15.75" thickBot="1">
      <c r="A152" s="3">
        <v>207104</v>
      </c>
      <c r="B152" s="3" t="s">
        <v>621</v>
      </c>
      <c r="C152" s="4" t="s">
        <v>8</v>
      </c>
      <c r="D152" s="4" t="s">
        <v>174</v>
      </c>
      <c r="E152" s="4" t="s">
        <v>175</v>
      </c>
      <c r="F152" s="3">
        <v>3.9</v>
      </c>
      <c r="G152" s="3">
        <v>3</v>
      </c>
      <c r="H152" s="3">
        <v>0</v>
      </c>
      <c r="I152" s="3">
        <v>127</v>
      </c>
      <c r="J152">
        <f t="shared" si="4"/>
        <v>0</v>
      </c>
      <c r="K152">
        <f t="shared" si="5"/>
        <v>2</v>
      </c>
    </row>
    <row r="153" spans="1:11" ht="15.75" thickBot="1">
      <c r="A153" s="3">
        <v>166947</v>
      </c>
      <c r="B153" s="3" t="s">
        <v>621</v>
      </c>
      <c r="C153" s="4" t="s">
        <v>8</v>
      </c>
      <c r="D153" s="4" t="s">
        <v>174</v>
      </c>
      <c r="E153" s="4" t="s">
        <v>177</v>
      </c>
      <c r="F153" s="3">
        <v>3.4</v>
      </c>
      <c r="G153" s="3">
        <v>13</v>
      </c>
      <c r="H153" s="3">
        <v>0</v>
      </c>
      <c r="I153" s="3">
        <v>226</v>
      </c>
      <c r="J153">
        <f t="shared" si="4"/>
        <v>0</v>
      </c>
      <c r="K153">
        <f t="shared" si="5"/>
        <v>2</v>
      </c>
    </row>
    <row r="154" spans="1:11" ht="15.75" thickBot="1">
      <c r="A154" s="3">
        <v>100253</v>
      </c>
      <c r="B154" s="3" t="s">
        <v>622</v>
      </c>
      <c r="C154" s="4" t="s">
        <v>8</v>
      </c>
      <c r="D154" s="4" t="s">
        <v>178</v>
      </c>
      <c r="E154" s="4" t="s">
        <v>179</v>
      </c>
      <c r="F154" s="3">
        <v>4</v>
      </c>
      <c r="G154" s="3">
        <v>45</v>
      </c>
      <c r="H154" s="3">
        <v>2</v>
      </c>
      <c r="I154" s="3">
        <v>175</v>
      </c>
      <c r="J154">
        <f t="shared" si="4"/>
        <v>350</v>
      </c>
      <c r="K154">
        <f t="shared" si="5"/>
        <v>1</v>
      </c>
    </row>
    <row r="155" spans="1:11" ht="15.75" thickBot="1">
      <c r="A155" s="3">
        <v>96923</v>
      </c>
      <c r="B155" s="3" t="s">
        <v>622</v>
      </c>
      <c r="C155" s="4" t="s">
        <v>8</v>
      </c>
      <c r="D155" s="4" t="s">
        <v>178</v>
      </c>
      <c r="E155" s="4" t="s">
        <v>180</v>
      </c>
      <c r="F155" s="3">
        <v>3.7</v>
      </c>
      <c r="G155" s="3">
        <v>4</v>
      </c>
      <c r="H155" s="3">
        <v>0</v>
      </c>
      <c r="I155" s="3">
        <v>237</v>
      </c>
      <c r="J155">
        <f t="shared" si="4"/>
        <v>0</v>
      </c>
      <c r="K155">
        <f t="shared" si="5"/>
        <v>2</v>
      </c>
    </row>
    <row r="156" spans="1:11" ht="15.75" thickBot="1">
      <c r="A156" s="3">
        <v>116643</v>
      </c>
      <c r="B156" s="3" t="s">
        <v>623</v>
      </c>
      <c r="C156" s="4" t="s">
        <v>181</v>
      </c>
      <c r="D156" s="4" t="s">
        <v>9</v>
      </c>
      <c r="E156" s="4" t="s">
        <v>186</v>
      </c>
      <c r="F156" s="3">
        <v>3.4</v>
      </c>
      <c r="G156" s="3">
        <v>746</v>
      </c>
      <c r="H156" s="3">
        <v>27</v>
      </c>
      <c r="I156" s="3">
        <v>193</v>
      </c>
      <c r="J156">
        <f t="shared" si="4"/>
        <v>5211</v>
      </c>
      <c r="K156">
        <f t="shared" si="5"/>
        <v>1</v>
      </c>
    </row>
    <row r="157" spans="1:11" ht="15.75" thickBot="1">
      <c r="A157" s="3">
        <v>102295</v>
      </c>
      <c r="B157" s="3" t="s">
        <v>623</v>
      </c>
      <c r="C157" s="4" t="s">
        <v>181</v>
      </c>
      <c r="D157" s="4" t="s">
        <v>9</v>
      </c>
      <c r="E157" s="4" t="s">
        <v>182</v>
      </c>
      <c r="F157" s="3">
        <v>3.9</v>
      </c>
      <c r="G157" s="3">
        <v>153</v>
      </c>
      <c r="H157" s="3">
        <v>5</v>
      </c>
      <c r="I157" s="3">
        <v>263</v>
      </c>
      <c r="J157">
        <f t="shared" si="4"/>
        <v>1315</v>
      </c>
      <c r="K157">
        <f t="shared" si="5"/>
        <v>2</v>
      </c>
    </row>
    <row r="158" spans="1:11" ht="15.75" thickBot="1">
      <c r="A158" s="3">
        <v>203594</v>
      </c>
      <c r="B158" s="3" t="s">
        <v>623</v>
      </c>
      <c r="C158" s="4" t="s">
        <v>181</v>
      </c>
      <c r="D158" s="4" t="s">
        <v>9</v>
      </c>
      <c r="E158" s="4" t="s">
        <v>185</v>
      </c>
      <c r="F158" s="3">
        <v>3.1</v>
      </c>
      <c r="G158" s="3">
        <v>77</v>
      </c>
      <c r="H158" s="3">
        <v>3</v>
      </c>
      <c r="I158" s="3">
        <v>189</v>
      </c>
      <c r="J158">
        <f t="shared" si="4"/>
        <v>567</v>
      </c>
      <c r="K158">
        <f t="shared" si="5"/>
        <v>3</v>
      </c>
    </row>
    <row r="159" spans="1:11" ht="15.75" thickBot="1">
      <c r="A159" s="3">
        <v>112412</v>
      </c>
      <c r="B159" s="3" t="s">
        <v>623</v>
      </c>
      <c r="C159" s="4" t="s">
        <v>181</v>
      </c>
      <c r="D159" s="4" t="s">
        <v>9</v>
      </c>
      <c r="E159" s="4" t="s">
        <v>183</v>
      </c>
      <c r="F159" s="3">
        <v>3.6</v>
      </c>
      <c r="G159" s="3">
        <v>67</v>
      </c>
      <c r="H159" s="3">
        <v>2</v>
      </c>
      <c r="I159" s="3">
        <v>373</v>
      </c>
      <c r="J159">
        <f t="shared" si="4"/>
        <v>746</v>
      </c>
      <c r="K159">
        <f t="shared" si="5"/>
        <v>4</v>
      </c>
    </row>
    <row r="160" spans="1:11" ht="15.75" thickBot="1">
      <c r="A160" s="3">
        <v>229754</v>
      </c>
      <c r="B160" s="3" t="s">
        <v>623</v>
      </c>
      <c r="C160" s="4" t="s">
        <v>181</v>
      </c>
      <c r="D160" s="4" t="s">
        <v>9</v>
      </c>
      <c r="E160" s="4" t="s">
        <v>184</v>
      </c>
      <c r="F160" s="3">
        <v>0.7</v>
      </c>
      <c r="G160" s="3">
        <v>2</v>
      </c>
      <c r="H160" s="3">
        <v>0</v>
      </c>
      <c r="I160" s="3">
        <v>160</v>
      </c>
      <c r="J160">
        <f t="shared" si="4"/>
        <v>0</v>
      </c>
      <c r="K160">
        <f t="shared" si="5"/>
        <v>5</v>
      </c>
    </row>
    <row r="161" spans="1:11" ht="15.75" thickBot="1">
      <c r="A161" s="3">
        <v>127682</v>
      </c>
      <c r="B161" s="3" t="s">
        <v>624</v>
      </c>
      <c r="C161" s="4" t="s">
        <v>181</v>
      </c>
      <c r="D161" s="4" t="s">
        <v>15</v>
      </c>
      <c r="E161" s="4" t="s">
        <v>187</v>
      </c>
      <c r="F161" s="3">
        <v>3.8</v>
      </c>
      <c r="G161" s="3">
        <v>142</v>
      </c>
      <c r="H161" s="3">
        <v>5</v>
      </c>
      <c r="I161" s="3">
        <v>214</v>
      </c>
      <c r="J161">
        <f t="shared" si="4"/>
        <v>1070</v>
      </c>
      <c r="K161">
        <f t="shared" si="5"/>
        <v>1</v>
      </c>
    </row>
    <row r="162" spans="1:11" ht="15.75" thickBot="1">
      <c r="A162" s="3">
        <v>144403</v>
      </c>
      <c r="B162" s="3" t="s">
        <v>624</v>
      </c>
      <c r="C162" s="4" t="s">
        <v>181</v>
      </c>
      <c r="D162" s="4" t="s">
        <v>15</v>
      </c>
      <c r="E162" s="4" t="s">
        <v>188</v>
      </c>
      <c r="F162" s="3">
        <v>3.9</v>
      </c>
      <c r="G162" s="3">
        <v>89</v>
      </c>
      <c r="H162" s="3">
        <v>3</v>
      </c>
      <c r="I162" s="3">
        <v>176</v>
      </c>
      <c r="J162">
        <f t="shared" si="4"/>
        <v>528</v>
      </c>
      <c r="K162">
        <f t="shared" si="5"/>
        <v>2</v>
      </c>
    </row>
    <row r="163" spans="1:11" ht="15.75" thickBot="1">
      <c r="A163" s="3">
        <v>130802</v>
      </c>
      <c r="B163" s="3" t="s">
        <v>624</v>
      </c>
      <c r="C163" s="4" t="s">
        <v>181</v>
      </c>
      <c r="D163" s="4" t="s">
        <v>15</v>
      </c>
      <c r="E163" s="4" t="s">
        <v>189</v>
      </c>
      <c r="F163" s="3">
        <v>3.6</v>
      </c>
      <c r="G163" s="3">
        <v>78</v>
      </c>
      <c r="H163" s="3">
        <v>3</v>
      </c>
      <c r="I163" s="3">
        <v>200</v>
      </c>
      <c r="J163">
        <f t="shared" si="4"/>
        <v>600</v>
      </c>
      <c r="K163">
        <f t="shared" si="5"/>
        <v>2</v>
      </c>
    </row>
    <row r="164" spans="1:11" ht="15.75" thickBot="1">
      <c r="A164" s="3">
        <v>101411</v>
      </c>
      <c r="B164" s="3" t="s">
        <v>625</v>
      </c>
      <c r="C164" s="4" t="s">
        <v>181</v>
      </c>
      <c r="D164" s="4" t="s">
        <v>17</v>
      </c>
      <c r="E164" s="4" t="s">
        <v>196</v>
      </c>
      <c r="F164" s="3">
        <v>3.8</v>
      </c>
      <c r="G164" s="3">
        <v>1562</v>
      </c>
      <c r="H164" s="3">
        <v>56</v>
      </c>
      <c r="I164" s="3">
        <v>210</v>
      </c>
      <c r="J164">
        <f t="shared" si="4"/>
        <v>11760</v>
      </c>
      <c r="K164">
        <f t="shared" si="5"/>
        <v>1</v>
      </c>
    </row>
    <row r="165" spans="1:11" ht="15.75" thickBot="1">
      <c r="A165" s="3">
        <v>101087</v>
      </c>
      <c r="B165" s="3" t="s">
        <v>625</v>
      </c>
      <c r="C165" s="4" t="s">
        <v>181</v>
      </c>
      <c r="D165" s="4" t="s">
        <v>17</v>
      </c>
      <c r="E165" s="4" t="s">
        <v>199</v>
      </c>
      <c r="F165" s="3">
        <v>3.9</v>
      </c>
      <c r="G165" s="3">
        <v>803</v>
      </c>
      <c r="H165" s="3">
        <v>29</v>
      </c>
      <c r="I165" s="3">
        <v>236</v>
      </c>
      <c r="J165">
        <f t="shared" si="4"/>
        <v>6844</v>
      </c>
      <c r="K165">
        <f t="shared" si="5"/>
        <v>2</v>
      </c>
    </row>
    <row r="166" spans="1:11" ht="15.75" thickBot="1">
      <c r="A166" s="3">
        <v>101102</v>
      </c>
      <c r="B166" s="3" t="s">
        <v>625</v>
      </c>
      <c r="C166" s="4" t="s">
        <v>181</v>
      </c>
      <c r="D166" s="4" t="s">
        <v>17</v>
      </c>
      <c r="E166" s="4" t="s">
        <v>195</v>
      </c>
      <c r="F166" s="3">
        <v>4</v>
      </c>
      <c r="G166" s="3">
        <v>570</v>
      </c>
      <c r="H166" s="3">
        <v>20</v>
      </c>
      <c r="I166" s="3">
        <v>218</v>
      </c>
      <c r="J166">
        <f t="shared" si="4"/>
        <v>4360</v>
      </c>
      <c r="K166">
        <f t="shared" si="5"/>
        <v>3</v>
      </c>
    </row>
    <row r="167" spans="1:11" ht="15.75" thickBot="1">
      <c r="A167" s="3">
        <v>100236</v>
      </c>
      <c r="B167" s="3" t="s">
        <v>625</v>
      </c>
      <c r="C167" s="4" t="s">
        <v>181</v>
      </c>
      <c r="D167" s="4" t="s">
        <v>17</v>
      </c>
      <c r="E167" s="4" t="s">
        <v>190</v>
      </c>
      <c r="F167" s="3">
        <v>3.7</v>
      </c>
      <c r="G167" s="3">
        <v>211</v>
      </c>
      <c r="H167" s="3">
        <v>8</v>
      </c>
      <c r="I167" s="3">
        <v>221</v>
      </c>
      <c r="J167">
        <f t="shared" si="4"/>
        <v>1768</v>
      </c>
      <c r="K167">
        <f t="shared" si="5"/>
        <v>4</v>
      </c>
    </row>
    <row r="168" spans="1:11" ht="15.75" thickBot="1">
      <c r="A168" s="3">
        <v>101280</v>
      </c>
      <c r="B168" s="3" t="s">
        <v>625</v>
      </c>
      <c r="C168" s="4" t="s">
        <v>181</v>
      </c>
      <c r="D168" s="4" t="s">
        <v>17</v>
      </c>
      <c r="E168" s="4" t="s">
        <v>193</v>
      </c>
      <c r="F168" s="3">
        <v>3.8</v>
      </c>
      <c r="G168" s="3">
        <v>97</v>
      </c>
      <c r="H168" s="3">
        <v>3</v>
      </c>
      <c r="I168" s="3">
        <v>195</v>
      </c>
      <c r="J168">
        <f t="shared" si="4"/>
        <v>585</v>
      </c>
      <c r="K168">
        <f t="shared" si="5"/>
        <v>5</v>
      </c>
    </row>
    <row r="169" spans="1:11" ht="15.75" thickBot="1">
      <c r="A169" s="3">
        <v>113529</v>
      </c>
      <c r="B169" s="3" t="s">
        <v>625</v>
      </c>
      <c r="C169" s="4" t="s">
        <v>181</v>
      </c>
      <c r="D169" s="4" t="s">
        <v>17</v>
      </c>
      <c r="E169" s="4" t="s">
        <v>191</v>
      </c>
      <c r="F169" s="3">
        <v>3.6</v>
      </c>
      <c r="G169" s="3">
        <v>55</v>
      </c>
      <c r="H169" s="3">
        <v>2</v>
      </c>
      <c r="I169" s="3">
        <v>267</v>
      </c>
      <c r="J169">
        <f t="shared" si="4"/>
        <v>534</v>
      </c>
      <c r="K169">
        <f t="shared" si="5"/>
        <v>6</v>
      </c>
    </row>
    <row r="170" spans="1:11" ht="15.75" thickBot="1">
      <c r="A170" s="3">
        <v>133943</v>
      </c>
      <c r="B170" s="3" t="s">
        <v>625</v>
      </c>
      <c r="C170" s="4" t="s">
        <v>181</v>
      </c>
      <c r="D170" s="4" t="s">
        <v>17</v>
      </c>
      <c r="E170" s="4" t="s">
        <v>197</v>
      </c>
      <c r="F170" s="3">
        <v>3.7</v>
      </c>
      <c r="G170" s="3">
        <v>62</v>
      </c>
      <c r="H170" s="3">
        <v>2</v>
      </c>
      <c r="I170" s="3">
        <v>183</v>
      </c>
      <c r="J170">
        <f t="shared" si="4"/>
        <v>366</v>
      </c>
      <c r="K170">
        <f t="shared" si="5"/>
        <v>6</v>
      </c>
    </row>
    <row r="171" spans="1:11" ht="15.75" thickBot="1">
      <c r="A171" s="3">
        <v>173975</v>
      </c>
      <c r="B171" s="3" t="s">
        <v>625</v>
      </c>
      <c r="C171" s="4" t="s">
        <v>181</v>
      </c>
      <c r="D171" s="4" t="s">
        <v>17</v>
      </c>
      <c r="E171" s="4" t="s">
        <v>200</v>
      </c>
      <c r="F171" s="3">
        <v>2.9</v>
      </c>
      <c r="G171" s="3">
        <v>59</v>
      </c>
      <c r="H171" s="3">
        <v>2</v>
      </c>
      <c r="I171" s="3">
        <v>248</v>
      </c>
      <c r="J171">
        <f t="shared" si="4"/>
        <v>496</v>
      </c>
      <c r="K171">
        <f t="shared" si="5"/>
        <v>6</v>
      </c>
    </row>
    <row r="172" spans="1:11" ht="15.75" thickBot="1">
      <c r="A172" s="3">
        <v>164157</v>
      </c>
      <c r="B172" s="3" t="s">
        <v>625</v>
      </c>
      <c r="C172" s="4" t="s">
        <v>181</v>
      </c>
      <c r="D172" s="4" t="s">
        <v>17</v>
      </c>
      <c r="E172" s="4" t="s">
        <v>192</v>
      </c>
      <c r="F172" s="3">
        <v>3.6</v>
      </c>
      <c r="G172" s="3">
        <v>6</v>
      </c>
      <c r="H172" s="3">
        <v>0</v>
      </c>
      <c r="I172" s="3">
        <v>133</v>
      </c>
      <c r="J172">
        <f t="shared" si="4"/>
        <v>0</v>
      </c>
      <c r="K172">
        <f t="shared" si="5"/>
        <v>9</v>
      </c>
    </row>
    <row r="173" spans="1:11" ht="15.75" thickBot="1">
      <c r="A173" s="3">
        <v>185218</v>
      </c>
      <c r="B173" s="3" t="s">
        <v>625</v>
      </c>
      <c r="C173" s="4" t="s">
        <v>181</v>
      </c>
      <c r="D173" s="4" t="s">
        <v>17</v>
      </c>
      <c r="E173" s="4" t="s">
        <v>194</v>
      </c>
      <c r="F173" s="3">
        <v>3</v>
      </c>
      <c r="G173" s="3">
        <v>12</v>
      </c>
      <c r="H173" s="3">
        <v>0</v>
      </c>
      <c r="I173" s="3">
        <v>238</v>
      </c>
      <c r="J173">
        <f t="shared" si="4"/>
        <v>0</v>
      </c>
      <c r="K173">
        <f t="shared" si="5"/>
        <v>9</v>
      </c>
    </row>
    <row r="174" spans="1:11" ht="15.75" thickBot="1">
      <c r="A174" s="3">
        <v>188272</v>
      </c>
      <c r="B174" s="3" t="s">
        <v>625</v>
      </c>
      <c r="C174" s="4" t="s">
        <v>181</v>
      </c>
      <c r="D174" s="4" t="s">
        <v>17</v>
      </c>
      <c r="E174" s="4" t="s">
        <v>198</v>
      </c>
      <c r="F174" s="3">
        <v>2.6</v>
      </c>
      <c r="G174" s="3">
        <v>8</v>
      </c>
      <c r="H174" s="3">
        <v>0</v>
      </c>
      <c r="I174" s="3">
        <v>262</v>
      </c>
      <c r="J174">
        <f t="shared" si="4"/>
        <v>0</v>
      </c>
      <c r="K174">
        <f t="shared" si="5"/>
        <v>9</v>
      </c>
    </row>
    <row r="175" spans="1:11" ht="15.75" thickBot="1">
      <c r="A175" s="3">
        <v>100237</v>
      </c>
      <c r="B175" s="3" t="s">
        <v>626</v>
      </c>
      <c r="C175" s="4" t="s">
        <v>181</v>
      </c>
      <c r="D175" s="4" t="s">
        <v>24</v>
      </c>
      <c r="E175" s="4" t="s">
        <v>205</v>
      </c>
      <c r="F175" s="3">
        <v>3.7</v>
      </c>
      <c r="G175" s="3">
        <v>4521</v>
      </c>
      <c r="H175" s="3">
        <v>161</v>
      </c>
      <c r="I175" s="3">
        <v>219</v>
      </c>
      <c r="J175">
        <f t="shared" si="4"/>
        <v>35259</v>
      </c>
      <c r="K175">
        <f t="shared" si="5"/>
        <v>1</v>
      </c>
    </row>
    <row r="176" spans="1:11" ht="15.75" thickBot="1">
      <c r="A176" s="3">
        <v>101271</v>
      </c>
      <c r="B176" s="3" t="s">
        <v>626</v>
      </c>
      <c r="C176" s="4" t="s">
        <v>181</v>
      </c>
      <c r="D176" s="4" t="s">
        <v>24</v>
      </c>
      <c r="E176" s="4" t="s">
        <v>208</v>
      </c>
      <c r="F176" s="3">
        <v>4.0999999999999996</v>
      </c>
      <c r="G176" s="3">
        <v>3619</v>
      </c>
      <c r="H176" s="3">
        <v>129</v>
      </c>
      <c r="I176" s="3">
        <v>195</v>
      </c>
      <c r="J176">
        <f t="shared" si="4"/>
        <v>25155</v>
      </c>
      <c r="K176">
        <f t="shared" si="5"/>
        <v>2</v>
      </c>
    </row>
    <row r="177" spans="1:11" ht="15.75" thickBot="1">
      <c r="A177" s="3">
        <v>101327</v>
      </c>
      <c r="B177" s="3" t="s">
        <v>626</v>
      </c>
      <c r="C177" s="4" t="s">
        <v>181</v>
      </c>
      <c r="D177" s="4" t="s">
        <v>24</v>
      </c>
      <c r="E177" s="4" t="s">
        <v>204</v>
      </c>
      <c r="F177" s="3">
        <v>3.7</v>
      </c>
      <c r="G177" s="3">
        <v>2340</v>
      </c>
      <c r="H177" s="3">
        <v>84</v>
      </c>
      <c r="I177" s="3">
        <v>171</v>
      </c>
      <c r="J177">
        <f t="shared" si="4"/>
        <v>14364</v>
      </c>
      <c r="K177">
        <f t="shared" si="5"/>
        <v>3</v>
      </c>
    </row>
    <row r="178" spans="1:11" ht="15.75" thickBot="1">
      <c r="A178" s="3">
        <v>185419</v>
      </c>
      <c r="B178" s="3" t="s">
        <v>626</v>
      </c>
      <c r="C178" s="4" t="s">
        <v>181</v>
      </c>
      <c r="D178" s="4" t="s">
        <v>24</v>
      </c>
      <c r="E178" s="4" t="s">
        <v>213</v>
      </c>
      <c r="F178" s="3">
        <v>3.7</v>
      </c>
      <c r="G178" s="3">
        <v>707</v>
      </c>
      <c r="H178" s="3">
        <v>25</v>
      </c>
      <c r="I178" s="3">
        <v>65</v>
      </c>
      <c r="J178">
        <f t="shared" si="4"/>
        <v>1625</v>
      </c>
      <c r="K178">
        <f t="shared" si="5"/>
        <v>4</v>
      </c>
    </row>
    <row r="179" spans="1:11" ht="15.75" thickBot="1">
      <c r="A179" s="3">
        <v>101323</v>
      </c>
      <c r="B179" s="3" t="s">
        <v>626</v>
      </c>
      <c r="C179" s="4" t="s">
        <v>181</v>
      </c>
      <c r="D179" s="4" t="s">
        <v>24</v>
      </c>
      <c r="E179" s="4" t="s">
        <v>209</v>
      </c>
      <c r="F179" s="3">
        <v>3.9</v>
      </c>
      <c r="G179" s="3">
        <v>606</v>
      </c>
      <c r="H179" s="3">
        <v>22</v>
      </c>
      <c r="I179" s="3">
        <v>283</v>
      </c>
      <c r="J179">
        <f t="shared" si="4"/>
        <v>6226</v>
      </c>
      <c r="K179">
        <f t="shared" si="5"/>
        <v>5</v>
      </c>
    </row>
    <row r="180" spans="1:11" ht="15.75" thickBot="1">
      <c r="A180" s="3">
        <v>205685</v>
      </c>
      <c r="B180" s="3" t="s">
        <v>626</v>
      </c>
      <c r="C180" s="4" t="s">
        <v>181</v>
      </c>
      <c r="D180" s="4" t="s">
        <v>24</v>
      </c>
      <c r="E180" s="4" t="s">
        <v>201</v>
      </c>
      <c r="F180" s="3">
        <v>2.9</v>
      </c>
      <c r="G180" s="3">
        <v>572</v>
      </c>
      <c r="H180" s="3">
        <v>20</v>
      </c>
      <c r="I180" s="3">
        <v>83</v>
      </c>
      <c r="J180">
        <f t="shared" si="4"/>
        <v>1660</v>
      </c>
      <c r="K180">
        <f t="shared" si="5"/>
        <v>6</v>
      </c>
    </row>
    <row r="181" spans="1:11" ht="15.75" thickBot="1">
      <c r="A181" s="3">
        <v>139875</v>
      </c>
      <c r="B181" s="3" t="s">
        <v>626</v>
      </c>
      <c r="C181" s="4" t="s">
        <v>181</v>
      </c>
      <c r="D181" s="4" t="s">
        <v>24</v>
      </c>
      <c r="E181" s="4" t="s">
        <v>212</v>
      </c>
      <c r="F181" s="3">
        <v>3.6</v>
      </c>
      <c r="G181" s="3">
        <v>563</v>
      </c>
      <c r="H181" s="3">
        <v>20</v>
      </c>
      <c r="I181" s="3">
        <v>82</v>
      </c>
      <c r="J181">
        <f t="shared" si="4"/>
        <v>1640</v>
      </c>
      <c r="K181">
        <f t="shared" si="5"/>
        <v>6</v>
      </c>
    </row>
    <row r="182" spans="1:11" ht="15.75" thickBot="1">
      <c r="A182" s="3">
        <v>116637</v>
      </c>
      <c r="B182" s="3" t="s">
        <v>626</v>
      </c>
      <c r="C182" s="4" t="s">
        <v>181</v>
      </c>
      <c r="D182" s="4" t="s">
        <v>24</v>
      </c>
      <c r="E182" s="4" t="s">
        <v>27</v>
      </c>
      <c r="F182" s="3">
        <v>3.8</v>
      </c>
      <c r="G182" s="3">
        <v>443</v>
      </c>
      <c r="H182" s="3">
        <v>16</v>
      </c>
      <c r="I182" s="3">
        <v>58</v>
      </c>
      <c r="J182">
        <f t="shared" si="4"/>
        <v>928</v>
      </c>
      <c r="K182">
        <f t="shared" si="5"/>
        <v>8</v>
      </c>
    </row>
    <row r="183" spans="1:11" ht="15.75" thickBot="1">
      <c r="A183" s="3">
        <v>101090</v>
      </c>
      <c r="B183" s="3" t="s">
        <v>626</v>
      </c>
      <c r="C183" s="4" t="s">
        <v>181</v>
      </c>
      <c r="D183" s="4" t="s">
        <v>24</v>
      </c>
      <c r="E183" s="4" t="s">
        <v>211</v>
      </c>
      <c r="F183" s="3">
        <v>4.0999999999999996</v>
      </c>
      <c r="G183" s="3">
        <v>355</v>
      </c>
      <c r="H183" s="3">
        <v>13</v>
      </c>
      <c r="I183" s="3">
        <v>217</v>
      </c>
      <c r="J183">
        <f t="shared" si="4"/>
        <v>2821</v>
      </c>
      <c r="K183">
        <f t="shared" si="5"/>
        <v>9</v>
      </c>
    </row>
    <row r="184" spans="1:11" ht="15.75" thickBot="1">
      <c r="A184" s="3">
        <v>116632</v>
      </c>
      <c r="B184" s="3" t="s">
        <v>626</v>
      </c>
      <c r="C184" s="4" t="s">
        <v>181</v>
      </c>
      <c r="D184" s="4" t="s">
        <v>24</v>
      </c>
      <c r="E184" s="4" t="s">
        <v>211</v>
      </c>
      <c r="F184" s="3">
        <v>3.8</v>
      </c>
      <c r="G184" s="3">
        <v>265</v>
      </c>
      <c r="H184" s="3">
        <v>9</v>
      </c>
      <c r="I184" s="3">
        <v>157</v>
      </c>
      <c r="J184">
        <f t="shared" si="4"/>
        <v>1413</v>
      </c>
      <c r="K184">
        <f t="shared" si="5"/>
        <v>10</v>
      </c>
    </row>
    <row r="185" spans="1:11" ht="15.75" thickBot="1">
      <c r="A185" s="3">
        <v>111753</v>
      </c>
      <c r="B185" s="3" t="s">
        <v>626</v>
      </c>
      <c r="C185" s="4" t="s">
        <v>181</v>
      </c>
      <c r="D185" s="4" t="s">
        <v>24</v>
      </c>
      <c r="E185" s="4" t="s">
        <v>206</v>
      </c>
      <c r="F185" s="3">
        <v>3.7</v>
      </c>
      <c r="G185" s="3">
        <v>213</v>
      </c>
      <c r="H185" s="3">
        <v>8</v>
      </c>
      <c r="I185" s="3">
        <v>156</v>
      </c>
      <c r="J185">
        <f t="shared" si="4"/>
        <v>1248</v>
      </c>
      <c r="K185">
        <f t="shared" si="5"/>
        <v>11</v>
      </c>
    </row>
    <row r="186" spans="1:11" ht="15.75" thickBot="1">
      <c r="A186" s="3">
        <v>160609</v>
      </c>
      <c r="B186" s="3" t="s">
        <v>626</v>
      </c>
      <c r="C186" s="4" t="s">
        <v>181</v>
      </c>
      <c r="D186" s="4" t="s">
        <v>24</v>
      </c>
      <c r="E186" s="4" t="s">
        <v>214</v>
      </c>
      <c r="F186" s="3">
        <v>3.3</v>
      </c>
      <c r="G186" s="3">
        <v>99</v>
      </c>
      <c r="H186" s="3">
        <v>4</v>
      </c>
      <c r="I186" s="3">
        <v>237</v>
      </c>
      <c r="J186">
        <f t="shared" si="4"/>
        <v>948</v>
      </c>
      <c r="K186">
        <f t="shared" si="5"/>
        <v>12</v>
      </c>
    </row>
    <row r="187" spans="1:11" ht="15.75" thickBot="1">
      <c r="A187" s="3">
        <v>131412</v>
      </c>
      <c r="B187" s="3" t="s">
        <v>626</v>
      </c>
      <c r="C187" s="4" t="s">
        <v>181</v>
      </c>
      <c r="D187" s="4" t="s">
        <v>24</v>
      </c>
      <c r="E187" s="4" t="s">
        <v>210</v>
      </c>
      <c r="F187" s="3">
        <v>3.6</v>
      </c>
      <c r="G187" s="3">
        <v>89</v>
      </c>
      <c r="H187" s="3">
        <v>3</v>
      </c>
      <c r="I187" s="3">
        <v>100</v>
      </c>
      <c r="J187">
        <f t="shared" si="4"/>
        <v>300</v>
      </c>
      <c r="K187">
        <f t="shared" si="5"/>
        <v>13</v>
      </c>
    </row>
    <row r="188" spans="1:11" ht="15.75" thickBot="1">
      <c r="A188" s="3">
        <v>204713</v>
      </c>
      <c r="B188" s="3" t="s">
        <v>626</v>
      </c>
      <c r="C188" s="4" t="s">
        <v>181</v>
      </c>
      <c r="D188" s="4" t="s">
        <v>24</v>
      </c>
      <c r="E188" s="4" t="s">
        <v>202</v>
      </c>
      <c r="F188" s="3">
        <v>3.1</v>
      </c>
      <c r="G188" s="3">
        <v>57</v>
      </c>
      <c r="H188" s="3">
        <v>2</v>
      </c>
      <c r="I188" s="3">
        <v>180</v>
      </c>
      <c r="J188">
        <f t="shared" si="4"/>
        <v>360</v>
      </c>
      <c r="K188">
        <f t="shared" si="5"/>
        <v>14</v>
      </c>
    </row>
    <row r="189" spans="1:11" ht="15.75" thickBot="1">
      <c r="A189" s="3">
        <v>131406</v>
      </c>
      <c r="B189" s="3" t="s">
        <v>626</v>
      </c>
      <c r="C189" s="4" t="s">
        <v>181</v>
      </c>
      <c r="D189" s="4" t="s">
        <v>24</v>
      </c>
      <c r="E189" s="4" t="s">
        <v>203</v>
      </c>
      <c r="F189" s="3">
        <v>3.2</v>
      </c>
      <c r="G189" s="3">
        <v>47</v>
      </c>
      <c r="H189" s="3">
        <v>2</v>
      </c>
      <c r="I189" s="3">
        <v>93</v>
      </c>
      <c r="J189">
        <f t="shared" si="4"/>
        <v>186</v>
      </c>
      <c r="K189">
        <f t="shared" si="5"/>
        <v>14</v>
      </c>
    </row>
    <row r="190" spans="1:11" ht="15.75" thickBot="1">
      <c r="A190" s="3">
        <v>203972</v>
      </c>
      <c r="B190" s="3" t="s">
        <v>626</v>
      </c>
      <c r="C190" s="4" t="s">
        <v>181</v>
      </c>
      <c r="D190" s="4" t="s">
        <v>24</v>
      </c>
      <c r="E190" s="4" t="s">
        <v>207</v>
      </c>
      <c r="F190" s="3">
        <v>3</v>
      </c>
      <c r="G190" s="3">
        <v>63</v>
      </c>
      <c r="H190" s="3">
        <v>2</v>
      </c>
      <c r="I190" s="3">
        <v>254</v>
      </c>
      <c r="J190">
        <f t="shared" si="4"/>
        <v>508</v>
      </c>
      <c r="K190">
        <f t="shared" si="5"/>
        <v>14</v>
      </c>
    </row>
    <row r="191" spans="1:11" ht="15.75" thickBot="1">
      <c r="A191" s="3">
        <v>100229</v>
      </c>
      <c r="B191" s="3" t="s">
        <v>627</v>
      </c>
      <c r="C191" s="4" t="s">
        <v>181</v>
      </c>
      <c r="D191" s="4" t="s">
        <v>36</v>
      </c>
      <c r="E191" s="4" t="s">
        <v>228</v>
      </c>
      <c r="F191" s="3">
        <v>3.8</v>
      </c>
      <c r="G191" s="3">
        <v>1689</v>
      </c>
      <c r="H191" s="3">
        <v>60</v>
      </c>
      <c r="I191" s="3">
        <v>236</v>
      </c>
      <c r="J191">
        <f t="shared" si="4"/>
        <v>14160</v>
      </c>
      <c r="K191">
        <f t="shared" si="5"/>
        <v>1</v>
      </c>
    </row>
    <row r="192" spans="1:11" ht="15.75" thickBot="1">
      <c r="A192" s="3">
        <v>111869</v>
      </c>
      <c r="B192" s="3" t="s">
        <v>627</v>
      </c>
      <c r="C192" s="4" t="s">
        <v>181</v>
      </c>
      <c r="D192" s="4" t="s">
        <v>36</v>
      </c>
      <c r="E192" s="4" t="s">
        <v>229</v>
      </c>
      <c r="F192" s="3">
        <v>3.9</v>
      </c>
      <c r="G192" s="3">
        <v>532</v>
      </c>
      <c r="H192" s="3">
        <v>19</v>
      </c>
      <c r="I192" s="3">
        <v>116</v>
      </c>
      <c r="J192">
        <f t="shared" si="4"/>
        <v>2204</v>
      </c>
      <c r="K192">
        <f t="shared" si="5"/>
        <v>2</v>
      </c>
    </row>
    <row r="193" spans="1:11" ht="15.75" thickBot="1">
      <c r="A193" s="3">
        <v>101986</v>
      </c>
      <c r="B193" s="3" t="s">
        <v>627</v>
      </c>
      <c r="C193" s="4" t="s">
        <v>181</v>
      </c>
      <c r="D193" s="4" t="s">
        <v>36</v>
      </c>
      <c r="E193" s="4" t="s">
        <v>216</v>
      </c>
      <c r="F193" s="3">
        <v>3.7</v>
      </c>
      <c r="G193" s="3">
        <v>341</v>
      </c>
      <c r="H193" s="3">
        <v>12</v>
      </c>
      <c r="I193" s="3">
        <v>184</v>
      </c>
      <c r="J193">
        <f t="shared" si="4"/>
        <v>2208</v>
      </c>
      <c r="K193">
        <f t="shared" si="5"/>
        <v>3</v>
      </c>
    </row>
    <row r="194" spans="1:11" ht="15.75" thickBot="1">
      <c r="A194" s="3">
        <v>101602</v>
      </c>
      <c r="B194" s="3" t="s">
        <v>627</v>
      </c>
      <c r="C194" s="4" t="s">
        <v>181</v>
      </c>
      <c r="D194" s="4" t="s">
        <v>36</v>
      </c>
      <c r="E194" s="4" t="s">
        <v>223</v>
      </c>
      <c r="F194" s="3">
        <v>3.7</v>
      </c>
      <c r="G194" s="3">
        <v>227</v>
      </c>
      <c r="H194" s="3">
        <v>8</v>
      </c>
      <c r="I194" s="3">
        <v>389</v>
      </c>
      <c r="J194">
        <f t="shared" ref="J194:J257" si="6">I194*H194</f>
        <v>3112</v>
      </c>
      <c r="K194">
        <f t="shared" si="5"/>
        <v>4</v>
      </c>
    </row>
    <row r="195" spans="1:11" ht="15.75" thickBot="1">
      <c r="A195" s="3">
        <v>169885</v>
      </c>
      <c r="B195" s="3" t="s">
        <v>627</v>
      </c>
      <c r="C195" s="4" t="s">
        <v>181</v>
      </c>
      <c r="D195" s="4" t="s">
        <v>36</v>
      </c>
      <c r="E195" s="4" t="s">
        <v>221</v>
      </c>
      <c r="F195" s="3">
        <v>3.1</v>
      </c>
      <c r="G195" s="3">
        <v>152</v>
      </c>
      <c r="H195" s="3">
        <v>5</v>
      </c>
      <c r="I195" s="3">
        <v>185</v>
      </c>
      <c r="J195">
        <f t="shared" si="6"/>
        <v>925</v>
      </c>
      <c r="K195">
        <f t="shared" ref="K195:K258" si="7">SUMPRODUCT((B195=$B$2:$B$582)*(H195&lt;$H$2:$H$582))+1</f>
        <v>5</v>
      </c>
    </row>
    <row r="196" spans="1:11" ht="15.75" thickBot="1">
      <c r="A196" s="3">
        <v>101093</v>
      </c>
      <c r="B196" s="3" t="s">
        <v>627</v>
      </c>
      <c r="C196" s="4" t="s">
        <v>181</v>
      </c>
      <c r="D196" s="4" t="s">
        <v>36</v>
      </c>
      <c r="E196" s="4" t="s">
        <v>215</v>
      </c>
      <c r="F196" s="3">
        <v>3.8</v>
      </c>
      <c r="G196" s="3">
        <v>116</v>
      </c>
      <c r="H196" s="3">
        <v>4</v>
      </c>
      <c r="I196" s="3">
        <v>183</v>
      </c>
      <c r="J196">
        <f t="shared" si="6"/>
        <v>732</v>
      </c>
      <c r="K196">
        <f t="shared" si="7"/>
        <v>6</v>
      </c>
    </row>
    <row r="197" spans="1:11" ht="15.75" thickBot="1">
      <c r="A197" s="3">
        <v>116647</v>
      </c>
      <c r="B197" s="3" t="s">
        <v>627</v>
      </c>
      <c r="C197" s="4" t="s">
        <v>181</v>
      </c>
      <c r="D197" s="4" t="s">
        <v>36</v>
      </c>
      <c r="E197" s="4" t="s">
        <v>217</v>
      </c>
      <c r="F197" s="3">
        <v>3.7</v>
      </c>
      <c r="G197" s="3">
        <v>59</v>
      </c>
      <c r="H197" s="3">
        <v>2</v>
      </c>
      <c r="I197" s="3">
        <v>178</v>
      </c>
      <c r="J197">
        <f t="shared" si="6"/>
        <v>356</v>
      </c>
      <c r="K197">
        <f t="shared" si="7"/>
        <v>7</v>
      </c>
    </row>
    <row r="198" spans="1:11" ht="15.75" thickBot="1">
      <c r="A198" s="3">
        <v>101608</v>
      </c>
      <c r="B198" s="3" t="s">
        <v>627</v>
      </c>
      <c r="C198" s="4" t="s">
        <v>181</v>
      </c>
      <c r="D198" s="4" t="s">
        <v>36</v>
      </c>
      <c r="E198" s="4" t="s">
        <v>218</v>
      </c>
      <c r="F198" s="3">
        <v>3.7</v>
      </c>
      <c r="G198" s="3">
        <v>64</v>
      </c>
      <c r="H198" s="3">
        <v>2</v>
      </c>
      <c r="I198" s="3">
        <v>428</v>
      </c>
      <c r="J198">
        <f t="shared" si="6"/>
        <v>856</v>
      </c>
      <c r="K198">
        <f t="shared" si="7"/>
        <v>7</v>
      </c>
    </row>
    <row r="199" spans="1:11" ht="15.75" thickBot="1">
      <c r="A199" s="3">
        <v>119709</v>
      </c>
      <c r="B199" s="3" t="s">
        <v>627</v>
      </c>
      <c r="C199" s="4" t="s">
        <v>181</v>
      </c>
      <c r="D199" s="4" t="s">
        <v>36</v>
      </c>
      <c r="E199" s="4" t="s">
        <v>219</v>
      </c>
      <c r="F199" s="3">
        <v>3.2</v>
      </c>
      <c r="G199" s="3">
        <v>43</v>
      </c>
      <c r="H199" s="3">
        <v>2</v>
      </c>
      <c r="I199" s="3">
        <v>129</v>
      </c>
      <c r="J199">
        <f t="shared" si="6"/>
        <v>258</v>
      </c>
      <c r="K199">
        <f t="shared" si="7"/>
        <v>7</v>
      </c>
    </row>
    <row r="200" spans="1:11" ht="15.75" thickBot="1">
      <c r="A200" s="3">
        <v>110758</v>
      </c>
      <c r="B200" s="3" t="s">
        <v>627</v>
      </c>
      <c r="C200" s="4" t="s">
        <v>181</v>
      </c>
      <c r="D200" s="4" t="s">
        <v>36</v>
      </c>
      <c r="E200" s="4" t="s">
        <v>225</v>
      </c>
      <c r="F200" s="3">
        <v>3.6</v>
      </c>
      <c r="G200" s="3">
        <v>45</v>
      </c>
      <c r="H200" s="3">
        <v>2</v>
      </c>
      <c r="I200" s="3">
        <v>703</v>
      </c>
      <c r="J200">
        <f t="shared" si="6"/>
        <v>1406</v>
      </c>
      <c r="K200">
        <f t="shared" si="7"/>
        <v>7</v>
      </c>
    </row>
    <row r="201" spans="1:11" ht="15.75" thickBot="1">
      <c r="A201" s="3">
        <v>229801</v>
      </c>
      <c r="B201" s="3" t="s">
        <v>627</v>
      </c>
      <c r="C201" s="4" t="s">
        <v>181</v>
      </c>
      <c r="D201" s="4" t="s">
        <v>36</v>
      </c>
      <c r="E201" s="4" t="s">
        <v>220</v>
      </c>
      <c r="F201" s="3">
        <v>2.4</v>
      </c>
      <c r="G201" s="3">
        <v>20</v>
      </c>
      <c r="H201" s="3">
        <v>1</v>
      </c>
      <c r="I201" s="3">
        <v>111</v>
      </c>
      <c r="J201">
        <f t="shared" si="6"/>
        <v>111</v>
      </c>
      <c r="K201">
        <f t="shared" si="7"/>
        <v>11</v>
      </c>
    </row>
    <row r="202" spans="1:11" ht="15.75" thickBot="1">
      <c r="A202" s="3">
        <v>182715</v>
      </c>
      <c r="B202" s="3" t="s">
        <v>627</v>
      </c>
      <c r="C202" s="4" t="s">
        <v>181</v>
      </c>
      <c r="D202" s="4" t="s">
        <v>36</v>
      </c>
      <c r="E202" s="4" t="s">
        <v>226</v>
      </c>
      <c r="F202" s="3">
        <v>2.6</v>
      </c>
      <c r="G202" s="3">
        <v>29</v>
      </c>
      <c r="H202" s="3">
        <v>1</v>
      </c>
      <c r="I202" s="3">
        <v>598</v>
      </c>
      <c r="J202">
        <f t="shared" si="6"/>
        <v>598</v>
      </c>
      <c r="K202">
        <f t="shared" si="7"/>
        <v>11</v>
      </c>
    </row>
    <row r="203" spans="1:11" ht="15.75" thickBot="1">
      <c r="A203" s="3">
        <v>101606</v>
      </c>
      <c r="B203" s="3" t="s">
        <v>627</v>
      </c>
      <c r="C203" s="4" t="s">
        <v>181</v>
      </c>
      <c r="D203" s="4" t="s">
        <v>36</v>
      </c>
      <c r="E203" s="4" t="s">
        <v>222</v>
      </c>
      <c r="F203" s="3">
        <v>4</v>
      </c>
      <c r="G203" s="3">
        <v>4</v>
      </c>
      <c r="H203" s="3">
        <v>0</v>
      </c>
      <c r="I203" s="3">
        <v>205</v>
      </c>
      <c r="J203">
        <f t="shared" si="6"/>
        <v>0</v>
      </c>
      <c r="K203">
        <f t="shared" si="7"/>
        <v>13</v>
      </c>
    </row>
    <row r="204" spans="1:11" ht="15.75" thickBot="1">
      <c r="A204" s="3">
        <v>126070</v>
      </c>
      <c r="B204" s="3" t="s">
        <v>627</v>
      </c>
      <c r="C204" s="4" t="s">
        <v>181</v>
      </c>
      <c r="D204" s="4" t="s">
        <v>36</v>
      </c>
      <c r="E204" s="4" t="s">
        <v>224</v>
      </c>
      <c r="F204" s="3">
        <v>3.8</v>
      </c>
      <c r="G204" s="3">
        <v>9</v>
      </c>
      <c r="H204" s="3">
        <v>0</v>
      </c>
      <c r="I204" s="3">
        <v>469</v>
      </c>
      <c r="J204">
        <f t="shared" si="6"/>
        <v>0</v>
      </c>
      <c r="K204">
        <f t="shared" si="7"/>
        <v>13</v>
      </c>
    </row>
    <row r="205" spans="1:11" ht="15.75" thickBot="1">
      <c r="A205" s="3">
        <v>110706</v>
      </c>
      <c r="B205" s="3" t="s">
        <v>627</v>
      </c>
      <c r="C205" s="4" t="s">
        <v>181</v>
      </c>
      <c r="D205" s="4" t="s">
        <v>36</v>
      </c>
      <c r="E205" s="4" t="s">
        <v>227</v>
      </c>
      <c r="F205" s="3">
        <v>4.2</v>
      </c>
      <c r="G205" s="3">
        <v>2</v>
      </c>
      <c r="H205" s="3">
        <v>0</v>
      </c>
      <c r="I205" s="3">
        <v>518</v>
      </c>
      <c r="J205">
        <f t="shared" si="6"/>
        <v>0</v>
      </c>
      <c r="K205">
        <f t="shared" si="7"/>
        <v>13</v>
      </c>
    </row>
    <row r="206" spans="1:11" ht="15.75" thickBot="1">
      <c r="A206" s="3">
        <v>101322</v>
      </c>
      <c r="B206" s="3" t="s">
        <v>628</v>
      </c>
      <c r="C206" s="4" t="s">
        <v>181</v>
      </c>
      <c r="D206" s="4" t="s">
        <v>46</v>
      </c>
      <c r="E206" s="4" t="s">
        <v>236</v>
      </c>
      <c r="F206" s="3">
        <v>3.8</v>
      </c>
      <c r="G206" s="3">
        <v>219</v>
      </c>
      <c r="H206" s="3">
        <v>8</v>
      </c>
      <c r="I206" s="3">
        <v>220</v>
      </c>
      <c r="J206">
        <f t="shared" si="6"/>
        <v>1760</v>
      </c>
      <c r="K206">
        <f t="shared" si="7"/>
        <v>1</v>
      </c>
    </row>
    <row r="207" spans="1:11" ht="15.75" thickBot="1">
      <c r="A207" s="3">
        <v>100108</v>
      </c>
      <c r="B207" s="3" t="s">
        <v>628</v>
      </c>
      <c r="C207" s="4" t="s">
        <v>181</v>
      </c>
      <c r="D207" s="4" t="s">
        <v>46</v>
      </c>
      <c r="E207" s="4" t="s">
        <v>232</v>
      </c>
      <c r="F207" s="3">
        <v>4.2</v>
      </c>
      <c r="G207" s="3">
        <v>132</v>
      </c>
      <c r="H207" s="3">
        <v>5</v>
      </c>
      <c r="I207" s="3">
        <v>331</v>
      </c>
      <c r="J207">
        <f t="shared" si="6"/>
        <v>1655</v>
      </c>
      <c r="K207">
        <f t="shared" si="7"/>
        <v>2</v>
      </c>
    </row>
    <row r="208" spans="1:11" ht="15.75" thickBot="1">
      <c r="A208" s="3">
        <v>100105</v>
      </c>
      <c r="B208" s="3" t="s">
        <v>628</v>
      </c>
      <c r="C208" s="4" t="s">
        <v>181</v>
      </c>
      <c r="D208" s="4" t="s">
        <v>46</v>
      </c>
      <c r="E208" s="4" t="s">
        <v>232</v>
      </c>
      <c r="F208" s="3">
        <v>3.7</v>
      </c>
      <c r="G208" s="3">
        <v>105</v>
      </c>
      <c r="H208" s="3">
        <v>4</v>
      </c>
      <c r="I208" s="3">
        <v>316</v>
      </c>
      <c r="J208">
        <f t="shared" si="6"/>
        <v>1264</v>
      </c>
      <c r="K208">
        <f t="shared" si="7"/>
        <v>3</v>
      </c>
    </row>
    <row r="209" spans="1:11" ht="15.75" thickBot="1">
      <c r="A209" s="3">
        <v>101321</v>
      </c>
      <c r="B209" s="3" t="s">
        <v>628</v>
      </c>
      <c r="C209" s="4" t="s">
        <v>181</v>
      </c>
      <c r="D209" s="4" t="s">
        <v>46</v>
      </c>
      <c r="E209" s="4" t="s">
        <v>231</v>
      </c>
      <c r="F209" s="3">
        <v>4</v>
      </c>
      <c r="G209" s="3">
        <v>80</v>
      </c>
      <c r="H209" s="3">
        <v>3</v>
      </c>
      <c r="I209" s="3">
        <v>209</v>
      </c>
      <c r="J209">
        <f t="shared" si="6"/>
        <v>627</v>
      </c>
      <c r="K209">
        <f t="shared" si="7"/>
        <v>4</v>
      </c>
    </row>
    <row r="210" spans="1:11" ht="15.75" thickBot="1">
      <c r="A210" s="3">
        <v>114052</v>
      </c>
      <c r="B210" s="3" t="s">
        <v>628</v>
      </c>
      <c r="C210" s="4" t="s">
        <v>181</v>
      </c>
      <c r="D210" s="4" t="s">
        <v>46</v>
      </c>
      <c r="E210" s="4" t="s">
        <v>233</v>
      </c>
      <c r="F210" s="3">
        <v>3.7</v>
      </c>
      <c r="G210" s="3">
        <v>78</v>
      </c>
      <c r="H210" s="3">
        <v>3</v>
      </c>
      <c r="I210" s="3">
        <v>259</v>
      </c>
      <c r="J210">
        <f t="shared" si="6"/>
        <v>777</v>
      </c>
      <c r="K210">
        <f t="shared" si="7"/>
        <v>4</v>
      </c>
    </row>
    <row r="211" spans="1:11" ht="15.75" thickBot="1">
      <c r="A211" s="3">
        <v>160676</v>
      </c>
      <c r="B211" s="3" t="s">
        <v>628</v>
      </c>
      <c r="C211" s="4" t="s">
        <v>181</v>
      </c>
      <c r="D211" s="4" t="s">
        <v>46</v>
      </c>
      <c r="E211" s="4" t="s">
        <v>234</v>
      </c>
      <c r="F211" s="3">
        <v>4.0999999999999996</v>
      </c>
      <c r="G211" s="3">
        <v>46</v>
      </c>
      <c r="H211" s="3">
        <v>2</v>
      </c>
      <c r="I211" s="3">
        <v>122</v>
      </c>
      <c r="J211">
        <f t="shared" si="6"/>
        <v>244</v>
      </c>
      <c r="K211">
        <f t="shared" si="7"/>
        <v>6</v>
      </c>
    </row>
    <row r="212" spans="1:11" ht="15.75" thickBot="1">
      <c r="A212" s="3">
        <v>101331</v>
      </c>
      <c r="B212" s="3" t="s">
        <v>628</v>
      </c>
      <c r="C212" s="4" t="s">
        <v>181</v>
      </c>
      <c r="D212" s="4" t="s">
        <v>46</v>
      </c>
      <c r="E212" s="4" t="s">
        <v>230</v>
      </c>
      <c r="F212" s="3">
        <v>3.8</v>
      </c>
      <c r="G212" s="3">
        <v>17</v>
      </c>
      <c r="H212" s="3">
        <v>1</v>
      </c>
      <c r="I212" s="3">
        <v>191</v>
      </c>
      <c r="J212">
        <f t="shared" si="6"/>
        <v>191</v>
      </c>
      <c r="K212">
        <f t="shared" si="7"/>
        <v>7</v>
      </c>
    </row>
    <row r="213" spans="1:11" ht="15.75" thickBot="1">
      <c r="A213" s="3">
        <v>100109</v>
      </c>
      <c r="B213" s="3" t="s">
        <v>628</v>
      </c>
      <c r="C213" s="4" t="s">
        <v>181</v>
      </c>
      <c r="D213" s="4" t="s">
        <v>46</v>
      </c>
      <c r="E213" s="4" t="s">
        <v>232</v>
      </c>
      <c r="F213" s="3">
        <v>4.0999999999999996</v>
      </c>
      <c r="G213" s="3">
        <v>32</v>
      </c>
      <c r="H213" s="3">
        <v>1</v>
      </c>
      <c r="I213" s="3">
        <v>316</v>
      </c>
      <c r="J213">
        <f t="shared" si="6"/>
        <v>316</v>
      </c>
      <c r="K213">
        <f t="shared" si="7"/>
        <v>7</v>
      </c>
    </row>
    <row r="214" spans="1:11" ht="15.75" thickBot="1">
      <c r="A214" s="3">
        <v>110257</v>
      </c>
      <c r="B214" s="3" t="s">
        <v>628</v>
      </c>
      <c r="C214" s="4" t="s">
        <v>181</v>
      </c>
      <c r="D214" s="4" t="s">
        <v>46</v>
      </c>
      <c r="E214" s="4" t="s">
        <v>235</v>
      </c>
      <c r="F214" s="3">
        <v>4</v>
      </c>
      <c r="G214" s="3">
        <v>21</v>
      </c>
      <c r="H214" s="3">
        <v>1</v>
      </c>
      <c r="I214" s="3">
        <v>258</v>
      </c>
      <c r="J214">
        <f t="shared" si="6"/>
        <v>258</v>
      </c>
      <c r="K214">
        <f t="shared" si="7"/>
        <v>7</v>
      </c>
    </row>
    <row r="215" spans="1:11" ht="15.75" thickBot="1">
      <c r="A215" s="3">
        <v>101413</v>
      </c>
      <c r="B215" s="3" t="s">
        <v>628</v>
      </c>
      <c r="C215" s="4" t="s">
        <v>181</v>
      </c>
      <c r="D215" s="4" t="s">
        <v>46</v>
      </c>
      <c r="E215" s="4" t="s">
        <v>237</v>
      </c>
      <c r="F215" s="3">
        <v>4</v>
      </c>
      <c r="G215" s="3">
        <v>22</v>
      </c>
      <c r="H215" s="3">
        <v>1</v>
      </c>
      <c r="I215" s="3">
        <v>235</v>
      </c>
      <c r="J215">
        <f t="shared" si="6"/>
        <v>235</v>
      </c>
      <c r="K215">
        <f t="shared" si="7"/>
        <v>7</v>
      </c>
    </row>
    <row r="216" spans="1:11" ht="15.75" thickBot="1">
      <c r="A216" s="3">
        <v>169119</v>
      </c>
      <c r="B216" s="3" t="s">
        <v>629</v>
      </c>
      <c r="C216" s="4" t="s">
        <v>181</v>
      </c>
      <c r="D216" s="4" t="s">
        <v>57</v>
      </c>
      <c r="E216" s="4" t="s">
        <v>238</v>
      </c>
      <c r="F216" s="3">
        <v>3.6</v>
      </c>
      <c r="G216" s="3">
        <v>47</v>
      </c>
      <c r="H216" s="3">
        <v>2</v>
      </c>
      <c r="I216" s="3">
        <v>136</v>
      </c>
      <c r="J216">
        <f t="shared" si="6"/>
        <v>272</v>
      </c>
      <c r="K216">
        <f t="shared" si="7"/>
        <v>1</v>
      </c>
    </row>
    <row r="217" spans="1:11" ht="15.75" thickBot="1">
      <c r="A217" s="3">
        <v>205559</v>
      </c>
      <c r="B217" s="3" t="s">
        <v>629</v>
      </c>
      <c r="C217" s="4" t="s">
        <v>181</v>
      </c>
      <c r="D217" s="4" t="s">
        <v>57</v>
      </c>
      <c r="E217" s="4" t="s">
        <v>239</v>
      </c>
      <c r="F217" s="3">
        <v>2.2999999999999998</v>
      </c>
      <c r="G217" s="3">
        <v>6</v>
      </c>
      <c r="H217" s="3">
        <v>0</v>
      </c>
      <c r="I217" s="3">
        <v>156</v>
      </c>
      <c r="J217">
        <f t="shared" si="6"/>
        <v>0</v>
      </c>
      <c r="K217">
        <f t="shared" si="7"/>
        <v>2</v>
      </c>
    </row>
    <row r="218" spans="1:11" ht="15.75" thickBot="1">
      <c r="A218" s="3">
        <v>160530</v>
      </c>
      <c r="B218" s="3" t="s">
        <v>630</v>
      </c>
      <c r="C218" s="4" t="s">
        <v>181</v>
      </c>
      <c r="D218" s="4" t="s">
        <v>61</v>
      </c>
      <c r="E218" s="4" t="s">
        <v>241</v>
      </c>
      <c r="F218" s="3">
        <v>4.0999999999999996</v>
      </c>
      <c r="G218" s="3">
        <v>185</v>
      </c>
      <c r="H218" s="3">
        <v>7</v>
      </c>
      <c r="I218" s="3">
        <v>109</v>
      </c>
      <c r="J218">
        <f t="shared" si="6"/>
        <v>763</v>
      </c>
      <c r="K218">
        <f t="shared" si="7"/>
        <v>1</v>
      </c>
    </row>
    <row r="219" spans="1:11" ht="15.75" thickBot="1">
      <c r="A219" s="3">
        <v>166482</v>
      </c>
      <c r="B219" s="3" t="s">
        <v>630</v>
      </c>
      <c r="C219" s="4" t="s">
        <v>181</v>
      </c>
      <c r="D219" s="4" t="s">
        <v>61</v>
      </c>
      <c r="E219" s="4" t="s">
        <v>242</v>
      </c>
      <c r="F219" s="3">
        <v>2.5</v>
      </c>
      <c r="G219" s="3">
        <v>55</v>
      </c>
      <c r="H219" s="3">
        <v>2</v>
      </c>
      <c r="I219" s="3">
        <v>112</v>
      </c>
      <c r="J219">
        <f t="shared" si="6"/>
        <v>224</v>
      </c>
      <c r="K219">
        <f t="shared" si="7"/>
        <v>2</v>
      </c>
    </row>
    <row r="220" spans="1:11" ht="15.75" thickBot="1">
      <c r="A220" s="3">
        <v>101320</v>
      </c>
      <c r="B220" s="3" t="s">
        <v>630</v>
      </c>
      <c r="C220" s="4" t="s">
        <v>181</v>
      </c>
      <c r="D220" s="4" t="s">
        <v>61</v>
      </c>
      <c r="E220" s="4" t="s">
        <v>243</v>
      </c>
      <c r="F220" s="3">
        <v>3.9</v>
      </c>
      <c r="G220" s="3">
        <v>32</v>
      </c>
      <c r="H220" s="3">
        <v>1</v>
      </c>
      <c r="I220" s="3">
        <v>119</v>
      </c>
      <c r="J220">
        <f t="shared" si="6"/>
        <v>119</v>
      </c>
      <c r="K220">
        <f t="shared" si="7"/>
        <v>3</v>
      </c>
    </row>
    <row r="221" spans="1:11" ht="15.75" thickBot="1">
      <c r="A221" s="3">
        <v>111751</v>
      </c>
      <c r="B221" s="3" t="s">
        <v>630</v>
      </c>
      <c r="C221" s="4" t="s">
        <v>181</v>
      </c>
      <c r="D221" s="4" t="s">
        <v>61</v>
      </c>
      <c r="E221" s="4" t="s">
        <v>240</v>
      </c>
      <c r="F221" s="3">
        <v>3.8</v>
      </c>
      <c r="G221" s="3">
        <v>4</v>
      </c>
      <c r="H221" s="3">
        <v>0</v>
      </c>
      <c r="I221" s="3">
        <v>162</v>
      </c>
      <c r="J221">
        <f t="shared" si="6"/>
        <v>0</v>
      </c>
      <c r="K221">
        <f t="shared" si="7"/>
        <v>4</v>
      </c>
    </row>
    <row r="222" spans="1:11" ht="15.75" thickBot="1">
      <c r="A222" s="3">
        <v>100232</v>
      </c>
      <c r="B222" s="3" t="s">
        <v>631</v>
      </c>
      <c r="C222" s="4" t="s">
        <v>181</v>
      </c>
      <c r="D222" s="4" t="s">
        <v>244</v>
      </c>
      <c r="E222" s="4" t="s">
        <v>245</v>
      </c>
      <c r="F222" s="3">
        <v>4</v>
      </c>
      <c r="G222" s="3">
        <v>45</v>
      </c>
      <c r="H222" s="3">
        <v>2</v>
      </c>
      <c r="I222" s="3">
        <v>217</v>
      </c>
      <c r="J222">
        <f t="shared" si="6"/>
        <v>434</v>
      </c>
      <c r="K222">
        <f t="shared" si="7"/>
        <v>1</v>
      </c>
    </row>
    <row r="223" spans="1:11" ht="15.75" thickBot="1">
      <c r="A223" s="3">
        <v>204725</v>
      </c>
      <c r="B223" s="3" t="s">
        <v>631</v>
      </c>
      <c r="C223" s="4" t="s">
        <v>181</v>
      </c>
      <c r="D223" s="4" t="s">
        <v>244</v>
      </c>
      <c r="E223" s="4" t="s">
        <v>246</v>
      </c>
      <c r="F223" s="3">
        <v>3.6</v>
      </c>
      <c r="G223" s="3">
        <v>28</v>
      </c>
      <c r="H223" s="3">
        <v>1</v>
      </c>
      <c r="I223" s="3">
        <v>154</v>
      </c>
      <c r="J223">
        <f t="shared" si="6"/>
        <v>154</v>
      </c>
      <c r="K223">
        <f t="shared" si="7"/>
        <v>2</v>
      </c>
    </row>
    <row r="224" spans="1:11" ht="15.75" thickBot="1">
      <c r="A224" s="3">
        <v>202589</v>
      </c>
      <c r="B224" s="3" t="s">
        <v>631</v>
      </c>
      <c r="C224" s="4" t="s">
        <v>181</v>
      </c>
      <c r="D224" s="4" t="s">
        <v>244</v>
      </c>
      <c r="E224" s="4" t="s">
        <v>247</v>
      </c>
      <c r="F224" s="3">
        <v>2.8</v>
      </c>
      <c r="G224" s="3">
        <v>15</v>
      </c>
      <c r="H224" s="3">
        <v>1</v>
      </c>
      <c r="I224" s="3">
        <v>180</v>
      </c>
      <c r="J224">
        <f t="shared" si="6"/>
        <v>180</v>
      </c>
      <c r="K224">
        <f t="shared" si="7"/>
        <v>2</v>
      </c>
    </row>
    <row r="225" spans="1:11" ht="15.75" thickBot="1">
      <c r="A225" s="3">
        <v>149700</v>
      </c>
      <c r="B225" s="3" t="s">
        <v>631</v>
      </c>
      <c r="C225" s="4" t="s">
        <v>181</v>
      </c>
      <c r="D225" s="4" t="s">
        <v>244</v>
      </c>
      <c r="E225" s="4" t="s">
        <v>248</v>
      </c>
      <c r="F225" s="3">
        <v>3.7</v>
      </c>
      <c r="G225" s="3">
        <v>22</v>
      </c>
      <c r="H225" s="3">
        <v>1</v>
      </c>
      <c r="I225" s="3">
        <v>123</v>
      </c>
      <c r="J225">
        <f t="shared" si="6"/>
        <v>123</v>
      </c>
      <c r="K225">
        <f t="shared" si="7"/>
        <v>2</v>
      </c>
    </row>
    <row r="226" spans="1:11" ht="15.75" thickBot="1">
      <c r="A226" s="3">
        <v>110266</v>
      </c>
      <c r="B226" s="3" t="s">
        <v>632</v>
      </c>
      <c r="C226" s="4" t="s">
        <v>181</v>
      </c>
      <c r="D226" s="4" t="s">
        <v>67</v>
      </c>
      <c r="E226" s="4" t="s">
        <v>291</v>
      </c>
      <c r="F226" s="3">
        <v>3.8</v>
      </c>
      <c r="G226" s="3">
        <v>2742</v>
      </c>
      <c r="H226" s="3">
        <v>98</v>
      </c>
      <c r="I226" s="3">
        <v>215</v>
      </c>
      <c r="J226">
        <f t="shared" si="6"/>
        <v>21070</v>
      </c>
      <c r="K226">
        <f t="shared" si="7"/>
        <v>1</v>
      </c>
    </row>
    <row r="227" spans="1:11" ht="15.75" thickBot="1">
      <c r="A227" s="3">
        <v>139883</v>
      </c>
      <c r="B227" s="3" t="s">
        <v>632</v>
      </c>
      <c r="C227" s="4" t="s">
        <v>181</v>
      </c>
      <c r="D227" s="4" t="s">
        <v>67</v>
      </c>
      <c r="E227" s="4" t="s">
        <v>251</v>
      </c>
      <c r="F227" s="3">
        <v>3.5</v>
      </c>
      <c r="G227" s="3">
        <v>1501</v>
      </c>
      <c r="H227" s="3">
        <v>54</v>
      </c>
      <c r="I227" s="3">
        <v>196</v>
      </c>
      <c r="J227">
        <f t="shared" si="6"/>
        <v>10584</v>
      </c>
      <c r="K227">
        <f t="shared" si="7"/>
        <v>2</v>
      </c>
    </row>
    <row r="228" spans="1:11" ht="15.75" thickBot="1">
      <c r="A228" s="3">
        <v>151308</v>
      </c>
      <c r="B228" s="3" t="s">
        <v>632</v>
      </c>
      <c r="C228" s="4" t="s">
        <v>181</v>
      </c>
      <c r="D228" s="4" t="s">
        <v>67</v>
      </c>
      <c r="E228" s="4" t="s">
        <v>261</v>
      </c>
      <c r="F228" s="3">
        <v>2.9</v>
      </c>
      <c r="G228" s="3">
        <v>1420</v>
      </c>
      <c r="H228" s="3">
        <v>51</v>
      </c>
      <c r="I228" s="3">
        <v>40</v>
      </c>
      <c r="J228">
        <f t="shared" si="6"/>
        <v>2040</v>
      </c>
      <c r="K228">
        <f t="shared" si="7"/>
        <v>3</v>
      </c>
    </row>
    <row r="229" spans="1:11" ht="15.75" thickBot="1">
      <c r="A229" s="3">
        <v>101142</v>
      </c>
      <c r="B229" s="3" t="s">
        <v>632</v>
      </c>
      <c r="C229" s="4" t="s">
        <v>181</v>
      </c>
      <c r="D229" s="4" t="s">
        <v>67</v>
      </c>
      <c r="E229" s="4" t="s">
        <v>294</v>
      </c>
      <c r="F229" s="3">
        <v>3.9</v>
      </c>
      <c r="G229" s="3">
        <v>1373</v>
      </c>
      <c r="H229" s="3">
        <v>49</v>
      </c>
      <c r="I229" s="3">
        <v>193</v>
      </c>
      <c r="J229">
        <f t="shared" si="6"/>
        <v>9457</v>
      </c>
      <c r="K229">
        <f t="shared" si="7"/>
        <v>4</v>
      </c>
    </row>
    <row r="230" spans="1:11" ht="15.75" thickBot="1">
      <c r="A230" s="3">
        <v>111810</v>
      </c>
      <c r="B230" s="3" t="s">
        <v>632</v>
      </c>
      <c r="C230" s="4" t="s">
        <v>181</v>
      </c>
      <c r="D230" s="4" t="s">
        <v>67</v>
      </c>
      <c r="E230" s="4" t="s">
        <v>282</v>
      </c>
      <c r="F230" s="3">
        <v>3.6</v>
      </c>
      <c r="G230" s="3">
        <v>1140</v>
      </c>
      <c r="H230" s="3">
        <v>41</v>
      </c>
      <c r="I230" s="3">
        <v>205</v>
      </c>
      <c r="J230">
        <f t="shared" si="6"/>
        <v>8405</v>
      </c>
      <c r="K230">
        <f t="shared" si="7"/>
        <v>5</v>
      </c>
    </row>
    <row r="231" spans="1:11" ht="15.75" thickBot="1">
      <c r="A231" s="3">
        <v>101326</v>
      </c>
      <c r="B231" s="3" t="s">
        <v>632</v>
      </c>
      <c r="C231" s="4" t="s">
        <v>181</v>
      </c>
      <c r="D231" s="4" t="s">
        <v>67</v>
      </c>
      <c r="E231" s="4" t="s">
        <v>289</v>
      </c>
      <c r="F231" s="3">
        <v>3.7</v>
      </c>
      <c r="G231" s="3">
        <v>1058</v>
      </c>
      <c r="H231" s="3">
        <v>38</v>
      </c>
      <c r="I231" s="3">
        <v>127</v>
      </c>
      <c r="J231">
        <f t="shared" si="6"/>
        <v>4826</v>
      </c>
      <c r="K231">
        <f t="shared" si="7"/>
        <v>6</v>
      </c>
    </row>
    <row r="232" spans="1:11" ht="15.75" thickBot="1">
      <c r="A232" s="3">
        <v>101992</v>
      </c>
      <c r="B232" s="3" t="s">
        <v>632</v>
      </c>
      <c r="C232" s="4" t="s">
        <v>181</v>
      </c>
      <c r="D232" s="4" t="s">
        <v>67</v>
      </c>
      <c r="E232" s="4" t="s">
        <v>277</v>
      </c>
      <c r="F232" s="3">
        <v>3.8</v>
      </c>
      <c r="G232" s="3">
        <v>998</v>
      </c>
      <c r="H232" s="3">
        <v>36</v>
      </c>
      <c r="I232" s="3">
        <v>258</v>
      </c>
      <c r="J232">
        <f t="shared" si="6"/>
        <v>9288</v>
      </c>
      <c r="K232">
        <f t="shared" si="7"/>
        <v>7</v>
      </c>
    </row>
    <row r="233" spans="1:11" ht="15.75" thickBot="1">
      <c r="A233" s="3">
        <v>111752</v>
      </c>
      <c r="B233" s="3" t="s">
        <v>632</v>
      </c>
      <c r="C233" s="4" t="s">
        <v>181</v>
      </c>
      <c r="D233" s="4" t="s">
        <v>67</v>
      </c>
      <c r="E233" s="4" t="s">
        <v>258</v>
      </c>
      <c r="F233" s="3">
        <v>4</v>
      </c>
      <c r="G233" s="3">
        <v>977</v>
      </c>
      <c r="H233" s="3">
        <v>35</v>
      </c>
      <c r="I233" s="3">
        <v>190</v>
      </c>
      <c r="J233">
        <f t="shared" si="6"/>
        <v>6650</v>
      </c>
      <c r="K233">
        <f t="shared" si="7"/>
        <v>8</v>
      </c>
    </row>
    <row r="234" spans="1:11" ht="15.75" thickBot="1">
      <c r="A234" s="3">
        <v>100233</v>
      </c>
      <c r="B234" s="3" t="s">
        <v>632</v>
      </c>
      <c r="C234" s="4" t="s">
        <v>181</v>
      </c>
      <c r="D234" s="4" t="s">
        <v>67</v>
      </c>
      <c r="E234" s="4" t="s">
        <v>272</v>
      </c>
      <c r="F234" s="3">
        <v>3.8</v>
      </c>
      <c r="G234" s="3">
        <v>866</v>
      </c>
      <c r="H234" s="3">
        <v>31</v>
      </c>
      <c r="I234" s="3">
        <v>201</v>
      </c>
      <c r="J234">
        <f t="shared" si="6"/>
        <v>6231</v>
      </c>
      <c r="K234">
        <f t="shared" si="7"/>
        <v>9</v>
      </c>
    </row>
    <row r="235" spans="1:11" ht="15.75" thickBot="1">
      <c r="A235" s="3">
        <v>101097</v>
      </c>
      <c r="B235" s="3" t="s">
        <v>632</v>
      </c>
      <c r="C235" s="4" t="s">
        <v>181</v>
      </c>
      <c r="D235" s="4" t="s">
        <v>67</v>
      </c>
      <c r="E235" s="4" t="s">
        <v>256</v>
      </c>
      <c r="F235" s="3">
        <v>3.6</v>
      </c>
      <c r="G235" s="3">
        <v>774</v>
      </c>
      <c r="H235" s="3">
        <v>28</v>
      </c>
      <c r="I235" s="3">
        <v>255</v>
      </c>
      <c r="J235">
        <f t="shared" si="6"/>
        <v>7140</v>
      </c>
      <c r="K235">
        <f t="shared" si="7"/>
        <v>10</v>
      </c>
    </row>
    <row r="236" spans="1:11" ht="15.75" thickBot="1">
      <c r="A236" s="3">
        <v>101329</v>
      </c>
      <c r="B236" s="3" t="s">
        <v>632</v>
      </c>
      <c r="C236" s="4" t="s">
        <v>181</v>
      </c>
      <c r="D236" s="4" t="s">
        <v>67</v>
      </c>
      <c r="E236" s="4" t="s">
        <v>249</v>
      </c>
      <c r="F236" s="3">
        <v>3.5</v>
      </c>
      <c r="G236" s="3">
        <v>635</v>
      </c>
      <c r="H236" s="3">
        <v>23</v>
      </c>
      <c r="I236" s="3">
        <v>225</v>
      </c>
      <c r="J236">
        <f t="shared" si="6"/>
        <v>5175</v>
      </c>
      <c r="K236">
        <f t="shared" si="7"/>
        <v>11</v>
      </c>
    </row>
    <row r="237" spans="1:11" ht="15.75" thickBot="1">
      <c r="A237" s="3">
        <v>131407</v>
      </c>
      <c r="B237" s="3" t="s">
        <v>632</v>
      </c>
      <c r="C237" s="4" t="s">
        <v>181</v>
      </c>
      <c r="D237" s="4" t="s">
        <v>67</v>
      </c>
      <c r="E237" s="4" t="s">
        <v>269</v>
      </c>
      <c r="F237" s="3">
        <v>3.4</v>
      </c>
      <c r="G237" s="3">
        <v>636</v>
      </c>
      <c r="H237" s="3">
        <v>23</v>
      </c>
      <c r="I237" s="3">
        <v>134</v>
      </c>
      <c r="J237">
        <f t="shared" si="6"/>
        <v>3082</v>
      </c>
      <c r="K237">
        <f t="shared" si="7"/>
        <v>11</v>
      </c>
    </row>
    <row r="238" spans="1:11" ht="15.75" thickBot="1">
      <c r="A238" s="3">
        <v>112449</v>
      </c>
      <c r="B238" s="3" t="s">
        <v>632</v>
      </c>
      <c r="C238" s="4" t="s">
        <v>181</v>
      </c>
      <c r="D238" s="4" t="s">
        <v>67</v>
      </c>
      <c r="E238" s="4" t="s">
        <v>259</v>
      </c>
      <c r="F238" s="3">
        <v>3.3</v>
      </c>
      <c r="G238" s="3">
        <v>570</v>
      </c>
      <c r="H238" s="3">
        <v>20</v>
      </c>
      <c r="I238" s="3">
        <v>218</v>
      </c>
      <c r="J238">
        <f t="shared" si="6"/>
        <v>4360</v>
      </c>
      <c r="K238">
        <f t="shared" si="7"/>
        <v>13</v>
      </c>
    </row>
    <row r="239" spans="1:11" ht="15.75" thickBot="1">
      <c r="A239" s="3">
        <v>111757</v>
      </c>
      <c r="B239" s="3" t="s">
        <v>632</v>
      </c>
      <c r="C239" s="4" t="s">
        <v>181</v>
      </c>
      <c r="D239" s="4" t="s">
        <v>67</v>
      </c>
      <c r="E239" s="4" t="s">
        <v>281</v>
      </c>
      <c r="F239" s="3">
        <v>3.8</v>
      </c>
      <c r="G239" s="3">
        <v>569</v>
      </c>
      <c r="H239" s="3">
        <v>20</v>
      </c>
      <c r="I239" s="3">
        <v>190</v>
      </c>
      <c r="J239">
        <f t="shared" si="6"/>
        <v>3800</v>
      </c>
      <c r="K239">
        <f t="shared" si="7"/>
        <v>13</v>
      </c>
    </row>
    <row r="240" spans="1:11" ht="15.75" thickBot="1">
      <c r="A240" s="3">
        <v>100101</v>
      </c>
      <c r="B240" s="3" t="s">
        <v>632</v>
      </c>
      <c r="C240" s="4" t="s">
        <v>181</v>
      </c>
      <c r="D240" s="4" t="s">
        <v>67</v>
      </c>
      <c r="E240" s="4" t="s">
        <v>90</v>
      </c>
      <c r="F240" s="3">
        <v>3.6</v>
      </c>
      <c r="G240" s="3">
        <v>488</v>
      </c>
      <c r="H240" s="3">
        <v>17</v>
      </c>
      <c r="I240" s="3">
        <v>224</v>
      </c>
      <c r="J240">
        <f t="shared" si="6"/>
        <v>3808</v>
      </c>
      <c r="K240">
        <f t="shared" si="7"/>
        <v>15</v>
      </c>
    </row>
    <row r="241" spans="1:11" ht="15.75" thickBot="1">
      <c r="A241" s="3">
        <v>114135</v>
      </c>
      <c r="B241" s="3" t="s">
        <v>632</v>
      </c>
      <c r="C241" s="4" t="s">
        <v>181</v>
      </c>
      <c r="D241" s="4" t="s">
        <v>67</v>
      </c>
      <c r="E241" s="4" t="s">
        <v>283</v>
      </c>
      <c r="F241" s="3">
        <v>4</v>
      </c>
      <c r="G241" s="3">
        <v>469</v>
      </c>
      <c r="H241" s="3">
        <v>17</v>
      </c>
      <c r="I241" s="3">
        <v>198</v>
      </c>
      <c r="J241">
        <f t="shared" si="6"/>
        <v>3366</v>
      </c>
      <c r="K241">
        <f t="shared" si="7"/>
        <v>15</v>
      </c>
    </row>
    <row r="242" spans="1:11" ht="15.75" thickBot="1">
      <c r="A242" s="3">
        <v>128110</v>
      </c>
      <c r="B242" s="3" t="s">
        <v>632</v>
      </c>
      <c r="C242" s="4" t="s">
        <v>181</v>
      </c>
      <c r="D242" s="4" t="s">
        <v>67</v>
      </c>
      <c r="E242" s="4" t="s">
        <v>288</v>
      </c>
      <c r="F242" s="3">
        <v>3.5</v>
      </c>
      <c r="G242" s="3">
        <v>450</v>
      </c>
      <c r="H242" s="3">
        <v>16</v>
      </c>
      <c r="I242" s="3">
        <v>258</v>
      </c>
      <c r="J242">
        <f t="shared" si="6"/>
        <v>4128</v>
      </c>
      <c r="K242">
        <f t="shared" si="7"/>
        <v>17</v>
      </c>
    </row>
    <row r="243" spans="1:11" ht="15.75" thickBot="1">
      <c r="A243" s="3">
        <v>114195</v>
      </c>
      <c r="B243" s="3" t="s">
        <v>632</v>
      </c>
      <c r="C243" s="4" t="s">
        <v>181</v>
      </c>
      <c r="D243" s="4" t="s">
        <v>67</v>
      </c>
      <c r="E243" s="4" t="s">
        <v>275</v>
      </c>
      <c r="F243" s="3">
        <v>3.7</v>
      </c>
      <c r="G243" s="3">
        <v>427</v>
      </c>
      <c r="H243" s="3">
        <v>15</v>
      </c>
      <c r="I243" s="3">
        <v>187</v>
      </c>
      <c r="J243">
        <f t="shared" si="6"/>
        <v>2805</v>
      </c>
      <c r="K243">
        <f t="shared" si="7"/>
        <v>18</v>
      </c>
    </row>
    <row r="244" spans="1:11" ht="15.75" thickBot="1">
      <c r="A244" s="3">
        <v>101989</v>
      </c>
      <c r="B244" s="3" t="s">
        <v>632</v>
      </c>
      <c r="C244" s="4" t="s">
        <v>181</v>
      </c>
      <c r="D244" s="4" t="s">
        <v>67</v>
      </c>
      <c r="E244" s="4" t="s">
        <v>265</v>
      </c>
      <c r="F244" s="3">
        <v>3.7</v>
      </c>
      <c r="G244" s="3">
        <v>389</v>
      </c>
      <c r="H244" s="3">
        <v>14</v>
      </c>
      <c r="I244" s="3">
        <v>182</v>
      </c>
      <c r="J244">
        <f t="shared" si="6"/>
        <v>2548</v>
      </c>
      <c r="K244">
        <f t="shared" si="7"/>
        <v>19</v>
      </c>
    </row>
    <row r="245" spans="1:11" ht="15.75" thickBot="1">
      <c r="A245" s="3">
        <v>100112</v>
      </c>
      <c r="B245" s="3" t="s">
        <v>632</v>
      </c>
      <c r="C245" s="4" t="s">
        <v>181</v>
      </c>
      <c r="D245" s="4" t="s">
        <v>67</v>
      </c>
      <c r="E245" s="4" t="s">
        <v>276</v>
      </c>
      <c r="F245" s="3">
        <v>3.9</v>
      </c>
      <c r="G245" s="3">
        <v>366</v>
      </c>
      <c r="H245" s="3">
        <v>13</v>
      </c>
      <c r="I245" s="3">
        <v>199</v>
      </c>
      <c r="J245">
        <f t="shared" si="6"/>
        <v>2587</v>
      </c>
      <c r="K245">
        <f t="shared" si="7"/>
        <v>20</v>
      </c>
    </row>
    <row r="246" spans="1:11" ht="15.75" thickBot="1">
      <c r="A246" s="3">
        <v>113515</v>
      </c>
      <c r="B246" s="3" t="s">
        <v>632</v>
      </c>
      <c r="C246" s="4" t="s">
        <v>181</v>
      </c>
      <c r="D246" s="4" t="s">
        <v>67</v>
      </c>
      <c r="E246" s="4" t="s">
        <v>295</v>
      </c>
      <c r="F246" s="3">
        <v>2.9</v>
      </c>
      <c r="G246" s="3">
        <v>308</v>
      </c>
      <c r="H246" s="3">
        <v>11</v>
      </c>
      <c r="I246" s="3">
        <v>141</v>
      </c>
      <c r="J246">
        <f t="shared" si="6"/>
        <v>1551</v>
      </c>
      <c r="K246">
        <f t="shared" si="7"/>
        <v>21</v>
      </c>
    </row>
    <row r="247" spans="1:11" ht="15.75" thickBot="1">
      <c r="A247" s="3">
        <v>101319</v>
      </c>
      <c r="B247" s="3" t="s">
        <v>632</v>
      </c>
      <c r="C247" s="4" t="s">
        <v>181</v>
      </c>
      <c r="D247" s="4" t="s">
        <v>67</v>
      </c>
      <c r="E247" s="4" t="s">
        <v>271</v>
      </c>
      <c r="F247" s="3">
        <v>4.0999999999999996</v>
      </c>
      <c r="G247" s="3">
        <v>283</v>
      </c>
      <c r="H247" s="3">
        <v>10</v>
      </c>
      <c r="I247" s="3">
        <v>174</v>
      </c>
      <c r="J247">
        <f t="shared" si="6"/>
        <v>1740</v>
      </c>
      <c r="K247">
        <f t="shared" si="7"/>
        <v>22</v>
      </c>
    </row>
    <row r="248" spans="1:11" ht="15.75" thickBot="1">
      <c r="A248" s="3">
        <v>203877</v>
      </c>
      <c r="B248" s="3" t="s">
        <v>632</v>
      </c>
      <c r="C248" s="4" t="s">
        <v>181</v>
      </c>
      <c r="D248" s="4" t="s">
        <v>67</v>
      </c>
      <c r="E248" s="4" t="s">
        <v>280</v>
      </c>
      <c r="F248" s="3">
        <v>3</v>
      </c>
      <c r="G248" s="3">
        <v>269</v>
      </c>
      <c r="H248" s="3">
        <v>10</v>
      </c>
      <c r="I248" s="3">
        <v>80</v>
      </c>
      <c r="J248">
        <f t="shared" si="6"/>
        <v>800</v>
      </c>
      <c r="K248">
        <f t="shared" si="7"/>
        <v>22</v>
      </c>
    </row>
    <row r="249" spans="1:11" ht="15.75" thickBot="1">
      <c r="A249" s="3">
        <v>220834</v>
      </c>
      <c r="B249" s="3" t="s">
        <v>632</v>
      </c>
      <c r="C249" s="4" t="s">
        <v>181</v>
      </c>
      <c r="D249" s="4" t="s">
        <v>67</v>
      </c>
      <c r="E249" s="4" t="s">
        <v>266</v>
      </c>
      <c r="F249" s="3">
        <v>2.2000000000000002</v>
      </c>
      <c r="G249" s="3">
        <v>234</v>
      </c>
      <c r="H249" s="3">
        <v>8</v>
      </c>
      <c r="I249" s="3">
        <v>307</v>
      </c>
      <c r="J249">
        <f t="shared" si="6"/>
        <v>2456</v>
      </c>
      <c r="K249">
        <f t="shared" si="7"/>
        <v>24</v>
      </c>
    </row>
    <row r="250" spans="1:11" ht="15.75" thickBot="1">
      <c r="A250" s="3">
        <v>101101</v>
      </c>
      <c r="B250" s="3" t="s">
        <v>632</v>
      </c>
      <c r="C250" s="4" t="s">
        <v>181</v>
      </c>
      <c r="D250" s="4" t="s">
        <v>67</v>
      </c>
      <c r="E250" s="4" t="s">
        <v>290</v>
      </c>
      <c r="F250" s="3">
        <v>3.8</v>
      </c>
      <c r="G250" s="3">
        <v>183</v>
      </c>
      <c r="H250" s="3">
        <v>7</v>
      </c>
      <c r="I250" s="3">
        <v>131</v>
      </c>
      <c r="J250">
        <f t="shared" si="6"/>
        <v>917</v>
      </c>
      <c r="K250">
        <f t="shared" si="7"/>
        <v>25</v>
      </c>
    </row>
    <row r="251" spans="1:11" ht="15.75" thickBot="1">
      <c r="A251" s="3">
        <v>110707</v>
      </c>
      <c r="B251" s="3" t="s">
        <v>632</v>
      </c>
      <c r="C251" s="4" t="s">
        <v>181</v>
      </c>
      <c r="D251" s="4" t="s">
        <v>67</v>
      </c>
      <c r="E251" s="4" t="s">
        <v>250</v>
      </c>
      <c r="F251" s="3">
        <v>4</v>
      </c>
      <c r="G251" s="3">
        <v>161</v>
      </c>
      <c r="H251" s="3">
        <v>6</v>
      </c>
      <c r="I251" s="3">
        <v>365</v>
      </c>
      <c r="J251">
        <f t="shared" si="6"/>
        <v>2190</v>
      </c>
      <c r="K251">
        <f t="shared" si="7"/>
        <v>26</v>
      </c>
    </row>
    <row r="252" spans="1:11" ht="15.75" thickBot="1">
      <c r="A252" s="3">
        <v>110275</v>
      </c>
      <c r="B252" s="3" t="s">
        <v>632</v>
      </c>
      <c r="C252" s="4" t="s">
        <v>181</v>
      </c>
      <c r="D252" s="4" t="s">
        <v>67</v>
      </c>
      <c r="E252" s="4" t="s">
        <v>264</v>
      </c>
      <c r="F252" s="3">
        <v>3.8</v>
      </c>
      <c r="G252" s="3">
        <v>171</v>
      </c>
      <c r="H252" s="3">
        <v>6</v>
      </c>
      <c r="I252" s="3">
        <v>175</v>
      </c>
      <c r="J252">
        <f t="shared" si="6"/>
        <v>1050</v>
      </c>
      <c r="K252">
        <f t="shared" si="7"/>
        <v>26</v>
      </c>
    </row>
    <row r="253" spans="1:11" ht="15.75" thickBot="1">
      <c r="A253" s="3">
        <v>111750</v>
      </c>
      <c r="B253" s="3" t="s">
        <v>632</v>
      </c>
      <c r="C253" s="4" t="s">
        <v>181</v>
      </c>
      <c r="D253" s="4" t="s">
        <v>67</v>
      </c>
      <c r="E253" s="4" t="s">
        <v>278</v>
      </c>
      <c r="F253" s="3">
        <v>3.5</v>
      </c>
      <c r="G253" s="3">
        <v>162</v>
      </c>
      <c r="H253" s="3">
        <v>6</v>
      </c>
      <c r="I253" s="3">
        <v>373</v>
      </c>
      <c r="J253">
        <f t="shared" si="6"/>
        <v>2238</v>
      </c>
      <c r="K253">
        <f t="shared" si="7"/>
        <v>26</v>
      </c>
    </row>
    <row r="254" spans="1:11" ht="15.75" thickBot="1">
      <c r="A254" s="3">
        <v>110699</v>
      </c>
      <c r="B254" s="3" t="s">
        <v>632</v>
      </c>
      <c r="C254" s="4" t="s">
        <v>181</v>
      </c>
      <c r="D254" s="4" t="s">
        <v>67</v>
      </c>
      <c r="E254" s="4" t="s">
        <v>284</v>
      </c>
      <c r="F254" s="3">
        <v>3.4</v>
      </c>
      <c r="G254" s="3">
        <v>176</v>
      </c>
      <c r="H254" s="3">
        <v>6</v>
      </c>
      <c r="I254" s="3">
        <v>379</v>
      </c>
      <c r="J254">
        <f t="shared" si="6"/>
        <v>2274</v>
      </c>
      <c r="K254">
        <f t="shared" si="7"/>
        <v>26</v>
      </c>
    </row>
    <row r="255" spans="1:11" ht="15.75" thickBot="1">
      <c r="A255" s="3">
        <v>101412</v>
      </c>
      <c r="B255" s="3" t="s">
        <v>632</v>
      </c>
      <c r="C255" s="4" t="s">
        <v>181</v>
      </c>
      <c r="D255" s="4" t="s">
        <v>67</v>
      </c>
      <c r="E255" s="4" t="s">
        <v>257</v>
      </c>
      <c r="F255" s="3">
        <v>3.9</v>
      </c>
      <c r="G255" s="3">
        <v>113</v>
      </c>
      <c r="H255" s="3">
        <v>4</v>
      </c>
      <c r="I255" s="3">
        <v>197</v>
      </c>
      <c r="J255">
        <f t="shared" si="6"/>
        <v>788</v>
      </c>
      <c r="K255">
        <f t="shared" si="7"/>
        <v>30</v>
      </c>
    </row>
    <row r="256" spans="1:11" ht="15.75" thickBot="1">
      <c r="A256" s="3">
        <v>139879</v>
      </c>
      <c r="B256" s="3" t="s">
        <v>632</v>
      </c>
      <c r="C256" s="4" t="s">
        <v>181</v>
      </c>
      <c r="D256" s="4" t="s">
        <v>67</v>
      </c>
      <c r="E256" s="4" t="s">
        <v>274</v>
      </c>
      <c r="F256" s="3">
        <v>3.9</v>
      </c>
      <c r="G256" s="3">
        <v>125</v>
      </c>
      <c r="H256" s="3">
        <v>4</v>
      </c>
      <c r="I256" s="3">
        <v>167</v>
      </c>
      <c r="J256">
        <f t="shared" si="6"/>
        <v>668</v>
      </c>
      <c r="K256">
        <f t="shared" si="7"/>
        <v>30</v>
      </c>
    </row>
    <row r="257" spans="1:11" ht="15.75" thickBot="1">
      <c r="A257" s="3">
        <v>173980</v>
      </c>
      <c r="B257" s="3" t="s">
        <v>632</v>
      </c>
      <c r="C257" s="4" t="s">
        <v>181</v>
      </c>
      <c r="D257" s="4" t="s">
        <v>67</v>
      </c>
      <c r="E257" s="4" t="s">
        <v>279</v>
      </c>
      <c r="F257" s="3">
        <v>2.4</v>
      </c>
      <c r="G257" s="3">
        <v>100</v>
      </c>
      <c r="H257" s="3">
        <v>4</v>
      </c>
      <c r="I257" s="3">
        <v>393</v>
      </c>
      <c r="J257">
        <f t="shared" si="6"/>
        <v>1572</v>
      </c>
      <c r="K257">
        <f t="shared" si="7"/>
        <v>30</v>
      </c>
    </row>
    <row r="258" spans="1:11" ht="15.75" thickBot="1">
      <c r="A258" s="3">
        <v>131410</v>
      </c>
      <c r="B258" s="3" t="s">
        <v>632</v>
      </c>
      <c r="C258" s="4" t="s">
        <v>181</v>
      </c>
      <c r="D258" s="4" t="s">
        <v>67</v>
      </c>
      <c r="E258" s="4" t="s">
        <v>254</v>
      </c>
      <c r="F258" s="3">
        <v>3.1</v>
      </c>
      <c r="G258" s="3">
        <v>97</v>
      </c>
      <c r="H258" s="3">
        <v>3</v>
      </c>
      <c r="I258" s="3">
        <v>204</v>
      </c>
      <c r="J258">
        <f t="shared" ref="J258:J321" si="8">I258*H258</f>
        <v>612</v>
      </c>
      <c r="K258">
        <f t="shared" si="7"/>
        <v>33</v>
      </c>
    </row>
    <row r="259" spans="1:11" ht="15.75" thickBot="1">
      <c r="A259" s="3">
        <v>111414</v>
      </c>
      <c r="B259" s="3" t="s">
        <v>632</v>
      </c>
      <c r="C259" s="4" t="s">
        <v>181</v>
      </c>
      <c r="D259" s="4" t="s">
        <v>67</v>
      </c>
      <c r="E259" s="4" t="s">
        <v>262</v>
      </c>
      <c r="F259" s="3">
        <v>3.6</v>
      </c>
      <c r="G259" s="3">
        <v>92</v>
      </c>
      <c r="H259" s="3">
        <v>3</v>
      </c>
      <c r="I259" s="3">
        <v>429</v>
      </c>
      <c r="J259">
        <f t="shared" si="8"/>
        <v>1287</v>
      </c>
      <c r="K259">
        <f t="shared" ref="K259:K322" si="9">SUMPRODUCT((B259=$B$2:$B$582)*(H259&lt;$H$2:$H$582))+1</f>
        <v>33</v>
      </c>
    </row>
    <row r="260" spans="1:11" ht="15.75" thickBot="1">
      <c r="A260" s="3">
        <v>166478</v>
      </c>
      <c r="B260" s="3" t="s">
        <v>632</v>
      </c>
      <c r="C260" s="4" t="s">
        <v>181</v>
      </c>
      <c r="D260" s="4" t="s">
        <v>67</v>
      </c>
      <c r="E260" s="4" t="s">
        <v>263</v>
      </c>
      <c r="F260" s="3">
        <v>3.2</v>
      </c>
      <c r="G260" s="3">
        <v>81</v>
      </c>
      <c r="H260" s="3">
        <v>3</v>
      </c>
      <c r="I260" s="3">
        <v>205</v>
      </c>
      <c r="J260">
        <f t="shared" si="8"/>
        <v>615</v>
      </c>
      <c r="K260">
        <f t="shared" si="9"/>
        <v>33</v>
      </c>
    </row>
    <row r="261" spans="1:11" ht="15.75" thickBot="1">
      <c r="A261" s="3">
        <v>125756</v>
      </c>
      <c r="B261" s="3" t="s">
        <v>632</v>
      </c>
      <c r="C261" s="4" t="s">
        <v>181</v>
      </c>
      <c r="D261" s="4" t="s">
        <v>67</v>
      </c>
      <c r="E261" s="4" t="s">
        <v>267</v>
      </c>
      <c r="F261" s="3">
        <v>3.6</v>
      </c>
      <c r="G261" s="3">
        <v>82</v>
      </c>
      <c r="H261" s="3">
        <v>3</v>
      </c>
      <c r="I261" s="3">
        <v>376</v>
      </c>
      <c r="J261">
        <f t="shared" si="8"/>
        <v>1128</v>
      </c>
      <c r="K261">
        <f t="shared" si="9"/>
        <v>33</v>
      </c>
    </row>
    <row r="262" spans="1:11" ht="15.75" thickBot="1">
      <c r="A262" s="3">
        <v>116646</v>
      </c>
      <c r="B262" s="3" t="s">
        <v>632</v>
      </c>
      <c r="C262" s="4" t="s">
        <v>181</v>
      </c>
      <c r="D262" s="4" t="s">
        <v>67</v>
      </c>
      <c r="E262" s="4" t="s">
        <v>273</v>
      </c>
      <c r="F262" s="3">
        <v>3.8</v>
      </c>
      <c r="G262" s="3">
        <v>72</v>
      </c>
      <c r="H262" s="3">
        <v>3</v>
      </c>
      <c r="I262" s="3">
        <v>159</v>
      </c>
      <c r="J262">
        <f t="shared" si="8"/>
        <v>477</v>
      </c>
      <c r="K262">
        <f t="shared" si="9"/>
        <v>33</v>
      </c>
    </row>
    <row r="263" spans="1:11" ht="15.75" thickBot="1">
      <c r="A263" s="3">
        <v>139881</v>
      </c>
      <c r="B263" s="3" t="s">
        <v>632</v>
      </c>
      <c r="C263" s="4" t="s">
        <v>181</v>
      </c>
      <c r="D263" s="4" t="s">
        <v>67</v>
      </c>
      <c r="E263" s="4" t="s">
        <v>285</v>
      </c>
      <c r="F263" s="3">
        <v>3.9</v>
      </c>
      <c r="G263" s="3">
        <v>95</v>
      </c>
      <c r="H263" s="3">
        <v>3</v>
      </c>
      <c r="I263" s="3">
        <v>208</v>
      </c>
      <c r="J263">
        <f t="shared" si="8"/>
        <v>624</v>
      </c>
      <c r="K263">
        <f t="shared" si="9"/>
        <v>33</v>
      </c>
    </row>
    <row r="264" spans="1:11" ht="15.75" thickBot="1">
      <c r="A264" s="3">
        <v>101604</v>
      </c>
      <c r="B264" s="3" t="s">
        <v>632</v>
      </c>
      <c r="C264" s="4" t="s">
        <v>181</v>
      </c>
      <c r="D264" s="4" t="s">
        <v>67</v>
      </c>
      <c r="E264" s="4" t="s">
        <v>292</v>
      </c>
      <c r="F264" s="3">
        <v>3.5</v>
      </c>
      <c r="G264" s="3">
        <v>75</v>
      </c>
      <c r="H264" s="3">
        <v>3</v>
      </c>
      <c r="I264" s="3">
        <v>491</v>
      </c>
      <c r="J264">
        <f t="shared" si="8"/>
        <v>1473</v>
      </c>
      <c r="K264">
        <f t="shared" si="9"/>
        <v>33</v>
      </c>
    </row>
    <row r="265" spans="1:11" ht="15.75" thickBot="1">
      <c r="A265" s="3">
        <v>206010</v>
      </c>
      <c r="B265" s="3" t="s">
        <v>632</v>
      </c>
      <c r="C265" s="4" t="s">
        <v>181</v>
      </c>
      <c r="D265" s="4" t="s">
        <v>67</v>
      </c>
      <c r="E265" s="4" t="s">
        <v>287</v>
      </c>
      <c r="F265" s="3">
        <v>3.2</v>
      </c>
      <c r="G265" s="3">
        <v>42</v>
      </c>
      <c r="H265" s="3">
        <v>2</v>
      </c>
      <c r="I265" s="3">
        <v>195</v>
      </c>
      <c r="J265">
        <f t="shared" si="8"/>
        <v>390</v>
      </c>
      <c r="K265">
        <f t="shared" si="9"/>
        <v>40</v>
      </c>
    </row>
    <row r="266" spans="1:11" ht="15.75" thickBot="1">
      <c r="A266" s="3">
        <v>169116</v>
      </c>
      <c r="B266" s="3" t="s">
        <v>632</v>
      </c>
      <c r="C266" s="4" t="s">
        <v>181</v>
      </c>
      <c r="D266" s="4" t="s">
        <v>67</v>
      </c>
      <c r="E266" s="4" t="s">
        <v>252</v>
      </c>
      <c r="F266" s="3">
        <v>3.1</v>
      </c>
      <c r="G266" s="3">
        <v>16</v>
      </c>
      <c r="H266" s="3">
        <v>1</v>
      </c>
      <c r="I266" s="3">
        <v>169</v>
      </c>
      <c r="J266">
        <f t="shared" si="8"/>
        <v>169</v>
      </c>
      <c r="K266">
        <f t="shared" si="9"/>
        <v>41</v>
      </c>
    </row>
    <row r="267" spans="1:11" ht="15.75" thickBot="1">
      <c r="A267" s="3">
        <v>119708</v>
      </c>
      <c r="B267" s="3" t="s">
        <v>632</v>
      </c>
      <c r="C267" s="4" t="s">
        <v>181</v>
      </c>
      <c r="D267" s="4" t="s">
        <v>67</v>
      </c>
      <c r="E267" s="4" t="s">
        <v>253</v>
      </c>
      <c r="F267" s="3">
        <v>3.7</v>
      </c>
      <c r="G267" s="3">
        <v>33</v>
      </c>
      <c r="H267" s="3">
        <v>1</v>
      </c>
      <c r="I267" s="3">
        <v>150</v>
      </c>
      <c r="J267">
        <f t="shared" si="8"/>
        <v>150</v>
      </c>
      <c r="K267">
        <f t="shared" si="9"/>
        <v>41</v>
      </c>
    </row>
    <row r="268" spans="1:11" ht="15.75" thickBot="1">
      <c r="A268" s="3">
        <v>229813</v>
      </c>
      <c r="B268" s="3" t="s">
        <v>632</v>
      </c>
      <c r="C268" s="4" t="s">
        <v>181</v>
      </c>
      <c r="D268" s="4" t="s">
        <v>67</v>
      </c>
      <c r="E268" s="4" t="s">
        <v>255</v>
      </c>
      <c r="F268" s="3">
        <v>2.5</v>
      </c>
      <c r="G268" s="3">
        <v>29</v>
      </c>
      <c r="H268" s="3">
        <v>1</v>
      </c>
      <c r="I268" s="3">
        <v>184</v>
      </c>
      <c r="J268">
        <f t="shared" si="8"/>
        <v>184</v>
      </c>
      <c r="K268">
        <f t="shared" si="9"/>
        <v>41</v>
      </c>
    </row>
    <row r="269" spans="1:11" ht="15.75" thickBot="1">
      <c r="A269" s="3">
        <v>100096</v>
      </c>
      <c r="B269" s="3" t="s">
        <v>632</v>
      </c>
      <c r="C269" s="4" t="s">
        <v>181</v>
      </c>
      <c r="D269" s="4" t="s">
        <v>67</v>
      </c>
      <c r="E269" s="4" t="s">
        <v>260</v>
      </c>
      <c r="F269" s="3">
        <v>3.6</v>
      </c>
      <c r="G269" s="3">
        <v>15</v>
      </c>
      <c r="H269" s="3">
        <v>1</v>
      </c>
      <c r="I269" s="3">
        <v>181</v>
      </c>
      <c r="J269">
        <f t="shared" si="8"/>
        <v>181</v>
      </c>
      <c r="K269">
        <f t="shared" si="9"/>
        <v>41</v>
      </c>
    </row>
    <row r="270" spans="1:11" ht="15.75" thickBot="1">
      <c r="A270" s="3">
        <v>144405</v>
      </c>
      <c r="B270" s="3" t="s">
        <v>632</v>
      </c>
      <c r="C270" s="4" t="s">
        <v>181</v>
      </c>
      <c r="D270" s="4" t="s">
        <v>67</v>
      </c>
      <c r="E270" s="4" t="s">
        <v>268</v>
      </c>
      <c r="F270" s="3">
        <v>2.9</v>
      </c>
      <c r="G270" s="3">
        <v>22</v>
      </c>
      <c r="H270" s="3">
        <v>1</v>
      </c>
      <c r="I270" s="3">
        <v>278</v>
      </c>
      <c r="J270">
        <f t="shared" si="8"/>
        <v>278</v>
      </c>
      <c r="K270">
        <f t="shared" si="9"/>
        <v>41</v>
      </c>
    </row>
    <row r="271" spans="1:11" ht="15.75" thickBot="1">
      <c r="A271" s="3">
        <v>203504</v>
      </c>
      <c r="B271" s="3" t="s">
        <v>632</v>
      </c>
      <c r="C271" s="4" t="s">
        <v>181</v>
      </c>
      <c r="D271" s="4" t="s">
        <v>67</v>
      </c>
      <c r="E271" s="4" t="s">
        <v>293</v>
      </c>
      <c r="F271" s="3">
        <v>2.8</v>
      </c>
      <c r="G271" s="3">
        <v>33</v>
      </c>
      <c r="H271" s="3">
        <v>1</v>
      </c>
      <c r="I271" s="3">
        <v>223</v>
      </c>
      <c r="J271">
        <f t="shared" si="8"/>
        <v>223</v>
      </c>
      <c r="K271">
        <f t="shared" si="9"/>
        <v>41</v>
      </c>
    </row>
    <row r="272" spans="1:11" ht="15.75" thickBot="1">
      <c r="A272" s="3">
        <v>203187</v>
      </c>
      <c r="B272" s="3" t="s">
        <v>632</v>
      </c>
      <c r="C272" s="4" t="s">
        <v>181</v>
      </c>
      <c r="D272" s="4" t="s">
        <v>67</v>
      </c>
      <c r="E272" s="4" t="s">
        <v>270</v>
      </c>
      <c r="F272" s="3">
        <v>2.9</v>
      </c>
      <c r="G272" s="3">
        <v>1</v>
      </c>
      <c r="H272" s="3">
        <v>0</v>
      </c>
      <c r="I272" s="3">
        <v>258</v>
      </c>
      <c r="J272">
        <f t="shared" si="8"/>
        <v>0</v>
      </c>
      <c r="K272">
        <f t="shared" si="9"/>
        <v>47</v>
      </c>
    </row>
    <row r="273" spans="1:11" ht="15.75" thickBot="1">
      <c r="A273" s="3">
        <v>131399</v>
      </c>
      <c r="B273" s="3" t="s">
        <v>632</v>
      </c>
      <c r="C273" s="4" t="s">
        <v>181</v>
      </c>
      <c r="D273" s="4" t="s">
        <v>67</v>
      </c>
      <c r="E273" s="4" t="s">
        <v>286</v>
      </c>
      <c r="F273" s="3">
        <v>3.6</v>
      </c>
      <c r="G273" s="3">
        <v>13</v>
      </c>
      <c r="H273" s="3">
        <v>0</v>
      </c>
      <c r="I273" s="3">
        <v>373</v>
      </c>
      <c r="J273">
        <f t="shared" si="8"/>
        <v>0</v>
      </c>
      <c r="K273">
        <f t="shared" si="9"/>
        <v>47</v>
      </c>
    </row>
    <row r="274" spans="1:11" ht="15.75" thickBot="1">
      <c r="A274" s="3">
        <v>110254</v>
      </c>
      <c r="B274" s="3" t="s">
        <v>633</v>
      </c>
      <c r="C274" s="4" t="s">
        <v>181</v>
      </c>
      <c r="D274" s="4" t="s">
        <v>110</v>
      </c>
      <c r="E274" s="4" t="s">
        <v>297</v>
      </c>
      <c r="F274" s="3">
        <v>3.7</v>
      </c>
      <c r="G274" s="3">
        <v>127</v>
      </c>
      <c r="H274" s="3">
        <v>5</v>
      </c>
      <c r="I274" s="3">
        <v>259</v>
      </c>
      <c r="J274">
        <f t="shared" si="8"/>
        <v>1295</v>
      </c>
      <c r="K274">
        <f t="shared" si="9"/>
        <v>1</v>
      </c>
    </row>
    <row r="275" spans="1:11" ht="15.75" thickBot="1">
      <c r="A275" s="3">
        <v>204745</v>
      </c>
      <c r="B275" s="3" t="s">
        <v>633</v>
      </c>
      <c r="C275" s="4" t="s">
        <v>181</v>
      </c>
      <c r="D275" s="4" t="s">
        <v>110</v>
      </c>
      <c r="E275" s="4" t="s">
        <v>296</v>
      </c>
      <c r="F275" s="3">
        <v>3.4</v>
      </c>
      <c r="G275" s="3">
        <v>55</v>
      </c>
      <c r="H275" s="3">
        <v>2</v>
      </c>
      <c r="I275" s="3">
        <v>137</v>
      </c>
      <c r="J275">
        <f t="shared" si="8"/>
        <v>274</v>
      </c>
      <c r="K275">
        <f t="shared" si="9"/>
        <v>2</v>
      </c>
    </row>
    <row r="276" spans="1:11" ht="15.75" thickBot="1">
      <c r="A276" s="3">
        <v>237321</v>
      </c>
      <c r="B276" s="3" t="s">
        <v>634</v>
      </c>
      <c r="C276" s="4" t="s">
        <v>181</v>
      </c>
      <c r="D276" s="4" t="s">
        <v>116</v>
      </c>
      <c r="E276" s="4" t="s">
        <v>298</v>
      </c>
      <c r="F276" s="3">
        <v>4</v>
      </c>
      <c r="G276" s="3">
        <v>3</v>
      </c>
      <c r="H276" s="3">
        <v>0</v>
      </c>
      <c r="I276" s="3">
        <v>135</v>
      </c>
      <c r="J276">
        <f t="shared" si="8"/>
        <v>0</v>
      </c>
      <c r="K276">
        <f t="shared" si="9"/>
        <v>1</v>
      </c>
    </row>
    <row r="277" spans="1:11" ht="15.75" thickBot="1">
      <c r="A277" s="3">
        <v>116638</v>
      </c>
      <c r="B277" s="3" t="s">
        <v>634</v>
      </c>
      <c r="C277" s="4" t="s">
        <v>181</v>
      </c>
      <c r="D277" s="4" t="s">
        <v>116</v>
      </c>
      <c r="E277" s="4" t="s">
        <v>213</v>
      </c>
      <c r="F277" s="3">
        <v>3.7</v>
      </c>
      <c r="G277" s="3">
        <v>1</v>
      </c>
      <c r="H277" s="3">
        <v>0</v>
      </c>
      <c r="I277" s="3">
        <v>200</v>
      </c>
      <c r="J277">
        <f t="shared" si="8"/>
        <v>0</v>
      </c>
      <c r="K277">
        <f t="shared" si="9"/>
        <v>1</v>
      </c>
    </row>
    <row r="278" spans="1:11" ht="15.75" thickBot="1">
      <c r="A278" s="3">
        <v>112401</v>
      </c>
      <c r="B278" s="3" t="s">
        <v>634</v>
      </c>
      <c r="C278" s="4" t="s">
        <v>181</v>
      </c>
      <c r="D278" s="4" t="s">
        <v>116</v>
      </c>
      <c r="E278" s="4" t="s">
        <v>299</v>
      </c>
      <c r="F278" s="3">
        <v>4</v>
      </c>
      <c r="G278" s="3">
        <v>10</v>
      </c>
      <c r="H278" s="3">
        <v>0</v>
      </c>
      <c r="I278" s="3">
        <v>144</v>
      </c>
      <c r="J278">
        <f t="shared" si="8"/>
        <v>0</v>
      </c>
      <c r="K278">
        <f t="shared" si="9"/>
        <v>1</v>
      </c>
    </row>
    <row r="279" spans="1:11" ht="15.75" thickBot="1">
      <c r="A279" s="3">
        <v>100230</v>
      </c>
      <c r="B279" s="3" t="s">
        <v>634</v>
      </c>
      <c r="C279" s="4" t="s">
        <v>181</v>
      </c>
      <c r="D279" s="4" t="s">
        <v>116</v>
      </c>
      <c r="E279" s="4" t="s">
        <v>300</v>
      </c>
      <c r="F279" s="3">
        <v>4.2</v>
      </c>
      <c r="G279" s="3">
        <v>1</v>
      </c>
      <c r="H279" s="3">
        <v>0</v>
      </c>
      <c r="I279" s="3">
        <v>191</v>
      </c>
      <c r="J279">
        <f t="shared" si="8"/>
        <v>0</v>
      </c>
      <c r="K279">
        <f t="shared" si="9"/>
        <v>1</v>
      </c>
    </row>
    <row r="280" spans="1:11" ht="15.75" thickBot="1">
      <c r="A280" s="3">
        <v>112411</v>
      </c>
      <c r="B280" s="3" t="s">
        <v>634</v>
      </c>
      <c r="C280" s="4" t="s">
        <v>181</v>
      </c>
      <c r="D280" s="4" t="s">
        <v>116</v>
      </c>
      <c r="E280" s="4" t="s">
        <v>301</v>
      </c>
      <c r="F280" s="3">
        <v>4</v>
      </c>
      <c r="G280" s="3">
        <v>2</v>
      </c>
      <c r="H280" s="3">
        <v>0</v>
      </c>
      <c r="I280" s="3">
        <v>247</v>
      </c>
      <c r="J280">
        <f t="shared" si="8"/>
        <v>0</v>
      </c>
      <c r="K280">
        <f t="shared" si="9"/>
        <v>1</v>
      </c>
    </row>
    <row r="281" spans="1:11" ht="15.75" thickBot="1">
      <c r="A281" s="3">
        <v>227984</v>
      </c>
      <c r="B281" s="3" t="s">
        <v>634</v>
      </c>
      <c r="C281" s="4" t="s">
        <v>181</v>
      </c>
      <c r="D281" s="4" t="s">
        <v>116</v>
      </c>
      <c r="E281" s="4" t="s">
        <v>302</v>
      </c>
      <c r="F281" s="3">
        <v>3.3</v>
      </c>
      <c r="G281" s="3">
        <v>3</v>
      </c>
      <c r="H281" s="3">
        <v>0</v>
      </c>
      <c r="I281" s="3">
        <v>103</v>
      </c>
      <c r="J281">
        <f t="shared" si="8"/>
        <v>0</v>
      </c>
      <c r="K281">
        <f t="shared" si="9"/>
        <v>1</v>
      </c>
    </row>
    <row r="282" spans="1:11" ht="15.75" thickBot="1">
      <c r="A282" s="3">
        <v>100111</v>
      </c>
      <c r="B282" s="3" t="s">
        <v>634</v>
      </c>
      <c r="C282" s="4" t="s">
        <v>181</v>
      </c>
      <c r="D282" s="4" t="s">
        <v>116</v>
      </c>
      <c r="E282" s="4" t="s">
        <v>232</v>
      </c>
      <c r="F282" s="3">
        <v>4.0999999999999996</v>
      </c>
      <c r="G282" s="3">
        <v>1</v>
      </c>
      <c r="H282" s="3">
        <v>0</v>
      </c>
      <c r="I282" s="3">
        <v>364</v>
      </c>
      <c r="J282">
        <f t="shared" si="8"/>
        <v>0</v>
      </c>
      <c r="K282">
        <f t="shared" si="9"/>
        <v>1</v>
      </c>
    </row>
    <row r="283" spans="1:11" ht="15.75" thickBot="1">
      <c r="A283" s="3">
        <v>101325</v>
      </c>
      <c r="B283" s="3" t="s">
        <v>635</v>
      </c>
      <c r="C283" s="4" t="s">
        <v>181</v>
      </c>
      <c r="D283" s="4" t="s">
        <v>125</v>
      </c>
      <c r="E283" s="4" t="s">
        <v>308</v>
      </c>
      <c r="F283" s="3">
        <v>3.9</v>
      </c>
      <c r="G283" s="3">
        <v>1120</v>
      </c>
      <c r="H283" s="3">
        <v>40</v>
      </c>
      <c r="I283" s="3">
        <v>147</v>
      </c>
      <c r="J283">
        <f t="shared" si="8"/>
        <v>5880</v>
      </c>
      <c r="K283">
        <f t="shared" si="9"/>
        <v>1</v>
      </c>
    </row>
    <row r="284" spans="1:11" ht="15.75" thickBot="1">
      <c r="A284" s="3">
        <v>120915</v>
      </c>
      <c r="B284" s="3" t="s">
        <v>635</v>
      </c>
      <c r="C284" s="4" t="s">
        <v>181</v>
      </c>
      <c r="D284" s="4" t="s">
        <v>125</v>
      </c>
      <c r="E284" s="4" t="s">
        <v>303</v>
      </c>
      <c r="F284" s="3">
        <v>3.2</v>
      </c>
      <c r="G284" s="3">
        <v>405</v>
      </c>
      <c r="H284" s="3">
        <v>14</v>
      </c>
      <c r="I284" s="3">
        <v>47</v>
      </c>
      <c r="J284">
        <f t="shared" si="8"/>
        <v>658</v>
      </c>
      <c r="K284">
        <f t="shared" si="9"/>
        <v>2</v>
      </c>
    </row>
    <row r="285" spans="1:11" ht="15.75" thickBot="1">
      <c r="A285" s="3">
        <v>128109</v>
      </c>
      <c r="B285" s="3" t="s">
        <v>635</v>
      </c>
      <c r="C285" s="4" t="s">
        <v>181</v>
      </c>
      <c r="D285" s="4" t="s">
        <v>125</v>
      </c>
      <c r="E285" s="4" t="s">
        <v>311</v>
      </c>
      <c r="F285" s="3">
        <v>3.7</v>
      </c>
      <c r="G285" s="3">
        <v>159</v>
      </c>
      <c r="H285" s="3">
        <v>6</v>
      </c>
      <c r="I285" s="3">
        <v>90</v>
      </c>
      <c r="J285">
        <f t="shared" si="8"/>
        <v>540</v>
      </c>
      <c r="K285">
        <f t="shared" si="9"/>
        <v>3</v>
      </c>
    </row>
    <row r="286" spans="1:11" ht="15.75" thickBot="1">
      <c r="A286" s="3">
        <v>127687</v>
      </c>
      <c r="B286" s="3" t="s">
        <v>635</v>
      </c>
      <c r="C286" s="4" t="s">
        <v>181</v>
      </c>
      <c r="D286" s="4" t="s">
        <v>125</v>
      </c>
      <c r="E286" s="4" t="s">
        <v>304</v>
      </c>
      <c r="F286" s="3">
        <v>3.6</v>
      </c>
      <c r="G286" s="3">
        <v>123</v>
      </c>
      <c r="H286" s="3">
        <v>4</v>
      </c>
      <c r="I286" s="3">
        <v>170</v>
      </c>
      <c r="J286">
        <f t="shared" si="8"/>
        <v>680</v>
      </c>
      <c r="K286">
        <f t="shared" si="9"/>
        <v>4</v>
      </c>
    </row>
    <row r="287" spans="1:11" ht="15.75" thickBot="1">
      <c r="A287" s="3">
        <v>112319</v>
      </c>
      <c r="B287" s="3" t="s">
        <v>635</v>
      </c>
      <c r="C287" s="4" t="s">
        <v>181</v>
      </c>
      <c r="D287" s="4" t="s">
        <v>125</v>
      </c>
      <c r="E287" s="4" t="s">
        <v>309</v>
      </c>
      <c r="F287" s="3">
        <v>3.8</v>
      </c>
      <c r="G287" s="3">
        <v>89</v>
      </c>
      <c r="H287" s="3">
        <v>3</v>
      </c>
      <c r="I287" s="3">
        <v>204</v>
      </c>
      <c r="J287">
        <f t="shared" si="8"/>
        <v>612</v>
      </c>
      <c r="K287">
        <f t="shared" si="9"/>
        <v>5</v>
      </c>
    </row>
    <row r="288" spans="1:11" ht="15.75" thickBot="1">
      <c r="A288" s="3">
        <v>127685</v>
      </c>
      <c r="B288" s="3" t="s">
        <v>635</v>
      </c>
      <c r="C288" s="4" t="s">
        <v>181</v>
      </c>
      <c r="D288" s="4" t="s">
        <v>125</v>
      </c>
      <c r="E288" s="4" t="s">
        <v>310</v>
      </c>
      <c r="F288" s="3">
        <v>3.8</v>
      </c>
      <c r="G288" s="3">
        <v>91</v>
      </c>
      <c r="H288" s="3">
        <v>3</v>
      </c>
      <c r="I288" s="3">
        <v>156</v>
      </c>
      <c r="J288">
        <f t="shared" si="8"/>
        <v>468</v>
      </c>
      <c r="K288">
        <f t="shared" si="9"/>
        <v>5</v>
      </c>
    </row>
    <row r="289" spans="1:11" ht="15.75" thickBot="1">
      <c r="A289" s="3">
        <v>182057</v>
      </c>
      <c r="B289" s="3" t="s">
        <v>635</v>
      </c>
      <c r="C289" s="4" t="s">
        <v>181</v>
      </c>
      <c r="D289" s="4" t="s">
        <v>125</v>
      </c>
      <c r="E289" s="4" t="s">
        <v>305</v>
      </c>
      <c r="F289" s="3">
        <v>3.3</v>
      </c>
      <c r="G289" s="3">
        <v>60</v>
      </c>
      <c r="H289" s="3">
        <v>2</v>
      </c>
      <c r="I289" s="3">
        <v>174</v>
      </c>
      <c r="J289">
        <f t="shared" si="8"/>
        <v>348</v>
      </c>
      <c r="K289">
        <f t="shared" si="9"/>
        <v>7</v>
      </c>
    </row>
    <row r="290" spans="1:11" ht="15.75" thickBot="1">
      <c r="A290" s="3">
        <v>173986</v>
      </c>
      <c r="B290" s="3" t="s">
        <v>635</v>
      </c>
      <c r="C290" s="4" t="s">
        <v>181</v>
      </c>
      <c r="D290" s="4" t="s">
        <v>125</v>
      </c>
      <c r="E290" s="4" t="s">
        <v>307</v>
      </c>
      <c r="F290" s="3">
        <v>3.6</v>
      </c>
      <c r="G290" s="3">
        <v>15</v>
      </c>
      <c r="H290" s="3">
        <v>1</v>
      </c>
      <c r="I290" s="3">
        <v>156</v>
      </c>
      <c r="J290">
        <f t="shared" si="8"/>
        <v>156</v>
      </c>
      <c r="K290">
        <f t="shared" si="9"/>
        <v>8</v>
      </c>
    </row>
    <row r="291" spans="1:11" ht="15.75" thickBot="1">
      <c r="A291" s="3">
        <v>127686</v>
      </c>
      <c r="B291" s="3" t="s">
        <v>635</v>
      </c>
      <c r="C291" s="4" t="s">
        <v>181</v>
      </c>
      <c r="D291" s="4" t="s">
        <v>125</v>
      </c>
      <c r="E291" s="4" t="s">
        <v>306</v>
      </c>
      <c r="F291" s="3">
        <v>3.9</v>
      </c>
      <c r="G291" s="3">
        <v>11</v>
      </c>
      <c r="H291" s="3">
        <v>0</v>
      </c>
      <c r="I291" s="3">
        <v>312</v>
      </c>
      <c r="J291">
        <f t="shared" si="8"/>
        <v>0</v>
      </c>
      <c r="K291">
        <f t="shared" si="9"/>
        <v>9</v>
      </c>
    </row>
    <row r="292" spans="1:11" ht="15.75" thickBot="1">
      <c r="A292" s="3">
        <v>139884</v>
      </c>
      <c r="B292" s="3" t="s">
        <v>636</v>
      </c>
      <c r="C292" s="4" t="s">
        <v>181</v>
      </c>
      <c r="D292" s="4" t="s">
        <v>134</v>
      </c>
      <c r="E292" s="4" t="s">
        <v>319</v>
      </c>
      <c r="F292" s="3">
        <v>3.4</v>
      </c>
      <c r="G292" s="3">
        <v>2557</v>
      </c>
      <c r="H292" s="3">
        <v>91</v>
      </c>
      <c r="I292" s="3">
        <v>195</v>
      </c>
      <c r="J292">
        <f t="shared" si="8"/>
        <v>17745</v>
      </c>
      <c r="K292">
        <f t="shared" si="9"/>
        <v>1</v>
      </c>
    </row>
    <row r="293" spans="1:11" ht="15.75" thickBot="1">
      <c r="A293" s="3">
        <v>100118</v>
      </c>
      <c r="B293" s="3" t="s">
        <v>636</v>
      </c>
      <c r="C293" s="4" t="s">
        <v>181</v>
      </c>
      <c r="D293" s="4" t="s">
        <v>134</v>
      </c>
      <c r="E293" s="4" t="s">
        <v>314</v>
      </c>
      <c r="F293" s="3">
        <v>3.7</v>
      </c>
      <c r="G293" s="3">
        <v>868</v>
      </c>
      <c r="H293" s="3">
        <v>31</v>
      </c>
      <c r="I293" s="3">
        <v>229</v>
      </c>
      <c r="J293">
        <f t="shared" si="8"/>
        <v>7099</v>
      </c>
      <c r="K293">
        <f t="shared" si="9"/>
        <v>2</v>
      </c>
    </row>
    <row r="294" spans="1:11" ht="15.75" thickBot="1">
      <c r="A294" s="3">
        <v>97183</v>
      </c>
      <c r="B294" s="3" t="s">
        <v>636</v>
      </c>
      <c r="C294" s="4" t="s">
        <v>181</v>
      </c>
      <c r="D294" s="4" t="s">
        <v>134</v>
      </c>
      <c r="E294" s="4" t="s">
        <v>138</v>
      </c>
      <c r="F294" s="3">
        <v>4.2</v>
      </c>
      <c r="G294" s="3">
        <v>686</v>
      </c>
      <c r="H294" s="3">
        <v>25</v>
      </c>
      <c r="I294" s="3">
        <v>461</v>
      </c>
      <c r="J294">
        <f t="shared" si="8"/>
        <v>11525</v>
      </c>
      <c r="K294">
        <f t="shared" si="9"/>
        <v>3</v>
      </c>
    </row>
    <row r="295" spans="1:11" ht="15.75" thickBot="1">
      <c r="A295" s="3">
        <v>110258</v>
      </c>
      <c r="B295" s="3" t="s">
        <v>636</v>
      </c>
      <c r="C295" s="4" t="s">
        <v>181</v>
      </c>
      <c r="D295" s="4" t="s">
        <v>134</v>
      </c>
      <c r="E295" s="4" t="s">
        <v>315</v>
      </c>
      <c r="F295" s="3">
        <v>3.9</v>
      </c>
      <c r="G295" s="3">
        <v>580</v>
      </c>
      <c r="H295" s="3">
        <v>21</v>
      </c>
      <c r="I295" s="3">
        <v>214</v>
      </c>
      <c r="J295">
        <f t="shared" si="8"/>
        <v>4494</v>
      </c>
      <c r="K295">
        <f t="shared" si="9"/>
        <v>4</v>
      </c>
    </row>
    <row r="296" spans="1:11" ht="15.75" thickBot="1">
      <c r="A296" s="3">
        <v>144408</v>
      </c>
      <c r="B296" s="3" t="s">
        <v>636</v>
      </c>
      <c r="C296" s="4" t="s">
        <v>181</v>
      </c>
      <c r="D296" s="4" t="s">
        <v>134</v>
      </c>
      <c r="E296" s="4" t="s">
        <v>312</v>
      </c>
      <c r="F296" s="3">
        <v>3.9</v>
      </c>
      <c r="G296" s="3">
        <v>397</v>
      </c>
      <c r="H296" s="3">
        <v>14</v>
      </c>
      <c r="I296" s="3">
        <v>136</v>
      </c>
      <c r="J296">
        <f t="shared" si="8"/>
        <v>1904</v>
      </c>
      <c r="K296">
        <f t="shared" si="9"/>
        <v>5</v>
      </c>
    </row>
    <row r="297" spans="1:11" ht="15.75" thickBot="1">
      <c r="A297" s="3">
        <v>133942</v>
      </c>
      <c r="B297" s="3" t="s">
        <v>636</v>
      </c>
      <c r="C297" s="4" t="s">
        <v>181</v>
      </c>
      <c r="D297" s="4" t="s">
        <v>134</v>
      </c>
      <c r="E297" s="4" t="s">
        <v>316</v>
      </c>
      <c r="F297" s="3">
        <v>3.6</v>
      </c>
      <c r="G297" s="3">
        <v>266</v>
      </c>
      <c r="H297" s="3">
        <v>10</v>
      </c>
      <c r="I297" s="3">
        <v>243</v>
      </c>
      <c r="J297">
        <f t="shared" si="8"/>
        <v>2430</v>
      </c>
      <c r="K297">
        <f t="shared" si="9"/>
        <v>6</v>
      </c>
    </row>
    <row r="298" spans="1:11" ht="15.75" thickBot="1">
      <c r="A298" s="3">
        <v>144378</v>
      </c>
      <c r="B298" s="3" t="s">
        <v>636</v>
      </c>
      <c r="C298" s="4" t="s">
        <v>181</v>
      </c>
      <c r="D298" s="4" t="s">
        <v>134</v>
      </c>
      <c r="E298" s="4" t="s">
        <v>139</v>
      </c>
      <c r="F298" s="3">
        <v>3.3</v>
      </c>
      <c r="G298" s="3">
        <v>264</v>
      </c>
      <c r="H298" s="3">
        <v>9</v>
      </c>
      <c r="I298" s="3">
        <v>294</v>
      </c>
      <c r="J298">
        <f t="shared" si="8"/>
        <v>2646</v>
      </c>
      <c r="K298">
        <f t="shared" si="9"/>
        <v>7</v>
      </c>
    </row>
    <row r="299" spans="1:11" ht="15.75" thickBot="1">
      <c r="A299" s="3">
        <v>101350</v>
      </c>
      <c r="B299" s="3" t="s">
        <v>636</v>
      </c>
      <c r="C299" s="4" t="s">
        <v>181</v>
      </c>
      <c r="D299" s="4" t="s">
        <v>134</v>
      </c>
      <c r="E299" s="4" t="s">
        <v>142</v>
      </c>
      <c r="F299" s="3">
        <v>3.1</v>
      </c>
      <c r="G299" s="3">
        <v>212</v>
      </c>
      <c r="H299" s="3">
        <v>8</v>
      </c>
      <c r="I299" s="3">
        <v>421</v>
      </c>
      <c r="J299">
        <f t="shared" si="8"/>
        <v>3368</v>
      </c>
      <c r="K299">
        <f t="shared" si="9"/>
        <v>8</v>
      </c>
    </row>
    <row r="300" spans="1:11" ht="15.75" thickBot="1">
      <c r="A300" s="3">
        <v>144399</v>
      </c>
      <c r="B300" s="3" t="s">
        <v>636</v>
      </c>
      <c r="C300" s="4" t="s">
        <v>181</v>
      </c>
      <c r="D300" s="4" t="s">
        <v>134</v>
      </c>
      <c r="E300" s="4" t="s">
        <v>321</v>
      </c>
      <c r="F300" s="3">
        <v>3.8</v>
      </c>
      <c r="G300" s="3">
        <v>133</v>
      </c>
      <c r="H300" s="3">
        <v>5</v>
      </c>
      <c r="I300" s="3">
        <v>225</v>
      </c>
      <c r="J300">
        <f t="shared" si="8"/>
        <v>1125</v>
      </c>
      <c r="K300">
        <f t="shared" si="9"/>
        <v>9</v>
      </c>
    </row>
    <row r="301" spans="1:11" ht="15.75" thickBot="1">
      <c r="A301" s="3">
        <v>101600</v>
      </c>
      <c r="B301" s="3" t="s">
        <v>636</v>
      </c>
      <c r="C301" s="4" t="s">
        <v>181</v>
      </c>
      <c r="D301" s="4" t="s">
        <v>134</v>
      </c>
      <c r="E301" s="4" t="s">
        <v>176</v>
      </c>
      <c r="F301" s="3">
        <v>4.0999999999999996</v>
      </c>
      <c r="G301" s="3">
        <v>48</v>
      </c>
      <c r="H301" s="3">
        <v>2</v>
      </c>
      <c r="I301" s="3">
        <v>262</v>
      </c>
      <c r="J301">
        <f t="shared" si="8"/>
        <v>524</v>
      </c>
      <c r="K301">
        <f t="shared" si="9"/>
        <v>10</v>
      </c>
    </row>
    <row r="302" spans="1:11" ht="15.75" thickBot="1">
      <c r="A302" s="3">
        <v>111749</v>
      </c>
      <c r="B302" s="3" t="s">
        <v>636</v>
      </c>
      <c r="C302" s="4" t="s">
        <v>181</v>
      </c>
      <c r="D302" s="4" t="s">
        <v>134</v>
      </c>
      <c r="E302" s="4" t="s">
        <v>313</v>
      </c>
      <c r="F302" s="3">
        <v>3.9</v>
      </c>
      <c r="G302" s="3">
        <v>33</v>
      </c>
      <c r="H302" s="3">
        <v>1</v>
      </c>
      <c r="I302" s="3">
        <v>239</v>
      </c>
      <c r="J302">
        <f t="shared" si="8"/>
        <v>239</v>
      </c>
      <c r="K302">
        <f t="shared" si="9"/>
        <v>11</v>
      </c>
    </row>
    <row r="303" spans="1:11" ht="15.75" thickBot="1">
      <c r="A303" s="3">
        <v>101983</v>
      </c>
      <c r="B303" s="3" t="s">
        <v>636</v>
      </c>
      <c r="C303" s="4" t="s">
        <v>181</v>
      </c>
      <c r="D303" s="4" t="s">
        <v>134</v>
      </c>
      <c r="E303" s="4" t="s">
        <v>317</v>
      </c>
      <c r="F303" s="3">
        <v>2.8</v>
      </c>
      <c r="G303" s="3">
        <v>31</v>
      </c>
      <c r="H303" s="3">
        <v>1</v>
      </c>
      <c r="I303" s="3">
        <v>192</v>
      </c>
      <c r="J303">
        <f t="shared" si="8"/>
        <v>192</v>
      </c>
      <c r="K303">
        <f t="shared" si="9"/>
        <v>11</v>
      </c>
    </row>
    <row r="304" spans="1:11" ht="15.75" thickBot="1">
      <c r="A304" s="3">
        <v>102294</v>
      </c>
      <c r="B304" s="3" t="s">
        <v>636</v>
      </c>
      <c r="C304" s="4" t="s">
        <v>181</v>
      </c>
      <c r="D304" s="4" t="s">
        <v>134</v>
      </c>
      <c r="E304" s="4" t="s">
        <v>318</v>
      </c>
      <c r="F304" s="3">
        <v>3.8</v>
      </c>
      <c r="G304" s="3">
        <v>29</v>
      </c>
      <c r="H304" s="3">
        <v>1</v>
      </c>
      <c r="I304" s="3">
        <v>254</v>
      </c>
      <c r="J304">
        <f t="shared" si="8"/>
        <v>254</v>
      </c>
      <c r="K304">
        <f t="shared" si="9"/>
        <v>11</v>
      </c>
    </row>
    <row r="305" spans="1:11" ht="15.75" thickBot="1">
      <c r="A305" s="3">
        <v>100119</v>
      </c>
      <c r="B305" s="3" t="s">
        <v>636</v>
      </c>
      <c r="C305" s="4" t="s">
        <v>181</v>
      </c>
      <c r="D305" s="4" t="s">
        <v>134</v>
      </c>
      <c r="E305" s="4" t="s">
        <v>320</v>
      </c>
      <c r="F305" s="3">
        <v>4.0999999999999996</v>
      </c>
      <c r="G305" s="3">
        <v>25</v>
      </c>
      <c r="H305" s="3">
        <v>1</v>
      </c>
      <c r="I305" s="3">
        <v>237</v>
      </c>
      <c r="J305">
        <f t="shared" si="8"/>
        <v>237</v>
      </c>
      <c r="K305">
        <f t="shared" si="9"/>
        <v>11</v>
      </c>
    </row>
    <row r="306" spans="1:11" ht="15.75" thickBot="1">
      <c r="A306" s="3">
        <v>131408</v>
      </c>
      <c r="B306" s="3" t="s">
        <v>637</v>
      </c>
      <c r="C306" s="4" t="s">
        <v>181</v>
      </c>
      <c r="D306" s="4" t="s">
        <v>147</v>
      </c>
      <c r="E306" s="4" t="s">
        <v>322</v>
      </c>
      <c r="F306" s="3">
        <v>3.5</v>
      </c>
      <c r="G306" s="3">
        <v>439</v>
      </c>
      <c r="H306" s="3">
        <v>16</v>
      </c>
      <c r="I306" s="3">
        <v>175</v>
      </c>
      <c r="J306">
        <f t="shared" si="8"/>
        <v>2800</v>
      </c>
      <c r="K306">
        <f t="shared" si="9"/>
        <v>1</v>
      </c>
    </row>
    <row r="307" spans="1:11" ht="15.75" thickBot="1">
      <c r="A307" s="3">
        <v>151304</v>
      </c>
      <c r="B307" s="3" t="s">
        <v>637</v>
      </c>
      <c r="C307" s="4" t="s">
        <v>181</v>
      </c>
      <c r="D307" s="4" t="s">
        <v>147</v>
      </c>
      <c r="E307" s="4" t="s">
        <v>325</v>
      </c>
      <c r="F307" s="3">
        <v>3.1</v>
      </c>
      <c r="G307" s="3">
        <v>351</v>
      </c>
      <c r="H307" s="3">
        <v>13</v>
      </c>
      <c r="I307" s="3">
        <v>170</v>
      </c>
      <c r="J307">
        <f t="shared" si="8"/>
        <v>2210</v>
      </c>
      <c r="K307">
        <f t="shared" si="9"/>
        <v>2</v>
      </c>
    </row>
    <row r="308" spans="1:11" ht="15.75" thickBot="1">
      <c r="A308" s="3">
        <v>206206</v>
      </c>
      <c r="B308" s="3" t="s">
        <v>637</v>
      </c>
      <c r="C308" s="4" t="s">
        <v>181</v>
      </c>
      <c r="D308" s="4" t="s">
        <v>147</v>
      </c>
      <c r="E308" s="4" t="s">
        <v>323</v>
      </c>
      <c r="F308" s="3">
        <v>2.9</v>
      </c>
      <c r="G308" s="3">
        <v>17</v>
      </c>
      <c r="H308" s="3">
        <v>1</v>
      </c>
      <c r="I308" s="3">
        <v>394</v>
      </c>
      <c r="J308">
        <f t="shared" si="8"/>
        <v>394</v>
      </c>
      <c r="K308">
        <f t="shared" si="9"/>
        <v>3</v>
      </c>
    </row>
    <row r="309" spans="1:11" ht="15.75" thickBot="1">
      <c r="A309" s="3">
        <v>144396</v>
      </c>
      <c r="B309" s="3" t="s">
        <v>637</v>
      </c>
      <c r="C309" s="4" t="s">
        <v>181</v>
      </c>
      <c r="D309" s="4" t="s">
        <v>147</v>
      </c>
      <c r="E309" s="4" t="s">
        <v>324</v>
      </c>
      <c r="F309" s="3">
        <v>3.6</v>
      </c>
      <c r="G309" s="3">
        <v>12</v>
      </c>
      <c r="H309" s="3">
        <v>0</v>
      </c>
      <c r="I309" s="3">
        <v>344</v>
      </c>
      <c r="J309">
        <f t="shared" si="8"/>
        <v>0</v>
      </c>
      <c r="K309">
        <f t="shared" si="9"/>
        <v>4</v>
      </c>
    </row>
    <row r="310" spans="1:11" ht="15.75" thickBot="1">
      <c r="A310" s="3">
        <v>101907</v>
      </c>
      <c r="B310" s="3" t="s">
        <v>638</v>
      </c>
      <c r="C310" s="4" t="s">
        <v>181</v>
      </c>
      <c r="D310" s="4" t="s">
        <v>153</v>
      </c>
      <c r="E310" s="4" t="s">
        <v>333</v>
      </c>
      <c r="F310" s="3">
        <v>3.7</v>
      </c>
      <c r="G310" s="3">
        <v>1078</v>
      </c>
      <c r="H310" s="3">
        <v>39</v>
      </c>
      <c r="I310" s="3">
        <v>245</v>
      </c>
      <c r="J310">
        <f t="shared" si="8"/>
        <v>9555</v>
      </c>
      <c r="K310">
        <f t="shared" si="9"/>
        <v>1</v>
      </c>
    </row>
    <row r="311" spans="1:11" ht="15.75" thickBot="1">
      <c r="A311" s="3">
        <v>160506</v>
      </c>
      <c r="B311" s="3" t="s">
        <v>638</v>
      </c>
      <c r="C311" s="4" t="s">
        <v>181</v>
      </c>
      <c r="D311" s="4" t="s">
        <v>153</v>
      </c>
      <c r="E311" s="4" t="s">
        <v>337</v>
      </c>
      <c r="F311" s="3">
        <v>3.1</v>
      </c>
      <c r="G311" s="3">
        <v>758</v>
      </c>
      <c r="H311" s="3">
        <v>27</v>
      </c>
      <c r="I311" s="3">
        <v>200</v>
      </c>
      <c r="J311">
        <f t="shared" si="8"/>
        <v>5400</v>
      </c>
      <c r="K311">
        <f t="shared" si="9"/>
        <v>2</v>
      </c>
    </row>
    <row r="312" spans="1:11" ht="15.75" thickBot="1">
      <c r="A312" s="3">
        <v>116640</v>
      </c>
      <c r="B312" s="3" t="s">
        <v>638</v>
      </c>
      <c r="C312" s="4" t="s">
        <v>181</v>
      </c>
      <c r="D312" s="4" t="s">
        <v>153</v>
      </c>
      <c r="E312" s="4" t="s">
        <v>328</v>
      </c>
      <c r="F312" s="3">
        <v>4</v>
      </c>
      <c r="G312" s="3">
        <v>116</v>
      </c>
      <c r="H312" s="3">
        <v>4</v>
      </c>
      <c r="I312" s="3">
        <v>202</v>
      </c>
      <c r="J312">
        <f t="shared" si="8"/>
        <v>808</v>
      </c>
      <c r="K312">
        <f t="shared" si="9"/>
        <v>3</v>
      </c>
    </row>
    <row r="313" spans="1:11" ht="15.75" thickBot="1">
      <c r="A313" s="3">
        <v>101275</v>
      </c>
      <c r="B313" s="3" t="s">
        <v>638</v>
      </c>
      <c r="C313" s="4" t="s">
        <v>181</v>
      </c>
      <c r="D313" s="4" t="s">
        <v>153</v>
      </c>
      <c r="E313" s="4" t="s">
        <v>326</v>
      </c>
      <c r="F313" s="3">
        <v>3.8</v>
      </c>
      <c r="G313" s="3">
        <v>77</v>
      </c>
      <c r="H313" s="3">
        <v>3</v>
      </c>
      <c r="I313" s="3">
        <v>230</v>
      </c>
      <c r="J313">
        <f t="shared" si="8"/>
        <v>690</v>
      </c>
      <c r="K313">
        <f t="shared" si="9"/>
        <v>4</v>
      </c>
    </row>
    <row r="314" spans="1:11" ht="15.75" thickBot="1">
      <c r="A314" s="3">
        <v>101324</v>
      </c>
      <c r="B314" s="3" t="s">
        <v>638</v>
      </c>
      <c r="C314" s="4" t="s">
        <v>181</v>
      </c>
      <c r="D314" s="4" t="s">
        <v>153</v>
      </c>
      <c r="E314" s="4" t="s">
        <v>336</v>
      </c>
      <c r="F314" s="3">
        <v>3.7</v>
      </c>
      <c r="G314" s="3">
        <v>78</v>
      </c>
      <c r="H314" s="3">
        <v>3</v>
      </c>
      <c r="I314" s="3">
        <v>212</v>
      </c>
      <c r="J314">
        <f t="shared" si="8"/>
        <v>636</v>
      </c>
      <c r="K314">
        <f t="shared" si="9"/>
        <v>4</v>
      </c>
    </row>
    <row r="315" spans="1:11" ht="15.75" thickBot="1">
      <c r="A315" s="3">
        <v>101103</v>
      </c>
      <c r="B315" s="3" t="s">
        <v>638</v>
      </c>
      <c r="C315" s="4" t="s">
        <v>181</v>
      </c>
      <c r="D315" s="4" t="s">
        <v>153</v>
      </c>
      <c r="E315" s="4" t="s">
        <v>327</v>
      </c>
      <c r="F315" s="3">
        <v>3.7</v>
      </c>
      <c r="G315" s="3">
        <v>54</v>
      </c>
      <c r="H315" s="3">
        <v>2</v>
      </c>
      <c r="I315" s="3">
        <v>235</v>
      </c>
      <c r="J315">
        <f t="shared" si="8"/>
        <v>470</v>
      </c>
      <c r="K315">
        <f t="shared" si="9"/>
        <v>6</v>
      </c>
    </row>
    <row r="316" spans="1:11" ht="15.75" thickBot="1">
      <c r="A316" s="3">
        <v>111748</v>
      </c>
      <c r="B316" s="3" t="s">
        <v>638</v>
      </c>
      <c r="C316" s="4" t="s">
        <v>181</v>
      </c>
      <c r="D316" s="4" t="s">
        <v>153</v>
      </c>
      <c r="E316" s="4" t="s">
        <v>332</v>
      </c>
      <c r="F316" s="3">
        <v>3</v>
      </c>
      <c r="G316" s="3">
        <v>56</v>
      </c>
      <c r="H316" s="3">
        <v>2</v>
      </c>
      <c r="I316" s="3">
        <v>193</v>
      </c>
      <c r="J316">
        <f t="shared" si="8"/>
        <v>386</v>
      </c>
      <c r="K316">
        <f t="shared" si="9"/>
        <v>6</v>
      </c>
    </row>
    <row r="317" spans="1:11" ht="15.75" thickBot="1">
      <c r="A317" s="3">
        <v>100228</v>
      </c>
      <c r="B317" s="3" t="s">
        <v>638</v>
      </c>
      <c r="C317" s="4" t="s">
        <v>181</v>
      </c>
      <c r="D317" s="4" t="s">
        <v>153</v>
      </c>
      <c r="E317" s="4" t="s">
        <v>330</v>
      </c>
      <c r="F317" s="3">
        <v>4</v>
      </c>
      <c r="G317" s="3">
        <v>33</v>
      </c>
      <c r="H317" s="3">
        <v>1</v>
      </c>
      <c r="I317" s="3">
        <v>194</v>
      </c>
      <c r="J317">
        <f t="shared" si="8"/>
        <v>194</v>
      </c>
      <c r="K317">
        <f t="shared" si="9"/>
        <v>8</v>
      </c>
    </row>
    <row r="318" spans="1:11" ht="15.75" thickBot="1">
      <c r="A318" s="3">
        <v>151302</v>
      </c>
      <c r="B318" s="3" t="s">
        <v>638</v>
      </c>
      <c r="C318" s="4" t="s">
        <v>181</v>
      </c>
      <c r="D318" s="4" t="s">
        <v>153</v>
      </c>
      <c r="E318" s="4" t="s">
        <v>331</v>
      </c>
      <c r="F318" s="3">
        <v>3.4</v>
      </c>
      <c r="G318" s="3">
        <v>22</v>
      </c>
      <c r="H318" s="3">
        <v>1</v>
      </c>
      <c r="I318" s="3">
        <v>141</v>
      </c>
      <c r="J318">
        <f t="shared" si="8"/>
        <v>141</v>
      </c>
      <c r="K318">
        <f t="shared" si="9"/>
        <v>8</v>
      </c>
    </row>
    <row r="319" spans="1:11" ht="15.75" thickBot="1">
      <c r="A319" s="3">
        <v>173983</v>
      </c>
      <c r="B319" s="3" t="s">
        <v>638</v>
      </c>
      <c r="C319" s="4" t="s">
        <v>181</v>
      </c>
      <c r="D319" s="4" t="s">
        <v>153</v>
      </c>
      <c r="E319" s="4" t="s">
        <v>334</v>
      </c>
      <c r="F319" s="3">
        <v>2.2000000000000002</v>
      </c>
      <c r="G319" s="3">
        <v>29</v>
      </c>
      <c r="H319" s="3">
        <v>1</v>
      </c>
      <c r="I319" s="3">
        <v>174</v>
      </c>
      <c r="J319">
        <f t="shared" si="8"/>
        <v>174</v>
      </c>
      <c r="K319">
        <f t="shared" si="9"/>
        <v>8</v>
      </c>
    </row>
    <row r="320" spans="1:11" ht="15.75" thickBot="1">
      <c r="A320" s="3">
        <v>131403</v>
      </c>
      <c r="B320" s="3" t="s">
        <v>638</v>
      </c>
      <c r="C320" s="4" t="s">
        <v>181</v>
      </c>
      <c r="D320" s="4" t="s">
        <v>153</v>
      </c>
      <c r="E320" s="4" t="s">
        <v>329</v>
      </c>
      <c r="F320" s="3">
        <v>3</v>
      </c>
      <c r="G320" s="3">
        <v>13</v>
      </c>
      <c r="H320" s="3">
        <v>0</v>
      </c>
      <c r="I320" s="3">
        <v>162</v>
      </c>
      <c r="J320">
        <f t="shared" si="8"/>
        <v>0</v>
      </c>
      <c r="K320">
        <f t="shared" si="9"/>
        <v>11</v>
      </c>
    </row>
    <row r="321" spans="1:11" ht="15.75" thickBot="1">
      <c r="A321" s="3">
        <v>181927</v>
      </c>
      <c r="B321" s="3" t="s">
        <v>638</v>
      </c>
      <c r="C321" s="4" t="s">
        <v>181</v>
      </c>
      <c r="D321" s="4" t="s">
        <v>153</v>
      </c>
      <c r="E321" s="4" t="s">
        <v>335</v>
      </c>
      <c r="F321" s="3">
        <v>0</v>
      </c>
      <c r="G321" s="3">
        <v>3</v>
      </c>
      <c r="H321" s="3">
        <v>0</v>
      </c>
      <c r="I321" s="3">
        <v>219</v>
      </c>
      <c r="J321">
        <f t="shared" si="8"/>
        <v>0</v>
      </c>
      <c r="K321">
        <f t="shared" si="9"/>
        <v>11</v>
      </c>
    </row>
    <row r="322" spans="1:11" ht="15.75" thickBot="1">
      <c r="A322" s="3">
        <v>110329</v>
      </c>
      <c r="B322" s="3" t="s">
        <v>639</v>
      </c>
      <c r="C322" s="4" t="s">
        <v>181</v>
      </c>
      <c r="D322" s="4" t="s">
        <v>170</v>
      </c>
      <c r="E322" s="4" t="s">
        <v>342</v>
      </c>
      <c r="F322" s="3">
        <v>3.9</v>
      </c>
      <c r="G322" s="3">
        <v>217</v>
      </c>
      <c r="H322" s="3">
        <v>8</v>
      </c>
      <c r="I322" s="3">
        <v>237</v>
      </c>
      <c r="J322">
        <f t="shared" ref="J322:J385" si="10">I322*H322</f>
        <v>1896</v>
      </c>
      <c r="K322">
        <f t="shared" si="9"/>
        <v>1</v>
      </c>
    </row>
    <row r="323" spans="1:11" ht="15.75" thickBot="1">
      <c r="A323" s="3">
        <v>113971</v>
      </c>
      <c r="B323" s="3" t="s">
        <v>639</v>
      </c>
      <c r="C323" s="4" t="s">
        <v>181</v>
      </c>
      <c r="D323" s="4" t="s">
        <v>170</v>
      </c>
      <c r="E323" s="4" t="s">
        <v>343</v>
      </c>
      <c r="F323" s="3">
        <v>3.6</v>
      </c>
      <c r="G323" s="3">
        <v>226</v>
      </c>
      <c r="H323" s="3">
        <v>8</v>
      </c>
      <c r="I323" s="3">
        <v>232</v>
      </c>
      <c r="J323">
        <f t="shared" si="10"/>
        <v>1856</v>
      </c>
      <c r="K323">
        <f t="shared" ref="K323:K386" si="11">SUMPRODUCT((B323=$B$2:$B$582)*(H323&lt;$H$2:$H$582))+1</f>
        <v>1</v>
      </c>
    </row>
    <row r="324" spans="1:11" ht="15.75" thickBot="1">
      <c r="A324" s="3">
        <v>100094</v>
      </c>
      <c r="B324" s="3" t="s">
        <v>639</v>
      </c>
      <c r="C324" s="4" t="s">
        <v>181</v>
      </c>
      <c r="D324" s="4" t="s">
        <v>170</v>
      </c>
      <c r="E324" s="4" t="s">
        <v>338</v>
      </c>
      <c r="F324" s="3">
        <v>4.0999999999999996</v>
      </c>
      <c r="G324" s="3">
        <v>178</v>
      </c>
      <c r="H324" s="3">
        <v>6</v>
      </c>
      <c r="I324" s="3">
        <v>187</v>
      </c>
      <c r="J324">
        <f t="shared" si="10"/>
        <v>1122</v>
      </c>
      <c r="K324">
        <f t="shared" si="11"/>
        <v>3</v>
      </c>
    </row>
    <row r="325" spans="1:11" ht="15.75" thickBot="1">
      <c r="A325" s="3">
        <v>100227</v>
      </c>
      <c r="B325" s="3" t="s">
        <v>639</v>
      </c>
      <c r="C325" s="4" t="s">
        <v>181</v>
      </c>
      <c r="D325" s="4" t="s">
        <v>170</v>
      </c>
      <c r="E325" s="4" t="s">
        <v>339</v>
      </c>
      <c r="F325" s="3">
        <v>3.3</v>
      </c>
      <c r="G325" s="3">
        <v>108</v>
      </c>
      <c r="H325" s="3">
        <v>4</v>
      </c>
      <c r="I325" s="3">
        <v>191</v>
      </c>
      <c r="J325">
        <f t="shared" si="10"/>
        <v>764</v>
      </c>
      <c r="K325">
        <f t="shared" si="11"/>
        <v>4</v>
      </c>
    </row>
    <row r="326" spans="1:11" ht="15.75" thickBot="1">
      <c r="A326" s="3">
        <v>205961</v>
      </c>
      <c r="B326" s="3" t="s">
        <v>639</v>
      </c>
      <c r="C326" s="4" t="s">
        <v>181</v>
      </c>
      <c r="D326" s="4" t="s">
        <v>170</v>
      </c>
      <c r="E326" s="4" t="s">
        <v>341</v>
      </c>
      <c r="F326" s="3">
        <v>2.6</v>
      </c>
      <c r="G326" s="3">
        <v>55</v>
      </c>
      <c r="H326" s="3">
        <v>2</v>
      </c>
      <c r="I326" s="3">
        <v>143</v>
      </c>
      <c r="J326">
        <f t="shared" si="10"/>
        <v>286</v>
      </c>
      <c r="K326">
        <f t="shared" si="11"/>
        <v>5</v>
      </c>
    </row>
    <row r="327" spans="1:11" ht="15.75" thickBot="1">
      <c r="A327" s="3">
        <v>123161</v>
      </c>
      <c r="B327" s="3" t="s">
        <v>639</v>
      </c>
      <c r="C327" s="4" t="s">
        <v>181</v>
      </c>
      <c r="D327" s="4" t="s">
        <v>170</v>
      </c>
      <c r="E327" s="4" t="s">
        <v>340</v>
      </c>
      <c r="F327" s="3">
        <v>3.7</v>
      </c>
      <c r="G327" s="3">
        <v>26</v>
      </c>
      <c r="H327" s="3">
        <v>1</v>
      </c>
      <c r="I327" s="3">
        <v>214</v>
      </c>
      <c r="J327">
        <f t="shared" si="10"/>
        <v>214</v>
      </c>
      <c r="K327">
        <f t="shared" si="11"/>
        <v>6</v>
      </c>
    </row>
    <row r="328" spans="1:11" ht="15.75" thickBot="1">
      <c r="A328" s="3">
        <v>100235</v>
      </c>
      <c r="B328" s="3" t="s">
        <v>640</v>
      </c>
      <c r="C328" s="4" t="s">
        <v>181</v>
      </c>
      <c r="D328" s="4" t="s">
        <v>174</v>
      </c>
      <c r="E328" s="4" t="s">
        <v>349</v>
      </c>
      <c r="F328" s="3">
        <v>3.7</v>
      </c>
      <c r="G328" s="3">
        <v>431</v>
      </c>
      <c r="H328" s="3">
        <v>15</v>
      </c>
      <c r="I328" s="3">
        <v>280</v>
      </c>
      <c r="J328">
        <f t="shared" si="10"/>
        <v>4200</v>
      </c>
      <c r="K328">
        <f t="shared" si="11"/>
        <v>1</v>
      </c>
    </row>
    <row r="329" spans="1:11" ht="15.75" thickBot="1">
      <c r="A329" s="3">
        <v>205960</v>
      </c>
      <c r="B329" s="3" t="s">
        <v>640</v>
      </c>
      <c r="C329" s="4" t="s">
        <v>181</v>
      </c>
      <c r="D329" s="4" t="s">
        <v>174</v>
      </c>
      <c r="E329" s="4" t="s">
        <v>345</v>
      </c>
      <c r="F329" s="3">
        <v>3</v>
      </c>
      <c r="G329" s="3">
        <v>17</v>
      </c>
      <c r="H329" s="3">
        <v>1</v>
      </c>
      <c r="I329" s="3">
        <v>101</v>
      </c>
      <c r="J329">
        <f t="shared" si="10"/>
        <v>101</v>
      </c>
      <c r="K329">
        <f t="shared" si="11"/>
        <v>2</v>
      </c>
    </row>
    <row r="330" spans="1:11" ht="15.75" thickBot="1">
      <c r="A330" s="3">
        <v>243352</v>
      </c>
      <c r="B330" s="3" t="s">
        <v>640</v>
      </c>
      <c r="C330" s="4" t="s">
        <v>181</v>
      </c>
      <c r="D330" s="4" t="s">
        <v>174</v>
      </c>
      <c r="E330" s="4" t="s">
        <v>344</v>
      </c>
      <c r="F330" s="3">
        <v>0</v>
      </c>
      <c r="G330" s="3">
        <v>1</v>
      </c>
      <c r="H330" s="3">
        <v>0</v>
      </c>
      <c r="I330" s="3">
        <v>123</v>
      </c>
      <c r="J330">
        <f t="shared" si="10"/>
        <v>0</v>
      </c>
      <c r="K330">
        <f t="shared" si="11"/>
        <v>3</v>
      </c>
    </row>
    <row r="331" spans="1:11" ht="15.75" thickBot="1">
      <c r="A331" s="3">
        <v>160511</v>
      </c>
      <c r="B331" s="3" t="s">
        <v>640</v>
      </c>
      <c r="C331" s="4" t="s">
        <v>181</v>
      </c>
      <c r="D331" s="4" t="s">
        <v>174</v>
      </c>
      <c r="E331" s="4" t="s">
        <v>346</v>
      </c>
      <c r="F331" s="3">
        <v>4.2</v>
      </c>
      <c r="G331" s="3">
        <v>5</v>
      </c>
      <c r="H331" s="3">
        <v>0</v>
      </c>
      <c r="I331" s="3">
        <v>154</v>
      </c>
      <c r="J331">
        <f t="shared" si="10"/>
        <v>0</v>
      </c>
      <c r="K331">
        <f t="shared" si="11"/>
        <v>3</v>
      </c>
    </row>
    <row r="332" spans="1:11" ht="15.75" thickBot="1">
      <c r="A332" s="3">
        <v>240880</v>
      </c>
      <c r="B332" s="3" t="s">
        <v>640</v>
      </c>
      <c r="C332" s="4" t="s">
        <v>181</v>
      </c>
      <c r="D332" s="4" t="s">
        <v>174</v>
      </c>
      <c r="E332" s="4" t="s">
        <v>347</v>
      </c>
      <c r="F332" s="3">
        <v>5</v>
      </c>
      <c r="G332" s="3">
        <v>5</v>
      </c>
      <c r="H332" s="3">
        <v>0</v>
      </c>
      <c r="I332" s="3">
        <v>184</v>
      </c>
      <c r="J332">
        <f t="shared" si="10"/>
        <v>0</v>
      </c>
      <c r="K332">
        <f t="shared" si="11"/>
        <v>3</v>
      </c>
    </row>
    <row r="333" spans="1:11" ht="15.75" thickBot="1">
      <c r="A333" s="3">
        <v>245310</v>
      </c>
      <c r="B333" s="3" t="s">
        <v>640</v>
      </c>
      <c r="C333" s="4" t="s">
        <v>181</v>
      </c>
      <c r="D333" s="4" t="s">
        <v>174</v>
      </c>
      <c r="E333" s="4" t="s">
        <v>348</v>
      </c>
      <c r="F333" s="3">
        <v>2.2000000000000002</v>
      </c>
      <c r="G333" s="3">
        <v>6</v>
      </c>
      <c r="H333" s="3">
        <v>0</v>
      </c>
      <c r="I333" s="3">
        <v>136</v>
      </c>
      <c r="J333">
        <f t="shared" si="10"/>
        <v>0</v>
      </c>
      <c r="K333">
        <f t="shared" si="11"/>
        <v>3</v>
      </c>
    </row>
    <row r="334" spans="1:11" ht="15.75" thickBot="1">
      <c r="A334" s="3">
        <v>129925</v>
      </c>
      <c r="B334" s="3" t="s">
        <v>641</v>
      </c>
      <c r="C334" s="4" t="s">
        <v>350</v>
      </c>
      <c r="D334" s="4" t="s">
        <v>9</v>
      </c>
      <c r="E334" s="4" t="s">
        <v>353</v>
      </c>
      <c r="F334" s="3">
        <v>2.7</v>
      </c>
      <c r="G334" s="3">
        <v>567</v>
      </c>
      <c r="H334" s="3">
        <v>20</v>
      </c>
      <c r="I334" s="3">
        <v>196</v>
      </c>
      <c r="J334">
        <f t="shared" si="10"/>
        <v>3920</v>
      </c>
      <c r="K334">
        <f t="shared" si="11"/>
        <v>1</v>
      </c>
    </row>
    <row r="335" spans="1:11" ht="15.75" thickBot="1">
      <c r="A335" s="3">
        <v>128852</v>
      </c>
      <c r="B335" s="3" t="s">
        <v>641</v>
      </c>
      <c r="C335" s="4" t="s">
        <v>350</v>
      </c>
      <c r="D335" s="4" t="s">
        <v>9</v>
      </c>
      <c r="E335" s="4" t="s">
        <v>351</v>
      </c>
      <c r="F335" s="3">
        <v>2.9</v>
      </c>
      <c r="G335" s="3">
        <v>11</v>
      </c>
      <c r="H335" s="3">
        <v>0</v>
      </c>
      <c r="I335" s="3">
        <v>360</v>
      </c>
      <c r="J335">
        <f t="shared" si="10"/>
        <v>0</v>
      </c>
      <c r="K335">
        <f t="shared" si="11"/>
        <v>2</v>
      </c>
    </row>
    <row r="336" spans="1:11" ht="15.75" thickBot="1">
      <c r="A336" s="3">
        <v>130307</v>
      </c>
      <c r="B336" s="3" t="s">
        <v>641</v>
      </c>
      <c r="C336" s="4" t="s">
        <v>350</v>
      </c>
      <c r="D336" s="4" t="s">
        <v>9</v>
      </c>
      <c r="E336" s="4" t="s">
        <v>352</v>
      </c>
      <c r="F336" s="3">
        <v>3.1</v>
      </c>
      <c r="G336" s="3">
        <v>4</v>
      </c>
      <c r="H336" s="3">
        <v>0</v>
      </c>
      <c r="I336" s="3">
        <v>484</v>
      </c>
      <c r="J336">
        <f t="shared" si="10"/>
        <v>0</v>
      </c>
      <c r="K336">
        <f t="shared" si="11"/>
        <v>2</v>
      </c>
    </row>
    <row r="337" spans="1:11" ht="15.75" thickBot="1">
      <c r="A337" s="3">
        <v>128768</v>
      </c>
      <c r="B337" s="3" t="s">
        <v>642</v>
      </c>
      <c r="C337" s="4" t="s">
        <v>350</v>
      </c>
      <c r="D337" s="4" t="s">
        <v>15</v>
      </c>
      <c r="E337" s="4" t="s">
        <v>355</v>
      </c>
      <c r="F337" s="3">
        <v>3.4</v>
      </c>
      <c r="G337" s="3">
        <v>375</v>
      </c>
      <c r="H337" s="3">
        <v>13</v>
      </c>
      <c r="I337" s="3">
        <v>205</v>
      </c>
      <c r="J337">
        <f t="shared" si="10"/>
        <v>2665</v>
      </c>
      <c r="K337">
        <f t="shared" si="11"/>
        <v>1</v>
      </c>
    </row>
    <row r="338" spans="1:11" ht="15.75" thickBot="1">
      <c r="A338" s="3">
        <v>234143</v>
      </c>
      <c r="B338" s="3" t="s">
        <v>642</v>
      </c>
      <c r="C338" s="4" t="s">
        <v>350</v>
      </c>
      <c r="D338" s="4" t="s">
        <v>15</v>
      </c>
      <c r="E338" s="4" t="s">
        <v>354</v>
      </c>
      <c r="F338" s="3">
        <v>3</v>
      </c>
      <c r="G338" s="3">
        <v>9</v>
      </c>
      <c r="H338" s="3">
        <v>0</v>
      </c>
      <c r="I338" s="3">
        <v>248</v>
      </c>
      <c r="J338">
        <f t="shared" si="10"/>
        <v>0</v>
      </c>
      <c r="K338">
        <f t="shared" si="11"/>
        <v>2</v>
      </c>
    </row>
    <row r="339" spans="1:11" ht="15.75" thickBot="1">
      <c r="A339" s="3">
        <v>138431</v>
      </c>
      <c r="B339" s="3" t="s">
        <v>643</v>
      </c>
      <c r="C339" s="4" t="s">
        <v>350</v>
      </c>
      <c r="D339" s="4" t="s">
        <v>17</v>
      </c>
      <c r="E339" s="4" t="s">
        <v>356</v>
      </c>
      <c r="F339" s="3">
        <v>3.4</v>
      </c>
      <c r="G339" s="3">
        <v>948</v>
      </c>
      <c r="H339" s="3">
        <v>34</v>
      </c>
      <c r="I339" s="3">
        <v>262</v>
      </c>
      <c r="J339">
        <f t="shared" si="10"/>
        <v>8908</v>
      </c>
      <c r="K339">
        <f t="shared" si="11"/>
        <v>1</v>
      </c>
    </row>
    <row r="340" spans="1:11" ht="15.75" thickBot="1">
      <c r="A340" s="3">
        <v>130297</v>
      </c>
      <c r="B340" s="3" t="s">
        <v>643</v>
      </c>
      <c r="C340" s="4" t="s">
        <v>350</v>
      </c>
      <c r="D340" s="4" t="s">
        <v>17</v>
      </c>
      <c r="E340" s="4" t="s">
        <v>358</v>
      </c>
      <c r="F340" s="3">
        <v>3.5</v>
      </c>
      <c r="G340" s="3">
        <v>401</v>
      </c>
      <c r="H340" s="3">
        <v>14</v>
      </c>
      <c r="I340" s="3">
        <v>173</v>
      </c>
      <c r="J340">
        <f t="shared" si="10"/>
        <v>2422</v>
      </c>
      <c r="K340">
        <f t="shared" si="11"/>
        <v>2</v>
      </c>
    </row>
    <row r="341" spans="1:11" ht="15.75" thickBot="1">
      <c r="A341" s="3">
        <v>184860</v>
      </c>
      <c r="B341" s="3" t="s">
        <v>643</v>
      </c>
      <c r="C341" s="4" t="s">
        <v>350</v>
      </c>
      <c r="D341" s="4" t="s">
        <v>17</v>
      </c>
      <c r="E341" s="4" t="s">
        <v>357</v>
      </c>
      <c r="F341" s="3">
        <v>3.6</v>
      </c>
      <c r="G341" s="3">
        <v>6</v>
      </c>
      <c r="H341" s="3">
        <v>0</v>
      </c>
      <c r="I341" s="3">
        <v>238</v>
      </c>
      <c r="J341">
        <f t="shared" si="10"/>
        <v>0</v>
      </c>
      <c r="K341">
        <f t="shared" si="11"/>
        <v>3</v>
      </c>
    </row>
    <row r="342" spans="1:11" ht="15.75" thickBot="1">
      <c r="A342" s="3">
        <v>193414</v>
      </c>
      <c r="B342" s="3" t="s">
        <v>644</v>
      </c>
      <c r="C342" s="4" t="s">
        <v>350</v>
      </c>
      <c r="D342" s="4" t="s">
        <v>24</v>
      </c>
      <c r="E342" s="4" t="s">
        <v>363</v>
      </c>
      <c r="F342" s="3">
        <v>3.5</v>
      </c>
      <c r="G342" s="3">
        <v>264</v>
      </c>
      <c r="H342" s="3">
        <v>9</v>
      </c>
      <c r="I342" s="3">
        <v>192</v>
      </c>
      <c r="J342">
        <f t="shared" si="10"/>
        <v>1728</v>
      </c>
      <c r="K342">
        <f t="shared" si="11"/>
        <v>1</v>
      </c>
    </row>
    <row r="343" spans="1:11" ht="15.75" thickBot="1">
      <c r="A343" s="3">
        <v>185481</v>
      </c>
      <c r="B343" s="3" t="s">
        <v>644</v>
      </c>
      <c r="C343" s="4" t="s">
        <v>350</v>
      </c>
      <c r="D343" s="4" t="s">
        <v>24</v>
      </c>
      <c r="E343" s="4" t="s">
        <v>360</v>
      </c>
      <c r="F343" s="3">
        <v>2.9</v>
      </c>
      <c r="G343" s="3">
        <v>131</v>
      </c>
      <c r="H343" s="3">
        <v>5</v>
      </c>
      <c r="I343" s="3">
        <v>230</v>
      </c>
      <c r="J343">
        <f t="shared" si="10"/>
        <v>1150</v>
      </c>
      <c r="K343">
        <f t="shared" si="11"/>
        <v>2</v>
      </c>
    </row>
    <row r="344" spans="1:11" ht="15.75" thickBot="1">
      <c r="A344" s="3">
        <v>130675</v>
      </c>
      <c r="B344" s="3" t="s">
        <v>644</v>
      </c>
      <c r="C344" s="4" t="s">
        <v>350</v>
      </c>
      <c r="D344" s="4" t="s">
        <v>24</v>
      </c>
      <c r="E344" s="4" t="s">
        <v>362</v>
      </c>
      <c r="F344" s="3">
        <v>3.5</v>
      </c>
      <c r="G344" s="3">
        <v>110</v>
      </c>
      <c r="H344" s="3">
        <v>4</v>
      </c>
      <c r="I344" s="3">
        <v>164</v>
      </c>
      <c r="J344">
        <f t="shared" si="10"/>
        <v>656</v>
      </c>
      <c r="K344">
        <f t="shared" si="11"/>
        <v>3</v>
      </c>
    </row>
    <row r="345" spans="1:11" ht="15.75" thickBot="1">
      <c r="A345" s="3">
        <v>212451</v>
      </c>
      <c r="B345" s="3" t="s">
        <v>644</v>
      </c>
      <c r="C345" s="4" t="s">
        <v>350</v>
      </c>
      <c r="D345" s="4" t="s">
        <v>24</v>
      </c>
      <c r="E345" s="4" t="s">
        <v>361</v>
      </c>
      <c r="F345" s="3">
        <v>1.6</v>
      </c>
      <c r="G345" s="3">
        <v>46</v>
      </c>
      <c r="H345" s="3">
        <v>2</v>
      </c>
      <c r="I345" s="3">
        <v>149</v>
      </c>
      <c r="J345">
        <f t="shared" si="10"/>
        <v>298</v>
      </c>
      <c r="K345">
        <f t="shared" si="11"/>
        <v>4</v>
      </c>
    </row>
    <row r="346" spans="1:11" ht="15.75" thickBot="1">
      <c r="A346" s="3">
        <v>184830</v>
      </c>
      <c r="B346" s="3" t="s">
        <v>644</v>
      </c>
      <c r="C346" s="4" t="s">
        <v>350</v>
      </c>
      <c r="D346" s="4" t="s">
        <v>24</v>
      </c>
      <c r="E346" s="4" t="s">
        <v>364</v>
      </c>
      <c r="F346" s="3">
        <v>2.7</v>
      </c>
      <c r="G346" s="3">
        <v>59</v>
      </c>
      <c r="H346" s="3">
        <v>2</v>
      </c>
      <c r="I346" s="3">
        <v>117</v>
      </c>
      <c r="J346">
        <f t="shared" si="10"/>
        <v>234</v>
      </c>
      <c r="K346">
        <f t="shared" si="11"/>
        <v>4</v>
      </c>
    </row>
    <row r="347" spans="1:11" ht="15.75" thickBot="1">
      <c r="A347" s="3">
        <v>236072</v>
      </c>
      <c r="B347" s="3" t="s">
        <v>644</v>
      </c>
      <c r="C347" s="4" t="s">
        <v>350</v>
      </c>
      <c r="D347" s="4" t="s">
        <v>24</v>
      </c>
      <c r="E347" s="4" t="s">
        <v>359</v>
      </c>
      <c r="F347" s="3">
        <v>2.1</v>
      </c>
      <c r="G347" s="3">
        <v>20</v>
      </c>
      <c r="H347" s="3">
        <v>1</v>
      </c>
      <c r="I347" s="3">
        <v>298</v>
      </c>
      <c r="J347">
        <f t="shared" si="10"/>
        <v>298</v>
      </c>
      <c r="K347">
        <f t="shared" si="11"/>
        <v>6</v>
      </c>
    </row>
    <row r="348" spans="1:11" ht="15.75" thickBot="1">
      <c r="A348" s="3">
        <v>128699</v>
      </c>
      <c r="B348" s="3" t="s">
        <v>645</v>
      </c>
      <c r="C348" s="4" t="s">
        <v>350</v>
      </c>
      <c r="D348" s="4" t="s">
        <v>36</v>
      </c>
      <c r="E348" s="4" t="s">
        <v>381</v>
      </c>
      <c r="F348" s="3">
        <v>3.1</v>
      </c>
      <c r="G348" s="3">
        <v>831</v>
      </c>
      <c r="H348" s="3">
        <v>30</v>
      </c>
      <c r="I348" s="3">
        <v>173</v>
      </c>
      <c r="J348">
        <f t="shared" si="10"/>
        <v>5190</v>
      </c>
      <c r="K348">
        <f t="shared" si="11"/>
        <v>1</v>
      </c>
    </row>
    <row r="349" spans="1:11" ht="15.75" thickBot="1">
      <c r="A349" s="3">
        <v>128839</v>
      </c>
      <c r="B349" s="3" t="s">
        <v>645</v>
      </c>
      <c r="C349" s="4" t="s">
        <v>350</v>
      </c>
      <c r="D349" s="4" t="s">
        <v>36</v>
      </c>
      <c r="E349" s="4" t="s">
        <v>379</v>
      </c>
      <c r="F349" s="3">
        <v>3</v>
      </c>
      <c r="G349" s="3">
        <v>310</v>
      </c>
      <c r="H349" s="3">
        <v>11</v>
      </c>
      <c r="I349" s="3">
        <v>227</v>
      </c>
      <c r="J349">
        <f t="shared" si="10"/>
        <v>2497</v>
      </c>
      <c r="K349">
        <f t="shared" si="11"/>
        <v>2</v>
      </c>
    </row>
    <row r="350" spans="1:11" ht="15.75" thickBot="1">
      <c r="A350" s="3">
        <v>129948</v>
      </c>
      <c r="B350" s="3" t="s">
        <v>645</v>
      </c>
      <c r="C350" s="4" t="s">
        <v>350</v>
      </c>
      <c r="D350" s="4" t="s">
        <v>36</v>
      </c>
      <c r="E350" s="4" t="s">
        <v>382</v>
      </c>
      <c r="F350" s="3">
        <v>3.5</v>
      </c>
      <c r="G350" s="3">
        <v>189</v>
      </c>
      <c r="H350" s="3">
        <v>7</v>
      </c>
      <c r="I350" s="3">
        <v>154</v>
      </c>
      <c r="J350">
        <f t="shared" si="10"/>
        <v>1078</v>
      </c>
      <c r="K350">
        <f t="shared" si="11"/>
        <v>3</v>
      </c>
    </row>
    <row r="351" spans="1:11" ht="15.75" thickBot="1">
      <c r="A351" s="3">
        <v>128793</v>
      </c>
      <c r="B351" s="3" t="s">
        <v>645</v>
      </c>
      <c r="C351" s="4" t="s">
        <v>350</v>
      </c>
      <c r="D351" s="4" t="s">
        <v>36</v>
      </c>
      <c r="E351" s="4" t="s">
        <v>377</v>
      </c>
      <c r="F351" s="3">
        <v>3.5</v>
      </c>
      <c r="G351" s="3">
        <v>167</v>
      </c>
      <c r="H351" s="3">
        <v>6</v>
      </c>
      <c r="I351" s="3">
        <v>167</v>
      </c>
      <c r="J351">
        <f t="shared" si="10"/>
        <v>1002</v>
      </c>
      <c r="K351">
        <f t="shared" si="11"/>
        <v>4</v>
      </c>
    </row>
    <row r="352" spans="1:11" ht="15.75" thickBot="1">
      <c r="A352" s="3">
        <v>129960</v>
      </c>
      <c r="B352" s="3" t="s">
        <v>645</v>
      </c>
      <c r="C352" s="4" t="s">
        <v>350</v>
      </c>
      <c r="D352" s="4" t="s">
        <v>36</v>
      </c>
      <c r="E352" s="4" t="s">
        <v>366</v>
      </c>
      <c r="F352" s="3">
        <v>3.5</v>
      </c>
      <c r="G352" s="3">
        <v>130</v>
      </c>
      <c r="H352" s="3">
        <v>5</v>
      </c>
      <c r="I352" s="3">
        <v>199</v>
      </c>
      <c r="J352">
        <f t="shared" si="10"/>
        <v>995</v>
      </c>
      <c r="K352">
        <f t="shared" si="11"/>
        <v>5</v>
      </c>
    </row>
    <row r="353" spans="1:11" ht="15.75" thickBot="1">
      <c r="A353" s="3">
        <v>184844</v>
      </c>
      <c r="B353" s="3" t="s">
        <v>645</v>
      </c>
      <c r="C353" s="4" t="s">
        <v>350</v>
      </c>
      <c r="D353" s="4" t="s">
        <v>36</v>
      </c>
      <c r="E353" s="4" t="s">
        <v>378</v>
      </c>
      <c r="F353" s="3">
        <v>2.6</v>
      </c>
      <c r="G353" s="3">
        <v>118</v>
      </c>
      <c r="H353" s="3">
        <v>4</v>
      </c>
      <c r="I353" s="3">
        <v>152</v>
      </c>
      <c r="J353">
        <f t="shared" si="10"/>
        <v>608</v>
      </c>
      <c r="K353">
        <f t="shared" si="11"/>
        <v>6</v>
      </c>
    </row>
    <row r="354" spans="1:11" ht="15.75" thickBot="1">
      <c r="A354" s="3">
        <v>128789</v>
      </c>
      <c r="B354" s="3" t="s">
        <v>645</v>
      </c>
      <c r="C354" s="4" t="s">
        <v>350</v>
      </c>
      <c r="D354" s="4" t="s">
        <v>36</v>
      </c>
      <c r="E354" s="4" t="s">
        <v>380</v>
      </c>
      <c r="F354" s="3">
        <v>3.4</v>
      </c>
      <c r="G354" s="3">
        <v>115</v>
      </c>
      <c r="H354" s="3">
        <v>4</v>
      </c>
      <c r="I354" s="3">
        <v>306</v>
      </c>
      <c r="J354">
        <f t="shared" si="10"/>
        <v>1224</v>
      </c>
      <c r="K354">
        <f t="shared" si="11"/>
        <v>6</v>
      </c>
    </row>
    <row r="355" spans="1:11" ht="15.75" thickBot="1">
      <c r="A355" s="3">
        <v>185482</v>
      </c>
      <c r="B355" s="3" t="s">
        <v>645</v>
      </c>
      <c r="C355" s="4" t="s">
        <v>350</v>
      </c>
      <c r="D355" s="4" t="s">
        <v>36</v>
      </c>
      <c r="E355" s="4" t="s">
        <v>372</v>
      </c>
      <c r="F355" s="3">
        <v>2.7</v>
      </c>
      <c r="G355" s="3">
        <v>88</v>
      </c>
      <c r="H355" s="3">
        <v>3</v>
      </c>
      <c r="I355" s="3">
        <v>159</v>
      </c>
      <c r="J355">
        <f t="shared" si="10"/>
        <v>477</v>
      </c>
      <c r="K355">
        <f t="shared" si="11"/>
        <v>8</v>
      </c>
    </row>
    <row r="356" spans="1:11" ht="15.75" thickBot="1">
      <c r="A356" s="3">
        <v>130300</v>
      </c>
      <c r="B356" s="3" t="s">
        <v>645</v>
      </c>
      <c r="C356" s="4" t="s">
        <v>350</v>
      </c>
      <c r="D356" s="4" t="s">
        <v>36</v>
      </c>
      <c r="E356" s="4" t="s">
        <v>369</v>
      </c>
      <c r="F356" s="3">
        <v>3.7</v>
      </c>
      <c r="G356" s="3">
        <v>60</v>
      </c>
      <c r="H356" s="3">
        <v>2</v>
      </c>
      <c r="I356" s="3">
        <v>151</v>
      </c>
      <c r="J356">
        <f t="shared" si="10"/>
        <v>302</v>
      </c>
      <c r="K356">
        <f t="shared" si="11"/>
        <v>9</v>
      </c>
    </row>
    <row r="357" spans="1:11" ht="15.75" thickBot="1">
      <c r="A357" s="3">
        <v>128719</v>
      </c>
      <c r="B357" s="3" t="s">
        <v>645</v>
      </c>
      <c r="C357" s="4" t="s">
        <v>350</v>
      </c>
      <c r="D357" s="4" t="s">
        <v>36</v>
      </c>
      <c r="E357" s="4" t="s">
        <v>376</v>
      </c>
      <c r="F357" s="3">
        <v>3.2</v>
      </c>
      <c r="G357" s="3">
        <v>49</v>
      </c>
      <c r="H357" s="3">
        <v>2</v>
      </c>
      <c r="I357" s="3">
        <v>176</v>
      </c>
      <c r="J357">
        <f t="shared" si="10"/>
        <v>352</v>
      </c>
      <c r="K357">
        <f t="shared" si="11"/>
        <v>9</v>
      </c>
    </row>
    <row r="358" spans="1:11" ht="15.75" thickBot="1">
      <c r="A358" s="3">
        <v>184855</v>
      </c>
      <c r="B358" s="3" t="s">
        <v>645</v>
      </c>
      <c r="C358" s="4" t="s">
        <v>350</v>
      </c>
      <c r="D358" s="4" t="s">
        <v>36</v>
      </c>
      <c r="E358" s="4" t="s">
        <v>365</v>
      </c>
      <c r="F358" s="3">
        <v>2.7</v>
      </c>
      <c r="G358" s="3">
        <v>16</v>
      </c>
      <c r="H358" s="3">
        <v>1</v>
      </c>
      <c r="I358" s="3">
        <v>183</v>
      </c>
      <c r="J358">
        <f t="shared" si="10"/>
        <v>183</v>
      </c>
      <c r="K358">
        <f t="shared" si="11"/>
        <v>11</v>
      </c>
    </row>
    <row r="359" spans="1:11" ht="15.75" thickBot="1">
      <c r="A359" s="3">
        <v>196128</v>
      </c>
      <c r="B359" s="3" t="s">
        <v>645</v>
      </c>
      <c r="C359" s="4" t="s">
        <v>350</v>
      </c>
      <c r="D359" s="4" t="s">
        <v>36</v>
      </c>
      <c r="E359" s="4" t="s">
        <v>370</v>
      </c>
      <c r="F359" s="3">
        <v>2.4</v>
      </c>
      <c r="G359" s="3">
        <v>31</v>
      </c>
      <c r="H359" s="3">
        <v>1</v>
      </c>
      <c r="I359" s="3">
        <v>165</v>
      </c>
      <c r="J359">
        <f t="shared" si="10"/>
        <v>165</v>
      </c>
      <c r="K359">
        <f t="shared" si="11"/>
        <v>11</v>
      </c>
    </row>
    <row r="360" spans="1:11" ht="15.75" thickBot="1">
      <c r="A360" s="3">
        <v>196426</v>
      </c>
      <c r="B360" s="3" t="s">
        <v>645</v>
      </c>
      <c r="C360" s="4" t="s">
        <v>350</v>
      </c>
      <c r="D360" s="4" t="s">
        <v>36</v>
      </c>
      <c r="E360" s="4" t="s">
        <v>374</v>
      </c>
      <c r="F360" s="3">
        <v>2.7</v>
      </c>
      <c r="G360" s="3">
        <v>36</v>
      </c>
      <c r="H360" s="3">
        <v>1</v>
      </c>
      <c r="I360" s="3">
        <v>118</v>
      </c>
      <c r="J360">
        <f t="shared" si="10"/>
        <v>118</v>
      </c>
      <c r="K360">
        <f t="shared" si="11"/>
        <v>11</v>
      </c>
    </row>
    <row r="361" spans="1:11" ht="15.75" thickBot="1">
      <c r="A361" s="3">
        <v>216414</v>
      </c>
      <c r="B361" s="3" t="s">
        <v>645</v>
      </c>
      <c r="C361" s="4" t="s">
        <v>350</v>
      </c>
      <c r="D361" s="4" t="s">
        <v>36</v>
      </c>
      <c r="E361" s="4" t="s">
        <v>367</v>
      </c>
      <c r="F361" s="3">
        <v>1.3</v>
      </c>
      <c r="G361" s="3">
        <v>10</v>
      </c>
      <c r="H361" s="3">
        <v>0</v>
      </c>
      <c r="I361" s="3">
        <v>182</v>
      </c>
      <c r="J361">
        <f t="shared" si="10"/>
        <v>0</v>
      </c>
      <c r="K361">
        <f t="shared" si="11"/>
        <v>14</v>
      </c>
    </row>
    <row r="362" spans="1:11" ht="15.75" thickBot="1">
      <c r="A362" s="3">
        <v>216170</v>
      </c>
      <c r="B362" s="3" t="s">
        <v>645</v>
      </c>
      <c r="C362" s="4" t="s">
        <v>350</v>
      </c>
      <c r="D362" s="4" t="s">
        <v>36</v>
      </c>
      <c r="E362" s="4" t="s">
        <v>368</v>
      </c>
      <c r="F362" s="3">
        <v>3</v>
      </c>
      <c r="G362" s="3">
        <v>1</v>
      </c>
      <c r="H362" s="3">
        <v>0</v>
      </c>
      <c r="I362" s="3">
        <v>80</v>
      </c>
      <c r="J362">
        <f t="shared" si="10"/>
        <v>0</v>
      </c>
      <c r="K362">
        <f t="shared" si="11"/>
        <v>14</v>
      </c>
    </row>
    <row r="363" spans="1:11" ht="15.75" thickBot="1">
      <c r="A363" s="3">
        <v>130775</v>
      </c>
      <c r="B363" s="3" t="s">
        <v>645</v>
      </c>
      <c r="C363" s="4" t="s">
        <v>350</v>
      </c>
      <c r="D363" s="4" t="s">
        <v>36</v>
      </c>
      <c r="E363" s="4" t="s">
        <v>371</v>
      </c>
      <c r="F363" s="3">
        <v>2.9</v>
      </c>
      <c r="G363" s="3">
        <v>5</v>
      </c>
      <c r="H363" s="3">
        <v>0</v>
      </c>
      <c r="I363" s="3">
        <v>170</v>
      </c>
      <c r="J363">
        <f t="shared" si="10"/>
        <v>0</v>
      </c>
      <c r="K363">
        <f t="shared" si="11"/>
        <v>14</v>
      </c>
    </row>
    <row r="364" spans="1:11" ht="15.75" thickBot="1">
      <c r="A364" s="3">
        <v>130684</v>
      </c>
      <c r="B364" s="3" t="s">
        <v>645</v>
      </c>
      <c r="C364" s="4" t="s">
        <v>350</v>
      </c>
      <c r="D364" s="4" t="s">
        <v>36</v>
      </c>
      <c r="E364" s="4" t="s">
        <v>373</v>
      </c>
      <c r="F364" s="3">
        <v>3.5</v>
      </c>
      <c r="G364" s="3">
        <v>1</v>
      </c>
      <c r="H364" s="3">
        <v>0</v>
      </c>
      <c r="I364" s="3">
        <v>278</v>
      </c>
      <c r="J364">
        <f t="shared" si="10"/>
        <v>0</v>
      </c>
      <c r="K364">
        <f t="shared" si="11"/>
        <v>14</v>
      </c>
    </row>
    <row r="365" spans="1:11" ht="15.75" thickBot="1">
      <c r="A365" s="3">
        <v>184859</v>
      </c>
      <c r="B365" s="3" t="s">
        <v>645</v>
      </c>
      <c r="C365" s="4" t="s">
        <v>350</v>
      </c>
      <c r="D365" s="4" t="s">
        <v>36</v>
      </c>
      <c r="E365" s="4" t="s">
        <v>375</v>
      </c>
      <c r="F365" s="3">
        <v>1.6</v>
      </c>
      <c r="G365" s="3">
        <v>7</v>
      </c>
      <c r="H365" s="3">
        <v>0</v>
      </c>
      <c r="I365" s="3">
        <v>218</v>
      </c>
      <c r="J365">
        <f t="shared" si="10"/>
        <v>0</v>
      </c>
      <c r="K365">
        <f t="shared" si="11"/>
        <v>14</v>
      </c>
    </row>
    <row r="366" spans="1:11" ht="15.75" thickBot="1">
      <c r="A366" s="3">
        <v>130670</v>
      </c>
      <c r="B366" s="3" t="s">
        <v>645</v>
      </c>
      <c r="C366" s="4" t="s">
        <v>350</v>
      </c>
      <c r="D366" s="4" t="s">
        <v>36</v>
      </c>
      <c r="E366" s="4" t="s">
        <v>383</v>
      </c>
      <c r="F366" s="3">
        <v>3.3</v>
      </c>
      <c r="G366" s="3">
        <v>2</v>
      </c>
      <c r="H366" s="3">
        <v>0</v>
      </c>
      <c r="I366" s="3">
        <v>152</v>
      </c>
      <c r="J366">
        <f t="shared" si="10"/>
        <v>0</v>
      </c>
      <c r="K366">
        <f t="shared" si="11"/>
        <v>14</v>
      </c>
    </row>
    <row r="367" spans="1:11" ht="15.75" thickBot="1">
      <c r="A367" s="3">
        <v>128740</v>
      </c>
      <c r="B367" s="3" t="s">
        <v>646</v>
      </c>
      <c r="C367" s="4" t="s">
        <v>350</v>
      </c>
      <c r="D367" s="4" t="s">
        <v>46</v>
      </c>
      <c r="E367" s="4" t="s">
        <v>388</v>
      </c>
      <c r="F367" s="3">
        <v>3.2</v>
      </c>
      <c r="G367" s="3">
        <v>163</v>
      </c>
      <c r="H367" s="3">
        <v>6</v>
      </c>
      <c r="I367" s="3">
        <v>362</v>
      </c>
      <c r="J367">
        <f t="shared" si="10"/>
        <v>2172</v>
      </c>
      <c r="K367">
        <f t="shared" si="11"/>
        <v>1</v>
      </c>
    </row>
    <row r="368" spans="1:11" ht="15.75" thickBot="1">
      <c r="A368" s="3">
        <v>128761</v>
      </c>
      <c r="B368" s="3" t="s">
        <v>646</v>
      </c>
      <c r="C368" s="4" t="s">
        <v>350</v>
      </c>
      <c r="D368" s="4" t="s">
        <v>46</v>
      </c>
      <c r="E368" s="4" t="s">
        <v>384</v>
      </c>
      <c r="F368" s="3">
        <v>3.9</v>
      </c>
      <c r="G368" s="3">
        <v>78</v>
      </c>
      <c r="H368" s="3">
        <v>3</v>
      </c>
      <c r="I368" s="3">
        <v>237</v>
      </c>
      <c r="J368">
        <f t="shared" si="10"/>
        <v>711</v>
      </c>
      <c r="K368">
        <f t="shared" si="11"/>
        <v>2</v>
      </c>
    </row>
    <row r="369" spans="1:11" ht="15.75" thickBot="1">
      <c r="A369" s="3">
        <v>130477</v>
      </c>
      <c r="B369" s="3" t="s">
        <v>646</v>
      </c>
      <c r="C369" s="4" t="s">
        <v>350</v>
      </c>
      <c r="D369" s="4" t="s">
        <v>46</v>
      </c>
      <c r="E369" s="4" t="s">
        <v>386</v>
      </c>
      <c r="F369" s="3">
        <v>3.2</v>
      </c>
      <c r="G369" s="3">
        <v>44</v>
      </c>
      <c r="H369" s="3">
        <v>2</v>
      </c>
      <c r="I369" s="3">
        <v>209</v>
      </c>
      <c r="J369">
        <f t="shared" si="10"/>
        <v>418</v>
      </c>
      <c r="K369">
        <f t="shared" si="11"/>
        <v>3</v>
      </c>
    </row>
    <row r="370" spans="1:11" ht="15.75" thickBot="1">
      <c r="A370" s="3">
        <v>128825</v>
      </c>
      <c r="B370" s="3" t="s">
        <v>646</v>
      </c>
      <c r="C370" s="4" t="s">
        <v>350</v>
      </c>
      <c r="D370" s="4" t="s">
        <v>46</v>
      </c>
      <c r="E370" s="4" t="s">
        <v>387</v>
      </c>
      <c r="F370" s="3">
        <v>3.9</v>
      </c>
      <c r="G370" s="3">
        <v>54</v>
      </c>
      <c r="H370" s="3">
        <v>2</v>
      </c>
      <c r="I370" s="3">
        <v>220</v>
      </c>
      <c r="J370">
        <f t="shared" si="10"/>
        <v>440</v>
      </c>
      <c r="K370">
        <f t="shared" si="11"/>
        <v>3</v>
      </c>
    </row>
    <row r="371" spans="1:11" ht="15.75" thickBot="1">
      <c r="A371" s="3">
        <v>130301</v>
      </c>
      <c r="B371" s="3" t="s">
        <v>646</v>
      </c>
      <c r="C371" s="4" t="s">
        <v>350</v>
      </c>
      <c r="D371" s="4" t="s">
        <v>46</v>
      </c>
      <c r="E371" s="4" t="s">
        <v>385</v>
      </c>
      <c r="F371" s="3">
        <v>3.5</v>
      </c>
      <c r="G371" s="3">
        <v>11</v>
      </c>
      <c r="H371" s="3">
        <v>0</v>
      </c>
      <c r="I371" s="3">
        <v>409</v>
      </c>
      <c r="J371">
        <f t="shared" si="10"/>
        <v>0</v>
      </c>
      <c r="K371">
        <f t="shared" si="11"/>
        <v>5</v>
      </c>
    </row>
    <row r="372" spans="1:11" ht="15.75" thickBot="1">
      <c r="A372" s="3">
        <v>193510</v>
      </c>
      <c r="B372" s="3" t="s">
        <v>646</v>
      </c>
      <c r="C372" s="4" t="s">
        <v>350</v>
      </c>
      <c r="D372" s="4" t="s">
        <v>46</v>
      </c>
      <c r="E372" s="4" t="s">
        <v>389</v>
      </c>
      <c r="F372" s="3">
        <v>2.6</v>
      </c>
      <c r="G372" s="3">
        <v>11</v>
      </c>
      <c r="H372" s="3">
        <v>0</v>
      </c>
      <c r="I372" s="3">
        <v>358</v>
      </c>
      <c r="J372">
        <f t="shared" si="10"/>
        <v>0</v>
      </c>
      <c r="K372">
        <f t="shared" si="11"/>
        <v>5</v>
      </c>
    </row>
    <row r="373" spans="1:11" ht="15.75" thickBot="1">
      <c r="A373" s="3">
        <v>128767</v>
      </c>
      <c r="B373" s="3" t="s">
        <v>646</v>
      </c>
      <c r="C373" s="4" t="s">
        <v>350</v>
      </c>
      <c r="D373" s="4" t="s">
        <v>46</v>
      </c>
      <c r="E373" s="4" t="s">
        <v>390</v>
      </c>
      <c r="F373" s="3">
        <v>3.6</v>
      </c>
      <c r="G373" s="3">
        <v>7</v>
      </c>
      <c r="H373" s="3">
        <v>0</v>
      </c>
      <c r="I373" s="3">
        <v>351</v>
      </c>
      <c r="J373">
        <f t="shared" si="10"/>
        <v>0</v>
      </c>
      <c r="K373">
        <f t="shared" si="11"/>
        <v>5</v>
      </c>
    </row>
    <row r="374" spans="1:11" ht="15.75" thickBot="1">
      <c r="A374" s="3">
        <v>128829</v>
      </c>
      <c r="B374" s="3" t="s">
        <v>647</v>
      </c>
      <c r="C374" s="4" t="s">
        <v>350</v>
      </c>
      <c r="D374" s="4" t="s">
        <v>57</v>
      </c>
      <c r="E374" s="4" t="s">
        <v>391</v>
      </c>
      <c r="F374" s="3">
        <v>3.7</v>
      </c>
      <c r="G374" s="3">
        <v>162</v>
      </c>
      <c r="H374" s="3">
        <v>6</v>
      </c>
      <c r="I374" s="3">
        <v>184</v>
      </c>
      <c r="J374">
        <f t="shared" si="10"/>
        <v>1104</v>
      </c>
      <c r="K374">
        <f t="shared" si="11"/>
        <v>1</v>
      </c>
    </row>
    <row r="375" spans="1:11" ht="15.75" thickBot="1">
      <c r="A375" s="3">
        <v>130705</v>
      </c>
      <c r="B375" s="3" t="s">
        <v>647</v>
      </c>
      <c r="C375" s="4" t="s">
        <v>350</v>
      </c>
      <c r="D375" s="4" t="s">
        <v>57</v>
      </c>
      <c r="E375" s="4" t="s">
        <v>60</v>
      </c>
      <c r="F375" s="3">
        <v>3.3</v>
      </c>
      <c r="G375" s="3">
        <v>16</v>
      </c>
      <c r="H375" s="3">
        <v>1</v>
      </c>
      <c r="I375" s="3">
        <v>240</v>
      </c>
      <c r="J375">
        <f t="shared" si="10"/>
        <v>240</v>
      </c>
      <c r="K375">
        <f t="shared" si="11"/>
        <v>2</v>
      </c>
    </row>
    <row r="376" spans="1:11" ht="15.75" thickBot="1">
      <c r="A376" s="3">
        <v>128801</v>
      </c>
      <c r="B376" s="3" t="s">
        <v>647</v>
      </c>
      <c r="C376" s="4" t="s">
        <v>350</v>
      </c>
      <c r="D376" s="4" t="s">
        <v>57</v>
      </c>
      <c r="E376" s="4" t="s">
        <v>392</v>
      </c>
      <c r="F376" s="3">
        <v>3.8</v>
      </c>
      <c r="G376" s="3">
        <v>5</v>
      </c>
      <c r="H376" s="3">
        <v>0</v>
      </c>
      <c r="I376" s="3">
        <v>166</v>
      </c>
      <c r="J376">
        <f t="shared" si="10"/>
        <v>0</v>
      </c>
      <c r="K376">
        <f t="shared" si="11"/>
        <v>3</v>
      </c>
    </row>
    <row r="377" spans="1:11" ht="15.75" thickBot="1">
      <c r="A377" s="3">
        <v>203177</v>
      </c>
      <c r="B377" s="3" t="s">
        <v>647</v>
      </c>
      <c r="C377" s="4" t="s">
        <v>350</v>
      </c>
      <c r="D377" s="4" t="s">
        <v>57</v>
      </c>
      <c r="E377" s="4" t="s">
        <v>393</v>
      </c>
      <c r="F377" s="3">
        <v>2.5</v>
      </c>
      <c r="G377" s="3">
        <v>3</v>
      </c>
      <c r="H377" s="3">
        <v>0</v>
      </c>
      <c r="I377" s="3">
        <v>127</v>
      </c>
      <c r="J377">
        <f t="shared" si="10"/>
        <v>0</v>
      </c>
      <c r="K377">
        <f t="shared" si="11"/>
        <v>3</v>
      </c>
    </row>
    <row r="378" spans="1:11" ht="15.75" thickBot="1">
      <c r="A378" s="3">
        <v>130298</v>
      </c>
      <c r="B378" s="3" t="s">
        <v>648</v>
      </c>
      <c r="C378" s="4" t="s">
        <v>350</v>
      </c>
      <c r="D378" s="4" t="s">
        <v>244</v>
      </c>
      <c r="E378" s="4" t="s">
        <v>176</v>
      </c>
      <c r="F378" s="3">
        <v>3.5</v>
      </c>
      <c r="G378" s="3">
        <v>110</v>
      </c>
      <c r="H378" s="3">
        <v>4</v>
      </c>
      <c r="I378" s="3">
        <v>282</v>
      </c>
      <c r="J378">
        <f t="shared" si="10"/>
        <v>1128</v>
      </c>
      <c r="K378">
        <f t="shared" si="11"/>
        <v>1</v>
      </c>
    </row>
    <row r="379" spans="1:11" ht="15.75" thickBot="1">
      <c r="A379" s="3">
        <v>128840</v>
      </c>
      <c r="B379" s="3" t="s">
        <v>649</v>
      </c>
      <c r="C379" s="4" t="s">
        <v>350</v>
      </c>
      <c r="D379" s="4" t="s">
        <v>67</v>
      </c>
      <c r="E379" s="4" t="s">
        <v>423</v>
      </c>
      <c r="F379" s="3">
        <v>3.1</v>
      </c>
      <c r="G379" s="3">
        <v>635</v>
      </c>
      <c r="H379" s="3">
        <v>23</v>
      </c>
      <c r="I379" s="3">
        <v>194</v>
      </c>
      <c r="J379">
        <f t="shared" si="10"/>
        <v>4462</v>
      </c>
      <c r="K379">
        <f t="shared" si="11"/>
        <v>1</v>
      </c>
    </row>
    <row r="380" spans="1:11" ht="15.75" thickBot="1">
      <c r="A380" s="3">
        <v>198460</v>
      </c>
      <c r="B380" s="3" t="s">
        <v>649</v>
      </c>
      <c r="C380" s="4" t="s">
        <v>350</v>
      </c>
      <c r="D380" s="4" t="s">
        <v>67</v>
      </c>
      <c r="E380" s="4" t="s">
        <v>401</v>
      </c>
      <c r="F380" s="3">
        <v>2.7</v>
      </c>
      <c r="G380" s="3">
        <v>496</v>
      </c>
      <c r="H380" s="3">
        <v>18</v>
      </c>
      <c r="I380" s="3">
        <v>340</v>
      </c>
      <c r="J380">
        <f t="shared" si="10"/>
        <v>6120</v>
      </c>
      <c r="K380">
        <f t="shared" si="11"/>
        <v>2</v>
      </c>
    </row>
    <row r="381" spans="1:11" ht="15.75" thickBot="1">
      <c r="A381" s="3">
        <v>187556</v>
      </c>
      <c r="B381" s="3" t="s">
        <v>649</v>
      </c>
      <c r="C381" s="4" t="s">
        <v>350</v>
      </c>
      <c r="D381" s="4" t="s">
        <v>67</v>
      </c>
      <c r="E381" s="4" t="s">
        <v>412</v>
      </c>
      <c r="F381" s="3">
        <v>2.7</v>
      </c>
      <c r="G381" s="3">
        <v>472</v>
      </c>
      <c r="H381" s="3">
        <v>17</v>
      </c>
      <c r="I381" s="3">
        <v>246</v>
      </c>
      <c r="J381">
        <f t="shared" si="10"/>
        <v>4182</v>
      </c>
      <c r="K381">
        <f t="shared" si="11"/>
        <v>3</v>
      </c>
    </row>
    <row r="382" spans="1:11" ht="15.75" thickBot="1">
      <c r="A382" s="3">
        <v>128814</v>
      </c>
      <c r="B382" s="3" t="s">
        <v>649</v>
      </c>
      <c r="C382" s="4" t="s">
        <v>350</v>
      </c>
      <c r="D382" s="4" t="s">
        <v>67</v>
      </c>
      <c r="E382" s="4" t="s">
        <v>406</v>
      </c>
      <c r="F382" s="3">
        <v>3.1</v>
      </c>
      <c r="G382" s="3">
        <v>456</v>
      </c>
      <c r="H382" s="3">
        <v>16</v>
      </c>
      <c r="I382" s="3">
        <v>198</v>
      </c>
      <c r="J382">
        <f t="shared" si="10"/>
        <v>3168</v>
      </c>
      <c r="K382">
        <f t="shared" si="11"/>
        <v>4</v>
      </c>
    </row>
    <row r="383" spans="1:11" ht="15.75" thickBot="1">
      <c r="A383" s="3">
        <v>184861</v>
      </c>
      <c r="B383" s="3" t="s">
        <v>649</v>
      </c>
      <c r="C383" s="4" t="s">
        <v>350</v>
      </c>
      <c r="D383" s="4" t="s">
        <v>67</v>
      </c>
      <c r="E383" s="4" t="s">
        <v>411</v>
      </c>
      <c r="F383" s="3">
        <v>1.9</v>
      </c>
      <c r="G383" s="3">
        <v>392</v>
      </c>
      <c r="H383" s="3">
        <v>14</v>
      </c>
      <c r="I383" s="3">
        <v>209</v>
      </c>
      <c r="J383">
        <f t="shared" si="10"/>
        <v>2926</v>
      </c>
      <c r="K383">
        <f t="shared" si="11"/>
        <v>5</v>
      </c>
    </row>
    <row r="384" spans="1:11" ht="15.75" thickBot="1">
      <c r="A384" s="3">
        <v>130294</v>
      </c>
      <c r="B384" s="3" t="s">
        <v>649</v>
      </c>
      <c r="C384" s="4" t="s">
        <v>350</v>
      </c>
      <c r="D384" s="4" t="s">
        <v>67</v>
      </c>
      <c r="E384" s="4" t="s">
        <v>417</v>
      </c>
      <c r="F384" s="3">
        <v>3.4</v>
      </c>
      <c r="G384" s="3">
        <v>393</v>
      </c>
      <c r="H384" s="3">
        <v>14</v>
      </c>
      <c r="I384" s="3">
        <v>247</v>
      </c>
      <c r="J384">
        <f t="shared" si="10"/>
        <v>3458</v>
      </c>
      <c r="K384">
        <f t="shared" si="11"/>
        <v>5</v>
      </c>
    </row>
    <row r="385" spans="1:11" ht="15.75" thickBot="1">
      <c r="A385" s="3">
        <v>184858</v>
      </c>
      <c r="B385" s="3" t="s">
        <v>649</v>
      </c>
      <c r="C385" s="4" t="s">
        <v>350</v>
      </c>
      <c r="D385" s="4" t="s">
        <v>67</v>
      </c>
      <c r="E385" s="4" t="s">
        <v>414</v>
      </c>
      <c r="F385" s="3">
        <v>2.8</v>
      </c>
      <c r="G385" s="3">
        <v>278</v>
      </c>
      <c r="H385" s="3">
        <v>10</v>
      </c>
      <c r="I385" s="3">
        <v>201</v>
      </c>
      <c r="J385">
        <f t="shared" si="10"/>
        <v>2010</v>
      </c>
      <c r="K385">
        <f t="shared" si="11"/>
        <v>7</v>
      </c>
    </row>
    <row r="386" spans="1:11" ht="15.75" thickBot="1">
      <c r="A386" s="3">
        <v>128835</v>
      </c>
      <c r="B386" s="3" t="s">
        <v>649</v>
      </c>
      <c r="C386" s="4" t="s">
        <v>350</v>
      </c>
      <c r="D386" s="4" t="s">
        <v>67</v>
      </c>
      <c r="E386" s="4" t="s">
        <v>398</v>
      </c>
      <c r="F386" s="3">
        <v>3</v>
      </c>
      <c r="G386" s="3">
        <v>260</v>
      </c>
      <c r="H386" s="3">
        <v>9</v>
      </c>
      <c r="I386" s="3">
        <v>151</v>
      </c>
      <c r="J386">
        <f t="shared" ref="J386:J449" si="12">I386*H386</f>
        <v>1359</v>
      </c>
      <c r="K386">
        <f t="shared" si="11"/>
        <v>8</v>
      </c>
    </row>
    <row r="387" spans="1:11" ht="15.75" thickBot="1">
      <c r="A387" s="3">
        <v>196369</v>
      </c>
      <c r="B387" s="3" t="s">
        <v>649</v>
      </c>
      <c r="C387" s="4" t="s">
        <v>350</v>
      </c>
      <c r="D387" s="4" t="s">
        <v>67</v>
      </c>
      <c r="E387" s="4" t="s">
        <v>418</v>
      </c>
      <c r="F387" s="3">
        <v>2.6</v>
      </c>
      <c r="G387" s="3">
        <v>220</v>
      </c>
      <c r="H387" s="3">
        <v>8</v>
      </c>
      <c r="I387" s="3">
        <v>183</v>
      </c>
      <c r="J387">
        <f t="shared" si="12"/>
        <v>1464</v>
      </c>
      <c r="K387">
        <f t="shared" ref="K387:K450" si="13">SUMPRODUCT((B387=$B$2:$B$582)*(H387&lt;$H$2:$H$582))+1</f>
        <v>9</v>
      </c>
    </row>
    <row r="388" spans="1:11" ht="15.75" thickBot="1">
      <c r="A388" s="3">
        <v>128783</v>
      </c>
      <c r="B388" s="3" t="s">
        <v>649</v>
      </c>
      <c r="C388" s="4" t="s">
        <v>350</v>
      </c>
      <c r="D388" s="4" t="s">
        <v>67</v>
      </c>
      <c r="E388" s="4" t="s">
        <v>413</v>
      </c>
      <c r="F388" s="3">
        <v>3.7</v>
      </c>
      <c r="G388" s="3">
        <v>183</v>
      </c>
      <c r="H388" s="3">
        <v>7</v>
      </c>
      <c r="I388" s="3">
        <v>194</v>
      </c>
      <c r="J388">
        <f t="shared" si="12"/>
        <v>1358</v>
      </c>
      <c r="K388">
        <f t="shared" si="13"/>
        <v>10</v>
      </c>
    </row>
    <row r="389" spans="1:11" ht="15.75" thickBot="1">
      <c r="A389" s="3">
        <v>128851</v>
      </c>
      <c r="B389" s="3" t="s">
        <v>649</v>
      </c>
      <c r="C389" s="4" t="s">
        <v>350</v>
      </c>
      <c r="D389" s="4" t="s">
        <v>67</v>
      </c>
      <c r="E389" s="4" t="s">
        <v>421</v>
      </c>
      <c r="F389" s="3">
        <v>2.8</v>
      </c>
      <c r="G389" s="3">
        <v>174</v>
      </c>
      <c r="H389" s="3">
        <v>6</v>
      </c>
      <c r="I389" s="3">
        <v>290</v>
      </c>
      <c r="J389">
        <f t="shared" si="12"/>
        <v>1740</v>
      </c>
      <c r="K389">
        <f t="shared" si="13"/>
        <v>11</v>
      </c>
    </row>
    <row r="390" spans="1:11" ht="15.75" thickBot="1">
      <c r="A390" s="3">
        <v>130304</v>
      </c>
      <c r="B390" s="3" t="s">
        <v>649</v>
      </c>
      <c r="C390" s="4" t="s">
        <v>350</v>
      </c>
      <c r="D390" s="4" t="s">
        <v>67</v>
      </c>
      <c r="E390" s="4" t="s">
        <v>407</v>
      </c>
      <c r="F390" s="3">
        <v>2.8</v>
      </c>
      <c r="G390" s="3">
        <v>131</v>
      </c>
      <c r="H390" s="3">
        <v>5</v>
      </c>
      <c r="I390" s="3">
        <v>181</v>
      </c>
      <c r="J390">
        <f t="shared" si="12"/>
        <v>905</v>
      </c>
      <c r="K390">
        <f t="shared" si="13"/>
        <v>12</v>
      </c>
    </row>
    <row r="391" spans="1:11" ht="15.75" thickBot="1">
      <c r="A391" s="3">
        <v>128853</v>
      </c>
      <c r="B391" s="3" t="s">
        <v>649</v>
      </c>
      <c r="C391" s="4" t="s">
        <v>350</v>
      </c>
      <c r="D391" s="4" t="s">
        <v>67</v>
      </c>
      <c r="E391" s="4" t="s">
        <v>409</v>
      </c>
      <c r="F391" s="3">
        <v>3.2</v>
      </c>
      <c r="G391" s="3">
        <v>130</v>
      </c>
      <c r="H391" s="3">
        <v>5</v>
      </c>
      <c r="I391" s="3">
        <v>235</v>
      </c>
      <c r="J391">
        <f t="shared" si="12"/>
        <v>1175</v>
      </c>
      <c r="K391">
        <f t="shared" si="13"/>
        <v>12</v>
      </c>
    </row>
    <row r="392" spans="1:11" ht="15.75" thickBot="1">
      <c r="A392" s="3">
        <v>128798</v>
      </c>
      <c r="B392" s="3" t="s">
        <v>649</v>
      </c>
      <c r="C392" s="4" t="s">
        <v>350</v>
      </c>
      <c r="D392" s="4" t="s">
        <v>67</v>
      </c>
      <c r="E392" s="4" t="s">
        <v>424</v>
      </c>
      <c r="F392" s="3">
        <v>3.4</v>
      </c>
      <c r="G392" s="3">
        <v>147</v>
      </c>
      <c r="H392" s="3">
        <v>5</v>
      </c>
      <c r="I392" s="3">
        <v>249</v>
      </c>
      <c r="J392">
        <f t="shared" si="12"/>
        <v>1245</v>
      </c>
      <c r="K392">
        <f t="shared" si="13"/>
        <v>12</v>
      </c>
    </row>
    <row r="393" spans="1:11" ht="15.75" thickBot="1">
      <c r="A393" s="3">
        <v>128782</v>
      </c>
      <c r="B393" s="3" t="s">
        <v>649</v>
      </c>
      <c r="C393" s="4" t="s">
        <v>350</v>
      </c>
      <c r="D393" s="4" t="s">
        <v>67</v>
      </c>
      <c r="E393" s="4" t="s">
        <v>422</v>
      </c>
      <c r="F393" s="3">
        <v>3.2</v>
      </c>
      <c r="G393" s="3">
        <v>108</v>
      </c>
      <c r="H393" s="3">
        <v>4</v>
      </c>
      <c r="I393" s="3">
        <v>204</v>
      </c>
      <c r="J393">
        <f t="shared" si="12"/>
        <v>816</v>
      </c>
      <c r="K393">
        <f t="shared" si="13"/>
        <v>15</v>
      </c>
    </row>
    <row r="394" spans="1:11" ht="15.75" thickBot="1">
      <c r="A394" s="3">
        <v>128760</v>
      </c>
      <c r="B394" s="3" t="s">
        <v>649</v>
      </c>
      <c r="C394" s="4" t="s">
        <v>350</v>
      </c>
      <c r="D394" s="4" t="s">
        <v>67</v>
      </c>
      <c r="E394" s="4" t="s">
        <v>394</v>
      </c>
      <c r="F394" s="3">
        <v>2.9</v>
      </c>
      <c r="G394" s="3">
        <v>97</v>
      </c>
      <c r="H394" s="3">
        <v>3</v>
      </c>
      <c r="I394" s="3">
        <v>242</v>
      </c>
      <c r="J394">
        <f t="shared" si="12"/>
        <v>726</v>
      </c>
      <c r="K394">
        <f t="shared" si="13"/>
        <v>16</v>
      </c>
    </row>
    <row r="395" spans="1:11" ht="15.75" thickBot="1">
      <c r="A395" s="3">
        <v>130065</v>
      </c>
      <c r="B395" s="3" t="s">
        <v>649</v>
      </c>
      <c r="C395" s="4" t="s">
        <v>350</v>
      </c>
      <c r="D395" s="4" t="s">
        <v>67</v>
      </c>
      <c r="E395" s="4" t="s">
        <v>395</v>
      </c>
      <c r="F395" s="3">
        <v>3.1</v>
      </c>
      <c r="G395" s="3">
        <v>90</v>
      </c>
      <c r="H395" s="3">
        <v>3</v>
      </c>
      <c r="I395" s="3">
        <v>241</v>
      </c>
      <c r="J395">
        <f t="shared" si="12"/>
        <v>723</v>
      </c>
      <c r="K395">
        <f t="shared" si="13"/>
        <v>16</v>
      </c>
    </row>
    <row r="396" spans="1:11" ht="15.75" thickBot="1">
      <c r="A396" s="3">
        <v>184862</v>
      </c>
      <c r="B396" s="3" t="s">
        <v>649</v>
      </c>
      <c r="C396" s="4" t="s">
        <v>350</v>
      </c>
      <c r="D396" s="4" t="s">
        <v>67</v>
      </c>
      <c r="E396" s="4" t="s">
        <v>402</v>
      </c>
      <c r="F396" s="3">
        <v>2.2000000000000002</v>
      </c>
      <c r="G396" s="3">
        <v>95</v>
      </c>
      <c r="H396" s="3">
        <v>3</v>
      </c>
      <c r="I396" s="3">
        <v>215</v>
      </c>
      <c r="J396">
        <f t="shared" si="12"/>
        <v>645</v>
      </c>
      <c r="K396">
        <f t="shared" si="13"/>
        <v>16</v>
      </c>
    </row>
    <row r="397" spans="1:11" ht="15.75" thickBot="1">
      <c r="A397" s="3">
        <v>130306</v>
      </c>
      <c r="B397" s="3" t="s">
        <v>649</v>
      </c>
      <c r="C397" s="4" t="s">
        <v>350</v>
      </c>
      <c r="D397" s="4" t="s">
        <v>67</v>
      </c>
      <c r="E397" s="4" t="s">
        <v>405</v>
      </c>
      <c r="F397" s="3">
        <v>3.3</v>
      </c>
      <c r="G397" s="3">
        <v>93</v>
      </c>
      <c r="H397" s="3">
        <v>3</v>
      </c>
      <c r="I397" s="3">
        <v>187</v>
      </c>
      <c r="J397">
        <f t="shared" si="12"/>
        <v>561</v>
      </c>
      <c r="K397">
        <f t="shared" si="13"/>
        <v>16</v>
      </c>
    </row>
    <row r="398" spans="1:11" ht="15.75" thickBot="1">
      <c r="A398" s="3">
        <v>128818</v>
      </c>
      <c r="B398" s="3" t="s">
        <v>649</v>
      </c>
      <c r="C398" s="4" t="s">
        <v>350</v>
      </c>
      <c r="D398" s="4" t="s">
        <v>67</v>
      </c>
      <c r="E398" s="4" t="s">
        <v>427</v>
      </c>
      <c r="F398" s="3">
        <v>3.7</v>
      </c>
      <c r="G398" s="3">
        <v>78</v>
      </c>
      <c r="H398" s="3">
        <v>3</v>
      </c>
      <c r="I398" s="3">
        <v>189</v>
      </c>
      <c r="J398">
        <f t="shared" si="12"/>
        <v>567</v>
      </c>
      <c r="K398">
        <f t="shared" si="13"/>
        <v>16</v>
      </c>
    </row>
    <row r="399" spans="1:11" ht="15.75" thickBot="1">
      <c r="A399" s="3">
        <v>184857</v>
      </c>
      <c r="B399" s="3" t="s">
        <v>649</v>
      </c>
      <c r="C399" s="4" t="s">
        <v>350</v>
      </c>
      <c r="D399" s="4" t="s">
        <v>67</v>
      </c>
      <c r="E399" s="4" t="s">
        <v>403</v>
      </c>
      <c r="F399" s="3">
        <v>2.8</v>
      </c>
      <c r="G399" s="3">
        <v>46</v>
      </c>
      <c r="H399" s="3">
        <v>2</v>
      </c>
      <c r="I399" s="3">
        <v>259</v>
      </c>
      <c r="J399">
        <f t="shared" si="12"/>
        <v>518</v>
      </c>
      <c r="K399">
        <f t="shared" si="13"/>
        <v>21</v>
      </c>
    </row>
    <row r="400" spans="1:11" ht="15.75" thickBot="1">
      <c r="A400" s="3">
        <v>216413</v>
      </c>
      <c r="B400" s="3" t="s">
        <v>649</v>
      </c>
      <c r="C400" s="4" t="s">
        <v>350</v>
      </c>
      <c r="D400" s="4" t="s">
        <v>67</v>
      </c>
      <c r="E400" s="4" t="s">
        <v>410</v>
      </c>
      <c r="F400" s="3">
        <v>2.1</v>
      </c>
      <c r="G400" s="3">
        <v>65</v>
      </c>
      <c r="H400" s="3">
        <v>2</v>
      </c>
      <c r="I400" s="3">
        <v>180</v>
      </c>
      <c r="J400">
        <f t="shared" si="12"/>
        <v>360</v>
      </c>
      <c r="K400">
        <f t="shared" si="13"/>
        <v>21</v>
      </c>
    </row>
    <row r="401" spans="1:11" ht="15.75" thickBot="1">
      <c r="A401" s="3">
        <v>130062</v>
      </c>
      <c r="B401" s="3" t="s">
        <v>649</v>
      </c>
      <c r="C401" s="4" t="s">
        <v>350</v>
      </c>
      <c r="D401" s="4" t="s">
        <v>67</v>
      </c>
      <c r="E401" s="4" t="s">
        <v>420</v>
      </c>
      <c r="F401" s="3">
        <v>3.3</v>
      </c>
      <c r="G401" s="3">
        <v>55</v>
      </c>
      <c r="H401" s="3">
        <v>2</v>
      </c>
      <c r="I401" s="3">
        <v>176</v>
      </c>
      <c r="J401">
        <f t="shared" si="12"/>
        <v>352</v>
      </c>
      <c r="K401">
        <f t="shared" si="13"/>
        <v>21</v>
      </c>
    </row>
    <row r="402" spans="1:11" ht="15.75" thickBot="1">
      <c r="A402" s="3">
        <v>129932</v>
      </c>
      <c r="B402" s="3" t="s">
        <v>649</v>
      </c>
      <c r="C402" s="4" t="s">
        <v>350</v>
      </c>
      <c r="D402" s="4" t="s">
        <v>67</v>
      </c>
      <c r="E402" s="4" t="s">
        <v>426</v>
      </c>
      <c r="F402" s="3">
        <v>2.9</v>
      </c>
      <c r="G402" s="3">
        <v>46</v>
      </c>
      <c r="H402" s="3">
        <v>2</v>
      </c>
      <c r="I402" s="3">
        <v>205</v>
      </c>
      <c r="J402">
        <f t="shared" si="12"/>
        <v>410</v>
      </c>
      <c r="K402">
        <f t="shared" si="13"/>
        <v>21</v>
      </c>
    </row>
    <row r="403" spans="1:11" ht="15.75" thickBot="1">
      <c r="A403" s="3">
        <v>128426</v>
      </c>
      <c r="B403" s="3" t="s">
        <v>649</v>
      </c>
      <c r="C403" s="4" t="s">
        <v>350</v>
      </c>
      <c r="D403" s="4" t="s">
        <v>67</v>
      </c>
      <c r="E403" s="4" t="s">
        <v>428</v>
      </c>
      <c r="F403" s="3">
        <v>3.8</v>
      </c>
      <c r="G403" s="3">
        <v>46</v>
      </c>
      <c r="H403" s="3">
        <v>2</v>
      </c>
      <c r="I403" s="3">
        <v>373</v>
      </c>
      <c r="J403">
        <f t="shared" si="12"/>
        <v>746</v>
      </c>
      <c r="K403">
        <f t="shared" si="13"/>
        <v>21</v>
      </c>
    </row>
    <row r="404" spans="1:11" ht="15.75" thickBot="1">
      <c r="A404" s="3">
        <v>185478</v>
      </c>
      <c r="B404" s="3" t="s">
        <v>649</v>
      </c>
      <c r="C404" s="4" t="s">
        <v>350</v>
      </c>
      <c r="D404" s="4" t="s">
        <v>67</v>
      </c>
      <c r="E404" s="4" t="s">
        <v>396</v>
      </c>
      <c r="F404" s="3">
        <v>2.5</v>
      </c>
      <c r="G404" s="3">
        <v>16</v>
      </c>
      <c r="H404" s="3">
        <v>1</v>
      </c>
      <c r="I404" s="3">
        <v>321</v>
      </c>
      <c r="J404">
        <f t="shared" si="12"/>
        <v>321</v>
      </c>
      <c r="K404">
        <f t="shared" si="13"/>
        <v>26</v>
      </c>
    </row>
    <row r="405" spans="1:11" ht="15.75" thickBot="1">
      <c r="A405" s="3">
        <v>128764</v>
      </c>
      <c r="B405" s="3" t="s">
        <v>649</v>
      </c>
      <c r="C405" s="4" t="s">
        <v>350</v>
      </c>
      <c r="D405" s="4" t="s">
        <v>67</v>
      </c>
      <c r="E405" s="4" t="s">
        <v>397</v>
      </c>
      <c r="F405" s="3">
        <v>3.3</v>
      </c>
      <c r="G405" s="3">
        <v>15</v>
      </c>
      <c r="H405" s="3">
        <v>1</v>
      </c>
      <c r="I405" s="3">
        <v>306</v>
      </c>
      <c r="J405">
        <f t="shared" si="12"/>
        <v>306</v>
      </c>
      <c r="K405">
        <f t="shared" si="13"/>
        <v>26</v>
      </c>
    </row>
    <row r="406" spans="1:11" ht="15.75" thickBot="1">
      <c r="A406" s="3">
        <v>216415</v>
      </c>
      <c r="B406" s="3" t="s">
        <v>649</v>
      </c>
      <c r="C406" s="4" t="s">
        <v>350</v>
      </c>
      <c r="D406" s="4" t="s">
        <v>67</v>
      </c>
      <c r="E406" s="4" t="s">
        <v>399</v>
      </c>
      <c r="F406" s="3">
        <v>2.5</v>
      </c>
      <c r="G406" s="3">
        <v>40</v>
      </c>
      <c r="H406" s="3">
        <v>1</v>
      </c>
      <c r="I406" s="3">
        <v>324</v>
      </c>
      <c r="J406">
        <f t="shared" si="12"/>
        <v>324</v>
      </c>
      <c r="K406">
        <f t="shared" si="13"/>
        <v>26</v>
      </c>
    </row>
    <row r="407" spans="1:11" ht="15.75" thickBot="1">
      <c r="A407" s="3">
        <v>130072</v>
      </c>
      <c r="B407" s="3" t="s">
        <v>649</v>
      </c>
      <c r="C407" s="4" t="s">
        <v>350</v>
      </c>
      <c r="D407" s="4" t="s">
        <v>67</v>
      </c>
      <c r="E407" s="4" t="s">
        <v>400</v>
      </c>
      <c r="F407" s="3">
        <v>3.7</v>
      </c>
      <c r="G407" s="3">
        <v>37</v>
      </c>
      <c r="H407" s="3">
        <v>1</v>
      </c>
      <c r="I407" s="3">
        <v>223</v>
      </c>
      <c r="J407">
        <f t="shared" si="12"/>
        <v>223</v>
      </c>
      <c r="K407">
        <f t="shared" si="13"/>
        <v>26</v>
      </c>
    </row>
    <row r="408" spans="1:11" ht="15.75" thickBot="1">
      <c r="A408" s="3">
        <v>128748</v>
      </c>
      <c r="B408" s="3" t="s">
        <v>649</v>
      </c>
      <c r="C408" s="4" t="s">
        <v>350</v>
      </c>
      <c r="D408" s="4" t="s">
        <v>67</v>
      </c>
      <c r="E408" s="4" t="s">
        <v>408</v>
      </c>
      <c r="F408" s="3">
        <v>3.5</v>
      </c>
      <c r="G408" s="3">
        <v>36</v>
      </c>
      <c r="H408" s="3">
        <v>1</v>
      </c>
      <c r="I408" s="3">
        <v>455</v>
      </c>
      <c r="J408">
        <f t="shared" si="12"/>
        <v>455</v>
      </c>
      <c r="K408">
        <f t="shared" si="13"/>
        <v>26</v>
      </c>
    </row>
    <row r="409" spans="1:11" ht="15.75" thickBot="1">
      <c r="A409" s="3">
        <v>129958</v>
      </c>
      <c r="B409" s="3" t="s">
        <v>649</v>
      </c>
      <c r="C409" s="4" t="s">
        <v>350</v>
      </c>
      <c r="D409" s="4" t="s">
        <v>67</v>
      </c>
      <c r="E409" s="4" t="s">
        <v>415</v>
      </c>
      <c r="F409" s="3">
        <v>3.4</v>
      </c>
      <c r="G409" s="3">
        <v>23</v>
      </c>
      <c r="H409" s="3">
        <v>1</v>
      </c>
      <c r="I409" s="3">
        <v>242</v>
      </c>
      <c r="J409">
        <f t="shared" si="12"/>
        <v>242</v>
      </c>
      <c r="K409">
        <f t="shared" si="13"/>
        <v>26</v>
      </c>
    </row>
    <row r="410" spans="1:11" ht="15.75" thickBot="1">
      <c r="A410" s="3">
        <v>128437</v>
      </c>
      <c r="B410" s="3" t="s">
        <v>649</v>
      </c>
      <c r="C410" s="4" t="s">
        <v>350</v>
      </c>
      <c r="D410" s="4" t="s">
        <v>67</v>
      </c>
      <c r="E410" s="4" t="s">
        <v>425</v>
      </c>
      <c r="F410" s="3">
        <v>3.5</v>
      </c>
      <c r="G410" s="3">
        <v>38</v>
      </c>
      <c r="H410" s="3">
        <v>1</v>
      </c>
      <c r="I410" s="3">
        <v>174</v>
      </c>
      <c r="J410">
        <f t="shared" si="12"/>
        <v>174</v>
      </c>
      <c r="K410">
        <f t="shared" si="13"/>
        <v>26</v>
      </c>
    </row>
    <row r="411" spans="1:11" ht="15.75" thickBot="1">
      <c r="A411" s="3">
        <v>128788</v>
      </c>
      <c r="B411" s="3" t="s">
        <v>649</v>
      </c>
      <c r="C411" s="4" t="s">
        <v>350</v>
      </c>
      <c r="D411" s="4" t="s">
        <v>67</v>
      </c>
      <c r="E411" s="4" t="s">
        <v>133</v>
      </c>
      <c r="F411" s="3">
        <v>3.9</v>
      </c>
      <c r="G411" s="3">
        <v>27</v>
      </c>
      <c r="H411" s="3">
        <v>1</v>
      </c>
      <c r="I411" s="3">
        <v>221</v>
      </c>
      <c r="J411">
        <f t="shared" si="12"/>
        <v>221</v>
      </c>
      <c r="K411">
        <f t="shared" si="13"/>
        <v>26</v>
      </c>
    </row>
    <row r="412" spans="1:11" ht="15.75" thickBot="1">
      <c r="A412" s="3">
        <v>193572</v>
      </c>
      <c r="B412" s="3" t="s">
        <v>649</v>
      </c>
      <c r="C412" s="4" t="s">
        <v>350</v>
      </c>
      <c r="D412" s="4" t="s">
        <v>67</v>
      </c>
      <c r="E412" s="4" t="s">
        <v>404</v>
      </c>
      <c r="F412" s="3">
        <v>3</v>
      </c>
      <c r="G412" s="3">
        <v>3</v>
      </c>
      <c r="H412" s="3">
        <v>0</v>
      </c>
      <c r="I412" s="3">
        <v>233</v>
      </c>
      <c r="J412">
        <f t="shared" si="12"/>
        <v>0</v>
      </c>
      <c r="K412">
        <f t="shared" si="13"/>
        <v>34</v>
      </c>
    </row>
    <row r="413" spans="1:11" ht="15.75" thickBot="1">
      <c r="A413" s="3">
        <v>206947</v>
      </c>
      <c r="B413" s="3" t="s">
        <v>649</v>
      </c>
      <c r="C413" s="4" t="s">
        <v>350</v>
      </c>
      <c r="D413" s="4" t="s">
        <v>67</v>
      </c>
      <c r="E413" s="4" t="s">
        <v>416</v>
      </c>
      <c r="F413" s="3">
        <v>2.9</v>
      </c>
      <c r="G413" s="3">
        <v>7</v>
      </c>
      <c r="H413" s="3">
        <v>0</v>
      </c>
      <c r="I413" s="3">
        <v>188</v>
      </c>
      <c r="J413">
        <f t="shared" si="12"/>
        <v>0</v>
      </c>
      <c r="K413">
        <f t="shared" si="13"/>
        <v>34</v>
      </c>
    </row>
    <row r="414" spans="1:11" ht="15.75" thickBot="1">
      <c r="A414" s="3">
        <v>130991</v>
      </c>
      <c r="B414" s="3" t="s">
        <v>649</v>
      </c>
      <c r="C414" s="4" t="s">
        <v>350</v>
      </c>
      <c r="D414" s="4" t="s">
        <v>67</v>
      </c>
      <c r="E414" s="4" t="s">
        <v>419</v>
      </c>
      <c r="F414" s="3">
        <v>3.3</v>
      </c>
      <c r="G414" s="3">
        <v>8</v>
      </c>
      <c r="H414" s="3">
        <v>0</v>
      </c>
      <c r="I414" s="3">
        <v>234</v>
      </c>
      <c r="J414">
        <f t="shared" si="12"/>
        <v>0</v>
      </c>
      <c r="K414">
        <f t="shared" si="13"/>
        <v>34</v>
      </c>
    </row>
    <row r="415" spans="1:11" ht="15.75" thickBot="1">
      <c r="A415" s="3">
        <v>189425</v>
      </c>
      <c r="B415" s="3" t="s">
        <v>650</v>
      </c>
      <c r="C415" s="4" t="s">
        <v>350</v>
      </c>
      <c r="D415" s="4" t="s">
        <v>116</v>
      </c>
      <c r="E415" s="4" t="s">
        <v>429</v>
      </c>
      <c r="F415" s="3">
        <v>3</v>
      </c>
      <c r="G415" s="3">
        <v>7</v>
      </c>
      <c r="H415" s="3">
        <v>0</v>
      </c>
      <c r="I415" s="3">
        <v>271</v>
      </c>
      <c r="J415">
        <f t="shared" si="12"/>
        <v>0</v>
      </c>
      <c r="K415">
        <f t="shared" si="13"/>
        <v>1</v>
      </c>
    </row>
    <row r="416" spans="1:11" ht="15.75" thickBot="1">
      <c r="A416" s="3">
        <v>187560</v>
      </c>
      <c r="B416" s="3" t="s">
        <v>650</v>
      </c>
      <c r="C416" s="4" t="s">
        <v>350</v>
      </c>
      <c r="D416" s="4" t="s">
        <v>116</v>
      </c>
      <c r="E416" s="4" t="s">
        <v>430</v>
      </c>
      <c r="F416" s="3">
        <v>3.9</v>
      </c>
      <c r="G416" s="3">
        <v>10</v>
      </c>
      <c r="H416" s="3">
        <v>0</v>
      </c>
      <c r="I416" s="3">
        <v>374</v>
      </c>
      <c r="J416">
        <f t="shared" si="12"/>
        <v>0</v>
      </c>
      <c r="K416">
        <f t="shared" si="13"/>
        <v>1</v>
      </c>
    </row>
    <row r="417" spans="1:11" ht="15.75" thickBot="1">
      <c r="A417" s="3">
        <v>184863</v>
      </c>
      <c r="B417" s="3" t="s">
        <v>650</v>
      </c>
      <c r="C417" s="4" t="s">
        <v>350</v>
      </c>
      <c r="D417" s="4" t="s">
        <v>116</v>
      </c>
      <c r="E417" s="4" t="s">
        <v>431</v>
      </c>
      <c r="F417" s="3">
        <v>2.5</v>
      </c>
      <c r="G417" s="3">
        <v>3</v>
      </c>
      <c r="H417" s="3">
        <v>0</v>
      </c>
      <c r="I417" s="3">
        <v>188</v>
      </c>
      <c r="J417">
        <f t="shared" si="12"/>
        <v>0</v>
      </c>
      <c r="K417">
        <f t="shared" si="13"/>
        <v>1</v>
      </c>
    </row>
    <row r="418" spans="1:11" ht="15.75" thickBot="1">
      <c r="A418" s="3">
        <v>193417</v>
      </c>
      <c r="B418" s="3" t="s">
        <v>650</v>
      </c>
      <c r="C418" s="4" t="s">
        <v>350</v>
      </c>
      <c r="D418" s="4" t="s">
        <v>116</v>
      </c>
      <c r="E418" s="4" t="s">
        <v>432</v>
      </c>
      <c r="F418" s="3">
        <v>3.5</v>
      </c>
      <c r="G418" s="3">
        <v>1</v>
      </c>
      <c r="H418" s="3">
        <v>0</v>
      </c>
      <c r="I418" s="3">
        <v>300</v>
      </c>
      <c r="J418">
        <f t="shared" si="12"/>
        <v>0</v>
      </c>
      <c r="K418">
        <f t="shared" si="13"/>
        <v>1</v>
      </c>
    </row>
    <row r="419" spans="1:11" ht="15.75" thickBot="1">
      <c r="A419" s="3">
        <v>206821</v>
      </c>
      <c r="B419" s="3" t="s">
        <v>650</v>
      </c>
      <c r="C419" s="4" t="s">
        <v>350</v>
      </c>
      <c r="D419" s="4" t="s">
        <v>116</v>
      </c>
      <c r="E419" s="4" t="s">
        <v>433</v>
      </c>
      <c r="F419" s="3">
        <v>2.5</v>
      </c>
      <c r="G419" s="3">
        <v>3</v>
      </c>
      <c r="H419" s="3">
        <v>0</v>
      </c>
      <c r="I419" s="3">
        <v>195</v>
      </c>
      <c r="J419">
        <f t="shared" si="12"/>
        <v>0</v>
      </c>
      <c r="K419">
        <f t="shared" si="13"/>
        <v>1</v>
      </c>
    </row>
    <row r="420" spans="1:11" ht="15.75" thickBot="1">
      <c r="A420" s="3">
        <v>129957</v>
      </c>
      <c r="B420" s="3" t="s">
        <v>651</v>
      </c>
      <c r="C420" s="4" t="s">
        <v>350</v>
      </c>
      <c r="D420" s="4" t="s">
        <v>125</v>
      </c>
      <c r="E420" s="4" t="s">
        <v>435</v>
      </c>
      <c r="F420" s="3">
        <v>3.1</v>
      </c>
      <c r="G420" s="3">
        <v>386</v>
      </c>
      <c r="H420" s="3">
        <v>14</v>
      </c>
      <c r="I420" s="3">
        <v>224</v>
      </c>
      <c r="J420">
        <f t="shared" si="12"/>
        <v>3136</v>
      </c>
      <c r="K420">
        <f t="shared" si="13"/>
        <v>1</v>
      </c>
    </row>
    <row r="421" spans="1:11" ht="15.75" thickBot="1">
      <c r="A421" s="3">
        <v>184842</v>
      </c>
      <c r="B421" s="3" t="s">
        <v>651</v>
      </c>
      <c r="C421" s="4" t="s">
        <v>350</v>
      </c>
      <c r="D421" s="4" t="s">
        <v>125</v>
      </c>
      <c r="E421" s="4" t="s">
        <v>438</v>
      </c>
      <c r="F421" s="3">
        <v>2.1</v>
      </c>
      <c r="G421" s="3">
        <v>395</v>
      </c>
      <c r="H421" s="3">
        <v>14</v>
      </c>
      <c r="I421" s="3">
        <v>261</v>
      </c>
      <c r="J421">
        <f t="shared" si="12"/>
        <v>3654</v>
      </c>
      <c r="K421">
        <f t="shared" si="13"/>
        <v>1</v>
      </c>
    </row>
    <row r="422" spans="1:11" ht="15.75" thickBot="1">
      <c r="A422" s="3">
        <v>130791</v>
      </c>
      <c r="B422" s="3" t="s">
        <v>651</v>
      </c>
      <c r="C422" s="4" t="s">
        <v>350</v>
      </c>
      <c r="D422" s="4" t="s">
        <v>125</v>
      </c>
      <c r="E422" s="4" t="s">
        <v>434</v>
      </c>
      <c r="F422" s="3">
        <v>2.7</v>
      </c>
      <c r="G422" s="3">
        <v>19</v>
      </c>
      <c r="H422" s="3">
        <v>1</v>
      </c>
      <c r="I422" s="3">
        <v>146</v>
      </c>
      <c r="J422">
        <f t="shared" si="12"/>
        <v>146</v>
      </c>
      <c r="K422">
        <f t="shared" si="13"/>
        <v>3</v>
      </c>
    </row>
    <row r="423" spans="1:11" ht="15.75" thickBot="1">
      <c r="A423" s="3">
        <v>184851</v>
      </c>
      <c r="B423" s="3" t="s">
        <v>651</v>
      </c>
      <c r="C423" s="4" t="s">
        <v>350</v>
      </c>
      <c r="D423" s="4" t="s">
        <v>125</v>
      </c>
      <c r="E423" s="4" t="s">
        <v>437</v>
      </c>
      <c r="F423" s="3">
        <v>2.9</v>
      </c>
      <c r="G423" s="3">
        <v>36</v>
      </c>
      <c r="H423" s="3">
        <v>1</v>
      </c>
      <c r="I423" s="3">
        <v>208</v>
      </c>
      <c r="J423">
        <f t="shared" si="12"/>
        <v>208</v>
      </c>
      <c r="K423">
        <f t="shared" si="13"/>
        <v>3</v>
      </c>
    </row>
    <row r="424" spans="1:11" ht="15.75" thickBot="1">
      <c r="A424" s="3">
        <v>226048</v>
      </c>
      <c r="B424" s="3" t="s">
        <v>651</v>
      </c>
      <c r="C424" s="4" t="s">
        <v>350</v>
      </c>
      <c r="D424" s="4" t="s">
        <v>125</v>
      </c>
      <c r="E424" s="4" t="s">
        <v>436</v>
      </c>
      <c r="F424" s="3">
        <v>3.1</v>
      </c>
      <c r="G424" s="3">
        <v>3</v>
      </c>
      <c r="H424" s="3">
        <v>0</v>
      </c>
      <c r="I424" s="3">
        <v>222</v>
      </c>
      <c r="J424">
        <f t="shared" si="12"/>
        <v>0</v>
      </c>
      <c r="K424">
        <f t="shared" si="13"/>
        <v>5</v>
      </c>
    </row>
    <row r="425" spans="1:11" ht="15.75" thickBot="1">
      <c r="A425" s="3">
        <v>197110</v>
      </c>
      <c r="B425" s="3" t="s">
        <v>652</v>
      </c>
      <c r="C425" s="4" t="s">
        <v>350</v>
      </c>
      <c r="D425" s="4" t="s">
        <v>439</v>
      </c>
      <c r="E425" s="4" t="s">
        <v>440</v>
      </c>
      <c r="F425" s="3">
        <v>3.6</v>
      </c>
      <c r="G425" s="3">
        <v>7</v>
      </c>
      <c r="H425" s="3">
        <v>0</v>
      </c>
      <c r="I425" s="3">
        <v>142</v>
      </c>
      <c r="J425">
        <f t="shared" si="12"/>
        <v>0</v>
      </c>
      <c r="K425">
        <f t="shared" si="13"/>
        <v>1</v>
      </c>
    </row>
    <row r="426" spans="1:11" ht="15.75" thickBot="1">
      <c r="A426" s="3">
        <v>128399</v>
      </c>
      <c r="B426" s="3" t="s">
        <v>653</v>
      </c>
      <c r="C426" s="4" t="s">
        <v>350</v>
      </c>
      <c r="D426" s="4" t="s">
        <v>134</v>
      </c>
      <c r="E426" s="4" t="s">
        <v>444</v>
      </c>
      <c r="F426" s="3">
        <v>3.3</v>
      </c>
      <c r="G426" s="3">
        <v>2199</v>
      </c>
      <c r="H426" s="3">
        <v>79</v>
      </c>
      <c r="I426" s="3">
        <v>183</v>
      </c>
      <c r="J426">
        <f t="shared" si="12"/>
        <v>14457</v>
      </c>
      <c r="K426">
        <f t="shared" si="13"/>
        <v>1</v>
      </c>
    </row>
    <row r="427" spans="1:11" ht="15.75" thickBot="1">
      <c r="A427" s="3">
        <v>128791</v>
      </c>
      <c r="B427" s="3" t="s">
        <v>653</v>
      </c>
      <c r="C427" s="4" t="s">
        <v>350</v>
      </c>
      <c r="D427" s="4" t="s">
        <v>134</v>
      </c>
      <c r="E427" s="4" t="s">
        <v>441</v>
      </c>
      <c r="F427" s="3">
        <v>2.7</v>
      </c>
      <c r="G427" s="3">
        <v>1135</v>
      </c>
      <c r="H427" s="3">
        <v>41</v>
      </c>
      <c r="I427" s="3">
        <v>183</v>
      </c>
      <c r="J427">
        <f t="shared" si="12"/>
        <v>7503</v>
      </c>
      <c r="K427">
        <f t="shared" si="13"/>
        <v>2</v>
      </c>
    </row>
    <row r="428" spans="1:11" ht="15.75" thickBot="1">
      <c r="A428" s="3">
        <v>128820</v>
      </c>
      <c r="B428" s="3" t="s">
        <v>653</v>
      </c>
      <c r="C428" s="4" t="s">
        <v>350</v>
      </c>
      <c r="D428" s="4" t="s">
        <v>134</v>
      </c>
      <c r="E428" s="4" t="s">
        <v>448</v>
      </c>
      <c r="F428" s="3">
        <v>3</v>
      </c>
      <c r="G428" s="3">
        <v>411</v>
      </c>
      <c r="H428" s="3">
        <v>15</v>
      </c>
      <c r="I428" s="3">
        <v>183</v>
      </c>
      <c r="J428">
        <f t="shared" si="12"/>
        <v>2745</v>
      </c>
      <c r="K428">
        <f t="shared" si="13"/>
        <v>3</v>
      </c>
    </row>
    <row r="429" spans="1:11" ht="15.75" thickBot="1">
      <c r="A429" s="3">
        <v>197122</v>
      </c>
      <c r="B429" s="3" t="s">
        <v>653</v>
      </c>
      <c r="C429" s="4" t="s">
        <v>350</v>
      </c>
      <c r="D429" s="4" t="s">
        <v>134</v>
      </c>
      <c r="E429" s="4" t="s">
        <v>455</v>
      </c>
      <c r="F429" s="3">
        <v>2.2999999999999998</v>
      </c>
      <c r="G429" s="3">
        <v>399</v>
      </c>
      <c r="H429" s="3">
        <v>14</v>
      </c>
      <c r="I429" s="3">
        <v>195</v>
      </c>
      <c r="J429">
        <f t="shared" si="12"/>
        <v>2730</v>
      </c>
      <c r="K429">
        <f t="shared" si="13"/>
        <v>4</v>
      </c>
    </row>
    <row r="430" spans="1:11" ht="15.75" thickBot="1">
      <c r="A430" s="3">
        <v>129654</v>
      </c>
      <c r="B430" s="3" t="s">
        <v>653</v>
      </c>
      <c r="C430" s="4" t="s">
        <v>350</v>
      </c>
      <c r="D430" s="4" t="s">
        <v>134</v>
      </c>
      <c r="E430" s="4" t="s">
        <v>138</v>
      </c>
      <c r="F430" s="3">
        <v>3.9</v>
      </c>
      <c r="G430" s="3">
        <v>252</v>
      </c>
      <c r="H430" s="3">
        <v>9</v>
      </c>
      <c r="I430" s="3">
        <v>477</v>
      </c>
      <c r="J430">
        <f t="shared" si="12"/>
        <v>4293</v>
      </c>
      <c r="K430">
        <f t="shared" si="13"/>
        <v>5</v>
      </c>
    </row>
    <row r="431" spans="1:11" ht="15.75" thickBot="1">
      <c r="A431" s="3">
        <v>128810</v>
      </c>
      <c r="B431" s="3" t="s">
        <v>653</v>
      </c>
      <c r="C431" s="4" t="s">
        <v>350</v>
      </c>
      <c r="D431" s="4" t="s">
        <v>134</v>
      </c>
      <c r="E431" s="4" t="s">
        <v>451</v>
      </c>
      <c r="F431" s="3">
        <v>3.5</v>
      </c>
      <c r="G431" s="3">
        <v>186</v>
      </c>
      <c r="H431" s="3">
        <v>7</v>
      </c>
      <c r="I431" s="3">
        <v>192</v>
      </c>
      <c r="J431">
        <f t="shared" si="12"/>
        <v>1344</v>
      </c>
      <c r="K431">
        <f t="shared" si="13"/>
        <v>6</v>
      </c>
    </row>
    <row r="432" spans="1:11" ht="15.75" thickBot="1">
      <c r="A432" s="3">
        <v>128823</v>
      </c>
      <c r="B432" s="3" t="s">
        <v>653</v>
      </c>
      <c r="C432" s="4" t="s">
        <v>350</v>
      </c>
      <c r="D432" s="4" t="s">
        <v>134</v>
      </c>
      <c r="E432" s="4" t="s">
        <v>321</v>
      </c>
      <c r="F432" s="3">
        <v>2.5</v>
      </c>
      <c r="G432" s="3">
        <v>157</v>
      </c>
      <c r="H432" s="3">
        <v>6</v>
      </c>
      <c r="I432" s="3">
        <v>205</v>
      </c>
      <c r="J432">
        <f t="shared" si="12"/>
        <v>1230</v>
      </c>
      <c r="K432">
        <f t="shared" si="13"/>
        <v>7</v>
      </c>
    </row>
    <row r="433" spans="1:11" ht="15.75" thickBot="1">
      <c r="A433" s="3">
        <v>184845</v>
      </c>
      <c r="B433" s="3" t="s">
        <v>653</v>
      </c>
      <c r="C433" s="4" t="s">
        <v>350</v>
      </c>
      <c r="D433" s="4" t="s">
        <v>134</v>
      </c>
      <c r="E433" s="4" t="s">
        <v>449</v>
      </c>
      <c r="F433" s="3">
        <v>2.7</v>
      </c>
      <c r="G433" s="3">
        <v>142</v>
      </c>
      <c r="H433" s="3">
        <v>5</v>
      </c>
      <c r="I433" s="3">
        <v>250</v>
      </c>
      <c r="J433">
        <f t="shared" si="12"/>
        <v>1250</v>
      </c>
      <c r="K433">
        <f t="shared" si="13"/>
        <v>8</v>
      </c>
    </row>
    <row r="434" spans="1:11" ht="15.75" thickBot="1">
      <c r="A434" s="3">
        <v>136238</v>
      </c>
      <c r="B434" s="3" t="s">
        <v>653</v>
      </c>
      <c r="C434" s="4" t="s">
        <v>350</v>
      </c>
      <c r="D434" s="4" t="s">
        <v>134</v>
      </c>
      <c r="E434" s="4" t="s">
        <v>142</v>
      </c>
      <c r="F434" s="3">
        <v>3.1</v>
      </c>
      <c r="G434" s="3">
        <v>80</v>
      </c>
      <c r="H434" s="3">
        <v>3</v>
      </c>
      <c r="I434" s="3">
        <v>370</v>
      </c>
      <c r="J434">
        <f t="shared" si="12"/>
        <v>1110</v>
      </c>
      <c r="K434">
        <f t="shared" si="13"/>
        <v>9</v>
      </c>
    </row>
    <row r="435" spans="1:11" ht="15.75" thickBot="1">
      <c r="A435" s="3">
        <v>233757</v>
      </c>
      <c r="B435" s="3" t="s">
        <v>653</v>
      </c>
      <c r="C435" s="4" t="s">
        <v>350</v>
      </c>
      <c r="D435" s="4" t="s">
        <v>134</v>
      </c>
      <c r="E435" s="4" t="s">
        <v>137</v>
      </c>
      <c r="F435" s="3">
        <v>2</v>
      </c>
      <c r="G435" s="3">
        <v>57</v>
      </c>
      <c r="H435" s="3">
        <v>2</v>
      </c>
      <c r="I435" s="3">
        <v>261</v>
      </c>
      <c r="J435">
        <f t="shared" si="12"/>
        <v>522</v>
      </c>
      <c r="K435">
        <f t="shared" si="13"/>
        <v>10</v>
      </c>
    </row>
    <row r="436" spans="1:11" ht="15.75" thickBot="1">
      <c r="A436" s="3">
        <v>185483</v>
      </c>
      <c r="B436" s="3" t="s">
        <v>653</v>
      </c>
      <c r="C436" s="4" t="s">
        <v>350</v>
      </c>
      <c r="D436" s="4" t="s">
        <v>134</v>
      </c>
      <c r="E436" s="4" t="s">
        <v>442</v>
      </c>
      <c r="F436" s="3">
        <v>2.8</v>
      </c>
      <c r="G436" s="3">
        <v>16</v>
      </c>
      <c r="H436" s="3">
        <v>1</v>
      </c>
      <c r="I436" s="3">
        <v>132</v>
      </c>
      <c r="J436">
        <f t="shared" si="12"/>
        <v>132</v>
      </c>
      <c r="K436">
        <f t="shared" si="13"/>
        <v>11</v>
      </c>
    </row>
    <row r="437" spans="1:11" ht="15.75" thickBot="1">
      <c r="A437" s="3">
        <v>184852</v>
      </c>
      <c r="B437" s="3" t="s">
        <v>653</v>
      </c>
      <c r="C437" s="4" t="s">
        <v>350</v>
      </c>
      <c r="D437" s="4" t="s">
        <v>134</v>
      </c>
      <c r="E437" s="4" t="s">
        <v>453</v>
      </c>
      <c r="F437" s="3">
        <v>2.6</v>
      </c>
      <c r="G437" s="3">
        <v>40</v>
      </c>
      <c r="H437" s="3">
        <v>1</v>
      </c>
      <c r="I437" s="3">
        <v>171</v>
      </c>
      <c r="J437">
        <f t="shared" si="12"/>
        <v>171</v>
      </c>
      <c r="K437">
        <f t="shared" si="13"/>
        <v>11</v>
      </c>
    </row>
    <row r="438" spans="1:11" ht="15.75" thickBot="1">
      <c r="A438" s="3">
        <v>128706</v>
      </c>
      <c r="B438" s="3" t="s">
        <v>653</v>
      </c>
      <c r="C438" s="4" t="s">
        <v>350</v>
      </c>
      <c r="D438" s="4" t="s">
        <v>134</v>
      </c>
      <c r="E438" s="4" t="s">
        <v>454</v>
      </c>
      <c r="F438" s="3">
        <v>3.5</v>
      </c>
      <c r="G438" s="3">
        <v>35</v>
      </c>
      <c r="H438" s="3">
        <v>1</v>
      </c>
      <c r="I438" s="3">
        <v>217</v>
      </c>
      <c r="J438">
        <f t="shared" si="12"/>
        <v>217</v>
      </c>
      <c r="K438">
        <f t="shared" si="13"/>
        <v>11</v>
      </c>
    </row>
    <row r="439" spans="1:11" ht="15.75" thickBot="1">
      <c r="A439" s="3">
        <v>237909</v>
      </c>
      <c r="B439" s="3" t="s">
        <v>653</v>
      </c>
      <c r="C439" s="4" t="s">
        <v>350</v>
      </c>
      <c r="D439" s="4" t="s">
        <v>134</v>
      </c>
      <c r="E439" s="4" t="s">
        <v>443</v>
      </c>
      <c r="F439" s="3">
        <v>0</v>
      </c>
      <c r="G439" s="3">
        <v>1</v>
      </c>
      <c r="H439" s="3">
        <v>0</v>
      </c>
      <c r="I439" s="3">
        <v>240</v>
      </c>
      <c r="J439">
        <f t="shared" si="12"/>
        <v>0</v>
      </c>
      <c r="K439">
        <f t="shared" si="13"/>
        <v>14</v>
      </c>
    </row>
    <row r="440" spans="1:11" ht="15.75" thickBot="1">
      <c r="A440" s="3">
        <v>211677</v>
      </c>
      <c r="B440" s="3" t="s">
        <v>653</v>
      </c>
      <c r="C440" s="4" t="s">
        <v>350</v>
      </c>
      <c r="D440" s="4" t="s">
        <v>134</v>
      </c>
      <c r="E440" s="4" t="s">
        <v>445</v>
      </c>
      <c r="F440" s="3">
        <v>0.5</v>
      </c>
      <c r="G440" s="3">
        <v>1</v>
      </c>
      <c r="H440" s="3">
        <v>0</v>
      </c>
      <c r="I440" s="3">
        <v>272</v>
      </c>
      <c r="J440">
        <f t="shared" si="12"/>
        <v>0</v>
      </c>
      <c r="K440">
        <f t="shared" si="13"/>
        <v>14</v>
      </c>
    </row>
    <row r="441" spans="1:11" ht="15.75" thickBot="1">
      <c r="A441" s="3">
        <v>129933</v>
      </c>
      <c r="B441" s="3" t="s">
        <v>653</v>
      </c>
      <c r="C441" s="4" t="s">
        <v>350</v>
      </c>
      <c r="D441" s="4" t="s">
        <v>134</v>
      </c>
      <c r="E441" s="4" t="s">
        <v>446</v>
      </c>
      <c r="F441" s="3">
        <v>3.1</v>
      </c>
      <c r="G441" s="3">
        <v>1</v>
      </c>
      <c r="H441" s="3">
        <v>0</v>
      </c>
      <c r="I441" s="3">
        <v>217</v>
      </c>
      <c r="J441">
        <f t="shared" si="12"/>
        <v>0</v>
      </c>
      <c r="K441">
        <f t="shared" si="13"/>
        <v>14</v>
      </c>
    </row>
    <row r="442" spans="1:11" ht="15.75" thickBot="1">
      <c r="A442" s="3">
        <v>129935</v>
      </c>
      <c r="B442" s="3" t="s">
        <v>653</v>
      </c>
      <c r="C442" s="4" t="s">
        <v>350</v>
      </c>
      <c r="D442" s="4" t="s">
        <v>134</v>
      </c>
      <c r="E442" s="4" t="s">
        <v>447</v>
      </c>
      <c r="F442" s="3">
        <v>3.2</v>
      </c>
      <c r="G442" s="3">
        <v>4</v>
      </c>
      <c r="H442" s="3">
        <v>0</v>
      </c>
      <c r="I442" s="3">
        <v>122</v>
      </c>
      <c r="J442">
        <f t="shared" si="12"/>
        <v>0</v>
      </c>
      <c r="K442">
        <f t="shared" si="13"/>
        <v>14</v>
      </c>
    </row>
    <row r="443" spans="1:11" ht="15.75" thickBot="1">
      <c r="A443" s="3">
        <v>200418</v>
      </c>
      <c r="B443" s="3" t="s">
        <v>653</v>
      </c>
      <c r="C443" s="4" t="s">
        <v>350</v>
      </c>
      <c r="D443" s="4" t="s">
        <v>134</v>
      </c>
      <c r="E443" s="4" t="s">
        <v>450</v>
      </c>
      <c r="F443" s="3">
        <v>2.2999999999999998</v>
      </c>
      <c r="G443" s="3">
        <v>2</v>
      </c>
      <c r="H443" s="3">
        <v>0</v>
      </c>
      <c r="I443" s="3">
        <v>92</v>
      </c>
      <c r="J443">
        <f t="shared" si="12"/>
        <v>0</v>
      </c>
      <c r="K443">
        <f t="shared" si="13"/>
        <v>14</v>
      </c>
    </row>
    <row r="444" spans="1:11" ht="15.75" thickBot="1">
      <c r="A444" s="3">
        <v>216555</v>
      </c>
      <c r="B444" s="3" t="s">
        <v>653</v>
      </c>
      <c r="C444" s="4" t="s">
        <v>350</v>
      </c>
      <c r="D444" s="4" t="s">
        <v>134</v>
      </c>
      <c r="E444" s="4" t="s">
        <v>452</v>
      </c>
      <c r="F444" s="3">
        <v>1.5</v>
      </c>
      <c r="G444" s="3">
        <v>13</v>
      </c>
      <c r="H444" s="3">
        <v>0</v>
      </c>
      <c r="I444" s="3">
        <v>177</v>
      </c>
      <c r="J444">
        <f t="shared" si="12"/>
        <v>0</v>
      </c>
      <c r="K444">
        <f t="shared" si="13"/>
        <v>14</v>
      </c>
    </row>
    <row r="445" spans="1:11" ht="15.75" thickBot="1">
      <c r="A445" s="3">
        <v>130676</v>
      </c>
      <c r="B445" s="3" t="s">
        <v>653</v>
      </c>
      <c r="C445" s="4" t="s">
        <v>350</v>
      </c>
      <c r="D445" s="4" t="s">
        <v>134</v>
      </c>
      <c r="E445" s="4" t="s">
        <v>456</v>
      </c>
      <c r="F445" s="3">
        <v>3.7</v>
      </c>
      <c r="G445" s="3">
        <v>6</v>
      </c>
      <c r="H445" s="3">
        <v>0</v>
      </c>
      <c r="I445" s="3">
        <v>152</v>
      </c>
      <c r="J445">
        <f t="shared" si="12"/>
        <v>0</v>
      </c>
      <c r="K445">
        <f t="shared" si="13"/>
        <v>14</v>
      </c>
    </row>
    <row r="446" spans="1:11" ht="15.75" thickBot="1">
      <c r="A446" s="3">
        <v>185907</v>
      </c>
      <c r="B446" s="3" t="s">
        <v>654</v>
      </c>
      <c r="C446" s="4" t="s">
        <v>350</v>
      </c>
      <c r="D446" s="4" t="s">
        <v>147</v>
      </c>
      <c r="E446" s="4" t="s">
        <v>457</v>
      </c>
      <c r="F446" s="3">
        <v>3.7</v>
      </c>
      <c r="G446" s="3">
        <v>57</v>
      </c>
      <c r="H446" s="3">
        <v>2</v>
      </c>
      <c r="I446" s="3">
        <v>153</v>
      </c>
      <c r="J446">
        <f t="shared" si="12"/>
        <v>306</v>
      </c>
      <c r="K446">
        <f t="shared" si="13"/>
        <v>1</v>
      </c>
    </row>
    <row r="447" spans="1:11" ht="15.75" thickBot="1">
      <c r="A447" s="3">
        <v>130800</v>
      </c>
      <c r="B447" s="3" t="s">
        <v>654</v>
      </c>
      <c r="C447" s="4" t="s">
        <v>350</v>
      </c>
      <c r="D447" s="4" t="s">
        <v>147</v>
      </c>
      <c r="E447" s="4" t="s">
        <v>460</v>
      </c>
      <c r="F447" s="3">
        <v>3.5</v>
      </c>
      <c r="G447" s="3">
        <v>60</v>
      </c>
      <c r="H447" s="3">
        <v>2</v>
      </c>
      <c r="I447" s="3">
        <v>239</v>
      </c>
      <c r="J447">
        <f t="shared" si="12"/>
        <v>478</v>
      </c>
      <c r="K447">
        <f t="shared" si="13"/>
        <v>1</v>
      </c>
    </row>
    <row r="448" spans="1:11" ht="15.75" thickBot="1">
      <c r="A448" s="3">
        <v>202906</v>
      </c>
      <c r="B448" s="3" t="s">
        <v>654</v>
      </c>
      <c r="C448" s="4" t="s">
        <v>350</v>
      </c>
      <c r="D448" s="4" t="s">
        <v>147</v>
      </c>
      <c r="E448" s="4" t="s">
        <v>458</v>
      </c>
      <c r="F448" s="3">
        <v>2.5</v>
      </c>
      <c r="G448" s="3">
        <v>15</v>
      </c>
      <c r="H448" s="3">
        <v>1</v>
      </c>
      <c r="I448" s="3">
        <v>161</v>
      </c>
      <c r="J448">
        <f t="shared" si="12"/>
        <v>161</v>
      </c>
      <c r="K448">
        <f t="shared" si="13"/>
        <v>3</v>
      </c>
    </row>
    <row r="449" spans="1:11" ht="15.75" thickBot="1">
      <c r="A449" s="3">
        <v>184843</v>
      </c>
      <c r="B449" s="3" t="s">
        <v>654</v>
      </c>
      <c r="C449" s="4" t="s">
        <v>350</v>
      </c>
      <c r="D449" s="4" t="s">
        <v>147</v>
      </c>
      <c r="E449" s="4" t="s">
        <v>461</v>
      </c>
      <c r="F449" s="3">
        <v>3.4</v>
      </c>
      <c r="G449" s="3">
        <v>33</v>
      </c>
      <c r="H449" s="3">
        <v>1</v>
      </c>
      <c r="I449" s="3">
        <v>175</v>
      </c>
      <c r="J449">
        <f t="shared" si="12"/>
        <v>175</v>
      </c>
      <c r="K449">
        <f t="shared" si="13"/>
        <v>3</v>
      </c>
    </row>
    <row r="450" spans="1:11" ht="15.75" thickBot="1">
      <c r="A450" s="3">
        <v>185601</v>
      </c>
      <c r="B450" s="3" t="s">
        <v>654</v>
      </c>
      <c r="C450" s="4" t="s">
        <v>350</v>
      </c>
      <c r="D450" s="4" t="s">
        <v>147</v>
      </c>
      <c r="E450" s="4" t="s">
        <v>459</v>
      </c>
      <c r="F450" s="3">
        <v>3</v>
      </c>
      <c r="G450" s="3">
        <v>7</v>
      </c>
      <c r="H450" s="3">
        <v>0</v>
      </c>
      <c r="I450" s="3">
        <v>176</v>
      </c>
      <c r="J450">
        <f t="shared" ref="J450:J513" si="14">I450*H450</f>
        <v>0</v>
      </c>
      <c r="K450">
        <f t="shared" si="13"/>
        <v>5</v>
      </c>
    </row>
    <row r="451" spans="1:11" ht="15.75" thickBot="1">
      <c r="A451" s="3">
        <v>128780</v>
      </c>
      <c r="B451" s="3" t="s">
        <v>655</v>
      </c>
      <c r="C451" s="4" t="s">
        <v>350</v>
      </c>
      <c r="D451" s="4" t="s">
        <v>153</v>
      </c>
      <c r="E451" s="4" t="s">
        <v>470</v>
      </c>
      <c r="F451" s="3">
        <v>2.9</v>
      </c>
      <c r="G451" s="3">
        <v>1187</v>
      </c>
      <c r="H451" s="3">
        <v>42</v>
      </c>
      <c r="I451" s="3">
        <v>208</v>
      </c>
      <c r="J451">
        <f t="shared" si="14"/>
        <v>8736</v>
      </c>
      <c r="K451">
        <f t="shared" ref="K451:K514" si="15">SUMPRODUCT((B451=$B$2:$B$582)*(H451&lt;$H$2:$H$582))+1</f>
        <v>1</v>
      </c>
    </row>
    <row r="452" spans="1:11" ht="15.75" thickBot="1">
      <c r="A452" s="3">
        <v>130801</v>
      </c>
      <c r="B452" s="3" t="s">
        <v>655</v>
      </c>
      <c r="C452" s="4" t="s">
        <v>350</v>
      </c>
      <c r="D452" s="4" t="s">
        <v>153</v>
      </c>
      <c r="E452" s="4" t="s">
        <v>337</v>
      </c>
      <c r="F452" s="3">
        <v>3.6</v>
      </c>
      <c r="G452" s="3">
        <v>700</v>
      </c>
      <c r="H452" s="3">
        <v>25</v>
      </c>
      <c r="I452" s="3">
        <v>215</v>
      </c>
      <c r="J452">
        <f t="shared" si="14"/>
        <v>5375</v>
      </c>
      <c r="K452">
        <f t="shared" si="15"/>
        <v>2</v>
      </c>
    </row>
    <row r="453" spans="1:11" ht="15.75" thickBot="1">
      <c r="A453" s="3">
        <v>128846</v>
      </c>
      <c r="B453" s="3" t="s">
        <v>655</v>
      </c>
      <c r="C453" s="4" t="s">
        <v>350</v>
      </c>
      <c r="D453" s="4" t="s">
        <v>153</v>
      </c>
      <c r="E453" s="4" t="s">
        <v>469</v>
      </c>
      <c r="F453" s="3">
        <v>3.3</v>
      </c>
      <c r="G453" s="3">
        <v>285</v>
      </c>
      <c r="H453" s="3">
        <v>10</v>
      </c>
      <c r="I453" s="3">
        <v>205</v>
      </c>
      <c r="J453">
        <f t="shared" si="14"/>
        <v>2050</v>
      </c>
      <c r="K453">
        <f t="shared" si="15"/>
        <v>3</v>
      </c>
    </row>
    <row r="454" spans="1:11" ht="15.75" thickBot="1">
      <c r="A454" s="3">
        <v>129923</v>
      </c>
      <c r="B454" s="3" t="s">
        <v>655</v>
      </c>
      <c r="C454" s="4" t="s">
        <v>350</v>
      </c>
      <c r="D454" s="4" t="s">
        <v>153</v>
      </c>
      <c r="E454" s="4" t="s">
        <v>468</v>
      </c>
      <c r="F454" s="3">
        <v>3.2</v>
      </c>
      <c r="G454" s="3">
        <v>233</v>
      </c>
      <c r="H454" s="3">
        <v>8</v>
      </c>
      <c r="I454" s="3">
        <v>153</v>
      </c>
      <c r="J454">
        <f t="shared" si="14"/>
        <v>1224</v>
      </c>
      <c r="K454">
        <f t="shared" si="15"/>
        <v>4</v>
      </c>
    </row>
    <row r="455" spans="1:11" ht="15.75" thickBot="1">
      <c r="A455" s="3">
        <v>130303</v>
      </c>
      <c r="B455" s="3" t="s">
        <v>655</v>
      </c>
      <c r="C455" s="4" t="s">
        <v>350</v>
      </c>
      <c r="D455" s="4" t="s">
        <v>153</v>
      </c>
      <c r="E455" s="4" t="s">
        <v>465</v>
      </c>
      <c r="F455" s="3">
        <v>2.9</v>
      </c>
      <c r="G455" s="3">
        <v>183</v>
      </c>
      <c r="H455" s="3">
        <v>7</v>
      </c>
      <c r="I455" s="3">
        <v>196</v>
      </c>
      <c r="J455">
        <f t="shared" si="14"/>
        <v>1372</v>
      </c>
      <c r="K455">
        <f t="shared" si="15"/>
        <v>5</v>
      </c>
    </row>
    <row r="456" spans="1:11" ht="15.75" thickBot="1">
      <c r="A456" s="3">
        <v>128833</v>
      </c>
      <c r="B456" s="3" t="s">
        <v>655</v>
      </c>
      <c r="C456" s="4" t="s">
        <v>350</v>
      </c>
      <c r="D456" s="4" t="s">
        <v>153</v>
      </c>
      <c r="E456" s="4" t="s">
        <v>466</v>
      </c>
      <c r="F456" s="3">
        <v>3.8</v>
      </c>
      <c r="G456" s="3">
        <v>203</v>
      </c>
      <c r="H456" s="3">
        <v>7</v>
      </c>
      <c r="I456" s="3">
        <v>200</v>
      </c>
      <c r="J456">
        <f t="shared" si="14"/>
        <v>1400</v>
      </c>
      <c r="K456">
        <f t="shared" si="15"/>
        <v>5</v>
      </c>
    </row>
    <row r="457" spans="1:11" ht="15.75" thickBot="1">
      <c r="A457" s="3">
        <v>130302</v>
      </c>
      <c r="B457" s="3" t="s">
        <v>655</v>
      </c>
      <c r="C457" s="4" t="s">
        <v>350</v>
      </c>
      <c r="D457" s="4" t="s">
        <v>153</v>
      </c>
      <c r="E457" s="4" t="s">
        <v>463</v>
      </c>
      <c r="F457" s="3">
        <v>3.3</v>
      </c>
      <c r="G457" s="3">
        <v>93</v>
      </c>
      <c r="H457" s="3">
        <v>3</v>
      </c>
      <c r="I457" s="3">
        <v>210</v>
      </c>
      <c r="J457">
        <f t="shared" si="14"/>
        <v>630</v>
      </c>
      <c r="K457">
        <f t="shared" si="15"/>
        <v>7</v>
      </c>
    </row>
    <row r="458" spans="1:11" ht="15.75" thickBot="1">
      <c r="A458" s="3">
        <v>128847</v>
      </c>
      <c r="B458" s="3" t="s">
        <v>655</v>
      </c>
      <c r="C458" s="4" t="s">
        <v>350</v>
      </c>
      <c r="D458" s="4" t="s">
        <v>153</v>
      </c>
      <c r="E458" s="4" t="s">
        <v>462</v>
      </c>
      <c r="F458" s="3">
        <v>3.7</v>
      </c>
      <c r="G458" s="3">
        <v>65</v>
      </c>
      <c r="H458" s="3">
        <v>2</v>
      </c>
      <c r="I458" s="3">
        <v>211</v>
      </c>
      <c r="J458">
        <f t="shared" si="14"/>
        <v>422</v>
      </c>
      <c r="K458">
        <f t="shared" si="15"/>
        <v>8</v>
      </c>
    </row>
    <row r="459" spans="1:11" ht="15.75" thickBot="1">
      <c r="A459" s="3">
        <v>216119</v>
      </c>
      <c r="B459" s="3" t="s">
        <v>655</v>
      </c>
      <c r="C459" s="4" t="s">
        <v>350</v>
      </c>
      <c r="D459" s="4" t="s">
        <v>153</v>
      </c>
      <c r="E459" s="4" t="s">
        <v>464</v>
      </c>
      <c r="F459" s="3">
        <v>2.1</v>
      </c>
      <c r="G459" s="3">
        <v>11</v>
      </c>
      <c r="H459" s="3">
        <v>0</v>
      </c>
      <c r="I459" s="3">
        <v>170</v>
      </c>
      <c r="J459">
        <f t="shared" si="14"/>
        <v>0</v>
      </c>
      <c r="K459">
        <f t="shared" si="15"/>
        <v>9</v>
      </c>
    </row>
    <row r="460" spans="1:11" ht="15.75" thickBot="1">
      <c r="A460" s="3">
        <v>185475</v>
      </c>
      <c r="B460" s="3" t="s">
        <v>655</v>
      </c>
      <c r="C460" s="4" t="s">
        <v>350</v>
      </c>
      <c r="D460" s="4" t="s">
        <v>153</v>
      </c>
      <c r="E460" s="4" t="s">
        <v>467</v>
      </c>
      <c r="F460" s="3">
        <v>3.1</v>
      </c>
      <c r="G460" s="3">
        <v>9</v>
      </c>
      <c r="H460" s="3">
        <v>0</v>
      </c>
      <c r="I460" s="3">
        <v>250</v>
      </c>
      <c r="J460">
        <f t="shared" si="14"/>
        <v>0</v>
      </c>
      <c r="K460">
        <f t="shared" si="15"/>
        <v>9</v>
      </c>
    </row>
    <row r="461" spans="1:11" ht="15.75" thickBot="1">
      <c r="A461" s="3">
        <v>199752</v>
      </c>
      <c r="B461" s="3" t="s">
        <v>656</v>
      </c>
      <c r="C461" s="4" t="s">
        <v>350</v>
      </c>
      <c r="D461" s="4" t="s">
        <v>170</v>
      </c>
      <c r="E461" s="4" t="s">
        <v>471</v>
      </c>
      <c r="F461" s="3">
        <v>2.2999999999999998</v>
      </c>
      <c r="G461" s="3">
        <v>69</v>
      </c>
      <c r="H461" s="3">
        <v>2</v>
      </c>
      <c r="I461" s="3">
        <v>163</v>
      </c>
      <c r="J461">
        <f t="shared" si="14"/>
        <v>326</v>
      </c>
      <c r="K461">
        <f t="shared" si="15"/>
        <v>1</v>
      </c>
    </row>
    <row r="462" spans="1:11" ht="15.75" thickBot="1">
      <c r="A462" s="3">
        <v>128703</v>
      </c>
      <c r="B462" s="3" t="s">
        <v>656</v>
      </c>
      <c r="C462" s="4" t="s">
        <v>350</v>
      </c>
      <c r="D462" s="4" t="s">
        <v>170</v>
      </c>
      <c r="E462" s="4" t="s">
        <v>472</v>
      </c>
      <c r="F462" s="3">
        <v>3.1</v>
      </c>
      <c r="G462" s="3">
        <v>62</v>
      </c>
      <c r="H462" s="3">
        <v>2</v>
      </c>
      <c r="I462" s="3">
        <v>195</v>
      </c>
      <c r="J462">
        <f t="shared" si="14"/>
        <v>390</v>
      </c>
      <c r="K462">
        <f t="shared" si="15"/>
        <v>1</v>
      </c>
    </row>
    <row r="463" spans="1:11" ht="15.75" thickBot="1">
      <c r="A463" s="3">
        <v>130799</v>
      </c>
      <c r="B463" s="3" t="s">
        <v>657</v>
      </c>
      <c r="C463" s="4" t="s">
        <v>350</v>
      </c>
      <c r="D463" s="4" t="s">
        <v>174</v>
      </c>
      <c r="E463" s="4" t="s">
        <v>349</v>
      </c>
      <c r="F463" s="3">
        <v>3.6</v>
      </c>
      <c r="G463" s="3">
        <v>94</v>
      </c>
      <c r="H463" s="3">
        <v>3</v>
      </c>
      <c r="I463" s="3">
        <v>283</v>
      </c>
      <c r="J463">
        <f t="shared" si="14"/>
        <v>849</v>
      </c>
      <c r="K463">
        <f t="shared" si="15"/>
        <v>1</v>
      </c>
    </row>
    <row r="464" spans="1:11" ht="15.75" thickBot="1">
      <c r="A464" s="3">
        <v>242763</v>
      </c>
      <c r="B464" s="3" t="s">
        <v>657</v>
      </c>
      <c r="C464" s="4" t="s">
        <v>350</v>
      </c>
      <c r="D464" s="4" t="s">
        <v>174</v>
      </c>
      <c r="E464" s="4" t="s">
        <v>473</v>
      </c>
      <c r="F464" s="3">
        <v>2.4</v>
      </c>
      <c r="G464" s="3">
        <v>11</v>
      </c>
      <c r="H464" s="3">
        <v>0</v>
      </c>
      <c r="I464" s="3">
        <v>191</v>
      </c>
      <c r="J464">
        <f t="shared" si="14"/>
        <v>0</v>
      </c>
      <c r="K464">
        <f t="shared" si="15"/>
        <v>2</v>
      </c>
    </row>
    <row r="465" spans="1:11" ht="15.75" thickBot="1">
      <c r="A465" s="3">
        <v>242654</v>
      </c>
      <c r="B465" s="3" t="s">
        <v>657</v>
      </c>
      <c r="C465" s="4" t="s">
        <v>350</v>
      </c>
      <c r="D465" s="4" t="s">
        <v>174</v>
      </c>
      <c r="E465" s="4" t="s">
        <v>474</v>
      </c>
      <c r="F465" s="3">
        <v>5</v>
      </c>
      <c r="G465" s="3">
        <v>4</v>
      </c>
      <c r="H465" s="3">
        <v>0</v>
      </c>
      <c r="I465" s="3">
        <v>131</v>
      </c>
      <c r="J465">
        <f t="shared" si="14"/>
        <v>0</v>
      </c>
      <c r="K465">
        <f t="shared" si="15"/>
        <v>2</v>
      </c>
    </row>
    <row r="466" spans="1:11" ht="15.75" thickBot="1">
      <c r="A466" s="3">
        <v>128667</v>
      </c>
      <c r="B466" s="3" t="s">
        <v>658</v>
      </c>
      <c r="C466" s="4" t="s">
        <v>475</v>
      </c>
      <c r="D466" s="4" t="s">
        <v>9</v>
      </c>
      <c r="E466" s="4" t="s">
        <v>477</v>
      </c>
      <c r="F466" s="3">
        <v>3.1</v>
      </c>
      <c r="G466" s="3">
        <v>426</v>
      </c>
      <c r="H466" s="3">
        <v>15</v>
      </c>
      <c r="I466" s="3">
        <v>251</v>
      </c>
      <c r="J466">
        <f t="shared" si="14"/>
        <v>3765</v>
      </c>
      <c r="K466">
        <f t="shared" si="15"/>
        <v>1</v>
      </c>
    </row>
    <row r="467" spans="1:11" ht="15.75" thickBot="1">
      <c r="A467" s="3">
        <v>129669</v>
      </c>
      <c r="B467" s="3" t="s">
        <v>658</v>
      </c>
      <c r="C467" s="4" t="s">
        <v>475</v>
      </c>
      <c r="D467" s="4" t="s">
        <v>9</v>
      </c>
      <c r="E467" s="4" t="s">
        <v>250</v>
      </c>
      <c r="F467" s="3">
        <v>3.7</v>
      </c>
      <c r="G467" s="3">
        <v>175</v>
      </c>
      <c r="H467" s="3">
        <v>6</v>
      </c>
      <c r="I467" s="3">
        <v>153</v>
      </c>
      <c r="J467">
        <f t="shared" si="14"/>
        <v>918</v>
      </c>
      <c r="K467">
        <f t="shared" si="15"/>
        <v>2</v>
      </c>
    </row>
    <row r="468" spans="1:11" ht="15.75" thickBot="1">
      <c r="A468" s="3">
        <v>227335</v>
      </c>
      <c r="B468" s="3" t="s">
        <v>658</v>
      </c>
      <c r="C468" s="4" t="s">
        <v>475</v>
      </c>
      <c r="D468" s="4" t="s">
        <v>9</v>
      </c>
      <c r="E468" s="4" t="s">
        <v>478</v>
      </c>
      <c r="F468" s="3">
        <v>1.9</v>
      </c>
      <c r="G468" s="3">
        <v>81</v>
      </c>
      <c r="H468" s="3">
        <v>3</v>
      </c>
      <c r="I468" s="3">
        <v>222</v>
      </c>
      <c r="J468">
        <f t="shared" si="14"/>
        <v>666</v>
      </c>
      <c r="K468">
        <f t="shared" si="15"/>
        <v>3</v>
      </c>
    </row>
    <row r="469" spans="1:11" ht="15.75" thickBot="1">
      <c r="A469" s="3">
        <v>210441</v>
      </c>
      <c r="B469" s="3" t="s">
        <v>658</v>
      </c>
      <c r="C469" s="4" t="s">
        <v>475</v>
      </c>
      <c r="D469" s="4" t="s">
        <v>9</v>
      </c>
      <c r="E469" s="4" t="s">
        <v>476</v>
      </c>
      <c r="F469" s="3">
        <v>1.9</v>
      </c>
      <c r="G469" s="3">
        <v>13</v>
      </c>
      <c r="H469" s="3">
        <v>0</v>
      </c>
      <c r="I469" s="3">
        <v>347</v>
      </c>
      <c r="J469">
        <f t="shared" si="14"/>
        <v>0</v>
      </c>
      <c r="K469">
        <f t="shared" si="15"/>
        <v>4</v>
      </c>
    </row>
    <row r="470" spans="1:11" ht="15.75" thickBot="1">
      <c r="A470" s="3">
        <v>198373</v>
      </c>
      <c r="B470" s="3" t="s">
        <v>659</v>
      </c>
      <c r="C470" s="4" t="s">
        <v>475</v>
      </c>
      <c r="D470" s="4" t="s">
        <v>15</v>
      </c>
      <c r="E470" s="4" t="s">
        <v>480</v>
      </c>
      <c r="F470" s="3">
        <v>3.3</v>
      </c>
      <c r="G470" s="3">
        <v>63</v>
      </c>
      <c r="H470" s="3">
        <v>2</v>
      </c>
      <c r="I470" s="3">
        <v>173</v>
      </c>
      <c r="J470">
        <f t="shared" si="14"/>
        <v>346</v>
      </c>
      <c r="K470">
        <f t="shared" si="15"/>
        <v>1</v>
      </c>
    </row>
    <row r="471" spans="1:11" ht="15.75" thickBot="1">
      <c r="A471" s="3">
        <v>130918</v>
      </c>
      <c r="B471" s="3" t="s">
        <v>659</v>
      </c>
      <c r="C471" s="4" t="s">
        <v>475</v>
      </c>
      <c r="D471" s="4" t="s">
        <v>15</v>
      </c>
      <c r="E471" s="4" t="s">
        <v>479</v>
      </c>
      <c r="F471" s="3">
        <v>2.9</v>
      </c>
      <c r="G471" s="3">
        <v>17</v>
      </c>
      <c r="H471" s="3">
        <v>1</v>
      </c>
      <c r="I471" s="3">
        <v>172</v>
      </c>
      <c r="J471">
        <f t="shared" si="14"/>
        <v>172</v>
      </c>
      <c r="K471">
        <f t="shared" si="15"/>
        <v>2</v>
      </c>
    </row>
    <row r="472" spans="1:11" ht="15.75" thickBot="1">
      <c r="A472" s="3">
        <v>168023</v>
      </c>
      <c r="B472" s="3" t="s">
        <v>660</v>
      </c>
      <c r="C472" s="4" t="s">
        <v>475</v>
      </c>
      <c r="D472" s="4" t="s">
        <v>17</v>
      </c>
      <c r="E472" s="4" t="s">
        <v>481</v>
      </c>
      <c r="F472" s="3">
        <v>3.5</v>
      </c>
      <c r="G472" s="3">
        <v>200</v>
      </c>
      <c r="H472" s="3">
        <v>7</v>
      </c>
      <c r="I472" s="3">
        <v>393</v>
      </c>
      <c r="J472">
        <f t="shared" si="14"/>
        <v>2751</v>
      </c>
      <c r="K472">
        <f t="shared" si="15"/>
        <v>1</v>
      </c>
    </row>
    <row r="473" spans="1:11" ht="15.75" thickBot="1">
      <c r="A473" s="3">
        <v>213365</v>
      </c>
      <c r="B473" s="3" t="s">
        <v>660</v>
      </c>
      <c r="C473" s="4" t="s">
        <v>475</v>
      </c>
      <c r="D473" s="4" t="s">
        <v>17</v>
      </c>
      <c r="E473" s="4" t="s">
        <v>484</v>
      </c>
      <c r="F473" s="3">
        <v>2.9</v>
      </c>
      <c r="G473" s="3">
        <v>120</v>
      </c>
      <c r="H473" s="3">
        <v>4</v>
      </c>
      <c r="I473" s="3">
        <v>192</v>
      </c>
      <c r="J473">
        <f t="shared" si="14"/>
        <v>768</v>
      </c>
      <c r="K473">
        <f t="shared" si="15"/>
        <v>2</v>
      </c>
    </row>
    <row r="474" spans="1:11" ht="15.75" thickBot="1">
      <c r="A474" s="3">
        <v>128250</v>
      </c>
      <c r="B474" s="3" t="s">
        <v>660</v>
      </c>
      <c r="C474" s="4" t="s">
        <v>475</v>
      </c>
      <c r="D474" s="4" t="s">
        <v>17</v>
      </c>
      <c r="E474" s="4" t="s">
        <v>486</v>
      </c>
      <c r="F474" s="3">
        <v>3.7</v>
      </c>
      <c r="G474" s="3">
        <v>69</v>
      </c>
      <c r="H474" s="3">
        <v>2</v>
      </c>
      <c r="I474" s="3">
        <v>128</v>
      </c>
      <c r="J474">
        <f t="shared" si="14"/>
        <v>256</v>
      </c>
      <c r="K474">
        <f t="shared" si="15"/>
        <v>3</v>
      </c>
    </row>
    <row r="475" spans="1:11" ht="15.75" thickBot="1">
      <c r="A475" s="3">
        <v>130183</v>
      </c>
      <c r="B475" s="3" t="s">
        <v>660</v>
      </c>
      <c r="C475" s="4" t="s">
        <v>475</v>
      </c>
      <c r="D475" s="4" t="s">
        <v>17</v>
      </c>
      <c r="E475" s="4" t="s">
        <v>482</v>
      </c>
      <c r="F475" s="3">
        <v>3.2</v>
      </c>
      <c r="G475" s="3">
        <v>37</v>
      </c>
      <c r="H475" s="3">
        <v>1</v>
      </c>
      <c r="I475" s="3">
        <v>183</v>
      </c>
      <c r="J475">
        <f t="shared" si="14"/>
        <v>183</v>
      </c>
      <c r="K475">
        <f t="shared" si="15"/>
        <v>4</v>
      </c>
    </row>
    <row r="476" spans="1:11" ht="15.75" thickBot="1">
      <c r="A476" s="3">
        <v>128243</v>
      </c>
      <c r="B476" s="3" t="s">
        <v>660</v>
      </c>
      <c r="C476" s="4" t="s">
        <v>475</v>
      </c>
      <c r="D476" s="4" t="s">
        <v>17</v>
      </c>
      <c r="E476" s="4" t="s">
        <v>485</v>
      </c>
      <c r="F476" s="3">
        <v>3.8</v>
      </c>
      <c r="G476" s="3">
        <v>15</v>
      </c>
      <c r="H476" s="3">
        <v>1</v>
      </c>
      <c r="I476" s="3">
        <v>197</v>
      </c>
      <c r="J476">
        <f t="shared" si="14"/>
        <v>197</v>
      </c>
      <c r="K476">
        <f t="shared" si="15"/>
        <v>4</v>
      </c>
    </row>
    <row r="477" spans="1:11" ht="15.75" thickBot="1">
      <c r="A477" s="3">
        <v>213217</v>
      </c>
      <c r="B477" s="3" t="s">
        <v>660</v>
      </c>
      <c r="C477" s="4" t="s">
        <v>475</v>
      </c>
      <c r="D477" s="4" t="s">
        <v>17</v>
      </c>
      <c r="E477" s="4" t="s">
        <v>483</v>
      </c>
      <c r="F477" s="3">
        <v>2.2999999999999998</v>
      </c>
      <c r="G477" s="3">
        <v>6</v>
      </c>
      <c r="H477" s="3">
        <v>0</v>
      </c>
      <c r="I477" s="3">
        <v>243</v>
      </c>
      <c r="J477">
        <f t="shared" si="14"/>
        <v>0</v>
      </c>
      <c r="K477">
        <f t="shared" si="15"/>
        <v>6</v>
      </c>
    </row>
    <row r="478" spans="1:11" ht="15.75" thickBot="1">
      <c r="A478" s="3">
        <v>129662</v>
      </c>
      <c r="B478" s="3" t="s">
        <v>661</v>
      </c>
      <c r="C478" s="4" t="s">
        <v>475</v>
      </c>
      <c r="D478" s="4" t="s">
        <v>24</v>
      </c>
      <c r="E478" s="4" t="s">
        <v>487</v>
      </c>
      <c r="F478" s="3">
        <v>3.3</v>
      </c>
      <c r="G478" s="3">
        <v>177</v>
      </c>
      <c r="H478" s="3">
        <v>6</v>
      </c>
      <c r="I478" s="3">
        <v>188</v>
      </c>
      <c r="J478">
        <f t="shared" si="14"/>
        <v>1128</v>
      </c>
      <c r="K478">
        <f t="shared" si="15"/>
        <v>1</v>
      </c>
    </row>
    <row r="479" spans="1:11" ht="15.75" thickBot="1">
      <c r="A479" s="3">
        <v>129658</v>
      </c>
      <c r="B479" s="3" t="s">
        <v>661</v>
      </c>
      <c r="C479" s="4" t="s">
        <v>475</v>
      </c>
      <c r="D479" s="4" t="s">
        <v>24</v>
      </c>
      <c r="E479" s="4" t="s">
        <v>488</v>
      </c>
      <c r="F479" s="3">
        <v>3.6</v>
      </c>
      <c r="G479" s="3">
        <v>171</v>
      </c>
      <c r="H479" s="3">
        <v>6</v>
      </c>
      <c r="I479" s="3">
        <v>187</v>
      </c>
      <c r="J479">
        <f t="shared" si="14"/>
        <v>1122</v>
      </c>
      <c r="K479">
        <f t="shared" si="15"/>
        <v>1</v>
      </c>
    </row>
    <row r="480" spans="1:11" ht="15.75" thickBot="1">
      <c r="A480" s="3">
        <v>129356</v>
      </c>
      <c r="B480" s="3" t="s">
        <v>661</v>
      </c>
      <c r="C480" s="4" t="s">
        <v>475</v>
      </c>
      <c r="D480" s="4" t="s">
        <v>24</v>
      </c>
      <c r="E480" s="4" t="s">
        <v>489</v>
      </c>
      <c r="F480" s="3">
        <v>3.1</v>
      </c>
      <c r="G480" s="3">
        <v>14</v>
      </c>
      <c r="H480" s="3">
        <v>1</v>
      </c>
      <c r="I480" s="3">
        <v>191</v>
      </c>
      <c r="J480">
        <f t="shared" si="14"/>
        <v>191</v>
      </c>
      <c r="K480">
        <f t="shared" si="15"/>
        <v>3</v>
      </c>
    </row>
    <row r="481" spans="1:11" ht="15.75" thickBot="1">
      <c r="A481" s="3">
        <v>227342</v>
      </c>
      <c r="B481" s="3" t="s">
        <v>662</v>
      </c>
      <c r="C481" s="4" t="s">
        <v>475</v>
      </c>
      <c r="D481" s="4" t="s">
        <v>36</v>
      </c>
      <c r="E481" s="4" t="s">
        <v>492</v>
      </c>
      <c r="F481" s="3">
        <v>2.7</v>
      </c>
      <c r="G481" s="3">
        <v>763</v>
      </c>
      <c r="H481" s="3">
        <v>27</v>
      </c>
      <c r="I481" s="3">
        <v>196</v>
      </c>
      <c r="J481">
        <f t="shared" si="14"/>
        <v>5292</v>
      </c>
      <c r="K481">
        <f t="shared" si="15"/>
        <v>1</v>
      </c>
    </row>
    <row r="482" spans="1:11" ht="15.75" thickBot="1">
      <c r="A482" s="3">
        <v>129347</v>
      </c>
      <c r="B482" s="3" t="s">
        <v>662</v>
      </c>
      <c r="C482" s="4" t="s">
        <v>475</v>
      </c>
      <c r="D482" s="4" t="s">
        <v>36</v>
      </c>
      <c r="E482" s="4" t="s">
        <v>491</v>
      </c>
      <c r="F482" s="3">
        <v>3.7</v>
      </c>
      <c r="G482" s="3">
        <v>94</v>
      </c>
      <c r="H482" s="3">
        <v>3</v>
      </c>
      <c r="I482" s="3">
        <v>179</v>
      </c>
      <c r="J482">
        <f t="shared" si="14"/>
        <v>537</v>
      </c>
      <c r="K482">
        <f t="shared" si="15"/>
        <v>2</v>
      </c>
    </row>
    <row r="483" spans="1:11" ht="15.75" thickBot="1">
      <c r="A483" s="3">
        <v>226688</v>
      </c>
      <c r="B483" s="3" t="s">
        <v>662</v>
      </c>
      <c r="C483" s="4" t="s">
        <v>475</v>
      </c>
      <c r="D483" s="4" t="s">
        <v>36</v>
      </c>
      <c r="E483" s="4" t="s">
        <v>490</v>
      </c>
      <c r="F483" s="3">
        <v>2.7</v>
      </c>
      <c r="G483" s="3">
        <v>53</v>
      </c>
      <c r="H483" s="3">
        <v>2</v>
      </c>
      <c r="I483" s="3">
        <v>194</v>
      </c>
      <c r="J483">
        <f t="shared" si="14"/>
        <v>388</v>
      </c>
      <c r="K483">
        <f t="shared" si="15"/>
        <v>3</v>
      </c>
    </row>
    <row r="484" spans="1:11" ht="15.75" thickBot="1">
      <c r="A484" s="3">
        <v>201720</v>
      </c>
      <c r="B484" s="3" t="s">
        <v>662</v>
      </c>
      <c r="C484" s="4" t="s">
        <v>475</v>
      </c>
      <c r="D484" s="4" t="s">
        <v>36</v>
      </c>
      <c r="E484" s="4" t="s">
        <v>495</v>
      </c>
      <c r="F484" s="3">
        <v>2.2000000000000002</v>
      </c>
      <c r="G484" s="3">
        <v>16</v>
      </c>
      <c r="H484" s="3">
        <v>1</v>
      </c>
      <c r="I484" s="3">
        <v>111</v>
      </c>
      <c r="J484">
        <f t="shared" si="14"/>
        <v>111</v>
      </c>
      <c r="K484">
        <f t="shared" si="15"/>
        <v>4</v>
      </c>
    </row>
    <row r="485" spans="1:11" ht="15.75" thickBot="1">
      <c r="A485" s="3">
        <v>184981</v>
      </c>
      <c r="B485" s="3" t="s">
        <v>662</v>
      </c>
      <c r="C485" s="4" t="s">
        <v>475</v>
      </c>
      <c r="D485" s="4" t="s">
        <v>36</v>
      </c>
      <c r="E485" s="4" t="s">
        <v>493</v>
      </c>
      <c r="F485" s="3">
        <v>3</v>
      </c>
      <c r="G485" s="3">
        <v>7</v>
      </c>
      <c r="H485" s="3">
        <v>0</v>
      </c>
      <c r="I485" s="3">
        <v>195</v>
      </c>
      <c r="J485">
        <f t="shared" si="14"/>
        <v>0</v>
      </c>
      <c r="K485">
        <f t="shared" si="15"/>
        <v>5</v>
      </c>
    </row>
    <row r="486" spans="1:11" ht="15.75" thickBot="1">
      <c r="A486" s="3">
        <v>220353</v>
      </c>
      <c r="B486" s="3" t="s">
        <v>662</v>
      </c>
      <c r="C486" s="4" t="s">
        <v>475</v>
      </c>
      <c r="D486" s="4" t="s">
        <v>36</v>
      </c>
      <c r="E486" s="4" t="s">
        <v>494</v>
      </c>
      <c r="F486" s="3">
        <v>1.5</v>
      </c>
      <c r="G486" s="3">
        <v>8</v>
      </c>
      <c r="H486" s="3">
        <v>0</v>
      </c>
      <c r="I486" s="3">
        <v>158</v>
      </c>
      <c r="J486">
        <f t="shared" si="14"/>
        <v>0</v>
      </c>
      <c r="K486">
        <f t="shared" si="15"/>
        <v>5</v>
      </c>
    </row>
    <row r="487" spans="1:11" ht="15.75" thickBot="1">
      <c r="A487" s="3">
        <v>129674</v>
      </c>
      <c r="B487" s="3" t="s">
        <v>663</v>
      </c>
      <c r="C487" s="4" t="s">
        <v>475</v>
      </c>
      <c r="D487" s="4" t="s">
        <v>46</v>
      </c>
      <c r="E487" s="4" t="s">
        <v>497</v>
      </c>
      <c r="F487" s="3">
        <v>2.9</v>
      </c>
      <c r="G487" s="3">
        <v>151</v>
      </c>
      <c r="H487" s="3">
        <v>5</v>
      </c>
      <c r="I487" s="3">
        <v>248</v>
      </c>
      <c r="J487">
        <f t="shared" si="14"/>
        <v>1240</v>
      </c>
      <c r="K487">
        <f t="shared" si="15"/>
        <v>1</v>
      </c>
    </row>
    <row r="488" spans="1:11" ht="15.75" thickBot="1">
      <c r="A488" s="3">
        <v>130273</v>
      </c>
      <c r="B488" s="3" t="s">
        <v>663</v>
      </c>
      <c r="C488" s="4" t="s">
        <v>475</v>
      </c>
      <c r="D488" s="4" t="s">
        <v>46</v>
      </c>
      <c r="E488" s="4" t="s">
        <v>501</v>
      </c>
      <c r="F488" s="3">
        <v>3</v>
      </c>
      <c r="G488" s="3">
        <v>139</v>
      </c>
      <c r="H488" s="3">
        <v>5</v>
      </c>
      <c r="I488" s="3">
        <v>243</v>
      </c>
      <c r="J488">
        <f t="shared" si="14"/>
        <v>1215</v>
      </c>
      <c r="K488">
        <f t="shared" si="15"/>
        <v>1</v>
      </c>
    </row>
    <row r="489" spans="1:11" ht="15.75" thickBot="1">
      <c r="A489" s="3">
        <v>129672</v>
      </c>
      <c r="B489" s="3" t="s">
        <v>663</v>
      </c>
      <c r="C489" s="4" t="s">
        <v>475</v>
      </c>
      <c r="D489" s="4" t="s">
        <v>46</v>
      </c>
      <c r="E489" s="4" t="s">
        <v>500</v>
      </c>
      <c r="F489" s="3">
        <v>3.1</v>
      </c>
      <c r="G489" s="3">
        <v>94</v>
      </c>
      <c r="H489" s="3">
        <v>3</v>
      </c>
      <c r="I489" s="3">
        <v>287</v>
      </c>
      <c r="J489">
        <f t="shared" si="14"/>
        <v>861</v>
      </c>
      <c r="K489">
        <f t="shared" si="15"/>
        <v>3</v>
      </c>
    </row>
    <row r="490" spans="1:11" ht="15.75" thickBot="1">
      <c r="A490" s="3">
        <v>130286</v>
      </c>
      <c r="B490" s="3" t="s">
        <v>663</v>
      </c>
      <c r="C490" s="4" t="s">
        <v>475</v>
      </c>
      <c r="D490" s="4" t="s">
        <v>46</v>
      </c>
      <c r="E490" s="4" t="s">
        <v>499</v>
      </c>
      <c r="F490" s="3">
        <v>3.7</v>
      </c>
      <c r="G490" s="3">
        <v>23</v>
      </c>
      <c r="H490" s="3">
        <v>1</v>
      </c>
      <c r="I490" s="3">
        <v>274</v>
      </c>
      <c r="J490">
        <f t="shared" si="14"/>
        <v>274</v>
      </c>
      <c r="K490">
        <f t="shared" si="15"/>
        <v>4</v>
      </c>
    </row>
    <row r="491" spans="1:11" ht="15.75" thickBot="1">
      <c r="A491" s="3">
        <v>130920</v>
      </c>
      <c r="B491" s="3" t="s">
        <v>663</v>
      </c>
      <c r="C491" s="4" t="s">
        <v>475</v>
      </c>
      <c r="D491" s="4" t="s">
        <v>46</v>
      </c>
      <c r="E491" s="4" t="s">
        <v>496</v>
      </c>
      <c r="F491" s="3">
        <v>3.2</v>
      </c>
      <c r="G491" s="3">
        <v>10</v>
      </c>
      <c r="H491" s="3">
        <v>0</v>
      </c>
      <c r="I491" s="3">
        <v>295</v>
      </c>
      <c r="J491">
        <f t="shared" si="14"/>
        <v>0</v>
      </c>
      <c r="K491">
        <f t="shared" si="15"/>
        <v>5</v>
      </c>
    </row>
    <row r="492" spans="1:11" ht="15.75" thickBot="1">
      <c r="A492" s="3">
        <v>222947</v>
      </c>
      <c r="B492" s="3" t="s">
        <v>663</v>
      </c>
      <c r="C492" s="4" t="s">
        <v>475</v>
      </c>
      <c r="D492" s="4" t="s">
        <v>46</v>
      </c>
      <c r="E492" s="4" t="s">
        <v>498</v>
      </c>
      <c r="F492" s="3">
        <v>2.2999999999999998</v>
      </c>
      <c r="G492" s="3">
        <v>9</v>
      </c>
      <c r="H492" s="3">
        <v>0</v>
      </c>
      <c r="I492" s="3">
        <v>258</v>
      </c>
      <c r="J492">
        <f t="shared" si="14"/>
        <v>0</v>
      </c>
      <c r="K492">
        <f t="shared" si="15"/>
        <v>5</v>
      </c>
    </row>
    <row r="493" spans="1:11" ht="15.75" thickBot="1">
      <c r="A493" s="3">
        <v>129661</v>
      </c>
      <c r="B493" s="3" t="s">
        <v>664</v>
      </c>
      <c r="C493" s="4" t="s">
        <v>475</v>
      </c>
      <c r="D493" s="4" t="s">
        <v>57</v>
      </c>
      <c r="E493" s="4" t="s">
        <v>502</v>
      </c>
      <c r="F493" s="3">
        <v>3.8</v>
      </c>
      <c r="G493" s="3">
        <v>22</v>
      </c>
      <c r="H493" s="3">
        <v>1</v>
      </c>
      <c r="I493" s="3">
        <v>182</v>
      </c>
      <c r="J493">
        <f t="shared" si="14"/>
        <v>182</v>
      </c>
      <c r="K493">
        <f t="shared" si="15"/>
        <v>1</v>
      </c>
    </row>
    <row r="494" spans="1:11" ht="15.75" thickBot="1">
      <c r="A494" s="3">
        <v>128247</v>
      </c>
      <c r="B494" s="3" t="s">
        <v>664</v>
      </c>
      <c r="C494" s="4" t="s">
        <v>475</v>
      </c>
      <c r="D494" s="4" t="s">
        <v>57</v>
      </c>
      <c r="E494" s="4" t="s">
        <v>503</v>
      </c>
      <c r="F494" s="3">
        <v>3.8</v>
      </c>
      <c r="G494" s="3">
        <v>34</v>
      </c>
      <c r="H494" s="3">
        <v>1</v>
      </c>
      <c r="I494" s="3">
        <v>145</v>
      </c>
      <c r="J494">
        <f t="shared" si="14"/>
        <v>145</v>
      </c>
      <c r="K494">
        <f t="shared" si="15"/>
        <v>1</v>
      </c>
    </row>
    <row r="495" spans="1:11" ht="15.75" thickBot="1">
      <c r="A495" s="3">
        <v>130275</v>
      </c>
      <c r="B495" s="3" t="s">
        <v>664</v>
      </c>
      <c r="C495" s="4" t="s">
        <v>475</v>
      </c>
      <c r="D495" s="4" t="s">
        <v>57</v>
      </c>
      <c r="E495" s="4" t="s">
        <v>504</v>
      </c>
      <c r="F495" s="3">
        <v>3.7</v>
      </c>
      <c r="G495" s="3">
        <v>5</v>
      </c>
      <c r="H495" s="3">
        <v>0</v>
      </c>
      <c r="I495" s="3">
        <v>200</v>
      </c>
      <c r="J495">
        <f t="shared" si="14"/>
        <v>0</v>
      </c>
      <c r="K495">
        <f t="shared" si="15"/>
        <v>3</v>
      </c>
    </row>
    <row r="496" spans="1:11" ht="15.75" thickBot="1">
      <c r="A496" s="3">
        <v>129348</v>
      </c>
      <c r="B496" s="3" t="s">
        <v>665</v>
      </c>
      <c r="C496" s="4" t="s">
        <v>475</v>
      </c>
      <c r="D496" s="4" t="s">
        <v>244</v>
      </c>
      <c r="E496" s="4" t="s">
        <v>506</v>
      </c>
      <c r="F496" s="3">
        <v>4.3</v>
      </c>
      <c r="G496" s="3">
        <v>52</v>
      </c>
      <c r="H496" s="3">
        <v>2</v>
      </c>
      <c r="I496" s="3">
        <v>181</v>
      </c>
      <c r="J496">
        <f t="shared" si="14"/>
        <v>362</v>
      </c>
      <c r="K496">
        <f t="shared" si="15"/>
        <v>1</v>
      </c>
    </row>
    <row r="497" spans="1:11" ht="15.75" thickBot="1">
      <c r="A497" s="3">
        <v>195986</v>
      </c>
      <c r="B497" s="3" t="s">
        <v>665</v>
      </c>
      <c r="C497" s="4" t="s">
        <v>475</v>
      </c>
      <c r="D497" s="4" t="s">
        <v>244</v>
      </c>
      <c r="E497" s="4" t="s">
        <v>505</v>
      </c>
      <c r="F497" s="3">
        <v>2.7</v>
      </c>
      <c r="G497" s="3">
        <v>39</v>
      </c>
      <c r="H497" s="3">
        <v>1</v>
      </c>
      <c r="I497" s="3">
        <v>181</v>
      </c>
      <c r="J497">
        <f t="shared" si="14"/>
        <v>181</v>
      </c>
      <c r="K497">
        <f t="shared" si="15"/>
        <v>2</v>
      </c>
    </row>
    <row r="498" spans="1:11" ht="15.75" thickBot="1">
      <c r="A498" s="3">
        <v>130288</v>
      </c>
      <c r="B498" s="3" t="s">
        <v>666</v>
      </c>
      <c r="C498" s="4" t="s">
        <v>475</v>
      </c>
      <c r="D498" s="4" t="s">
        <v>67</v>
      </c>
      <c r="E498" s="4" t="s">
        <v>523</v>
      </c>
      <c r="F498" s="3">
        <v>3.6</v>
      </c>
      <c r="G498" s="3">
        <v>1219</v>
      </c>
      <c r="H498" s="3">
        <v>44</v>
      </c>
      <c r="I498" s="3">
        <v>167</v>
      </c>
      <c r="J498">
        <f t="shared" si="14"/>
        <v>7348</v>
      </c>
      <c r="K498">
        <f t="shared" si="15"/>
        <v>1</v>
      </c>
    </row>
    <row r="499" spans="1:11" ht="15.75" thickBot="1">
      <c r="A499" s="3">
        <v>130185</v>
      </c>
      <c r="B499" s="3" t="s">
        <v>666</v>
      </c>
      <c r="C499" s="4" t="s">
        <v>475</v>
      </c>
      <c r="D499" s="4" t="s">
        <v>67</v>
      </c>
      <c r="E499" s="4" t="s">
        <v>70</v>
      </c>
      <c r="F499" s="3">
        <v>3.1</v>
      </c>
      <c r="G499" s="3">
        <v>965</v>
      </c>
      <c r="H499" s="3">
        <v>34</v>
      </c>
      <c r="I499" s="3">
        <v>183</v>
      </c>
      <c r="J499">
        <f t="shared" si="14"/>
        <v>6222</v>
      </c>
      <c r="K499">
        <f t="shared" si="15"/>
        <v>2</v>
      </c>
    </row>
    <row r="500" spans="1:11" ht="15.75" thickBot="1">
      <c r="A500" s="3">
        <v>130292</v>
      </c>
      <c r="B500" s="3" t="s">
        <v>666</v>
      </c>
      <c r="C500" s="4" t="s">
        <v>475</v>
      </c>
      <c r="D500" s="4" t="s">
        <v>67</v>
      </c>
      <c r="E500" s="4" t="s">
        <v>516</v>
      </c>
      <c r="F500" s="3">
        <v>3.7</v>
      </c>
      <c r="G500" s="3">
        <v>726</v>
      </c>
      <c r="H500" s="3">
        <v>26</v>
      </c>
      <c r="I500" s="3">
        <v>229</v>
      </c>
      <c r="J500">
        <f t="shared" si="14"/>
        <v>5954</v>
      </c>
      <c r="K500">
        <f t="shared" si="15"/>
        <v>3</v>
      </c>
    </row>
    <row r="501" spans="1:11" ht="15.75" thickBot="1">
      <c r="A501" s="3">
        <v>130293</v>
      </c>
      <c r="B501" s="3" t="s">
        <v>666</v>
      </c>
      <c r="C501" s="4" t="s">
        <v>475</v>
      </c>
      <c r="D501" s="4" t="s">
        <v>67</v>
      </c>
      <c r="E501" s="4" t="s">
        <v>129</v>
      </c>
      <c r="F501" s="3">
        <v>3.7</v>
      </c>
      <c r="G501" s="3">
        <v>351</v>
      </c>
      <c r="H501" s="3">
        <v>13</v>
      </c>
      <c r="I501" s="3">
        <v>182</v>
      </c>
      <c r="J501">
        <f t="shared" si="14"/>
        <v>2366</v>
      </c>
      <c r="K501">
        <f t="shared" si="15"/>
        <v>4</v>
      </c>
    </row>
    <row r="502" spans="1:11" ht="15.75" thickBot="1">
      <c r="A502" s="3">
        <v>231960</v>
      </c>
      <c r="B502" s="3" t="s">
        <v>666</v>
      </c>
      <c r="C502" s="4" t="s">
        <v>475</v>
      </c>
      <c r="D502" s="4" t="s">
        <v>67</v>
      </c>
      <c r="E502" s="4" t="s">
        <v>514</v>
      </c>
      <c r="F502" s="3">
        <v>1.8</v>
      </c>
      <c r="G502" s="3">
        <v>289</v>
      </c>
      <c r="H502" s="3">
        <v>10</v>
      </c>
      <c r="I502" s="3">
        <v>201</v>
      </c>
      <c r="J502">
        <f t="shared" si="14"/>
        <v>2010</v>
      </c>
      <c r="K502">
        <f t="shared" si="15"/>
        <v>5</v>
      </c>
    </row>
    <row r="503" spans="1:11" ht="15.75" thickBot="1">
      <c r="A503" s="3">
        <v>129675</v>
      </c>
      <c r="B503" s="3" t="s">
        <v>666</v>
      </c>
      <c r="C503" s="4" t="s">
        <v>475</v>
      </c>
      <c r="D503" s="4" t="s">
        <v>67</v>
      </c>
      <c r="E503" s="4" t="s">
        <v>515</v>
      </c>
      <c r="F503" s="3">
        <v>3.2</v>
      </c>
      <c r="G503" s="3">
        <v>286</v>
      </c>
      <c r="H503" s="3">
        <v>10</v>
      </c>
      <c r="I503" s="3">
        <v>287</v>
      </c>
      <c r="J503">
        <f t="shared" si="14"/>
        <v>2870</v>
      </c>
      <c r="K503">
        <f t="shared" si="15"/>
        <v>5</v>
      </c>
    </row>
    <row r="504" spans="1:11" ht="15.75" thickBot="1">
      <c r="A504" s="3">
        <v>130916</v>
      </c>
      <c r="B504" s="3" t="s">
        <v>666</v>
      </c>
      <c r="C504" s="4" t="s">
        <v>475</v>
      </c>
      <c r="D504" s="4" t="s">
        <v>67</v>
      </c>
      <c r="E504" s="4" t="s">
        <v>518</v>
      </c>
      <c r="F504" s="3">
        <v>3</v>
      </c>
      <c r="G504" s="3">
        <v>220</v>
      </c>
      <c r="H504" s="3">
        <v>8</v>
      </c>
      <c r="I504" s="3">
        <v>169</v>
      </c>
      <c r="J504">
        <f t="shared" si="14"/>
        <v>1352</v>
      </c>
      <c r="K504">
        <f t="shared" si="15"/>
        <v>7</v>
      </c>
    </row>
    <row r="505" spans="1:11" ht="15.75" thickBot="1">
      <c r="A505" s="3">
        <v>198333</v>
      </c>
      <c r="B505" s="3" t="s">
        <v>666</v>
      </c>
      <c r="C505" s="4" t="s">
        <v>475</v>
      </c>
      <c r="D505" s="4" t="s">
        <v>67</v>
      </c>
      <c r="E505" s="4" t="s">
        <v>529</v>
      </c>
      <c r="F505" s="3">
        <v>2.6</v>
      </c>
      <c r="G505" s="3">
        <v>230</v>
      </c>
      <c r="H505" s="3">
        <v>8</v>
      </c>
      <c r="I505" s="3">
        <v>201</v>
      </c>
      <c r="J505">
        <f t="shared" si="14"/>
        <v>1608</v>
      </c>
      <c r="K505">
        <f t="shared" si="15"/>
        <v>7</v>
      </c>
    </row>
    <row r="506" spans="1:11" ht="15.75" thickBot="1">
      <c r="A506" s="3">
        <v>129340</v>
      </c>
      <c r="B506" s="3" t="s">
        <v>666</v>
      </c>
      <c r="C506" s="4" t="s">
        <v>475</v>
      </c>
      <c r="D506" s="4" t="s">
        <v>67</v>
      </c>
      <c r="E506" s="4" t="s">
        <v>324</v>
      </c>
      <c r="F506" s="3">
        <v>3.1</v>
      </c>
      <c r="G506" s="3">
        <v>157</v>
      </c>
      <c r="H506" s="3">
        <v>6</v>
      </c>
      <c r="I506" s="3">
        <v>292</v>
      </c>
      <c r="J506">
        <f t="shared" si="14"/>
        <v>1752</v>
      </c>
      <c r="K506">
        <f t="shared" si="15"/>
        <v>9</v>
      </c>
    </row>
    <row r="507" spans="1:11" ht="15.75" thickBot="1">
      <c r="A507" s="3">
        <v>129353</v>
      </c>
      <c r="B507" s="3" t="s">
        <v>666</v>
      </c>
      <c r="C507" s="4" t="s">
        <v>475</v>
      </c>
      <c r="D507" s="4" t="s">
        <v>67</v>
      </c>
      <c r="E507" s="4" t="s">
        <v>528</v>
      </c>
      <c r="F507" s="3">
        <v>3.1</v>
      </c>
      <c r="G507" s="3">
        <v>179</v>
      </c>
      <c r="H507" s="3">
        <v>6</v>
      </c>
      <c r="I507" s="3">
        <v>217</v>
      </c>
      <c r="J507">
        <f t="shared" si="14"/>
        <v>1302</v>
      </c>
      <c r="K507">
        <f t="shared" si="15"/>
        <v>9</v>
      </c>
    </row>
    <row r="508" spans="1:11" ht="15.75" thickBot="1">
      <c r="A508" s="3">
        <v>129345</v>
      </c>
      <c r="B508" s="3" t="s">
        <v>666</v>
      </c>
      <c r="C508" s="4" t="s">
        <v>475</v>
      </c>
      <c r="D508" s="4" t="s">
        <v>67</v>
      </c>
      <c r="E508" s="4" t="s">
        <v>509</v>
      </c>
      <c r="F508" s="3">
        <v>3</v>
      </c>
      <c r="G508" s="3">
        <v>141</v>
      </c>
      <c r="H508" s="3">
        <v>5</v>
      </c>
      <c r="I508" s="3">
        <v>248</v>
      </c>
      <c r="J508">
        <f t="shared" si="14"/>
        <v>1240</v>
      </c>
      <c r="K508">
        <f t="shared" si="15"/>
        <v>11</v>
      </c>
    </row>
    <row r="509" spans="1:11" ht="15.75" thickBot="1">
      <c r="A509" s="3">
        <v>130285</v>
      </c>
      <c r="B509" s="3" t="s">
        <v>666</v>
      </c>
      <c r="C509" s="4" t="s">
        <v>475</v>
      </c>
      <c r="D509" s="4" t="s">
        <v>67</v>
      </c>
      <c r="E509" s="4" t="s">
        <v>524</v>
      </c>
      <c r="F509" s="3">
        <v>3.5</v>
      </c>
      <c r="G509" s="3">
        <v>153</v>
      </c>
      <c r="H509" s="3">
        <v>5</v>
      </c>
      <c r="I509" s="3">
        <v>175</v>
      </c>
      <c r="J509">
        <f t="shared" si="14"/>
        <v>875</v>
      </c>
      <c r="K509">
        <f t="shared" si="15"/>
        <v>11</v>
      </c>
    </row>
    <row r="510" spans="1:11" ht="15.75" thickBot="1">
      <c r="A510" s="3">
        <v>225995</v>
      </c>
      <c r="B510" s="3" t="s">
        <v>666</v>
      </c>
      <c r="C510" s="4" t="s">
        <v>475</v>
      </c>
      <c r="D510" s="4" t="s">
        <v>67</v>
      </c>
      <c r="E510" s="4" t="s">
        <v>508</v>
      </c>
      <c r="F510" s="3">
        <v>2.2999999999999998</v>
      </c>
      <c r="G510" s="3">
        <v>110</v>
      </c>
      <c r="H510" s="3">
        <v>4</v>
      </c>
      <c r="I510" s="3">
        <v>191</v>
      </c>
      <c r="J510">
        <f t="shared" si="14"/>
        <v>764</v>
      </c>
      <c r="K510">
        <f t="shared" si="15"/>
        <v>13</v>
      </c>
    </row>
    <row r="511" spans="1:11" ht="15.75" thickBot="1">
      <c r="A511" s="3">
        <v>130290</v>
      </c>
      <c r="B511" s="3" t="s">
        <v>666</v>
      </c>
      <c r="C511" s="4" t="s">
        <v>475</v>
      </c>
      <c r="D511" s="4" t="s">
        <v>67</v>
      </c>
      <c r="E511" s="4" t="s">
        <v>510</v>
      </c>
      <c r="F511" s="3">
        <v>2.9</v>
      </c>
      <c r="G511" s="3">
        <v>123</v>
      </c>
      <c r="H511" s="3">
        <v>4</v>
      </c>
      <c r="I511" s="3">
        <v>188</v>
      </c>
      <c r="J511">
        <f t="shared" si="14"/>
        <v>752</v>
      </c>
      <c r="K511">
        <f t="shared" si="15"/>
        <v>13</v>
      </c>
    </row>
    <row r="512" spans="1:11" ht="15.75" thickBot="1">
      <c r="A512" s="3">
        <v>184976</v>
      </c>
      <c r="B512" s="3" t="s">
        <v>666</v>
      </c>
      <c r="C512" s="4" t="s">
        <v>475</v>
      </c>
      <c r="D512" s="4" t="s">
        <v>67</v>
      </c>
      <c r="E512" s="4" t="s">
        <v>527</v>
      </c>
      <c r="F512" s="3">
        <v>2.6</v>
      </c>
      <c r="G512" s="3">
        <v>118</v>
      </c>
      <c r="H512" s="3">
        <v>4</v>
      </c>
      <c r="I512" s="3">
        <v>294</v>
      </c>
      <c r="J512">
        <f t="shared" si="14"/>
        <v>1176</v>
      </c>
      <c r="K512">
        <f t="shared" si="15"/>
        <v>13</v>
      </c>
    </row>
    <row r="513" spans="1:11" ht="15.75" thickBot="1">
      <c r="A513" s="3">
        <v>237390</v>
      </c>
      <c r="B513" s="3" t="s">
        <v>666</v>
      </c>
      <c r="C513" s="4" t="s">
        <v>475</v>
      </c>
      <c r="D513" s="4" t="s">
        <v>67</v>
      </c>
      <c r="E513" s="4" t="s">
        <v>530</v>
      </c>
      <c r="F513" s="3">
        <v>2.1</v>
      </c>
      <c r="G513" s="3">
        <v>125</v>
      </c>
      <c r="H513" s="3">
        <v>4</v>
      </c>
      <c r="I513" s="3">
        <v>223</v>
      </c>
      <c r="J513">
        <f t="shared" si="14"/>
        <v>892</v>
      </c>
      <c r="K513">
        <f t="shared" si="15"/>
        <v>13</v>
      </c>
    </row>
    <row r="514" spans="1:11" ht="15.75" thickBot="1">
      <c r="A514" s="3">
        <v>128255</v>
      </c>
      <c r="B514" s="3" t="s">
        <v>666</v>
      </c>
      <c r="C514" s="4" t="s">
        <v>475</v>
      </c>
      <c r="D514" s="4" t="s">
        <v>67</v>
      </c>
      <c r="E514" s="4" t="s">
        <v>534</v>
      </c>
      <c r="F514" s="3">
        <v>2.9</v>
      </c>
      <c r="G514" s="3">
        <v>102</v>
      </c>
      <c r="H514" s="3">
        <v>4</v>
      </c>
      <c r="I514" s="3">
        <v>212</v>
      </c>
      <c r="J514">
        <f t="shared" ref="J514:J577" si="16">I514*H514</f>
        <v>848</v>
      </c>
      <c r="K514">
        <f t="shared" si="15"/>
        <v>13</v>
      </c>
    </row>
    <row r="515" spans="1:11" ht="15.75" thickBot="1">
      <c r="A515" s="3">
        <v>129301</v>
      </c>
      <c r="B515" s="3" t="s">
        <v>666</v>
      </c>
      <c r="C515" s="4" t="s">
        <v>475</v>
      </c>
      <c r="D515" s="4" t="s">
        <v>67</v>
      </c>
      <c r="E515" s="4" t="s">
        <v>507</v>
      </c>
      <c r="F515" s="3">
        <v>3.3</v>
      </c>
      <c r="G515" s="3">
        <v>81</v>
      </c>
      <c r="H515" s="3">
        <v>3</v>
      </c>
      <c r="I515" s="3">
        <v>197</v>
      </c>
      <c r="J515">
        <f t="shared" si="16"/>
        <v>591</v>
      </c>
      <c r="K515">
        <f t="shared" ref="K515:K578" si="17">SUMPRODUCT((B515=$B$2:$B$582)*(H515&lt;$H$2:$H$582))+1</f>
        <v>18</v>
      </c>
    </row>
    <row r="516" spans="1:11" ht="15.75" thickBot="1">
      <c r="A516" s="3">
        <v>196863</v>
      </c>
      <c r="B516" s="3" t="s">
        <v>666</v>
      </c>
      <c r="C516" s="4" t="s">
        <v>475</v>
      </c>
      <c r="D516" s="4" t="s">
        <v>67</v>
      </c>
      <c r="E516" s="4" t="s">
        <v>531</v>
      </c>
      <c r="F516" s="3">
        <v>2.4</v>
      </c>
      <c r="G516" s="3">
        <v>86</v>
      </c>
      <c r="H516" s="3">
        <v>3</v>
      </c>
      <c r="I516" s="3">
        <v>189</v>
      </c>
      <c r="J516">
        <f t="shared" si="16"/>
        <v>567</v>
      </c>
      <c r="K516">
        <f t="shared" si="17"/>
        <v>18</v>
      </c>
    </row>
    <row r="517" spans="1:11" ht="15.75" thickBot="1">
      <c r="A517" s="3">
        <v>130276</v>
      </c>
      <c r="B517" s="3" t="s">
        <v>666</v>
      </c>
      <c r="C517" s="4" t="s">
        <v>475</v>
      </c>
      <c r="D517" s="4" t="s">
        <v>67</v>
      </c>
      <c r="E517" s="4" t="s">
        <v>535</v>
      </c>
      <c r="F517" s="3">
        <v>2.7</v>
      </c>
      <c r="G517" s="3">
        <v>73</v>
      </c>
      <c r="H517" s="3">
        <v>3</v>
      </c>
      <c r="I517" s="3">
        <v>194</v>
      </c>
      <c r="J517">
        <f t="shared" si="16"/>
        <v>582</v>
      </c>
      <c r="K517">
        <f t="shared" si="17"/>
        <v>18</v>
      </c>
    </row>
    <row r="518" spans="1:11" ht="15.75" thickBot="1">
      <c r="A518" s="3">
        <v>130291</v>
      </c>
      <c r="B518" s="3" t="s">
        <v>666</v>
      </c>
      <c r="C518" s="4" t="s">
        <v>475</v>
      </c>
      <c r="D518" s="4" t="s">
        <v>67</v>
      </c>
      <c r="E518" s="4" t="s">
        <v>525</v>
      </c>
      <c r="F518" s="3">
        <v>3.2</v>
      </c>
      <c r="G518" s="3">
        <v>47</v>
      </c>
      <c r="H518" s="3">
        <v>2</v>
      </c>
      <c r="I518" s="3">
        <v>206</v>
      </c>
      <c r="J518">
        <f t="shared" si="16"/>
        <v>412</v>
      </c>
      <c r="K518">
        <f t="shared" si="17"/>
        <v>21</v>
      </c>
    </row>
    <row r="519" spans="1:11" ht="15.75" thickBot="1">
      <c r="A519" s="3">
        <v>174092</v>
      </c>
      <c r="B519" s="3" t="s">
        <v>666</v>
      </c>
      <c r="C519" s="4" t="s">
        <v>475</v>
      </c>
      <c r="D519" s="4" t="s">
        <v>67</v>
      </c>
      <c r="E519" s="4" t="s">
        <v>532</v>
      </c>
      <c r="F519" s="3">
        <v>2.7</v>
      </c>
      <c r="G519" s="3">
        <v>53</v>
      </c>
      <c r="H519" s="3">
        <v>2</v>
      </c>
      <c r="I519" s="3">
        <v>202</v>
      </c>
      <c r="J519">
        <f t="shared" si="16"/>
        <v>404</v>
      </c>
      <c r="K519">
        <f t="shared" si="17"/>
        <v>21</v>
      </c>
    </row>
    <row r="520" spans="1:11" ht="15.75" thickBot="1">
      <c r="A520" s="3">
        <v>128239</v>
      </c>
      <c r="B520" s="3" t="s">
        <v>666</v>
      </c>
      <c r="C520" s="4" t="s">
        <v>475</v>
      </c>
      <c r="D520" s="4" t="s">
        <v>67</v>
      </c>
      <c r="E520" s="4" t="s">
        <v>533</v>
      </c>
      <c r="F520" s="3">
        <v>3.3</v>
      </c>
      <c r="G520" s="3">
        <v>59</v>
      </c>
      <c r="H520" s="3">
        <v>2</v>
      </c>
      <c r="I520" s="3">
        <v>218</v>
      </c>
      <c r="J520">
        <f t="shared" si="16"/>
        <v>436</v>
      </c>
      <c r="K520">
        <f t="shared" si="17"/>
        <v>21</v>
      </c>
    </row>
    <row r="521" spans="1:11" ht="15.75" thickBot="1">
      <c r="A521" s="3">
        <v>129677</v>
      </c>
      <c r="B521" s="3" t="s">
        <v>666</v>
      </c>
      <c r="C521" s="4" t="s">
        <v>475</v>
      </c>
      <c r="D521" s="4" t="s">
        <v>67</v>
      </c>
      <c r="E521" s="4" t="s">
        <v>511</v>
      </c>
      <c r="F521" s="3">
        <v>3.9</v>
      </c>
      <c r="G521" s="3">
        <v>17</v>
      </c>
      <c r="H521" s="3">
        <v>1</v>
      </c>
      <c r="I521" s="3">
        <v>349</v>
      </c>
      <c r="J521">
        <f t="shared" si="16"/>
        <v>349</v>
      </c>
      <c r="K521">
        <f t="shared" si="17"/>
        <v>24</v>
      </c>
    </row>
    <row r="522" spans="1:11" ht="15.75" thickBot="1">
      <c r="A522" s="3">
        <v>130280</v>
      </c>
      <c r="B522" s="3" t="s">
        <v>666</v>
      </c>
      <c r="C522" s="4" t="s">
        <v>475</v>
      </c>
      <c r="D522" s="4" t="s">
        <v>67</v>
      </c>
      <c r="E522" s="4" t="s">
        <v>512</v>
      </c>
      <c r="F522" s="3">
        <v>3.3</v>
      </c>
      <c r="G522" s="3">
        <v>32</v>
      </c>
      <c r="H522" s="3">
        <v>1</v>
      </c>
      <c r="I522" s="3">
        <v>147</v>
      </c>
      <c r="J522">
        <f t="shared" si="16"/>
        <v>147</v>
      </c>
      <c r="K522">
        <f t="shared" si="17"/>
        <v>24</v>
      </c>
    </row>
    <row r="523" spans="1:11" ht="15.75" thickBot="1">
      <c r="A523" s="3">
        <v>210852</v>
      </c>
      <c r="B523" s="3" t="s">
        <v>666</v>
      </c>
      <c r="C523" s="4" t="s">
        <v>475</v>
      </c>
      <c r="D523" s="4" t="s">
        <v>67</v>
      </c>
      <c r="E523" s="4" t="s">
        <v>521</v>
      </c>
      <c r="F523" s="3">
        <v>2.8</v>
      </c>
      <c r="G523" s="3">
        <v>24</v>
      </c>
      <c r="H523" s="3">
        <v>1</v>
      </c>
      <c r="I523" s="3">
        <v>250</v>
      </c>
      <c r="J523">
        <f t="shared" si="16"/>
        <v>250</v>
      </c>
      <c r="K523">
        <f t="shared" si="17"/>
        <v>24</v>
      </c>
    </row>
    <row r="524" spans="1:11" ht="15.75" thickBot="1">
      <c r="A524" s="3">
        <v>130272</v>
      </c>
      <c r="B524" s="3" t="s">
        <v>666</v>
      </c>
      <c r="C524" s="4" t="s">
        <v>475</v>
      </c>
      <c r="D524" s="4" t="s">
        <v>67</v>
      </c>
      <c r="E524" s="4" t="s">
        <v>522</v>
      </c>
      <c r="F524" s="3">
        <v>3.5</v>
      </c>
      <c r="G524" s="3">
        <v>40</v>
      </c>
      <c r="H524" s="3">
        <v>1</v>
      </c>
      <c r="I524" s="3">
        <v>164</v>
      </c>
      <c r="J524">
        <f t="shared" si="16"/>
        <v>164</v>
      </c>
      <c r="K524">
        <f t="shared" si="17"/>
        <v>24</v>
      </c>
    </row>
    <row r="525" spans="1:11" ht="15.75" thickBot="1">
      <c r="A525" s="3">
        <v>207226</v>
      </c>
      <c r="B525" s="3" t="s">
        <v>666</v>
      </c>
      <c r="C525" s="4" t="s">
        <v>475</v>
      </c>
      <c r="D525" s="4" t="s">
        <v>67</v>
      </c>
      <c r="E525" s="4" t="s">
        <v>513</v>
      </c>
      <c r="F525" s="3">
        <v>1.7</v>
      </c>
      <c r="G525" s="3">
        <v>11</v>
      </c>
      <c r="H525" s="3">
        <v>0</v>
      </c>
      <c r="I525" s="3">
        <v>137</v>
      </c>
      <c r="J525">
        <f t="shared" si="16"/>
        <v>0</v>
      </c>
      <c r="K525">
        <f t="shared" si="17"/>
        <v>28</v>
      </c>
    </row>
    <row r="526" spans="1:11" ht="15.75" thickBot="1">
      <c r="A526" s="3">
        <v>130278</v>
      </c>
      <c r="B526" s="3" t="s">
        <v>666</v>
      </c>
      <c r="C526" s="4" t="s">
        <v>475</v>
      </c>
      <c r="D526" s="4" t="s">
        <v>67</v>
      </c>
      <c r="E526" s="4" t="s">
        <v>517</v>
      </c>
      <c r="F526" s="3">
        <v>3.3</v>
      </c>
      <c r="G526" s="3">
        <v>6</v>
      </c>
      <c r="H526" s="3">
        <v>0</v>
      </c>
      <c r="I526" s="3">
        <v>146</v>
      </c>
      <c r="J526">
        <f t="shared" si="16"/>
        <v>0</v>
      </c>
      <c r="K526">
        <f t="shared" si="17"/>
        <v>28</v>
      </c>
    </row>
    <row r="527" spans="1:11" ht="15.75" thickBot="1">
      <c r="A527" s="3">
        <v>184979</v>
      </c>
      <c r="B527" s="3" t="s">
        <v>666</v>
      </c>
      <c r="C527" s="4" t="s">
        <v>475</v>
      </c>
      <c r="D527" s="4" t="s">
        <v>67</v>
      </c>
      <c r="E527" s="4" t="s">
        <v>519</v>
      </c>
      <c r="F527" s="3">
        <v>2.9</v>
      </c>
      <c r="G527" s="3">
        <v>4</v>
      </c>
      <c r="H527" s="3">
        <v>0</v>
      </c>
      <c r="I527" s="3">
        <v>184</v>
      </c>
      <c r="J527">
        <f t="shared" si="16"/>
        <v>0</v>
      </c>
      <c r="K527">
        <f t="shared" si="17"/>
        <v>28</v>
      </c>
    </row>
    <row r="528" spans="1:11" ht="15.75" thickBot="1">
      <c r="A528" s="3">
        <v>130742</v>
      </c>
      <c r="B528" s="3" t="s">
        <v>666</v>
      </c>
      <c r="C528" s="4" t="s">
        <v>475</v>
      </c>
      <c r="D528" s="4" t="s">
        <v>67</v>
      </c>
      <c r="E528" s="4" t="s">
        <v>520</v>
      </c>
      <c r="F528" s="3">
        <v>3.7</v>
      </c>
      <c r="G528" s="3">
        <v>3</v>
      </c>
      <c r="H528" s="3">
        <v>0</v>
      </c>
      <c r="I528" s="3">
        <v>116</v>
      </c>
      <c r="J528">
        <f t="shared" si="16"/>
        <v>0</v>
      </c>
      <c r="K528">
        <f t="shared" si="17"/>
        <v>28</v>
      </c>
    </row>
    <row r="529" spans="1:11" ht="15.75" thickBot="1">
      <c r="A529" s="3">
        <v>129350</v>
      </c>
      <c r="B529" s="3" t="s">
        <v>666</v>
      </c>
      <c r="C529" s="4" t="s">
        <v>475</v>
      </c>
      <c r="D529" s="4" t="s">
        <v>67</v>
      </c>
      <c r="E529" s="4" t="s">
        <v>526</v>
      </c>
      <c r="F529" s="3">
        <v>3.6</v>
      </c>
      <c r="G529" s="3">
        <v>10</v>
      </c>
      <c r="H529" s="3">
        <v>0</v>
      </c>
      <c r="I529" s="3">
        <v>445</v>
      </c>
      <c r="J529">
        <f t="shared" si="16"/>
        <v>0</v>
      </c>
      <c r="K529">
        <f t="shared" si="17"/>
        <v>28</v>
      </c>
    </row>
    <row r="530" spans="1:11" ht="15.75" thickBot="1">
      <c r="A530" s="3">
        <v>224096</v>
      </c>
      <c r="B530" s="3" t="s">
        <v>667</v>
      </c>
      <c r="C530" s="4" t="s">
        <v>475</v>
      </c>
      <c r="D530" s="4" t="s">
        <v>116</v>
      </c>
      <c r="E530" s="4" t="s">
        <v>541</v>
      </c>
      <c r="F530" s="3">
        <v>2.6</v>
      </c>
      <c r="G530" s="3">
        <v>48</v>
      </c>
      <c r="H530" s="3">
        <v>2</v>
      </c>
      <c r="I530" s="3">
        <v>180</v>
      </c>
      <c r="J530">
        <f t="shared" si="16"/>
        <v>360</v>
      </c>
      <c r="K530">
        <f t="shared" si="17"/>
        <v>1</v>
      </c>
    </row>
    <row r="531" spans="1:11" ht="15.75" thickBot="1">
      <c r="A531" s="3">
        <v>241780</v>
      </c>
      <c r="B531" s="3" t="s">
        <v>667</v>
      </c>
      <c r="C531" s="4" t="s">
        <v>475</v>
      </c>
      <c r="D531" s="4" t="s">
        <v>116</v>
      </c>
      <c r="E531" s="4" t="s">
        <v>536</v>
      </c>
      <c r="F531" s="3">
        <v>0</v>
      </c>
      <c r="G531" s="3">
        <v>5</v>
      </c>
      <c r="H531" s="3">
        <v>0</v>
      </c>
      <c r="I531" s="3">
        <v>125</v>
      </c>
      <c r="J531">
        <f t="shared" si="16"/>
        <v>0</v>
      </c>
      <c r="K531">
        <f t="shared" si="17"/>
        <v>2</v>
      </c>
    </row>
    <row r="532" spans="1:11" ht="15.75" thickBot="1">
      <c r="A532" s="3">
        <v>184985</v>
      </c>
      <c r="B532" s="3" t="s">
        <v>667</v>
      </c>
      <c r="C532" s="4" t="s">
        <v>475</v>
      </c>
      <c r="D532" s="4" t="s">
        <v>116</v>
      </c>
      <c r="E532" s="4" t="s">
        <v>537</v>
      </c>
      <c r="F532" s="3">
        <v>1</v>
      </c>
      <c r="G532" s="3">
        <v>2</v>
      </c>
      <c r="H532" s="3">
        <v>0</v>
      </c>
      <c r="I532" s="3">
        <v>189</v>
      </c>
      <c r="J532">
        <f t="shared" si="16"/>
        <v>0</v>
      </c>
      <c r="K532">
        <f t="shared" si="17"/>
        <v>2</v>
      </c>
    </row>
    <row r="533" spans="1:11" ht="15.75" thickBot="1">
      <c r="A533" s="3">
        <v>184982</v>
      </c>
      <c r="B533" s="3" t="s">
        <v>667</v>
      </c>
      <c r="C533" s="4" t="s">
        <v>475</v>
      </c>
      <c r="D533" s="4" t="s">
        <v>116</v>
      </c>
      <c r="E533" s="4" t="s">
        <v>538</v>
      </c>
      <c r="F533" s="3">
        <v>2.4</v>
      </c>
      <c r="G533" s="3">
        <v>1</v>
      </c>
      <c r="H533" s="3">
        <v>0</v>
      </c>
      <c r="I533" s="3">
        <v>109</v>
      </c>
      <c r="J533">
        <f t="shared" si="16"/>
        <v>0</v>
      </c>
      <c r="K533">
        <f t="shared" si="17"/>
        <v>2</v>
      </c>
    </row>
    <row r="534" spans="1:11" ht="15.75" thickBot="1">
      <c r="A534" s="3">
        <v>184975</v>
      </c>
      <c r="B534" s="3" t="s">
        <v>667</v>
      </c>
      <c r="C534" s="4" t="s">
        <v>475</v>
      </c>
      <c r="D534" s="4" t="s">
        <v>116</v>
      </c>
      <c r="E534" s="4" t="s">
        <v>539</v>
      </c>
      <c r="F534" s="3">
        <v>3.3</v>
      </c>
      <c r="G534" s="3">
        <v>1</v>
      </c>
      <c r="H534" s="3">
        <v>0</v>
      </c>
      <c r="I534" s="3">
        <v>850</v>
      </c>
      <c r="J534">
        <f t="shared" si="16"/>
        <v>0</v>
      </c>
      <c r="K534">
        <f t="shared" si="17"/>
        <v>2</v>
      </c>
    </row>
    <row r="535" spans="1:11" ht="15.75" thickBot="1">
      <c r="A535" s="3">
        <v>184983</v>
      </c>
      <c r="B535" s="3" t="s">
        <v>667</v>
      </c>
      <c r="C535" s="4" t="s">
        <v>475</v>
      </c>
      <c r="D535" s="4" t="s">
        <v>116</v>
      </c>
      <c r="E535" s="4" t="s">
        <v>540</v>
      </c>
      <c r="F535" s="3">
        <v>2.2999999999999998</v>
      </c>
      <c r="G535" s="3">
        <v>1</v>
      </c>
      <c r="H535" s="3">
        <v>0</v>
      </c>
      <c r="I535" s="3">
        <v>181</v>
      </c>
      <c r="J535">
        <f t="shared" si="16"/>
        <v>0</v>
      </c>
      <c r="K535">
        <f t="shared" si="17"/>
        <v>2</v>
      </c>
    </row>
    <row r="536" spans="1:11" ht="15.75" thickBot="1">
      <c r="A536" s="3">
        <v>215246</v>
      </c>
      <c r="B536" s="3" t="s">
        <v>667</v>
      </c>
      <c r="C536" s="4" t="s">
        <v>475</v>
      </c>
      <c r="D536" s="4" t="s">
        <v>116</v>
      </c>
      <c r="E536" s="4" t="s">
        <v>542</v>
      </c>
      <c r="F536" s="3">
        <v>4.2</v>
      </c>
      <c r="G536" s="3">
        <v>1</v>
      </c>
      <c r="H536" s="3">
        <v>0</v>
      </c>
      <c r="I536" s="3">
        <v>187</v>
      </c>
      <c r="J536">
        <f t="shared" si="16"/>
        <v>0</v>
      </c>
      <c r="K536">
        <f t="shared" si="17"/>
        <v>2</v>
      </c>
    </row>
    <row r="537" spans="1:11" ht="15.75" thickBot="1">
      <c r="A537" s="3">
        <v>128660</v>
      </c>
      <c r="B537" s="3" t="s">
        <v>668</v>
      </c>
      <c r="C537" s="4" t="s">
        <v>475</v>
      </c>
      <c r="D537" s="4" t="s">
        <v>125</v>
      </c>
      <c r="E537" s="4" t="s">
        <v>543</v>
      </c>
      <c r="F537" s="3">
        <v>3.3</v>
      </c>
      <c r="G537" s="3">
        <v>1049</v>
      </c>
      <c r="H537" s="3">
        <v>37</v>
      </c>
      <c r="I537" s="3">
        <v>205</v>
      </c>
      <c r="J537">
        <f t="shared" si="16"/>
        <v>7585</v>
      </c>
      <c r="K537">
        <f t="shared" si="17"/>
        <v>1</v>
      </c>
    </row>
    <row r="538" spans="1:11" ht="15.75" thickBot="1">
      <c r="A538" s="3">
        <v>129317</v>
      </c>
      <c r="B538" s="3" t="s">
        <v>668</v>
      </c>
      <c r="C538" s="4" t="s">
        <v>475</v>
      </c>
      <c r="D538" s="4" t="s">
        <v>125</v>
      </c>
      <c r="E538" s="4" t="s">
        <v>544</v>
      </c>
      <c r="F538" s="3">
        <v>3.3</v>
      </c>
      <c r="G538" s="3">
        <v>688</v>
      </c>
      <c r="H538" s="3">
        <v>25</v>
      </c>
      <c r="I538" s="3">
        <v>184</v>
      </c>
      <c r="J538">
        <f t="shared" si="16"/>
        <v>4600</v>
      </c>
      <c r="K538">
        <f t="shared" si="17"/>
        <v>2</v>
      </c>
    </row>
    <row r="539" spans="1:11" ht="15.75" thickBot="1">
      <c r="A539" s="3">
        <v>130982</v>
      </c>
      <c r="B539" s="3" t="s">
        <v>668</v>
      </c>
      <c r="C539" s="4" t="s">
        <v>475</v>
      </c>
      <c r="D539" s="4" t="s">
        <v>125</v>
      </c>
      <c r="E539" s="4" t="s">
        <v>546</v>
      </c>
      <c r="F539" s="3">
        <v>3.2</v>
      </c>
      <c r="G539" s="3">
        <v>521</v>
      </c>
      <c r="H539" s="3">
        <v>19</v>
      </c>
      <c r="I539" s="3">
        <v>210</v>
      </c>
      <c r="J539">
        <f t="shared" si="16"/>
        <v>3990</v>
      </c>
      <c r="K539">
        <f t="shared" si="17"/>
        <v>3</v>
      </c>
    </row>
    <row r="540" spans="1:11" ht="15.75" thickBot="1">
      <c r="A540" s="3">
        <v>128245</v>
      </c>
      <c r="B540" s="3" t="s">
        <v>668</v>
      </c>
      <c r="C540" s="4" t="s">
        <v>475</v>
      </c>
      <c r="D540" s="4" t="s">
        <v>125</v>
      </c>
      <c r="E540" s="4" t="s">
        <v>545</v>
      </c>
      <c r="F540" s="3">
        <v>3.1</v>
      </c>
      <c r="G540" s="3">
        <v>224</v>
      </c>
      <c r="H540" s="3">
        <v>8</v>
      </c>
      <c r="I540" s="3">
        <v>191</v>
      </c>
      <c r="J540">
        <f t="shared" si="16"/>
        <v>1528</v>
      </c>
      <c r="K540">
        <f t="shared" si="17"/>
        <v>4</v>
      </c>
    </row>
    <row r="541" spans="1:11" ht="15.75" thickBot="1">
      <c r="A541" s="3">
        <v>129676</v>
      </c>
      <c r="B541" s="3" t="s">
        <v>668</v>
      </c>
      <c r="C541" s="4" t="s">
        <v>475</v>
      </c>
      <c r="D541" s="4" t="s">
        <v>125</v>
      </c>
      <c r="E541" s="4" t="s">
        <v>550</v>
      </c>
      <c r="F541" s="3">
        <v>3.3</v>
      </c>
      <c r="G541" s="3">
        <v>142</v>
      </c>
      <c r="H541" s="3">
        <v>5</v>
      </c>
      <c r="I541" s="3">
        <v>219</v>
      </c>
      <c r="J541">
        <f t="shared" si="16"/>
        <v>1095</v>
      </c>
      <c r="K541">
        <f t="shared" si="17"/>
        <v>5</v>
      </c>
    </row>
    <row r="542" spans="1:11" ht="15.75" thickBot="1">
      <c r="A542" s="3">
        <v>202678</v>
      </c>
      <c r="B542" s="3" t="s">
        <v>668</v>
      </c>
      <c r="C542" s="4" t="s">
        <v>475</v>
      </c>
      <c r="D542" s="4" t="s">
        <v>125</v>
      </c>
      <c r="E542" s="4" t="s">
        <v>551</v>
      </c>
      <c r="F542" s="3">
        <v>2.7</v>
      </c>
      <c r="G542" s="3">
        <v>44</v>
      </c>
      <c r="H542" s="3">
        <v>2</v>
      </c>
      <c r="I542" s="3">
        <v>221</v>
      </c>
      <c r="J542">
        <f t="shared" si="16"/>
        <v>442</v>
      </c>
      <c r="K542">
        <f t="shared" si="17"/>
        <v>6</v>
      </c>
    </row>
    <row r="543" spans="1:11" ht="15.75" thickBot="1">
      <c r="A543" s="3">
        <v>215240</v>
      </c>
      <c r="B543" s="3" t="s">
        <v>668</v>
      </c>
      <c r="C543" s="4" t="s">
        <v>475</v>
      </c>
      <c r="D543" s="4" t="s">
        <v>125</v>
      </c>
      <c r="E543" s="4" t="s">
        <v>547</v>
      </c>
      <c r="F543" s="3">
        <v>2.5</v>
      </c>
      <c r="G543" s="3">
        <v>27</v>
      </c>
      <c r="H543" s="3">
        <v>1</v>
      </c>
      <c r="I543" s="3">
        <v>161</v>
      </c>
      <c r="J543">
        <f t="shared" si="16"/>
        <v>161</v>
      </c>
      <c r="K543">
        <f t="shared" si="17"/>
        <v>7</v>
      </c>
    </row>
    <row r="544" spans="1:11" ht="15.75" thickBot="1">
      <c r="A544" s="3">
        <v>233754</v>
      </c>
      <c r="B544" s="3" t="s">
        <v>668</v>
      </c>
      <c r="C544" s="4" t="s">
        <v>475</v>
      </c>
      <c r="D544" s="4" t="s">
        <v>125</v>
      </c>
      <c r="E544" s="4" t="s">
        <v>548</v>
      </c>
      <c r="F544" s="3">
        <v>1.8</v>
      </c>
      <c r="G544" s="3">
        <v>9</v>
      </c>
      <c r="H544" s="3">
        <v>0</v>
      </c>
      <c r="I544" s="3">
        <v>205</v>
      </c>
      <c r="J544">
        <f t="shared" si="16"/>
        <v>0</v>
      </c>
      <c r="K544">
        <f t="shared" si="17"/>
        <v>8</v>
      </c>
    </row>
    <row r="545" spans="1:11" ht="15.75" thickBot="1">
      <c r="A545" s="3">
        <v>233744</v>
      </c>
      <c r="B545" s="3" t="s">
        <v>668</v>
      </c>
      <c r="C545" s="4" t="s">
        <v>475</v>
      </c>
      <c r="D545" s="4" t="s">
        <v>125</v>
      </c>
      <c r="E545" s="4" t="s">
        <v>549</v>
      </c>
      <c r="F545" s="3">
        <v>1.4</v>
      </c>
      <c r="G545" s="3">
        <v>4</v>
      </c>
      <c r="H545" s="3">
        <v>0</v>
      </c>
      <c r="I545" s="3">
        <v>151</v>
      </c>
      <c r="J545">
        <f t="shared" si="16"/>
        <v>0</v>
      </c>
      <c r="K545">
        <f t="shared" si="17"/>
        <v>8</v>
      </c>
    </row>
    <row r="546" spans="1:11" ht="15.75" thickBot="1">
      <c r="A546" s="3">
        <v>129334</v>
      </c>
      <c r="B546" s="3" t="s">
        <v>669</v>
      </c>
      <c r="C546" s="4" t="s">
        <v>475</v>
      </c>
      <c r="D546" s="4" t="s">
        <v>439</v>
      </c>
      <c r="E546" s="4" t="s">
        <v>554</v>
      </c>
      <c r="F546" s="3">
        <v>2.7</v>
      </c>
      <c r="G546" s="3">
        <v>339</v>
      </c>
      <c r="H546" s="3">
        <v>12</v>
      </c>
      <c r="I546" s="3">
        <v>171</v>
      </c>
      <c r="J546">
        <f t="shared" si="16"/>
        <v>2052</v>
      </c>
      <c r="K546">
        <f t="shared" si="17"/>
        <v>1</v>
      </c>
    </row>
    <row r="547" spans="1:11" ht="15.75" thickBot="1">
      <c r="A547" s="3">
        <v>128252</v>
      </c>
      <c r="B547" s="3" t="s">
        <v>669</v>
      </c>
      <c r="C547" s="4" t="s">
        <v>475</v>
      </c>
      <c r="D547" s="4" t="s">
        <v>439</v>
      </c>
      <c r="E547" s="4" t="s">
        <v>553</v>
      </c>
      <c r="F547" s="3">
        <v>3.6</v>
      </c>
      <c r="G547" s="3">
        <v>116</v>
      </c>
      <c r="H547" s="3">
        <v>4</v>
      </c>
      <c r="I547" s="3">
        <v>158</v>
      </c>
      <c r="J547">
        <f t="shared" si="16"/>
        <v>632</v>
      </c>
      <c r="K547">
        <f t="shared" si="17"/>
        <v>2</v>
      </c>
    </row>
    <row r="548" spans="1:11" ht="15.75" thickBot="1">
      <c r="A548" s="3">
        <v>129346</v>
      </c>
      <c r="B548" s="3" t="s">
        <v>669</v>
      </c>
      <c r="C548" s="4" t="s">
        <v>475</v>
      </c>
      <c r="D548" s="4" t="s">
        <v>439</v>
      </c>
      <c r="E548" s="4" t="s">
        <v>555</v>
      </c>
      <c r="F548" s="3">
        <v>3.8</v>
      </c>
      <c r="G548" s="3">
        <v>38</v>
      </c>
      <c r="H548" s="3">
        <v>1</v>
      </c>
      <c r="I548" s="3">
        <v>170</v>
      </c>
      <c r="J548">
        <f t="shared" si="16"/>
        <v>170</v>
      </c>
      <c r="K548">
        <f t="shared" si="17"/>
        <v>3</v>
      </c>
    </row>
    <row r="549" spans="1:11" ht="15.75" thickBot="1">
      <c r="A549" s="3">
        <v>184980</v>
      </c>
      <c r="B549" s="3" t="s">
        <v>669</v>
      </c>
      <c r="C549" s="4" t="s">
        <v>475</v>
      </c>
      <c r="D549" s="4" t="s">
        <v>439</v>
      </c>
      <c r="E549" s="4" t="s">
        <v>552</v>
      </c>
      <c r="F549" s="3">
        <v>2.2999999999999998</v>
      </c>
      <c r="G549" s="3">
        <v>4</v>
      </c>
      <c r="H549" s="3">
        <v>0</v>
      </c>
      <c r="I549" s="3">
        <v>123</v>
      </c>
      <c r="J549">
        <f t="shared" si="16"/>
        <v>0</v>
      </c>
      <c r="K549">
        <f t="shared" si="17"/>
        <v>4</v>
      </c>
    </row>
    <row r="550" spans="1:11" ht="15.75" thickBot="1">
      <c r="A550" s="3">
        <v>215248</v>
      </c>
      <c r="B550" s="3" t="s">
        <v>669</v>
      </c>
      <c r="C550" s="4" t="s">
        <v>475</v>
      </c>
      <c r="D550" s="4" t="s">
        <v>439</v>
      </c>
      <c r="E550" s="4" t="s">
        <v>556</v>
      </c>
      <c r="F550" s="3">
        <v>2.6</v>
      </c>
      <c r="G550" s="3">
        <v>13</v>
      </c>
      <c r="H550" s="3">
        <v>0</v>
      </c>
      <c r="I550" s="3">
        <v>137</v>
      </c>
      <c r="J550">
        <f t="shared" si="16"/>
        <v>0</v>
      </c>
      <c r="K550">
        <f t="shared" si="17"/>
        <v>4</v>
      </c>
    </row>
    <row r="551" spans="1:11" ht="15.75" thickBot="1">
      <c r="A551" s="3">
        <v>130751</v>
      </c>
      <c r="B551" s="3" t="s">
        <v>670</v>
      </c>
      <c r="C551" s="4" t="s">
        <v>475</v>
      </c>
      <c r="D551" s="4" t="s">
        <v>134</v>
      </c>
      <c r="E551" s="4" t="s">
        <v>562</v>
      </c>
      <c r="F551" s="3">
        <v>2.8</v>
      </c>
      <c r="G551" s="3">
        <v>1617</v>
      </c>
      <c r="H551" s="3">
        <v>58</v>
      </c>
      <c r="I551" s="3">
        <v>216</v>
      </c>
      <c r="J551">
        <f t="shared" si="16"/>
        <v>12528</v>
      </c>
      <c r="K551">
        <f t="shared" si="17"/>
        <v>1</v>
      </c>
    </row>
    <row r="552" spans="1:11" ht="15.75" thickBot="1">
      <c r="A552" s="3">
        <v>194731</v>
      </c>
      <c r="B552" s="3" t="s">
        <v>670</v>
      </c>
      <c r="C552" s="4" t="s">
        <v>475</v>
      </c>
      <c r="D552" s="4" t="s">
        <v>134</v>
      </c>
      <c r="E552" s="4" t="s">
        <v>560</v>
      </c>
      <c r="F552" s="3">
        <v>2.8</v>
      </c>
      <c r="G552" s="3">
        <v>1405</v>
      </c>
      <c r="H552" s="3">
        <v>50</v>
      </c>
      <c r="I552" s="3">
        <v>211</v>
      </c>
      <c r="J552">
        <f t="shared" si="16"/>
        <v>10550</v>
      </c>
      <c r="K552">
        <f t="shared" si="17"/>
        <v>2</v>
      </c>
    </row>
    <row r="553" spans="1:11" ht="15.75" thickBot="1">
      <c r="A553" s="3">
        <v>128251</v>
      </c>
      <c r="B553" s="3" t="s">
        <v>670</v>
      </c>
      <c r="C553" s="4" t="s">
        <v>475</v>
      </c>
      <c r="D553" s="4" t="s">
        <v>134</v>
      </c>
      <c r="E553" s="4" t="s">
        <v>470</v>
      </c>
      <c r="F553" s="3">
        <v>3</v>
      </c>
      <c r="G553" s="3">
        <v>1350</v>
      </c>
      <c r="H553" s="3">
        <v>48</v>
      </c>
      <c r="I553" s="3">
        <v>195</v>
      </c>
      <c r="J553">
        <f t="shared" si="16"/>
        <v>9360</v>
      </c>
      <c r="K553">
        <f t="shared" si="17"/>
        <v>3</v>
      </c>
    </row>
    <row r="554" spans="1:11" ht="15.75" thickBot="1">
      <c r="A554" s="3">
        <v>130744</v>
      </c>
      <c r="B554" s="3" t="s">
        <v>670</v>
      </c>
      <c r="C554" s="4" t="s">
        <v>475</v>
      </c>
      <c r="D554" s="4" t="s">
        <v>134</v>
      </c>
      <c r="E554" s="4" t="s">
        <v>565</v>
      </c>
      <c r="F554" s="3">
        <v>3.5</v>
      </c>
      <c r="G554" s="3">
        <v>352</v>
      </c>
      <c r="H554" s="3">
        <v>13</v>
      </c>
      <c r="I554" s="3">
        <v>203</v>
      </c>
      <c r="J554">
        <f t="shared" si="16"/>
        <v>2639</v>
      </c>
      <c r="K554">
        <f t="shared" si="17"/>
        <v>4</v>
      </c>
    </row>
    <row r="555" spans="1:11" ht="15.75" thickBot="1">
      <c r="A555" s="3">
        <v>129322</v>
      </c>
      <c r="B555" s="3" t="s">
        <v>670</v>
      </c>
      <c r="C555" s="4" t="s">
        <v>475</v>
      </c>
      <c r="D555" s="4" t="s">
        <v>134</v>
      </c>
      <c r="E555" s="4" t="s">
        <v>566</v>
      </c>
      <c r="F555" s="3">
        <v>3.4</v>
      </c>
      <c r="G555" s="3">
        <v>203</v>
      </c>
      <c r="H555" s="3">
        <v>7</v>
      </c>
      <c r="I555" s="3">
        <v>168</v>
      </c>
      <c r="J555">
        <f t="shared" si="16"/>
        <v>1176</v>
      </c>
      <c r="K555">
        <f t="shared" si="17"/>
        <v>5</v>
      </c>
    </row>
    <row r="556" spans="1:11" ht="15.75" thickBot="1">
      <c r="A556" s="3">
        <v>136235</v>
      </c>
      <c r="B556" s="3" t="s">
        <v>670</v>
      </c>
      <c r="C556" s="4" t="s">
        <v>475</v>
      </c>
      <c r="D556" s="4" t="s">
        <v>134</v>
      </c>
      <c r="E556" s="4" t="s">
        <v>142</v>
      </c>
      <c r="F556" s="3">
        <v>3.1</v>
      </c>
      <c r="G556" s="3">
        <v>155</v>
      </c>
      <c r="H556" s="3">
        <v>6</v>
      </c>
      <c r="I556" s="3">
        <v>401</v>
      </c>
      <c r="J556">
        <f t="shared" si="16"/>
        <v>2406</v>
      </c>
      <c r="K556">
        <f t="shared" si="17"/>
        <v>6</v>
      </c>
    </row>
    <row r="557" spans="1:11" ht="15.75" thickBot="1">
      <c r="A557" s="3">
        <v>137740</v>
      </c>
      <c r="B557" s="3" t="s">
        <v>670</v>
      </c>
      <c r="C557" s="4" t="s">
        <v>475</v>
      </c>
      <c r="D557" s="4" t="s">
        <v>134</v>
      </c>
      <c r="E557" s="4" t="s">
        <v>138</v>
      </c>
      <c r="F557" s="3">
        <v>4.3</v>
      </c>
      <c r="G557" s="3">
        <v>143</v>
      </c>
      <c r="H557" s="3">
        <v>5</v>
      </c>
      <c r="I557" s="3">
        <v>492</v>
      </c>
      <c r="J557">
        <f t="shared" si="16"/>
        <v>2460</v>
      </c>
      <c r="K557">
        <f t="shared" si="17"/>
        <v>7</v>
      </c>
    </row>
    <row r="558" spans="1:11" ht="15.75" thickBot="1">
      <c r="A558" s="3">
        <v>194728</v>
      </c>
      <c r="B558" s="3" t="s">
        <v>670</v>
      </c>
      <c r="C558" s="4" t="s">
        <v>475</v>
      </c>
      <c r="D558" s="4" t="s">
        <v>134</v>
      </c>
      <c r="E558" s="4" t="s">
        <v>563</v>
      </c>
      <c r="F558" s="3">
        <v>2.2999999999999998</v>
      </c>
      <c r="G558" s="3">
        <v>149</v>
      </c>
      <c r="H558" s="3">
        <v>5</v>
      </c>
      <c r="I558" s="3">
        <v>174</v>
      </c>
      <c r="J558">
        <f t="shared" si="16"/>
        <v>870</v>
      </c>
      <c r="K558">
        <f t="shared" si="17"/>
        <v>7</v>
      </c>
    </row>
    <row r="559" spans="1:11" ht="15.75" thickBot="1">
      <c r="A559" s="3">
        <v>128240</v>
      </c>
      <c r="B559" s="3" t="s">
        <v>670</v>
      </c>
      <c r="C559" s="4" t="s">
        <v>475</v>
      </c>
      <c r="D559" s="4" t="s">
        <v>134</v>
      </c>
      <c r="E559" s="4" t="s">
        <v>564</v>
      </c>
      <c r="F559" s="3">
        <v>2.8</v>
      </c>
      <c r="G559" s="3">
        <v>47</v>
      </c>
      <c r="H559" s="3">
        <v>2</v>
      </c>
      <c r="I559" s="3">
        <v>257</v>
      </c>
      <c r="J559">
        <f t="shared" si="16"/>
        <v>514</v>
      </c>
      <c r="K559">
        <f t="shared" si="17"/>
        <v>9</v>
      </c>
    </row>
    <row r="560" spans="1:11" ht="15.75" thickBot="1">
      <c r="A560" s="3">
        <v>224927</v>
      </c>
      <c r="B560" s="3" t="s">
        <v>670</v>
      </c>
      <c r="C560" s="4" t="s">
        <v>475</v>
      </c>
      <c r="D560" s="4" t="s">
        <v>134</v>
      </c>
      <c r="E560" s="4" t="s">
        <v>558</v>
      </c>
      <c r="F560" s="3">
        <v>1.9</v>
      </c>
      <c r="G560" s="3">
        <v>25</v>
      </c>
      <c r="H560" s="3">
        <v>1</v>
      </c>
      <c r="I560" s="3">
        <v>185</v>
      </c>
      <c r="J560">
        <f t="shared" si="16"/>
        <v>185</v>
      </c>
      <c r="K560">
        <f t="shared" si="17"/>
        <v>10</v>
      </c>
    </row>
    <row r="561" spans="1:11" ht="15.75" thickBot="1">
      <c r="A561" s="3">
        <v>129667</v>
      </c>
      <c r="B561" s="3" t="s">
        <v>670</v>
      </c>
      <c r="C561" s="4" t="s">
        <v>475</v>
      </c>
      <c r="D561" s="4" t="s">
        <v>134</v>
      </c>
      <c r="E561" s="4" t="s">
        <v>559</v>
      </c>
      <c r="F561" s="3">
        <v>3</v>
      </c>
      <c r="G561" s="3">
        <v>20</v>
      </c>
      <c r="H561" s="3">
        <v>1</v>
      </c>
      <c r="I561" s="3">
        <v>179</v>
      </c>
      <c r="J561">
        <f t="shared" si="16"/>
        <v>179</v>
      </c>
      <c r="K561">
        <f t="shared" si="17"/>
        <v>10</v>
      </c>
    </row>
    <row r="562" spans="1:11" ht="15.75" thickBot="1">
      <c r="A562" s="3">
        <v>137270</v>
      </c>
      <c r="B562" s="3" t="s">
        <v>670</v>
      </c>
      <c r="C562" s="4" t="s">
        <v>475</v>
      </c>
      <c r="D562" s="4" t="s">
        <v>134</v>
      </c>
      <c r="E562" s="4" t="s">
        <v>138</v>
      </c>
      <c r="F562" s="3">
        <v>4.2</v>
      </c>
      <c r="G562" s="3">
        <v>40</v>
      </c>
      <c r="H562" s="3">
        <v>1</v>
      </c>
      <c r="I562" s="3">
        <v>439</v>
      </c>
      <c r="J562">
        <f t="shared" si="16"/>
        <v>439</v>
      </c>
      <c r="K562">
        <f t="shared" si="17"/>
        <v>10</v>
      </c>
    </row>
    <row r="563" spans="1:11" ht="15.75" thickBot="1">
      <c r="A563" s="3">
        <v>205286</v>
      </c>
      <c r="B563" s="3" t="s">
        <v>670</v>
      </c>
      <c r="C563" s="4" t="s">
        <v>475</v>
      </c>
      <c r="D563" s="4" t="s">
        <v>134</v>
      </c>
      <c r="E563" s="4" t="s">
        <v>557</v>
      </c>
      <c r="F563" s="3">
        <v>4.2</v>
      </c>
      <c r="G563" s="3">
        <v>5</v>
      </c>
      <c r="H563" s="3">
        <v>0</v>
      </c>
      <c r="I563" s="3">
        <v>314</v>
      </c>
      <c r="J563">
        <f t="shared" si="16"/>
        <v>0</v>
      </c>
      <c r="K563">
        <f t="shared" si="17"/>
        <v>13</v>
      </c>
    </row>
    <row r="564" spans="1:11" ht="15.75" thickBot="1">
      <c r="A564" s="3">
        <v>220470</v>
      </c>
      <c r="B564" s="3" t="s">
        <v>670</v>
      </c>
      <c r="C564" s="4" t="s">
        <v>475</v>
      </c>
      <c r="D564" s="4" t="s">
        <v>134</v>
      </c>
      <c r="E564" s="4" t="s">
        <v>561</v>
      </c>
      <c r="F564" s="3">
        <v>1.9</v>
      </c>
      <c r="G564" s="3">
        <v>2</v>
      </c>
      <c r="H564" s="3">
        <v>0</v>
      </c>
      <c r="I564" s="3">
        <v>136</v>
      </c>
      <c r="J564">
        <f t="shared" si="16"/>
        <v>0</v>
      </c>
      <c r="K564">
        <f t="shared" si="17"/>
        <v>13</v>
      </c>
    </row>
    <row r="565" spans="1:11" ht="15.75" thickBot="1">
      <c r="A565" s="3">
        <v>223220</v>
      </c>
      <c r="B565" s="3" t="s">
        <v>671</v>
      </c>
      <c r="C565" s="4" t="s">
        <v>475</v>
      </c>
      <c r="D565" s="4" t="s">
        <v>147</v>
      </c>
      <c r="E565" s="4" t="s">
        <v>568</v>
      </c>
      <c r="F565" s="3">
        <v>2.1</v>
      </c>
      <c r="G565" s="3">
        <v>105</v>
      </c>
      <c r="H565" s="3">
        <v>4</v>
      </c>
      <c r="I565" s="3">
        <v>163</v>
      </c>
      <c r="J565">
        <f t="shared" si="16"/>
        <v>652</v>
      </c>
      <c r="K565">
        <f t="shared" si="17"/>
        <v>1</v>
      </c>
    </row>
    <row r="566" spans="1:11" ht="15.75" thickBot="1">
      <c r="A566" s="3">
        <v>128364</v>
      </c>
      <c r="B566" s="3" t="s">
        <v>671</v>
      </c>
      <c r="C566" s="4" t="s">
        <v>475</v>
      </c>
      <c r="D566" s="4" t="s">
        <v>147</v>
      </c>
      <c r="E566" s="4" t="s">
        <v>567</v>
      </c>
      <c r="F566" s="3">
        <v>3.4</v>
      </c>
      <c r="G566" s="3">
        <v>35</v>
      </c>
      <c r="H566" s="3">
        <v>1</v>
      </c>
      <c r="I566" s="3">
        <v>156</v>
      </c>
      <c r="J566">
        <f t="shared" si="16"/>
        <v>156</v>
      </c>
      <c r="K566">
        <f t="shared" si="17"/>
        <v>2</v>
      </c>
    </row>
    <row r="567" spans="1:11" ht="15.75" thickBot="1">
      <c r="A567" s="3">
        <v>129670</v>
      </c>
      <c r="B567" s="3" t="s">
        <v>672</v>
      </c>
      <c r="C567" s="4" t="s">
        <v>475</v>
      </c>
      <c r="D567" s="4" t="s">
        <v>153</v>
      </c>
      <c r="E567" s="4" t="s">
        <v>573</v>
      </c>
      <c r="F567" s="3">
        <v>3.8</v>
      </c>
      <c r="G567" s="3">
        <v>248</v>
      </c>
      <c r="H567" s="3">
        <v>9</v>
      </c>
      <c r="I567" s="3">
        <v>160</v>
      </c>
      <c r="J567">
        <f t="shared" si="16"/>
        <v>1440</v>
      </c>
      <c r="K567">
        <f t="shared" si="17"/>
        <v>1</v>
      </c>
    </row>
    <row r="568" spans="1:11" ht="15.75" thickBot="1">
      <c r="A568" s="3">
        <v>128656</v>
      </c>
      <c r="B568" s="3" t="s">
        <v>672</v>
      </c>
      <c r="C568" s="4" t="s">
        <v>475</v>
      </c>
      <c r="D568" s="4" t="s">
        <v>153</v>
      </c>
      <c r="E568" s="4" t="s">
        <v>570</v>
      </c>
      <c r="F568" s="3">
        <v>3.5</v>
      </c>
      <c r="G568" s="3">
        <v>236</v>
      </c>
      <c r="H568" s="3">
        <v>8</v>
      </c>
      <c r="I568" s="3">
        <v>175</v>
      </c>
      <c r="J568">
        <f t="shared" si="16"/>
        <v>1400</v>
      </c>
      <c r="K568">
        <f t="shared" si="17"/>
        <v>2</v>
      </c>
    </row>
    <row r="569" spans="1:11" ht="15.75" thickBot="1">
      <c r="A569" s="3">
        <v>129673</v>
      </c>
      <c r="B569" s="3" t="s">
        <v>672</v>
      </c>
      <c r="C569" s="4" t="s">
        <v>475</v>
      </c>
      <c r="D569" s="4" t="s">
        <v>153</v>
      </c>
      <c r="E569" s="4" t="s">
        <v>571</v>
      </c>
      <c r="F569" s="3">
        <v>3.2</v>
      </c>
      <c r="G569" s="3">
        <v>67</v>
      </c>
      <c r="H569" s="3">
        <v>2</v>
      </c>
      <c r="I569" s="3">
        <v>181</v>
      </c>
      <c r="J569">
        <f t="shared" si="16"/>
        <v>362</v>
      </c>
      <c r="K569">
        <f t="shared" si="17"/>
        <v>3</v>
      </c>
    </row>
    <row r="570" spans="1:11" ht="15.75" thickBot="1">
      <c r="A570" s="3">
        <v>196843</v>
      </c>
      <c r="B570" s="3" t="s">
        <v>672</v>
      </c>
      <c r="C570" s="4" t="s">
        <v>475</v>
      </c>
      <c r="D570" s="4" t="s">
        <v>153</v>
      </c>
      <c r="E570" s="4" t="s">
        <v>569</v>
      </c>
      <c r="F570" s="3">
        <v>2.8</v>
      </c>
      <c r="G570" s="3">
        <v>34</v>
      </c>
      <c r="H570" s="3">
        <v>1</v>
      </c>
      <c r="I570" s="3">
        <v>127</v>
      </c>
      <c r="J570">
        <f t="shared" si="16"/>
        <v>127</v>
      </c>
      <c r="K570">
        <f t="shared" si="17"/>
        <v>4</v>
      </c>
    </row>
    <row r="571" spans="1:11" ht="15.75" thickBot="1">
      <c r="A571" s="3">
        <v>128671</v>
      </c>
      <c r="B571" s="3" t="s">
        <v>672</v>
      </c>
      <c r="C571" s="4" t="s">
        <v>475</v>
      </c>
      <c r="D571" s="4" t="s">
        <v>153</v>
      </c>
      <c r="E571" s="4" t="s">
        <v>574</v>
      </c>
      <c r="F571" s="3">
        <v>2.5</v>
      </c>
      <c r="G571" s="3">
        <v>22</v>
      </c>
      <c r="H571" s="3">
        <v>1</v>
      </c>
      <c r="I571" s="3">
        <v>184</v>
      </c>
      <c r="J571">
        <f t="shared" si="16"/>
        <v>184</v>
      </c>
      <c r="K571">
        <f t="shared" si="17"/>
        <v>4</v>
      </c>
    </row>
    <row r="572" spans="1:11" ht="15.75" thickBot="1">
      <c r="A572" s="3">
        <v>130179</v>
      </c>
      <c r="B572" s="3" t="s">
        <v>672</v>
      </c>
      <c r="C572" s="4" t="s">
        <v>475</v>
      </c>
      <c r="D572" s="4" t="s">
        <v>153</v>
      </c>
      <c r="E572" s="4" t="s">
        <v>572</v>
      </c>
      <c r="F572" s="3">
        <v>3.1</v>
      </c>
      <c r="G572" s="3">
        <v>12</v>
      </c>
      <c r="H572" s="3">
        <v>0</v>
      </c>
      <c r="I572" s="3">
        <v>201</v>
      </c>
      <c r="J572">
        <f t="shared" si="16"/>
        <v>0</v>
      </c>
      <c r="K572">
        <f t="shared" si="17"/>
        <v>6</v>
      </c>
    </row>
    <row r="573" spans="1:11" ht="15.75" thickBot="1">
      <c r="A573" s="3">
        <v>130279</v>
      </c>
      <c r="B573" s="3" t="s">
        <v>672</v>
      </c>
      <c r="C573" s="4" t="s">
        <v>475</v>
      </c>
      <c r="D573" s="4" t="s">
        <v>153</v>
      </c>
      <c r="E573" s="4" t="s">
        <v>575</v>
      </c>
      <c r="F573" s="3">
        <v>2.7</v>
      </c>
      <c r="G573" s="3">
        <v>11</v>
      </c>
      <c r="H573" s="3">
        <v>0</v>
      </c>
      <c r="I573" s="3">
        <v>154</v>
      </c>
      <c r="J573">
        <f t="shared" si="16"/>
        <v>0</v>
      </c>
      <c r="K573">
        <f t="shared" si="17"/>
        <v>6</v>
      </c>
    </row>
    <row r="574" spans="1:11" ht="15.75" thickBot="1">
      <c r="A574" s="3">
        <v>195225</v>
      </c>
      <c r="B574" s="3" t="s">
        <v>673</v>
      </c>
      <c r="C574" s="4" t="s">
        <v>475</v>
      </c>
      <c r="D574" s="4" t="s">
        <v>170</v>
      </c>
      <c r="E574" s="4" t="s">
        <v>579</v>
      </c>
      <c r="F574" s="3">
        <v>2.7</v>
      </c>
      <c r="G574" s="3">
        <v>547</v>
      </c>
      <c r="H574" s="3">
        <v>20</v>
      </c>
      <c r="I574" s="3">
        <v>186</v>
      </c>
      <c r="J574">
        <f t="shared" si="16"/>
        <v>3720</v>
      </c>
      <c r="K574">
        <f t="shared" si="17"/>
        <v>1</v>
      </c>
    </row>
    <row r="575" spans="1:11" ht="15.75" thickBot="1">
      <c r="A575" s="3">
        <v>128248</v>
      </c>
      <c r="B575" s="3" t="s">
        <v>673</v>
      </c>
      <c r="C575" s="4" t="s">
        <v>475</v>
      </c>
      <c r="D575" s="4" t="s">
        <v>170</v>
      </c>
      <c r="E575" s="4" t="s">
        <v>576</v>
      </c>
      <c r="F575" s="3">
        <v>3.2</v>
      </c>
      <c r="G575" s="3">
        <v>86</v>
      </c>
      <c r="H575" s="3">
        <v>3</v>
      </c>
      <c r="I575" s="3">
        <v>189</v>
      </c>
      <c r="J575">
        <f t="shared" si="16"/>
        <v>567</v>
      </c>
      <c r="K575">
        <f t="shared" si="17"/>
        <v>2</v>
      </c>
    </row>
    <row r="576" spans="1:11" ht="15.75" thickBot="1">
      <c r="A576" s="3">
        <v>215213</v>
      </c>
      <c r="B576" s="3" t="s">
        <v>673</v>
      </c>
      <c r="C576" s="4" t="s">
        <v>475</v>
      </c>
      <c r="D576" s="4" t="s">
        <v>170</v>
      </c>
      <c r="E576" s="4" t="s">
        <v>580</v>
      </c>
      <c r="F576" s="3">
        <v>2.2999999999999998</v>
      </c>
      <c r="G576" s="3">
        <v>75</v>
      </c>
      <c r="H576" s="3">
        <v>3</v>
      </c>
      <c r="I576" s="3">
        <v>165</v>
      </c>
      <c r="J576">
        <f t="shared" si="16"/>
        <v>495</v>
      </c>
      <c r="K576">
        <f t="shared" si="17"/>
        <v>2</v>
      </c>
    </row>
    <row r="577" spans="1:11" ht="15.75" thickBot="1">
      <c r="A577" s="3">
        <v>128241</v>
      </c>
      <c r="B577" s="3" t="s">
        <v>673</v>
      </c>
      <c r="C577" s="4" t="s">
        <v>475</v>
      </c>
      <c r="D577" s="4" t="s">
        <v>170</v>
      </c>
      <c r="E577" s="4" t="s">
        <v>582</v>
      </c>
      <c r="F577" s="3">
        <v>2.7</v>
      </c>
      <c r="G577" s="3">
        <v>77</v>
      </c>
      <c r="H577" s="3">
        <v>3</v>
      </c>
      <c r="I577" s="3">
        <v>173</v>
      </c>
      <c r="J577">
        <f t="shared" si="16"/>
        <v>519</v>
      </c>
      <c r="K577">
        <f t="shared" si="17"/>
        <v>2</v>
      </c>
    </row>
    <row r="578" spans="1:11" ht="15.75" thickBot="1">
      <c r="A578" s="3">
        <v>129327</v>
      </c>
      <c r="B578" s="3" t="s">
        <v>673</v>
      </c>
      <c r="C578" s="4" t="s">
        <v>475</v>
      </c>
      <c r="D578" s="4" t="s">
        <v>170</v>
      </c>
      <c r="E578" s="4" t="s">
        <v>581</v>
      </c>
      <c r="F578" s="3">
        <v>3.6</v>
      </c>
      <c r="G578" s="3">
        <v>50</v>
      </c>
      <c r="H578" s="3">
        <v>2</v>
      </c>
      <c r="I578" s="3">
        <v>198</v>
      </c>
      <c r="J578">
        <f t="shared" ref="J578:J582" si="18">I578*H578</f>
        <v>396</v>
      </c>
      <c r="K578">
        <f t="shared" si="17"/>
        <v>5</v>
      </c>
    </row>
    <row r="579" spans="1:11" ht="15.75" thickBot="1">
      <c r="A579" s="3">
        <v>234439</v>
      </c>
      <c r="B579" s="3" t="s">
        <v>673</v>
      </c>
      <c r="C579" s="4" t="s">
        <v>475</v>
      </c>
      <c r="D579" s="4" t="s">
        <v>170</v>
      </c>
      <c r="E579" s="4" t="s">
        <v>577</v>
      </c>
      <c r="F579" s="3">
        <v>3.3</v>
      </c>
      <c r="G579" s="3">
        <v>11</v>
      </c>
      <c r="H579" s="3">
        <v>0</v>
      </c>
      <c r="I579" s="3">
        <v>177</v>
      </c>
      <c r="J579">
        <f t="shared" si="18"/>
        <v>0</v>
      </c>
      <c r="K579">
        <f t="shared" ref="K579:K582" si="19">SUMPRODUCT((B579=$B$2:$B$582)*(H579&lt;$H$2:$H$582))+1</f>
        <v>6</v>
      </c>
    </row>
    <row r="580" spans="1:11" ht="15.75" thickBot="1">
      <c r="A580" s="3">
        <v>195243</v>
      </c>
      <c r="B580" s="3" t="s">
        <v>673</v>
      </c>
      <c r="C580" s="4" t="s">
        <v>475</v>
      </c>
      <c r="D580" s="4" t="s">
        <v>170</v>
      </c>
      <c r="E580" s="4" t="s">
        <v>578</v>
      </c>
      <c r="F580" s="3">
        <v>2.9</v>
      </c>
      <c r="G580" s="3">
        <v>5</v>
      </c>
      <c r="H580" s="3">
        <v>0</v>
      </c>
      <c r="I580" s="3">
        <v>196</v>
      </c>
      <c r="J580">
        <f t="shared" si="18"/>
        <v>0</v>
      </c>
      <c r="K580">
        <f t="shared" si="19"/>
        <v>6</v>
      </c>
    </row>
    <row r="581" spans="1:11" ht="15.75" thickBot="1">
      <c r="A581" s="3">
        <v>184984</v>
      </c>
      <c r="B581" s="3" t="s">
        <v>673</v>
      </c>
      <c r="C581" s="4" t="s">
        <v>475</v>
      </c>
      <c r="D581" s="4" t="s">
        <v>170</v>
      </c>
      <c r="E581" s="4" t="s">
        <v>583</v>
      </c>
      <c r="F581" s="3">
        <v>2.4</v>
      </c>
      <c r="G581" s="3">
        <v>5</v>
      </c>
      <c r="H581" s="3">
        <v>0</v>
      </c>
      <c r="I581" s="3">
        <v>300</v>
      </c>
      <c r="J581">
        <f t="shared" si="18"/>
        <v>0</v>
      </c>
      <c r="K581">
        <f t="shared" si="19"/>
        <v>6</v>
      </c>
    </row>
    <row r="582" spans="1:11" ht="15.75" thickBot="1">
      <c r="A582" s="3">
        <v>129305</v>
      </c>
      <c r="B582" s="3" t="s">
        <v>674</v>
      </c>
      <c r="C582" s="4" t="s">
        <v>475</v>
      </c>
      <c r="D582" s="4" t="s">
        <v>174</v>
      </c>
      <c r="E582" s="4" t="s">
        <v>584</v>
      </c>
      <c r="F582" s="3">
        <v>3.9</v>
      </c>
      <c r="G582" s="3">
        <v>54</v>
      </c>
      <c r="H582" s="3">
        <v>2</v>
      </c>
      <c r="I582" s="3">
        <v>126</v>
      </c>
      <c r="J582">
        <f t="shared" si="18"/>
        <v>252</v>
      </c>
      <c r="K582">
        <f t="shared" si="19"/>
        <v>1</v>
      </c>
    </row>
    <row r="585" spans="1:11">
      <c r="K585">
        <f>H7*I7</f>
        <v>0</v>
      </c>
    </row>
  </sheetData>
  <sortState ref="A2:J59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>
      <selection activeCell="E4" sqref="E4"/>
    </sheetView>
  </sheetViews>
  <sheetFormatPr defaultRowHeight="15"/>
  <cols>
    <col min="1" max="1" width="8.28515625" bestFit="1" customWidth="1"/>
    <col min="2" max="2" width="18.85546875" customWidth="1"/>
    <col min="3" max="3" width="7.28515625" bestFit="1" customWidth="1"/>
    <col min="4" max="4" width="22.5703125" bestFit="1" customWidth="1"/>
    <col min="5" max="5" width="17" bestFit="1" customWidth="1"/>
    <col min="6" max="6" width="13.85546875" customWidth="1"/>
    <col min="7" max="7" width="13.7109375" bestFit="1" customWidth="1"/>
    <col min="8" max="8" width="12.28515625" bestFit="1" customWidth="1"/>
    <col min="9" max="9" width="16.140625" customWidth="1"/>
    <col min="10" max="10" width="38.140625" customWidth="1"/>
    <col min="11" max="11" width="35.7109375" bestFit="1" customWidth="1"/>
    <col min="12" max="12" width="19.7109375" bestFit="1" customWidth="1"/>
    <col min="13" max="13" width="22.7109375" bestFit="1" customWidth="1"/>
    <col min="14" max="14" width="15.7109375" customWidth="1"/>
  </cols>
  <sheetData>
    <row r="1" spans="1:14" ht="52.5" thickBot="1">
      <c r="A1" s="4"/>
      <c r="B1" s="4"/>
      <c r="C1" s="4"/>
      <c r="D1" s="4"/>
      <c r="E1" s="4"/>
      <c r="F1" s="12" t="s">
        <v>602</v>
      </c>
      <c r="G1" s="1" t="s">
        <v>600</v>
      </c>
      <c r="H1" s="1" t="s">
        <v>599</v>
      </c>
      <c r="I1" s="1" t="s">
        <v>598</v>
      </c>
      <c r="J1" s="1" t="s">
        <v>601</v>
      </c>
      <c r="K1" s="15" t="s">
        <v>586</v>
      </c>
      <c r="L1" s="16"/>
      <c r="M1" s="17"/>
    </row>
    <row r="2" spans="1:14" ht="15.75" thickBot="1">
      <c r="A2" s="4"/>
      <c r="B2" s="4"/>
      <c r="C2" s="2" t="s">
        <v>1</v>
      </c>
      <c r="D2" s="2" t="s">
        <v>2</v>
      </c>
      <c r="E2" s="2" t="s">
        <v>596</v>
      </c>
      <c r="F2" s="2" t="s">
        <v>7</v>
      </c>
      <c r="G2" s="2" t="s">
        <v>587</v>
      </c>
      <c r="H2" s="2" t="s">
        <v>585</v>
      </c>
      <c r="I2" s="2" t="s">
        <v>588</v>
      </c>
      <c r="J2" s="2" t="s">
        <v>589</v>
      </c>
      <c r="K2" s="2" t="s">
        <v>590</v>
      </c>
      <c r="L2" s="2" t="s">
        <v>591</v>
      </c>
      <c r="M2" s="2" t="s">
        <v>592</v>
      </c>
    </row>
    <row r="3" spans="1:14" s="19" customFormat="1" ht="15.75" thickBot="1">
      <c r="A3" s="5" t="s">
        <v>593</v>
      </c>
      <c r="B3" s="5" t="s">
        <v>603</v>
      </c>
      <c r="C3" s="5" t="s">
        <v>8</v>
      </c>
      <c r="D3" s="5" t="s">
        <v>9</v>
      </c>
      <c r="E3" s="5">
        <v>5</v>
      </c>
      <c r="F3" s="5">
        <v>322</v>
      </c>
      <c r="G3" s="5">
        <v>3.98</v>
      </c>
      <c r="H3" s="5">
        <v>3</v>
      </c>
      <c r="I3" s="5">
        <v>32</v>
      </c>
      <c r="J3" s="5">
        <v>1.9E-2</v>
      </c>
      <c r="K3" s="5" t="s">
        <v>12</v>
      </c>
      <c r="L3" s="5" t="s">
        <v>14</v>
      </c>
      <c r="M3" s="5" t="s">
        <v>13</v>
      </c>
    </row>
    <row r="4" spans="1:14" ht="15.75" thickBot="1">
      <c r="B4" s="5" t="s">
        <v>604</v>
      </c>
      <c r="C4" s="4" t="s">
        <v>8</v>
      </c>
      <c r="D4" s="4" t="s">
        <v>15</v>
      </c>
      <c r="E4" s="11">
        <f>COUNTIFS(City,C4,Cuisine,D4)</f>
        <v>1</v>
      </c>
      <c r="F4" s="10">
        <f t="array" ref="F4">IFERROR(SUM(IF((City=$C4)*(Cuisine=$D4),OPD*AOV))/SUM(IF((City=$C4)*(Cuisine=$D4),OPD,0)),0)</f>
        <v>0</v>
      </c>
      <c r="G4">
        <f t="array" ref="G4">MEDIAN(IF((City=$C4)*(Cuisine=$D4),RESTAURANT_RATING,""))</f>
        <v>3.6</v>
      </c>
      <c r="H4">
        <f t="array" ref="H4">MEDIAN(IF((City=$C4)*(Cuisine=$D4),OPD,""))</f>
        <v>0</v>
      </c>
      <c r="I4">
        <f t="array" ref="I4">SUM(IF((City=$C4)*(Cuisine=$D4),OPD,0))</f>
        <v>0</v>
      </c>
      <c r="J4" s="7">
        <f t="shared" ref="J4:J35" si="0">I4/SUMIF($C$3:$C$74,C4,$I$3:$I$74)</f>
        <v>0</v>
      </c>
      <c r="K4" t="e">
        <f t="array" ref="K4">INDEX(Restaurant_Name,MATCH($C4&amp;$D4&amp;1,City&amp;Cuisine&amp;Rank,0))</f>
        <v>#N/A</v>
      </c>
      <c r="L4" t="e">
        <f t="array" ref="L4">INDEX(Restaurant_Name,MATCH($C4&amp;$D4&amp;2,City&amp;Cuisine&amp;Rank,0))</f>
        <v>#N/A</v>
      </c>
      <c r="M4" t="e">
        <f t="array" ref="M4">INDEX(Restaurant_Name,MATCH($C4&amp;$D4&amp;3,City&amp;Cuisine&amp;Rank,0))</f>
        <v>#N/A</v>
      </c>
    </row>
    <row r="5" spans="1:14" ht="15.75" customHeight="1" thickBot="1">
      <c r="B5" s="5" t="s">
        <v>605</v>
      </c>
      <c r="C5" s="4" t="s">
        <v>8</v>
      </c>
      <c r="D5" s="4" t="s">
        <v>17</v>
      </c>
      <c r="E5" s="11">
        <f>COUNTIFS(City,C5,Cuisine,D5)</f>
        <v>6</v>
      </c>
      <c r="F5" s="10">
        <f t="array" ref="F5">IFERROR(SUM(IF((City=$C5)*(Cuisine=$D5),OPD*AOV))/SUM(IF((City=$C5)*(Cuisine=$D5),OPD,0)),0)</f>
        <v>203.76923076923077</v>
      </c>
      <c r="G5">
        <f t="array" ref="G5">MEDIAN(IF((City=$C5)*(Cuisine=$D5),RESTAURANT_RATING,""))</f>
        <v>3.15</v>
      </c>
      <c r="H5">
        <f t="array" ref="H5">MEDIAN(IF((City=$C5)*(Cuisine=$D5),OPD,""))</f>
        <v>0.5</v>
      </c>
      <c r="I5">
        <f t="array" ref="I5">SUM(IF((City=$C5)*(Cuisine=$D5),OPD,0))</f>
        <v>13</v>
      </c>
      <c r="J5" s="7">
        <f t="shared" si="0"/>
        <v>7.6560659599528855E-3</v>
      </c>
      <c r="K5" t="str">
        <f t="array" ref="K5">INDEX(Restaurant_Name,MATCH($C5&amp;$D5&amp;1,City&amp;Cuisine&amp;Rank,0))</f>
        <v>Milkshake Brothers</v>
      </c>
      <c r="L5" t="str">
        <f t="array" ref="L5">INDEX(Restaurant_Name,MATCH($C5&amp;$D5&amp;2,City&amp;Cuisine&amp;Rank,0))</f>
        <v>Chicken Xperience By Venky's</v>
      </c>
      <c r="M5" t="str">
        <f t="array" ref="M5">INDEX(Restaurant_Name,MATCH($C5&amp;$D5&amp;3,City&amp;Cuisine&amp;Rank,0))</f>
        <v>Street Cafe</v>
      </c>
      <c r="N5" s="18" t="s">
        <v>678</v>
      </c>
    </row>
    <row r="6" spans="1:14" ht="15.75" thickBot="1">
      <c r="B6" s="5" t="s">
        <v>606</v>
      </c>
      <c r="C6" s="4" t="s">
        <v>8</v>
      </c>
      <c r="D6" s="4" t="s">
        <v>24</v>
      </c>
      <c r="E6" s="11">
        <f>COUNTIFS(City,C6,Cuisine,D6)</f>
        <v>11</v>
      </c>
      <c r="F6" s="10">
        <f t="array" ref="F6">IFERROR(SUM(IF((City=$C6)*(Cuisine=$D6),OPD*AOV))/SUM(IF((City=$C6)*(Cuisine=$D6),OPD,0)),0)</f>
        <v>184.12631578947369</v>
      </c>
      <c r="G6">
        <f t="array" ref="G6">MEDIAN(IF((City=$C6)*(Cuisine=$D6),RESTAURANT_RATING,""))</f>
        <v>3.6</v>
      </c>
      <c r="H6">
        <f t="array" ref="H6">MEDIAN(IF((City=$C6)*(Cuisine=$D6),OPD,""))</f>
        <v>11</v>
      </c>
      <c r="I6">
        <f t="array" ref="I6">SUM(IF((City=$C6)*(Cuisine=$D6),OPD,0))</f>
        <v>190</v>
      </c>
      <c r="J6" s="7">
        <f t="shared" si="0"/>
        <v>0.11189634864546526</v>
      </c>
      <c r="K6" t="str">
        <f t="array" ref="K6">INDEX(Restaurant_Name,MATCH($C6&amp;$D6&amp;1,City&amp;Cuisine&amp;Rank,0))</f>
        <v>Karan Sweets</v>
      </c>
      <c r="L6" t="str">
        <f t="array" ref="L6">INDEX(Restaurant_Name,MATCH($C6&amp;$D6&amp;2,City&amp;Cuisine&amp;Rank,0))</f>
        <v>New Karan Sweets</v>
      </c>
      <c r="M6" t="str">
        <f t="array" ref="M6">INDEX(Restaurant_Name,MATCH($C6&amp;$D6&amp;3,City&amp;Cuisine&amp;Rank,0))</f>
        <v>Samosa Factory</v>
      </c>
      <c r="N6" s="18"/>
    </row>
    <row r="7" spans="1:14" ht="15.75" thickBot="1">
      <c r="B7" s="5" t="s">
        <v>607</v>
      </c>
      <c r="C7" s="4" t="s">
        <v>8</v>
      </c>
      <c r="D7" s="4" t="s">
        <v>36</v>
      </c>
      <c r="E7" s="11">
        <f>COUNTIFS(City,C7,Cuisine,D7)</f>
        <v>9</v>
      </c>
      <c r="F7" s="10">
        <f t="array" ref="F7">IFERROR(SUM(IF((City=$C7)*(Cuisine=$D7),OPD*AOV))/SUM(IF((City=$C7)*(Cuisine=$D7),OPD,0)),0)</f>
        <v>220</v>
      </c>
      <c r="G7">
        <f t="array" ref="G7">MEDIAN(IF((City=$C7)*(Cuisine=$D7),RESTAURANT_RATING,""))</f>
        <v>3.6</v>
      </c>
      <c r="H7">
        <f t="array" ref="H7">MEDIAN(IF((City=$C7)*(Cuisine=$D7),OPD,""))</f>
        <v>5</v>
      </c>
      <c r="I7">
        <f t="array" ref="I7">SUM(IF((City=$C7)*(Cuisine=$D7),OPD,0))</f>
        <v>60</v>
      </c>
      <c r="J7" s="7">
        <f t="shared" si="0"/>
        <v>3.5335689045936397E-2</v>
      </c>
      <c r="K7" t="str">
        <f t="array" ref="K7">INDEX(Restaurant_Name,MATCH($C7&amp;$D7&amp;1,City&amp;Cuisine&amp;Rank,0))</f>
        <v>Jaiswal's Pizza and Grill</v>
      </c>
      <c r="L7" t="str">
        <f t="array" ref="L7">INDEX(Restaurant_Name,MATCH($C7&amp;$D7&amp;2,City&amp;Cuisine&amp;Rank,0))</f>
        <v>Palki Multi Cuisine Restaurant</v>
      </c>
      <c r="M7" t="str">
        <f t="array" ref="M7">INDEX(Restaurant_Name,MATCH($C7&amp;$D7&amp;3,City&amp;Cuisine&amp;Rank,0))</f>
        <v>Star Food Hut</v>
      </c>
      <c r="N7" s="18"/>
    </row>
    <row r="8" spans="1:14" ht="15.75" thickBot="1">
      <c r="B8" s="5" t="s">
        <v>608</v>
      </c>
      <c r="C8" s="4" t="s">
        <v>8</v>
      </c>
      <c r="D8" s="4" t="s">
        <v>46</v>
      </c>
      <c r="E8" s="11">
        <f>COUNTIFS(City,C8,Cuisine,D8)</f>
        <v>10</v>
      </c>
      <c r="F8" s="10">
        <f t="array" ref="F8">IFERROR(SUM(IF((City=$C8)*(Cuisine=$D8),OPD*AOV))/SUM(IF((City=$C8)*(Cuisine=$D8),OPD,0)),0)</f>
        <v>265.5</v>
      </c>
      <c r="G8">
        <f t="array" ref="G8">MEDIAN(IF((City=$C8)*(Cuisine=$D8),RESTAURANT_RATING,""))</f>
        <v>3.5</v>
      </c>
      <c r="H8">
        <f t="array" ref="H8">MEDIAN(IF((City=$C8)*(Cuisine=$D8),OPD,""))</f>
        <v>4</v>
      </c>
      <c r="I8">
        <f t="array" ref="I8">SUM(IF((City=$C8)*(Cuisine=$D8),OPD,0))</f>
        <v>66</v>
      </c>
      <c r="J8" s="7">
        <f t="shared" si="0"/>
        <v>3.8869257950530034E-2</v>
      </c>
      <c r="K8" t="str">
        <f t="array" ref="K8">INDEX(Restaurant_Name,MATCH($C8&amp;$D8&amp;1,City&amp;Cuisine&amp;Rank,0))</f>
        <v>Olive &amp; Oak</v>
      </c>
      <c r="L8" t="str">
        <f t="array" ref="L8">INDEX(Restaurant_Name,MATCH($C8&amp;$D8&amp;2,City&amp;Cuisine&amp;Rank,0))</f>
        <v>Cup &amp; Cakes</v>
      </c>
      <c r="M8" t="str">
        <f t="array" ref="M8">INDEX(Restaurant_Name,MATCH($C8&amp;$D8&amp;3,City&amp;Cuisine&amp;Rank,0))</f>
        <v>7th Heaven</v>
      </c>
      <c r="N8" s="18"/>
    </row>
    <row r="9" spans="1:14" ht="15.75" thickBot="1">
      <c r="B9" s="5" t="s">
        <v>609</v>
      </c>
      <c r="C9" s="4" t="s">
        <v>8</v>
      </c>
      <c r="D9" s="4" t="s">
        <v>57</v>
      </c>
      <c r="E9" s="11">
        <f>COUNTIFS(City,C9,Cuisine,D9)</f>
        <v>3</v>
      </c>
      <c r="F9" s="10">
        <f t="array" ref="F9">IFERROR(SUM(IF((City=$C9)*(Cuisine=$D9),OPD*AOV))/SUM(IF((City=$C9)*(Cuisine=$D9),OPD,0)),0)</f>
        <v>293</v>
      </c>
      <c r="G9">
        <f t="array" ref="G9">MEDIAN(IF((City=$C9)*(Cuisine=$D9),RESTAURANT_RATING,""))</f>
        <v>3.4</v>
      </c>
      <c r="H9">
        <f t="array" ref="H9">MEDIAN(IF((City=$C9)*(Cuisine=$D9),OPD,""))</f>
        <v>0</v>
      </c>
      <c r="I9">
        <f t="array" ref="I9">SUM(IF((City=$C9)*(Cuisine=$D9),OPD,0))</f>
        <v>1</v>
      </c>
      <c r="J9" s="7">
        <f t="shared" si="0"/>
        <v>5.8892815076560655E-4</v>
      </c>
      <c r="K9" t="str">
        <f t="array" ref="K9">INDEX(Restaurant_Name,MATCH($C9&amp;$D9&amp;1,City&amp;Cuisine&amp;Rank,0))</f>
        <v>Creambell Scoopers</v>
      </c>
      <c r="L9" t="str">
        <f t="array" ref="L9">INDEX(Restaurant_Name,MATCH($C9&amp;$D9&amp;2,City&amp;Cuisine&amp;Rank,0))</f>
        <v>Trendy Ice Villa</v>
      </c>
      <c r="M9" t="e">
        <f t="array" ref="M9">INDEX(Restaurant_Name,MATCH($C9&amp;$D9&amp;3,City&amp;Cuisine&amp;Rank,0))</f>
        <v>#N/A</v>
      </c>
      <c r="N9" s="18"/>
    </row>
    <row r="10" spans="1:14" ht="15.75" thickBot="1">
      <c r="B10" s="5" t="s">
        <v>610</v>
      </c>
      <c r="C10" s="4" t="s">
        <v>8</v>
      </c>
      <c r="D10" s="4" t="s">
        <v>61</v>
      </c>
      <c r="E10" s="11">
        <f>COUNTIFS(City,C10,Cuisine,D10)</f>
        <v>2</v>
      </c>
      <c r="F10" s="10">
        <f t="array" ref="F10">IFERROR(SUM(IF((City=$C10)*(Cuisine=$D10),OPD*AOV))/SUM(IF((City=$C10)*(Cuisine=$D10),OPD,0)),0)</f>
        <v>110.66666666666667</v>
      </c>
      <c r="G10">
        <f t="array" ref="G10">MEDIAN(IF((City=$C10)*(Cuisine=$D10),RESTAURANT_RATING,""))</f>
        <v>3.9000000000000004</v>
      </c>
      <c r="H10">
        <f t="array" ref="H10">MEDIAN(IF((City=$C10)*(Cuisine=$D10),OPD,""))</f>
        <v>1.5</v>
      </c>
      <c r="I10">
        <f t="array" ref="I10">SUM(IF((City=$C10)*(Cuisine=$D10),OPD,0))</f>
        <v>3</v>
      </c>
      <c r="J10" s="7">
        <f t="shared" si="0"/>
        <v>1.7667844522968198E-3</v>
      </c>
      <c r="K10" t="str">
        <f t="array" ref="K10">INDEX(Restaurant_Name,MATCH($C10&amp;$D10&amp;1,City&amp;Cuisine&amp;Rank,0))</f>
        <v>Guru Nanak Juice Corner</v>
      </c>
      <c r="L10" t="str">
        <f t="array" ref="L10">INDEX(Restaurant_Name,MATCH($C10&amp;$D10&amp;2,City&amp;Cuisine&amp;Rank,0))</f>
        <v>Durga juice corner</v>
      </c>
      <c r="M10" t="e">
        <f t="array" ref="M10">INDEX(Restaurant_Name,MATCH($C10&amp;$D10&amp;3,City&amp;Cuisine&amp;Rank,0))</f>
        <v>#N/A</v>
      </c>
      <c r="N10" s="18"/>
    </row>
    <row r="11" spans="1:14" ht="15.75" thickBot="1">
      <c r="B11" s="5" t="s">
        <v>611</v>
      </c>
      <c r="C11" s="4" t="s">
        <v>8</v>
      </c>
      <c r="D11" s="4" t="s">
        <v>64</v>
      </c>
      <c r="E11" s="11">
        <f>COUNTIFS(City,C11,Cuisine,D11)</f>
        <v>2</v>
      </c>
      <c r="F11" s="10">
        <f t="array" ref="F11">IFERROR(SUM(IF((City=$C11)*(Cuisine=$D11),OPD*AOV))/SUM(IF((City=$C11)*(Cuisine=$D11),OPD,0)),0)</f>
        <v>151.33333333333334</v>
      </c>
      <c r="G11">
        <f t="array" ref="G11">MEDIAN(IF((City=$C11)*(Cuisine=$D11),RESTAURANT_RATING,""))</f>
        <v>3.4000000000000004</v>
      </c>
      <c r="H11">
        <f t="array" ref="H11">MEDIAN(IF((City=$C11)*(Cuisine=$D11),OPD,""))</f>
        <v>1.5</v>
      </c>
      <c r="I11">
        <f t="array" ref="I11">SUM(IF((City=$C11)*(Cuisine=$D11),OPD,0))</f>
        <v>3</v>
      </c>
      <c r="J11" s="7">
        <f t="shared" si="0"/>
        <v>1.7667844522968198E-3</v>
      </c>
      <c r="K11" t="str">
        <f t="array" ref="K11">INDEX(Restaurant_Name,MATCH($C11&amp;$D11&amp;1,City&amp;Cuisine&amp;Rank,0))</f>
        <v>Food Point Masala Maar Ke</v>
      </c>
      <c r="L11" t="str">
        <f t="array" ref="L11">INDEX(Restaurant_Name,MATCH($C11&amp;$D11&amp;2,City&amp;Cuisine&amp;Rank,0))</f>
        <v>Green Healthy Cafe</v>
      </c>
      <c r="M11" t="e">
        <f t="array" ref="M11">INDEX(Restaurant_Name,MATCH($C11&amp;$D11&amp;3,City&amp;Cuisine&amp;Rank,0))</f>
        <v>#N/A</v>
      </c>
      <c r="N11" s="18"/>
    </row>
    <row r="12" spans="1:14" ht="15.75" thickBot="1">
      <c r="B12" s="5" t="s">
        <v>612</v>
      </c>
      <c r="C12" s="4" t="s">
        <v>8</v>
      </c>
      <c r="D12" s="4" t="s">
        <v>67</v>
      </c>
      <c r="E12" s="11">
        <f>COUNTIFS(City,C12,Cuisine,D12)</f>
        <v>42</v>
      </c>
      <c r="F12" s="10">
        <f t="array" ref="F12">IFERROR(SUM(IF((City=$C12)*(Cuisine=$D12),OPD*AOV))/SUM(IF((City=$C12)*(Cuisine=$D12),OPD,0)),0)</f>
        <v>208.80380673499269</v>
      </c>
      <c r="G12">
        <f t="array" ref="G12">MEDIAN(IF((City=$C12)*(Cuisine=$D12),RESTAURANT_RATING,""))</f>
        <v>3.7</v>
      </c>
      <c r="H12">
        <f t="array" ref="H12">MEDIAN(IF((City=$C12)*(Cuisine=$D12),OPD,""))</f>
        <v>6</v>
      </c>
      <c r="I12">
        <f t="array" ref="I12">SUM(IF((City=$C12)*(Cuisine=$D12),OPD,0))</f>
        <v>683</v>
      </c>
      <c r="J12" s="7">
        <f t="shared" si="0"/>
        <v>0.40223792697290933</v>
      </c>
      <c r="K12" t="str">
        <f t="array" ref="K12">INDEX(Restaurant_Name,MATCH($C12&amp;$D12&amp;1,City&amp;Cuisine&amp;Rank,0))</f>
        <v>Shefali Restaurant</v>
      </c>
      <c r="L12" t="str">
        <f t="array" ref="L12">INDEX(Restaurant_Name,MATCH($C12&amp;$D12&amp;2,City&amp;Cuisine&amp;Rank,0))</f>
        <v>Delhi shahi soya chaap corner</v>
      </c>
      <c r="M12" t="str">
        <f t="array" ref="M12">INDEX(Restaurant_Name,MATCH($C12&amp;$D12&amp;3,City&amp;Cuisine&amp;Rank,0))</f>
        <v>The gold</v>
      </c>
      <c r="N12" s="18"/>
    </row>
    <row r="13" spans="1:14" ht="15.75" thickBot="1">
      <c r="B13" s="5" t="s">
        <v>613</v>
      </c>
      <c r="C13" s="4" t="s">
        <v>8</v>
      </c>
      <c r="D13" s="4" t="s">
        <v>110</v>
      </c>
      <c r="E13" s="11">
        <f>COUNTIFS(City,C13,Cuisine,D13)</f>
        <v>5</v>
      </c>
      <c r="F13" s="10">
        <f t="array" ref="F13">IFERROR(SUM(IF((City=$C13)*(Cuisine=$D13),OPD*AOV))/SUM(IF((City=$C13)*(Cuisine=$D13),OPD,0)),0)</f>
        <v>171.57142857142858</v>
      </c>
      <c r="G13">
        <f t="array" ref="G13">MEDIAN(IF((City=$C13)*(Cuisine=$D13),RESTAURANT_RATING,""))</f>
        <v>3.4</v>
      </c>
      <c r="H13">
        <f t="array" ref="H13">MEDIAN(IF((City=$C13)*(Cuisine=$D13),OPD,""))</f>
        <v>1</v>
      </c>
      <c r="I13">
        <f t="array" ref="I13">SUM(IF((City=$C13)*(Cuisine=$D13),OPD,0))</f>
        <v>14</v>
      </c>
      <c r="J13" s="7">
        <f t="shared" si="0"/>
        <v>8.2449941107184919E-3</v>
      </c>
      <c r="K13" t="str">
        <f t="array" ref="K13">INDEX(Restaurant_Name,MATCH($C13&amp;$D13&amp;1,City&amp;Cuisine&amp;Rank,0))</f>
        <v>Bikaneri Bhojnalaya</v>
      </c>
      <c r="L13" t="str">
        <f t="array" ref="L13">INDEX(Restaurant_Name,MATCH($C13&amp;$D13&amp;2,City&amp;Cuisine&amp;Rank,0))</f>
        <v>Bangla Foods</v>
      </c>
      <c r="M13" t="str">
        <f t="array" ref="M13">INDEX(Restaurant_Name,MATCH($C13&amp;$D13&amp;3,City&amp;Cuisine&amp;Rank,0))</f>
        <v>Lajwaab</v>
      </c>
      <c r="N13" s="18"/>
    </row>
    <row r="14" spans="1:14" ht="15.75" thickBot="1">
      <c r="B14" s="5" t="s">
        <v>614</v>
      </c>
      <c r="C14" s="4" t="s">
        <v>8</v>
      </c>
      <c r="D14" s="4" t="s">
        <v>116</v>
      </c>
      <c r="E14" s="11">
        <f>COUNTIFS(City,C14,Cuisine,D14)</f>
        <v>8</v>
      </c>
      <c r="F14" s="10">
        <f t="array" ref="F14">IFERROR(SUM(IF((City=$C14)*(Cuisine=$D14),OPD*AOV))/SUM(IF((City=$C14)*(Cuisine=$D14),OPD,0)),0)</f>
        <v>293</v>
      </c>
      <c r="G14">
        <f t="array" ref="G14">MEDIAN(IF((City=$C14)*(Cuisine=$D14),RESTAURANT_RATING,""))</f>
        <v>3.25</v>
      </c>
      <c r="H14">
        <f t="array" ref="H14">MEDIAN(IF((City=$C14)*(Cuisine=$D14),OPD,""))</f>
        <v>0</v>
      </c>
      <c r="I14">
        <f t="array" ref="I14">SUM(IF((City=$C14)*(Cuisine=$D14),OPD,0))</f>
        <v>2</v>
      </c>
      <c r="J14" s="7">
        <f t="shared" si="0"/>
        <v>1.1778563015312131E-3</v>
      </c>
      <c r="K14" t="str">
        <f t="array" ref="K14">INDEX(Restaurant_Name,MATCH($C14&amp;$D14&amp;1,City&amp;Cuisine&amp;Rank,0))</f>
        <v>Shri Murliwala Bhojnalaya &amp; Sweets</v>
      </c>
      <c r="L14" t="str">
        <f t="array" ref="L14">INDEX(Restaurant_Name,MATCH($C14&amp;$D14&amp;2,City&amp;Cuisine&amp;Rank,0))</f>
        <v>Satish Mishthan Bhandar</v>
      </c>
      <c r="M14" t="e">
        <f t="array" ref="M14">INDEX(Restaurant_Name,MATCH($C14&amp;$D14&amp;3,City&amp;Cuisine&amp;Rank,0))</f>
        <v>#N/A</v>
      </c>
      <c r="N14" s="18"/>
    </row>
    <row r="15" spans="1:14" ht="15.75" thickBot="1">
      <c r="B15" s="5" t="s">
        <v>615</v>
      </c>
      <c r="C15" s="4" t="s">
        <v>8</v>
      </c>
      <c r="D15" s="4" t="s">
        <v>125</v>
      </c>
      <c r="E15" s="11">
        <f>COUNTIFS(City,C15,Cuisine,D15)</f>
        <v>8</v>
      </c>
      <c r="F15" s="10">
        <f t="array" ref="F15">IFERROR(SUM(IF((City=$C15)*(Cuisine=$D15),OPD*AOV))/SUM(IF((City=$C15)*(Cuisine=$D15),OPD,0)),0)</f>
        <v>151.13636363636363</v>
      </c>
      <c r="G15">
        <f t="array" ref="G15">MEDIAN(IF((City=$C15)*(Cuisine=$D15),RESTAURANT_RATING,""))</f>
        <v>3.1500000000000004</v>
      </c>
      <c r="H15">
        <f t="array" ref="H15">MEDIAN(IF((City=$C15)*(Cuisine=$D15),OPD,""))</f>
        <v>2.5</v>
      </c>
      <c r="I15">
        <f t="array" ref="I15">SUM(IF((City=$C15)*(Cuisine=$D15),OPD,0))</f>
        <v>44</v>
      </c>
      <c r="J15" s="7">
        <f t="shared" si="0"/>
        <v>2.591283863368669E-2</v>
      </c>
      <c r="K15" t="str">
        <f t="array" ref="K15">INDEX(Restaurant_Name,MATCH($C15&amp;$D15&amp;1,City&amp;Cuisine&amp;Rank,0))</f>
        <v>Amritsari Kulcha</v>
      </c>
      <c r="L15" t="str">
        <f t="array" ref="L15">INDEX(Restaurant_Name,MATCH($C15&amp;$D15&amp;2,City&amp;Cuisine&amp;Rank,0))</f>
        <v>Hari Om Corner</v>
      </c>
      <c r="M15" t="str">
        <f t="array" ref="M15">INDEX(Restaurant_Name,MATCH($C15&amp;$D15&amp;3,City&amp;Cuisine&amp;Rank,0))</f>
        <v>Satnam Chole Bhature</v>
      </c>
      <c r="N15" s="18"/>
    </row>
    <row r="16" spans="1:14" ht="15.75" thickBot="1">
      <c r="B16" s="5" t="s">
        <v>616</v>
      </c>
      <c r="C16" s="4" t="s">
        <v>8</v>
      </c>
      <c r="D16" s="4" t="s">
        <v>134</v>
      </c>
      <c r="E16" s="11">
        <f>COUNTIFS(City,C16,Cuisine,D16)</f>
        <v>14</v>
      </c>
      <c r="F16" s="10">
        <f t="array" ref="F16">IFERROR(SUM(IF((City=$C16)*(Cuisine=$D16),OPD*AOV))/SUM(IF((City=$C16)*(Cuisine=$D16),OPD,0)),0)</f>
        <v>298.89705882352939</v>
      </c>
      <c r="G16">
        <f t="array" ref="G16">MEDIAN(IF((City=$C16)*(Cuisine=$D16),RESTAURANT_RATING,""))</f>
        <v>3.6</v>
      </c>
      <c r="H16">
        <f t="array" ref="H16">MEDIAN(IF((City=$C16)*(Cuisine=$D16),OPD,""))</f>
        <v>2</v>
      </c>
      <c r="I16">
        <f t="array" ref="I16">SUM(IF((City=$C16)*(Cuisine=$D16),OPD,0))</f>
        <v>136</v>
      </c>
      <c r="J16" s="7">
        <f t="shared" si="0"/>
        <v>8.0094228504122497E-2</v>
      </c>
      <c r="K16" t="str">
        <f t="array" ref="K16">INDEX(Restaurant_Name,MATCH($C16&amp;$D16&amp;1,City&amp;Cuisine&amp;Rank,0))</f>
        <v>Domino's Pizza</v>
      </c>
      <c r="L16" t="str">
        <f t="array" ref="L16">INDEX(Restaurant_Name,MATCH($C16&amp;$D16&amp;2,City&amp;Cuisine&amp;Rank,0))</f>
        <v>Domino's Pizza</v>
      </c>
      <c r="M16" t="str">
        <f t="array" ref="M16">INDEX(Restaurant_Name,MATCH($C16&amp;$D16&amp;3,City&amp;Cuisine&amp;Rank,0))</f>
        <v>Cafe Grillz</v>
      </c>
      <c r="N16" s="18"/>
    </row>
    <row r="17" spans="2:14" ht="15.75" thickBot="1">
      <c r="B17" s="5" t="s">
        <v>617</v>
      </c>
      <c r="C17" s="4" t="s">
        <v>8</v>
      </c>
      <c r="D17" s="4" t="s">
        <v>147</v>
      </c>
      <c r="E17" s="11">
        <f>COUNTIFS(City,C17,Cuisine,D17)</f>
        <v>5</v>
      </c>
      <c r="F17" s="10">
        <f t="array" ref="F17">IFERROR(SUM(IF((City=$C17)*(Cuisine=$D17),OPD*AOV))/SUM(IF((City=$C17)*(Cuisine=$D17),OPD,0)),0)</f>
        <v>248.63291139240508</v>
      </c>
      <c r="G17">
        <f t="array" ref="G17">MEDIAN(IF((City=$C17)*(Cuisine=$D17),RESTAURANT_RATING,""))</f>
        <v>3.8</v>
      </c>
      <c r="H17">
        <f t="array" ref="H17">MEDIAN(IF((City=$C17)*(Cuisine=$D17),OPD,""))</f>
        <v>10</v>
      </c>
      <c r="I17">
        <f t="array" ref="I17">SUM(IF((City=$C17)*(Cuisine=$D17),OPD,0))</f>
        <v>79</v>
      </c>
      <c r="J17" s="7">
        <f t="shared" si="0"/>
        <v>4.6525323910482919E-2</v>
      </c>
      <c r="K17" t="str">
        <f t="array" ref="K17">INDEX(Restaurant_Name,MATCH($C17&amp;$D17&amp;1,City&amp;Cuisine&amp;Rank,0))</f>
        <v>Kathi junction</v>
      </c>
      <c r="L17" t="str">
        <f t="array" ref="L17">INDEX(Restaurant_Name,MATCH($C17&amp;$D17&amp;2,City&amp;Cuisine&amp;Rank,0))</f>
        <v>Puffed Stuffed</v>
      </c>
      <c r="M17" t="str">
        <f t="array" ref="M17">INDEX(Restaurant_Name,MATCH($C17&amp;$D17&amp;3,City&amp;Cuisine&amp;Rank,0))</f>
        <v>Roll Hut</v>
      </c>
      <c r="N17" s="18"/>
    </row>
    <row r="18" spans="2:14" ht="15.75" thickBot="1">
      <c r="B18" s="5" t="s">
        <v>618</v>
      </c>
      <c r="C18" s="4" t="s">
        <v>8</v>
      </c>
      <c r="D18" s="4" t="s">
        <v>153</v>
      </c>
      <c r="E18" s="11">
        <f>COUNTIFS(City,C18,Cuisine,D18)</f>
        <v>14</v>
      </c>
      <c r="F18" s="10">
        <f t="array" ref="F18">IFERROR(SUM(IF((City=$C18)*(Cuisine=$D18),OPD*AOV))/SUM(IF((City=$C18)*(Cuisine=$D18),OPD,0)),0)</f>
        <v>211.79666666666665</v>
      </c>
      <c r="G18">
        <f t="array" ref="G18">MEDIAN(IF((City=$C18)*(Cuisine=$D18),RESTAURANT_RATING,""))</f>
        <v>3.8499999999999996</v>
      </c>
      <c r="H18">
        <f t="array" ref="H18">MEDIAN(IF((City=$C18)*(Cuisine=$D18),OPD,""))</f>
        <v>2.5</v>
      </c>
      <c r="I18">
        <f t="array" ref="I18">SUM(IF((City=$C18)*(Cuisine=$D18),OPD,0))</f>
        <v>300</v>
      </c>
      <c r="J18" s="7">
        <f t="shared" si="0"/>
        <v>0.17667844522968199</v>
      </c>
      <c r="K18" t="str">
        <f t="array" ref="K18">INDEX(Restaurant_Name,MATCH($C18&amp;$D18&amp;1,City&amp;Cuisine&amp;Rank,0))</f>
        <v>Hot Billions</v>
      </c>
      <c r="L18" t="str">
        <f t="array" ref="L18">INDEX(Restaurant_Name,MATCH($C18&amp;$D18&amp;2,City&amp;Cuisine&amp;Rank,0))</f>
        <v>MC Bakers</v>
      </c>
      <c r="M18" t="str">
        <f t="array" ref="M18">INDEX(Restaurant_Name,MATCH($C18&amp;$D18&amp;3,City&amp;Cuisine&amp;Rank,0))</f>
        <v>Hwealth Cafe</v>
      </c>
      <c r="N18" s="18"/>
    </row>
    <row r="19" spans="2:14" ht="15.75" thickBot="1">
      <c r="B19" s="5" t="s">
        <v>619</v>
      </c>
      <c r="C19" s="4" t="s">
        <v>8</v>
      </c>
      <c r="D19" s="4" t="s">
        <v>168</v>
      </c>
      <c r="E19" s="11">
        <f>COUNTIFS(City,C19,Cuisine,D19)</f>
        <v>1</v>
      </c>
      <c r="F19" s="10">
        <f t="array" ref="F19">IFERROR(SUM(IF((City=$C19)*(Cuisine=$D19),OPD*AOV))/SUM(IF((City=$C19)*(Cuisine=$D19),OPD,0)),0)</f>
        <v>190</v>
      </c>
      <c r="G19">
        <f t="array" ref="G19">MEDIAN(IF((City=$C19)*(Cuisine=$D19),RESTAURANT_RATING,""))</f>
        <v>3.9</v>
      </c>
      <c r="H19">
        <f t="array" ref="H19">MEDIAN(IF((City=$C19)*(Cuisine=$D19),OPD,""))</f>
        <v>3</v>
      </c>
      <c r="I19">
        <f t="array" ref="I19">SUM(IF((City=$C19)*(Cuisine=$D19),OPD,0))</f>
        <v>3</v>
      </c>
      <c r="J19" s="7">
        <f t="shared" si="0"/>
        <v>1.7667844522968198E-3</v>
      </c>
      <c r="K19" t="e">
        <f t="array" ref="K19">INDEX(Restaurant_Name,MATCH($C19&amp;$D19&amp;1,City&amp;Cuisine&amp;Rank,0))</f>
        <v>#N/A</v>
      </c>
      <c r="L19" t="e">
        <f t="array" ref="L19">INDEX(Restaurant_Name,MATCH($C19&amp;$D19&amp;2,City&amp;Cuisine&amp;Rank,0))</f>
        <v>#N/A</v>
      </c>
      <c r="M19" t="e">
        <f t="array" ref="M19">INDEX(Restaurant_Name,MATCH($C19&amp;$D19&amp;3,City&amp;Cuisine&amp;Rank,0))</f>
        <v>#N/A</v>
      </c>
      <c r="N19" s="18"/>
    </row>
    <row r="20" spans="2:14" ht="15.75" thickBot="1">
      <c r="B20" s="5" t="s">
        <v>620</v>
      </c>
      <c r="C20" s="4" t="s">
        <v>8</v>
      </c>
      <c r="D20" s="4" t="s">
        <v>170</v>
      </c>
      <c r="E20" s="11">
        <f>COUNTIFS(City,C20,Cuisine,D20)</f>
        <v>3</v>
      </c>
      <c r="F20" s="10">
        <f t="array" ref="F20">IFERROR(SUM(IF((City=$C20)*(Cuisine=$D20),OPD*AOV))/SUM(IF((City=$C20)*(Cuisine=$D20),OPD,0)),0)</f>
        <v>205</v>
      </c>
      <c r="G20">
        <f t="array" ref="G20">MEDIAN(IF((City=$C20)*(Cuisine=$D20),RESTAURANT_RATING,""))</f>
        <v>3.8</v>
      </c>
      <c r="H20">
        <f t="array" ref="H20">MEDIAN(IF((City=$C20)*(Cuisine=$D20),OPD,""))</f>
        <v>16</v>
      </c>
      <c r="I20">
        <f t="array" ref="I20">SUM(IF((City=$C20)*(Cuisine=$D20),OPD,0))</f>
        <v>66</v>
      </c>
      <c r="J20" s="7">
        <f t="shared" si="0"/>
        <v>3.8869257950530034E-2</v>
      </c>
      <c r="K20" t="str">
        <f t="array" ref="K20">INDEX(Restaurant_Name,MATCH($C20&amp;$D20&amp;1,City&amp;Cuisine&amp;Rank,0))</f>
        <v>Madras Cafe</v>
      </c>
      <c r="L20" t="str">
        <f t="array" ref="L20">INDEX(Restaurant_Name,MATCH($C20&amp;$D20&amp;2,City&amp;Cuisine&amp;Rank,0))</f>
        <v>Sagar Ratna</v>
      </c>
      <c r="M20" t="e">
        <f t="array" ref="M20">INDEX(Restaurant_Name,MATCH($C20&amp;$D20&amp;3,City&amp;Cuisine&amp;Rank,0))</f>
        <v>#N/A</v>
      </c>
      <c r="N20" s="18"/>
    </row>
    <row r="21" spans="2:14" ht="15.75" thickBot="1">
      <c r="B21" s="5" t="s">
        <v>621</v>
      </c>
      <c r="C21" s="4" t="s">
        <v>8</v>
      </c>
      <c r="D21" s="4" t="s">
        <v>174</v>
      </c>
      <c r="E21" s="11">
        <f>COUNTIFS(City,C21,Cuisine,D21)</f>
        <v>3</v>
      </c>
      <c r="F21" s="10">
        <f t="array" ref="F21">IFERROR(SUM(IF((City=$C21)*(Cuisine=$D21),OPD*AOV))/SUM(IF((City=$C21)*(Cuisine=$D21),OPD,0)),0)</f>
        <v>210</v>
      </c>
      <c r="G21">
        <f t="array" ref="G21">MEDIAN(IF((City=$C21)*(Cuisine=$D21),RESTAURANT_RATING,""))</f>
        <v>3.4</v>
      </c>
      <c r="H21">
        <f t="array" ref="H21">MEDIAN(IF((City=$C21)*(Cuisine=$D21),OPD,""))</f>
        <v>0</v>
      </c>
      <c r="I21">
        <f t="array" ref="I21">SUM(IF((City=$C21)*(Cuisine=$D21),OPD,0))</f>
        <v>1</v>
      </c>
      <c r="J21" s="7">
        <f t="shared" si="0"/>
        <v>5.8892815076560655E-4</v>
      </c>
      <c r="K21" t="str">
        <f t="array" ref="K21">INDEX(Restaurant_Name,MATCH($C21&amp;$D21&amp;1,City&amp;Cuisine&amp;Rank,0))</f>
        <v>Grill Zone</v>
      </c>
      <c r="L21" t="str">
        <f t="array" ref="L21">INDEX(Restaurant_Name,MATCH($C21&amp;$D21&amp;2,City&amp;Cuisine&amp;Rank,0))</f>
        <v>Yumla</v>
      </c>
      <c r="M21" t="str">
        <f t="array" ref="M21">INDEX(Restaurant_Name,MATCH($C21&amp;$D21&amp;3,City&amp;Cuisine&amp;Rank,0))</f>
        <v>Grill Masters</v>
      </c>
      <c r="N21" s="18"/>
    </row>
    <row r="22" spans="2:14" ht="15.75" thickBot="1">
      <c r="B22" s="5" t="s">
        <v>622</v>
      </c>
      <c r="C22" s="4" t="s">
        <v>8</v>
      </c>
      <c r="D22" s="4" t="s">
        <v>178</v>
      </c>
      <c r="E22" s="11">
        <f>COUNTIFS(City,C22,Cuisine,D22)</f>
        <v>2</v>
      </c>
      <c r="F22" s="10">
        <f t="array" ref="F22">IFERROR(SUM(IF((City=$C22)*(Cuisine=$D22),OPD*AOV))/SUM(IF((City=$C22)*(Cuisine=$D22),OPD,0)),0)</f>
        <v>175</v>
      </c>
      <c r="G22">
        <f t="array" ref="G22">MEDIAN(IF((City=$C22)*(Cuisine=$D22),RESTAURANT_RATING,""))</f>
        <v>3.85</v>
      </c>
      <c r="H22">
        <f t="array" ref="H22">MEDIAN(IF((City=$C22)*(Cuisine=$D22),OPD,""))</f>
        <v>1</v>
      </c>
      <c r="I22">
        <f t="array" ref="I22">SUM(IF((City=$C22)*(Cuisine=$D22),OPD,0))</f>
        <v>2</v>
      </c>
      <c r="J22" s="7">
        <f t="shared" si="0"/>
        <v>1.1778563015312131E-3</v>
      </c>
      <c r="K22" t="str">
        <f t="array" ref="K22">INDEX(Restaurant_Name,MATCH($C22&amp;$D22&amp;1,City&amp;Cuisine&amp;Rank,0))</f>
        <v>Chaayos</v>
      </c>
      <c r="L22" t="str">
        <f t="array" ref="L22">INDEX(Restaurant_Name,MATCH($C22&amp;$D22&amp;2,City&amp;Cuisine&amp;Rank,0))</f>
        <v>The health cafe</v>
      </c>
      <c r="M22" t="e">
        <f t="array" ref="M22">INDEX(Restaurant_Name,MATCH($C22&amp;$D22&amp;3,City&amp;Cuisine&amp;Rank,0))</f>
        <v>#N/A</v>
      </c>
    </row>
    <row r="23" spans="2:14" ht="15.75" thickBot="1">
      <c r="B23" s="5" t="s">
        <v>623</v>
      </c>
      <c r="C23" s="4" t="s">
        <v>181</v>
      </c>
      <c r="D23" s="4" t="s">
        <v>9</v>
      </c>
      <c r="E23" s="11">
        <f>COUNTIFS(City,C23,Cuisine,D23)</f>
        <v>5</v>
      </c>
      <c r="F23" s="10">
        <f t="array" ref="F23">IFERROR(SUM(IF((City=$C23)*(Cuisine=$D23),OPD*AOV))/SUM(IF((City=$C23)*(Cuisine=$D23),OPD,0)),0)</f>
        <v>211.86486486486487</v>
      </c>
      <c r="G23">
        <f t="array" ref="G23">MEDIAN(IF((City=$C23)*(Cuisine=$D23),RESTAURANT_RATING,""))</f>
        <v>3.4</v>
      </c>
      <c r="H23">
        <f t="array" ref="H23">MEDIAN(IF((City=$C23)*(Cuisine=$D23),OPD,""))</f>
        <v>3</v>
      </c>
      <c r="I23">
        <f t="array" ref="I23">SUM(IF((City=$C23)*(Cuisine=$D23),OPD,0))</f>
        <v>37</v>
      </c>
      <c r="J23" s="7">
        <f t="shared" si="0"/>
        <v>1.7943743937924344E-2</v>
      </c>
      <c r="K23" t="str">
        <f t="array" ref="K23">INDEX(Restaurant_Name,MATCH($C23&amp;$D23&amp;1,City&amp;Cuisine&amp;Rank,0))</f>
        <v>The Rooster</v>
      </c>
      <c r="L23" t="str">
        <f t="array" ref="L23">INDEX(Restaurant_Name,MATCH($C23&amp;$D23&amp;2,City&amp;Cuisine&amp;Rank,0))</f>
        <v>Shama Biryani</v>
      </c>
      <c r="M23" t="str">
        <f t="array" ref="M23">INDEX(Restaurant_Name,MATCH($C23&amp;$D23&amp;3,City&amp;Cuisine&amp;Rank,0))</f>
        <v>NAGPAL CHICKEN CORNER</v>
      </c>
    </row>
    <row r="24" spans="2:14" ht="15.75" thickBot="1">
      <c r="B24" s="5" t="s">
        <v>624</v>
      </c>
      <c r="C24" s="4" t="s">
        <v>181</v>
      </c>
      <c r="D24" s="4" t="s">
        <v>15</v>
      </c>
      <c r="E24" s="11">
        <f>COUNTIFS(City,C24,Cuisine,D24)</f>
        <v>3</v>
      </c>
      <c r="F24" s="10">
        <f t="array" ref="F24">IFERROR(SUM(IF((City=$C24)*(Cuisine=$D24),OPD*AOV))/SUM(IF((City=$C24)*(Cuisine=$D24),OPD,0)),0)</f>
        <v>199.81818181818181</v>
      </c>
      <c r="G24">
        <f t="array" ref="G24">MEDIAN(IF((City=$C24)*(Cuisine=$D24),RESTAURANT_RATING,""))</f>
        <v>3.8</v>
      </c>
      <c r="H24">
        <f t="array" ref="H24">MEDIAN(IF((City=$C24)*(Cuisine=$D24),OPD,""))</f>
        <v>3</v>
      </c>
      <c r="I24">
        <f t="array" ref="I24">SUM(IF((City=$C24)*(Cuisine=$D24),OPD,0))</f>
        <v>11</v>
      </c>
      <c r="J24" s="7">
        <f t="shared" si="0"/>
        <v>5.3346265761396701E-3</v>
      </c>
      <c r="K24" t="str">
        <f t="array" ref="K24">INDEX(Restaurant_Name,MATCH($C24&amp;$D24&amp;1,City&amp;Cuisine&amp;Rank,0))</f>
        <v>Health Cafe</v>
      </c>
      <c r="L24" t="str">
        <f t="array" ref="L24">INDEX(Restaurant_Name,MATCH($C24&amp;$D24&amp;2,City&amp;Cuisine&amp;Rank,0))</f>
        <v>healthy bowl cafe</v>
      </c>
      <c r="M24" t="e">
        <f t="array" ref="M24">INDEX(Restaurant_Name,MATCH($C24&amp;$D24&amp;3,City&amp;Cuisine&amp;Rank,0))</f>
        <v>#N/A</v>
      </c>
    </row>
    <row r="25" spans="2:14" ht="15.75" thickBot="1">
      <c r="B25" s="5" t="s">
        <v>625</v>
      </c>
      <c r="C25" s="4" t="s">
        <v>181</v>
      </c>
      <c r="D25" s="4" t="s">
        <v>17</v>
      </c>
      <c r="E25" s="11">
        <f>COUNTIFS(City,C25,Cuisine,D25)</f>
        <v>11</v>
      </c>
      <c r="F25" s="10">
        <f t="array" ref="F25">IFERROR(SUM(IF((City=$C25)*(Cuisine=$D25),OPD*AOV))/SUM(IF((City=$C25)*(Cuisine=$D25),OPD,0)),0)</f>
        <v>218.95901639344262</v>
      </c>
      <c r="G25">
        <f t="array" ref="G25">MEDIAN(IF((City=$C25)*(Cuisine=$D25),RESTAURANT_RATING,""))</f>
        <v>3.7</v>
      </c>
      <c r="H25">
        <f t="array" ref="H25">MEDIAN(IF((City=$C25)*(Cuisine=$D25),OPD,""))</f>
        <v>2</v>
      </c>
      <c r="I25">
        <f t="array" ref="I25">SUM(IF((City=$C25)*(Cuisine=$D25),OPD,0))</f>
        <v>122</v>
      </c>
      <c r="J25" s="7">
        <f t="shared" si="0"/>
        <v>5.9165858389912708E-2</v>
      </c>
      <c r="K25" t="str">
        <f t="array" ref="K25">INDEX(Restaurant_Name,MATCH($C25&amp;$D25&amp;1,City&amp;Cuisine&amp;Rank,0))</f>
        <v>Bunny Burger(Sukhdev Nagar)</v>
      </c>
      <c r="L25" t="str">
        <f t="array" ref="L25">INDEX(Restaurant_Name,MATCH($C25&amp;$D25&amp;2,City&amp;Cuisine&amp;Rank,0))</f>
        <v>Bunny Burger</v>
      </c>
      <c r="M25" t="str">
        <f t="array" ref="M25">INDEX(Restaurant_Name,MATCH($C25&amp;$D25&amp;3,City&amp;Cuisine&amp;Rank,0))</f>
        <v>Ahuja Bakers</v>
      </c>
    </row>
    <row r="26" spans="2:14" ht="15.75" thickBot="1">
      <c r="B26" s="5" t="s">
        <v>626</v>
      </c>
      <c r="C26" s="4" t="s">
        <v>181</v>
      </c>
      <c r="D26" s="4" t="s">
        <v>24</v>
      </c>
      <c r="E26" s="11">
        <f>COUNTIFS(City,C26,Cuisine,D26)</f>
        <v>16</v>
      </c>
      <c r="F26" s="10">
        <f t="array" ref="F26">IFERROR(SUM(IF((City=$C26)*(Cuisine=$D26),OPD*AOV))/SUM(IF((City=$C26)*(Cuisine=$D26),OPD,0)),0)</f>
        <v>182.00192307692308</v>
      </c>
      <c r="G26">
        <f t="array" ref="G26">MEDIAN(IF((City=$C26)*(Cuisine=$D26),RESTAURANT_RATING,""))</f>
        <v>3.7</v>
      </c>
      <c r="H26">
        <f t="array" ref="H26">MEDIAN(IF((City=$C26)*(Cuisine=$D26),OPD,""))</f>
        <v>14.5</v>
      </c>
      <c r="I26">
        <f t="array" ref="I26">SUM(IF((City=$C26)*(Cuisine=$D26),OPD,0))</f>
        <v>520</v>
      </c>
      <c r="J26" s="7">
        <f t="shared" si="0"/>
        <v>0.25218234723569349</v>
      </c>
      <c r="K26" t="str">
        <f t="array" ref="K26">INDEX(Restaurant_Name,MATCH($C26&amp;$D26&amp;1,City&amp;Cuisine&amp;Rank,0))</f>
        <v>Mitthan Sweet Shop(Tehsil Camp)</v>
      </c>
      <c r="L26" t="str">
        <f t="array" ref="L26">INDEX(Restaurant_Name,MATCH($C26&amp;$D26&amp;2,City&amp;Cuisine&amp;Rank,0))</f>
        <v>Mitthan sweets and snacks</v>
      </c>
      <c r="M26" t="str">
        <f t="array" ref="M26">INDEX(Restaurant_Name,MATCH($C26&amp;$D26&amp;3,City&amp;Cuisine&amp;Rank,0))</f>
        <v>Mitthan Misthan Bhandar</v>
      </c>
    </row>
    <row r="27" spans="2:14" ht="15.75" thickBot="1">
      <c r="B27" s="5" t="s">
        <v>627</v>
      </c>
      <c r="C27" s="4" t="s">
        <v>181</v>
      </c>
      <c r="D27" s="4" t="s">
        <v>36</v>
      </c>
      <c r="E27" s="11">
        <f>COUNTIFS(City,C27,Cuisine,D27)</f>
        <v>15</v>
      </c>
      <c r="F27" s="10">
        <f t="array" ref="F27">IFERROR(SUM(IF((City=$C27)*(Cuisine=$D27),OPD*AOV))/SUM(IF((City=$C27)*(Cuisine=$D27),OPD,0)),0)</f>
        <v>228.18644067796609</v>
      </c>
      <c r="G27">
        <f t="array" ref="G27">MEDIAN(IF((City=$C27)*(Cuisine=$D27),RESTAURANT_RATING,""))</f>
        <v>3.7</v>
      </c>
      <c r="H27">
        <f t="array" ref="H27">MEDIAN(IF((City=$C27)*(Cuisine=$D27),OPD,""))</f>
        <v>2</v>
      </c>
      <c r="I27">
        <f t="array" ref="I27">SUM(IF((City=$C27)*(Cuisine=$D27),OPD,0))</f>
        <v>118</v>
      </c>
      <c r="J27" s="7">
        <f t="shared" si="0"/>
        <v>5.7225994180407372E-2</v>
      </c>
      <c r="K27" t="str">
        <f t="array" ref="K27">INDEX(Restaurant_Name,MATCH($C27&amp;$D27&amp;1,City&amp;Cuisine&amp;Rank,0))</f>
        <v>BAKERS PRIDE</v>
      </c>
      <c r="L27" t="str">
        <f t="array" ref="L27">INDEX(Restaurant_Name,MATCH($C27&amp;$D27&amp;2,City&amp;Cuisine&amp;Rank,0))</f>
        <v>Rusk AND Musk</v>
      </c>
      <c r="M27" t="str">
        <f t="array" ref="M27">INDEX(Restaurant_Name,MATCH($C27&amp;$D27&amp;3,City&amp;Cuisine&amp;Rank,0))</f>
        <v>Grand Plaza</v>
      </c>
    </row>
    <row r="28" spans="2:14" ht="15.75" thickBot="1">
      <c r="B28" s="5" t="s">
        <v>628</v>
      </c>
      <c r="C28" s="4" t="s">
        <v>181</v>
      </c>
      <c r="D28" s="4" t="s">
        <v>46</v>
      </c>
      <c r="E28" s="11">
        <f>COUNTIFS(City,C28,Cuisine,D28)</f>
        <v>10</v>
      </c>
      <c r="F28" s="10">
        <f t="array" ref="F28">IFERROR(SUM(IF((City=$C28)*(Cuisine=$D28),OPD*AOV))/SUM(IF((City=$C28)*(Cuisine=$D28),OPD,0)),0)</f>
        <v>252.65517241379311</v>
      </c>
      <c r="G28">
        <f t="array" ref="G28">MEDIAN(IF((City=$C28)*(Cuisine=$D28),RESTAURANT_RATING,""))</f>
        <v>4</v>
      </c>
      <c r="H28">
        <f t="array" ref="H28">MEDIAN(IF((City=$C28)*(Cuisine=$D28),OPD,""))</f>
        <v>2.5</v>
      </c>
      <c r="I28">
        <f t="array" ref="I28">SUM(IF((City=$C28)*(Cuisine=$D28),OPD,0))</f>
        <v>29</v>
      </c>
      <c r="J28" s="7">
        <f t="shared" si="0"/>
        <v>1.4064015518913677E-2</v>
      </c>
      <c r="K28" t="str">
        <f t="array" ref="K28">INDEX(Restaurant_Name,MATCH($C28&amp;$D28&amp;1,City&amp;Cuisine&amp;Rank,0))</f>
        <v>Lucky's Bakery &amp; Patisserie</v>
      </c>
      <c r="L28" t="str">
        <f t="array" ref="L28">INDEX(Restaurant_Name,MATCH($C28&amp;$D28&amp;2,City&amp;Cuisine&amp;Rank,0))</f>
        <v>Lucky's Bakery &amp; Patisserie</v>
      </c>
      <c r="M28" t="str">
        <f t="array" ref="M28">INDEX(Restaurant_Name,MATCH($C28&amp;$D28&amp;3,City&amp;Cuisine&amp;Rank,0))</f>
        <v>Chhabra Confectionery</v>
      </c>
    </row>
    <row r="29" spans="2:14" ht="15.75" thickBot="1">
      <c r="B29" s="5" t="s">
        <v>629</v>
      </c>
      <c r="C29" s="4" t="s">
        <v>181</v>
      </c>
      <c r="D29" s="4" t="s">
        <v>57</v>
      </c>
      <c r="E29" s="11">
        <f>COUNTIFS(City,C29,Cuisine,D29)</f>
        <v>2</v>
      </c>
      <c r="F29" s="10">
        <f t="array" ref="F29">IFERROR(SUM(IF((City=$C29)*(Cuisine=$D29),OPD*AOV))/SUM(IF((City=$C29)*(Cuisine=$D29),OPD,0)),0)</f>
        <v>136</v>
      </c>
      <c r="G29">
        <f t="array" ref="G29">MEDIAN(IF((City=$C29)*(Cuisine=$D29),RESTAURANT_RATING,""))</f>
        <v>2.95</v>
      </c>
      <c r="H29">
        <f t="array" ref="H29">MEDIAN(IF((City=$C29)*(Cuisine=$D29),OPD,""))</f>
        <v>1</v>
      </c>
      <c r="I29">
        <f t="array" ref="I29">SUM(IF((City=$C29)*(Cuisine=$D29),OPD,0))</f>
        <v>2</v>
      </c>
      <c r="J29" s="7">
        <f t="shared" si="0"/>
        <v>9.6993210475266732E-4</v>
      </c>
      <c r="K29" t="str">
        <f t="array" ref="K29">INDEX(Restaurant_Name,MATCH($C29&amp;$D29&amp;1,City&amp;Cuisine&amp;Rank,0))</f>
        <v>Creamio</v>
      </c>
      <c r="L29" t="e">
        <f t="array" ref="L29">INDEX(Restaurant_Name,MATCH($C29&amp;$D29&amp;2,City&amp;Cuisine&amp;Rank,0))</f>
        <v>#N/A</v>
      </c>
      <c r="M29" t="e">
        <f t="array" ref="M29">INDEX(Restaurant_Name,MATCH($C29&amp;$D29&amp;3,City&amp;Cuisine&amp;Rank,0))</f>
        <v>#N/A</v>
      </c>
    </row>
    <row r="30" spans="2:14" ht="15.75" thickBot="1">
      <c r="B30" s="5" t="s">
        <v>630</v>
      </c>
      <c r="C30" s="4" t="s">
        <v>181</v>
      </c>
      <c r="D30" s="4" t="s">
        <v>61</v>
      </c>
      <c r="E30" s="11">
        <f>COUNTIFS(City,C30,Cuisine,D30)</f>
        <v>4</v>
      </c>
      <c r="F30" s="10">
        <f t="array" ref="F30">IFERROR(SUM(IF((City=$C30)*(Cuisine=$D30),OPD*AOV))/SUM(IF((City=$C30)*(Cuisine=$D30),OPD,0)),0)</f>
        <v>110.6</v>
      </c>
      <c r="G30">
        <f t="array" ref="G30">MEDIAN(IF((City=$C30)*(Cuisine=$D30),RESTAURANT_RATING,""))</f>
        <v>3.8499999999999996</v>
      </c>
      <c r="H30">
        <f t="array" ref="H30">MEDIAN(IF((City=$C30)*(Cuisine=$D30),OPD,""))</f>
        <v>1.5</v>
      </c>
      <c r="I30">
        <f t="array" ref="I30">SUM(IF((City=$C30)*(Cuisine=$D30),OPD,0))</f>
        <v>10</v>
      </c>
      <c r="J30" s="7">
        <f t="shared" si="0"/>
        <v>4.849660523763337E-3</v>
      </c>
      <c r="K30" t="str">
        <f t="array" ref="K30">INDEX(Restaurant_Name,MATCH($C30&amp;$D30&amp;1,City&amp;Cuisine&amp;Rank,0))</f>
        <v>Shudh Punjabi Dhaba</v>
      </c>
      <c r="L30" t="str">
        <f t="array" ref="L30">INDEX(Restaurant_Name,MATCH($C30&amp;$D30&amp;2,City&amp;Cuisine&amp;Rank,0))</f>
        <v>Best Friends Restaurant &amp; Cafe</v>
      </c>
      <c r="M30" t="str">
        <f t="array" ref="M30">INDEX(Restaurant_Name,MATCH($C30&amp;$D30&amp;3,City&amp;Cuisine&amp;Rank,0))</f>
        <v>Janta Sweets &amp; Fast Food</v>
      </c>
    </row>
    <row r="31" spans="2:14" ht="15.75" thickBot="1">
      <c r="B31" s="5" t="s">
        <v>631</v>
      </c>
      <c r="C31" s="4" t="s">
        <v>181</v>
      </c>
      <c r="D31" s="4" t="s">
        <v>244</v>
      </c>
      <c r="E31" s="11">
        <f>COUNTIFS(City,C31,Cuisine,D31)</f>
        <v>4</v>
      </c>
      <c r="F31" s="10">
        <f t="array" ref="F31">IFERROR(SUM(IF((City=$C31)*(Cuisine=$D31),OPD*AOV))/SUM(IF((City=$C31)*(Cuisine=$D31),OPD,0)),0)</f>
        <v>178.2</v>
      </c>
      <c r="G31">
        <f t="array" ref="G31">MEDIAN(IF((City=$C31)*(Cuisine=$D31),RESTAURANT_RATING,""))</f>
        <v>3.6500000000000004</v>
      </c>
      <c r="H31">
        <f t="array" ref="H31">MEDIAN(IF((City=$C31)*(Cuisine=$D31),OPD,""))</f>
        <v>1</v>
      </c>
      <c r="I31">
        <f t="array" ref="I31">SUM(IF((City=$C31)*(Cuisine=$D31),OPD,0))</f>
        <v>5</v>
      </c>
      <c r="J31" s="7">
        <f t="shared" si="0"/>
        <v>2.4248302618816685E-3</v>
      </c>
      <c r="K31" t="str">
        <f t="array" ref="K31">INDEX(Restaurant_Name,MATCH($C31&amp;$D31&amp;1,City&amp;Cuisine&amp;Rank,0))</f>
        <v>Coffee and Cream</v>
      </c>
      <c r="L31" t="str">
        <f t="array" ref="L31">INDEX(Restaurant_Name,MATCH($C31&amp;$D31&amp;2,City&amp;Cuisine&amp;Rank,0))</f>
        <v>Chat Adda</v>
      </c>
      <c r="M31" t="e">
        <f t="array" ref="M31">INDEX(Restaurant_Name,MATCH($C31&amp;$D31&amp;3,City&amp;Cuisine&amp;Rank,0))</f>
        <v>#N/A</v>
      </c>
    </row>
    <row r="32" spans="2:14" ht="15.75" thickBot="1">
      <c r="B32" s="5" t="s">
        <v>632</v>
      </c>
      <c r="C32" s="4" t="s">
        <v>181</v>
      </c>
      <c r="D32" s="4" t="s">
        <v>67</v>
      </c>
      <c r="E32" s="11">
        <f>COUNTIFS(City,C32,Cuisine,D32)</f>
        <v>48</v>
      </c>
      <c r="F32" s="10">
        <f t="array" ref="F32">IFERROR(SUM(IF((City=$C32)*(Cuisine=$D32),OPD*AOV))/SUM(IF((City=$C32)*(Cuisine=$D32),OPD,0)),0)</f>
        <v>196.51333333333332</v>
      </c>
      <c r="G32">
        <f t="array" ref="G32">MEDIAN(IF((City=$C32)*(Cuisine=$D32),RESTAURANT_RATING,""))</f>
        <v>3.6</v>
      </c>
      <c r="H32">
        <f t="array" ref="H32">MEDIAN(IF((City=$C32)*(Cuisine=$D32),OPD,""))</f>
        <v>7.5</v>
      </c>
      <c r="I32">
        <f t="array" ref="I32">SUM(IF((City=$C32)*(Cuisine=$D32),OPD,0))</f>
        <v>750</v>
      </c>
      <c r="J32" s="7">
        <f t="shared" si="0"/>
        <v>0.36372453928225024</v>
      </c>
      <c r="K32" t="str">
        <f t="array" ref="K32">INDEX(Restaurant_Name,MATCH($C32&amp;$D32&amp;1,City&amp;Cuisine&amp;Rank,0))</f>
        <v>The Dhaba</v>
      </c>
      <c r="L32" t="str">
        <f t="array" ref="L32">INDEX(Restaurant_Name,MATCH($C32&amp;$D32&amp;2,City&amp;Cuisine&amp;Rank,0))</f>
        <v>Tamatoo</v>
      </c>
      <c r="M32" t="str">
        <f t="array" ref="M32">INDEX(Restaurant_Name,MATCH($C32&amp;$D32&amp;3,City&amp;Cuisine&amp;Rank,0))</f>
        <v>Narang Rasoi</v>
      </c>
    </row>
    <row r="33" spans="2:13" ht="15.75" thickBot="1">
      <c r="B33" s="5" t="s">
        <v>633</v>
      </c>
      <c r="C33" s="4" t="s">
        <v>181</v>
      </c>
      <c r="D33" s="4" t="s">
        <v>110</v>
      </c>
      <c r="E33" s="11">
        <f>COUNTIFS(City,C33,Cuisine,D33)</f>
        <v>2</v>
      </c>
      <c r="F33" s="10">
        <f t="array" ref="F33">IFERROR(SUM(IF((City=$C33)*(Cuisine=$D33),OPD*AOV))/SUM(IF((City=$C33)*(Cuisine=$D33),OPD,0)),0)</f>
        <v>224.14285714285714</v>
      </c>
      <c r="G33">
        <f t="array" ref="G33">MEDIAN(IF((City=$C33)*(Cuisine=$D33),RESTAURANT_RATING,""))</f>
        <v>3.55</v>
      </c>
      <c r="H33">
        <f t="array" ref="H33">MEDIAN(IF((City=$C33)*(Cuisine=$D33),OPD,""))</f>
        <v>3.5</v>
      </c>
      <c r="I33">
        <f t="array" ref="I33">SUM(IF((City=$C33)*(Cuisine=$D33),OPD,0))</f>
        <v>7</v>
      </c>
      <c r="J33" s="7">
        <f t="shared" si="0"/>
        <v>3.3947623666343357E-3</v>
      </c>
      <c r="K33" t="str">
        <f t="array" ref="K33">INDEX(Restaurant_Name,MATCH($C33&amp;$D33&amp;1,City&amp;Cuisine&amp;Rank,0))</f>
        <v>Dehradun Rajma &amp; Kadhi Chawal</v>
      </c>
      <c r="L33" t="e">
        <f t="array" ref="L33">INDEX(Restaurant_Name,MATCH($C33&amp;$D33&amp;2,City&amp;Cuisine&amp;Rank,0))</f>
        <v>#N/A</v>
      </c>
      <c r="M33" t="e">
        <f t="array" ref="M33">INDEX(Restaurant_Name,MATCH($C33&amp;$D33&amp;3,City&amp;Cuisine&amp;Rank,0))</f>
        <v>#N/A</v>
      </c>
    </row>
    <row r="34" spans="2:13" ht="15.75" thickBot="1">
      <c r="B34" s="5" t="s">
        <v>634</v>
      </c>
      <c r="C34" s="4" t="s">
        <v>181</v>
      </c>
      <c r="D34" s="4" t="s">
        <v>116</v>
      </c>
      <c r="E34" s="11">
        <f>COUNTIFS(City,C34,Cuisine,D34)</f>
        <v>7</v>
      </c>
      <c r="F34" s="10">
        <f t="array" ref="F34">IFERROR(SUM(IF((City=$C34)*(Cuisine=$D34),OPD*AOV))/SUM(IF((City=$C34)*(Cuisine=$D34),OPD,0)),0)</f>
        <v>0</v>
      </c>
      <c r="G34">
        <f t="array" ref="G34">MEDIAN(IF((City=$C34)*(Cuisine=$D34),RESTAURANT_RATING,""))</f>
        <v>4</v>
      </c>
      <c r="H34">
        <f t="array" ref="H34">MEDIAN(IF((City=$C34)*(Cuisine=$D34),OPD,""))</f>
        <v>0</v>
      </c>
      <c r="I34">
        <f t="array" ref="I34">SUM(IF((City=$C34)*(Cuisine=$D34),OPD,0))</f>
        <v>0</v>
      </c>
      <c r="J34" s="7">
        <f t="shared" si="0"/>
        <v>0</v>
      </c>
      <c r="K34" t="str">
        <f t="array" ref="K34">INDEX(Restaurant_Name,MATCH($C34&amp;$D34&amp;1,City&amp;Cuisine&amp;Rank,0))</f>
        <v>Mitthan Misthan Bhandar</v>
      </c>
      <c r="L34" t="str">
        <f t="array" ref="L34">INDEX(Restaurant_Name,MATCH($C34&amp;$D34&amp;2,City&amp;Cuisine&amp;Rank,0))</f>
        <v>CHICKEN XPERIENCE</v>
      </c>
      <c r="M34" t="e">
        <f t="array" ref="M34">INDEX(Restaurant_Name,MATCH($C34&amp;$D34&amp;3,City&amp;Cuisine&amp;Rank,0))</f>
        <v>#N/A</v>
      </c>
    </row>
    <row r="35" spans="2:13" ht="15.75" thickBot="1">
      <c r="B35" s="5" t="s">
        <v>635</v>
      </c>
      <c r="C35" s="4" t="s">
        <v>181</v>
      </c>
      <c r="D35" s="4" t="s">
        <v>125</v>
      </c>
      <c r="E35" s="11">
        <f>COUNTIFS(City,C35,Cuisine,D35)</f>
        <v>9</v>
      </c>
      <c r="F35" s="10">
        <f t="array" ref="F35">IFERROR(SUM(IF((City=$C35)*(Cuisine=$D35),OPD*AOV))/SUM(IF((City=$C35)*(Cuisine=$D35),OPD,0)),0)</f>
        <v>127.97260273972603</v>
      </c>
      <c r="G35">
        <f t="array" ref="G35">MEDIAN(IF((City=$C35)*(Cuisine=$D35),RESTAURANT_RATING,""))</f>
        <v>3.7</v>
      </c>
      <c r="H35">
        <f t="array" ref="H35">MEDIAN(IF((City=$C35)*(Cuisine=$D35),OPD,""))</f>
        <v>3</v>
      </c>
      <c r="I35">
        <f t="array" ref="I35">SUM(IF((City=$C35)*(Cuisine=$D35),OPD,0))</f>
        <v>73</v>
      </c>
      <c r="J35" s="7">
        <f t="shared" si="0"/>
        <v>3.5402521823472359E-2</v>
      </c>
      <c r="K35" t="str">
        <f t="array" ref="K35">INDEX(Restaurant_Name,MATCH($C35&amp;$D35&amp;1,City&amp;Cuisine&amp;Rank,0))</f>
        <v>Sunny Vaishno Dhaba</v>
      </c>
      <c r="L35" t="str">
        <f t="array" ref="L35">INDEX(Restaurant_Name,MATCH($C35&amp;$D35&amp;2,City&amp;Cuisine&amp;Rank,0))</f>
        <v>Apna fast food</v>
      </c>
      <c r="M35" t="str">
        <f t="array" ref="M35">INDEX(Restaurant_Name,MATCH($C35&amp;$D35&amp;3,City&amp;Cuisine&amp;Rank,0))</f>
        <v>Preet Chole Bhature &amp; Fast Food</v>
      </c>
    </row>
    <row r="36" spans="2:13" ht="15.75" thickBot="1">
      <c r="B36" s="5" t="s">
        <v>636</v>
      </c>
      <c r="C36" s="4" t="s">
        <v>181</v>
      </c>
      <c r="D36" s="4" t="s">
        <v>134</v>
      </c>
      <c r="E36" s="11">
        <f>COUNTIFS(City,C36,Cuisine,D36)</f>
        <v>14</v>
      </c>
      <c r="F36" s="10">
        <f t="array" ref="F36">IFERROR(SUM(IF((City=$C36)*(Cuisine=$D36),OPD*AOV))/SUM(IF((City=$C36)*(Cuisine=$D36),OPD,0)),0)</f>
        <v>244.46363636363637</v>
      </c>
      <c r="G36">
        <f t="array" ref="G36">MEDIAN(IF((City=$C36)*(Cuisine=$D36),RESTAURANT_RATING,""))</f>
        <v>3.8</v>
      </c>
      <c r="H36">
        <f t="array" ref="H36">MEDIAN(IF((City=$C36)*(Cuisine=$D36),OPD,""))</f>
        <v>8.5</v>
      </c>
      <c r="I36">
        <f t="array" ref="I36">SUM(IF((City=$C36)*(Cuisine=$D36),OPD,0))</f>
        <v>220</v>
      </c>
      <c r="J36" s="7">
        <f t="shared" ref="J36:J67" si="1">I36/SUMIF($C$3:$C$74,C36,$I$3:$I$74)</f>
        <v>0.1066925315227934</v>
      </c>
      <c r="K36" t="str">
        <f t="array" ref="K36">INDEX(Restaurant_Name,MATCH($C36&amp;$D36&amp;1,City&amp;Cuisine&amp;Rank,0))</f>
        <v>Pizza Galleria (Model Town)</v>
      </c>
      <c r="L36" t="str">
        <f t="array" ref="L36">INDEX(Restaurant_Name,MATCH($C36&amp;$D36&amp;2,City&amp;Cuisine&amp;Rank,0))</f>
        <v>Domino's Pizza</v>
      </c>
      <c r="M36" t="str">
        <f t="array" ref="M36">INDEX(Restaurant_Name,MATCH($C36&amp;$D36&amp;3,City&amp;Cuisine&amp;Rank,0))</f>
        <v>Hungry Zone</v>
      </c>
    </row>
    <row r="37" spans="2:13" ht="15.75" thickBot="1">
      <c r="B37" s="5" t="s">
        <v>637</v>
      </c>
      <c r="C37" s="4" t="s">
        <v>181</v>
      </c>
      <c r="D37" s="4" t="s">
        <v>147</v>
      </c>
      <c r="E37" s="11">
        <f>COUNTIFS(City,C37,Cuisine,D37)</f>
        <v>4</v>
      </c>
      <c r="F37" s="10">
        <f t="array" ref="F37">IFERROR(SUM(IF((City=$C37)*(Cuisine=$D37),OPD*AOV))/SUM(IF((City=$C37)*(Cuisine=$D37),OPD,0)),0)</f>
        <v>180.13333333333333</v>
      </c>
      <c r="G37">
        <f t="array" ref="G37">MEDIAN(IF((City=$C37)*(Cuisine=$D37),RESTAURANT_RATING,""))</f>
        <v>3.3</v>
      </c>
      <c r="H37">
        <f t="array" ref="H37">MEDIAN(IF((City=$C37)*(Cuisine=$D37),OPD,""))</f>
        <v>7</v>
      </c>
      <c r="I37">
        <f t="array" ref="I37">SUM(IF((City=$C37)*(Cuisine=$D37),OPD,0))</f>
        <v>30</v>
      </c>
      <c r="J37" s="7">
        <f t="shared" si="1"/>
        <v>1.4548981571290009E-2</v>
      </c>
      <c r="K37" t="str">
        <f t="array" ref="K37">INDEX(Restaurant_Name,MATCH($C37&amp;$D37&amp;1,City&amp;Cuisine&amp;Rank,0))</f>
        <v>Roll Club</v>
      </c>
      <c r="L37" t="str">
        <f t="array" ref="L37">INDEX(Restaurant_Name,MATCH($C37&amp;$D37&amp;2,City&amp;Cuisine&amp;Rank,0))</f>
        <v>Bhapa Ji Murgey Wale</v>
      </c>
      <c r="M37" t="str">
        <f t="array" ref="M37">INDEX(Restaurant_Name,MATCH($C37&amp;$D37&amp;3,City&amp;Cuisine&amp;Rank,0))</f>
        <v>Chicken Point</v>
      </c>
    </row>
    <row r="38" spans="2:13" ht="15.75" thickBot="1">
      <c r="B38" s="5" t="s">
        <v>638</v>
      </c>
      <c r="C38" s="4" t="s">
        <v>181</v>
      </c>
      <c r="D38" s="4" t="s">
        <v>153</v>
      </c>
      <c r="E38" s="11">
        <f>COUNTIFS(City,C38,Cuisine,D38)</f>
        <v>12</v>
      </c>
      <c r="F38" s="10">
        <f t="array" ref="F38">IFERROR(SUM(IF((City=$C38)*(Cuisine=$D38),OPD*AOV))/SUM(IF((City=$C38)*(Cuisine=$D38),OPD,0)),0)</f>
        <v>222.33734939759037</v>
      </c>
      <c r="G38">
        <f t="array" ref="G38">MEDIAN(IF((City=$C38)*(Cuisine=$D38),RESTAURANT_RATING,""))</f>
        <v>3.55</v>
      </c>
      <c r="H38">
        <f t="array" ref="H38">MEDIAN(IF((City=$C38)*(Cuisine=$D38),OPD,""))</f>
        <v>2</v>
      </c>
      <c r="I38">
        <f t="array" ref="I38">SUM(IF((City=$C38)*(Cuisine=$D38),OPD,0))</f>
        <v>83</v>
      </c>
      <c r="J38" s="7">
        <f t="shared" si="1"/>
        <v>4.0252182347235696E-2</v>
      </c>
      <c r="K38" t="str">
        <f t="array" ref="K38">INDEX(Restaurant_Name,MATCH($C38&amp;$D38&amp;1,City&amp;Cuisine&amp;Rank,0))</f>
        <v>Bunny's Kitchen</v>
      </c>
      <c r="L38" t="str">
        <f t="array" ref="L38">INDEX(Restaurant_Name,MATCH($C38&amp;$D38&amp;2,City&amp;Cuisine&amp;Rank,0))</f>
        <v>My Shop</v>
      </c>
      <c r="M38" t="str">
        <f t="array" ref="M38">INDEX(Restaurant_Name,MATCH($C38&amp;$D38&amp;3,City&amp;Cuisine&amp;Rank,0))</f>
        <v>Yummy Paradise</v>
      </c>
    </row>
    <row r="39" spans="2:13" ht="15.75" thickBot="1">
      <c r="B39" s="5" t="s">
        <v>639</v>
      </c>
      <c r="C39" s="4" t="s">
        <v>181</v>
      </c>
      <c r="D39" s="4" t="s">
        <v>170</v>
      </c>
      <c r="E39" s="11">
        <f>COUNTIFS(City,C39,Cuisine,D39)</f>
        <v>6</v>
      </c>
      <c r="F39" s="10">
        <f t="array" ref="F39">IFERROR(SUM(IF((City=$C39)*(Cuisine=$D39),OPD*AOV))/SUM(IF((City=$C39)*(Cuisine=$D39),OPD,0)),0)</f>
        <v>211.65517241379311</v>
      </c>
      <c r="G39">
        <f t="array" ref="G39">MEDIAN(IF((City=$C39)*(Cuisine=$D39),RESTAURANT_RATING,""))</f>
        <v>3.6500000000000004</v>
      </c>
      <c r="H39">
        <f t="array" ref="H39">MEDIAN(IF((City=$C39)*(Cuisine=$D39),OPD,""))</f>
        <v>5</v>
      </c>
      <c r="I39">
        <f t="array" ref="I39">SUM(IF((City=$C39)*(Cuisine=$D39),OPD,0))</f>
        <v>29</v>
      </c>
      <c r="J39" s="7">
        <f t="shared" si="1"/>
        <v>1.4064015518913677E-2</v>
      </c>
      <c r="K39" t="str">
        <f t="array" ref="K39">INDEX(Restaurant_Name,MATCH($C39&amp;$D39&amp;1,City&amp;Cuisine&amp;Rank,0))</f>
        <v>Ahuja Sweets (huda)</v>
      </c>
      <c r="L39" t="e">
        <f t="array" ref="L39">INDEX(Restaurant_Name,MATCH($C39&amp;$D39&amp;2,City&amp;Cuisine&amp;Rank,0))</f>
        <v>#N/A</v>
      </c>
      <c r="M39" t="str">
        <f t="array" ref="M39">INDEX(Restaurant_Name,MATCH($C39&amp;$D39&amp;3,City&amp;Cuisine&amp;Rank,0))</f>
        <v>Dosa Calling</v>
      </c>
    </row>
    <row r="40" spans="2:13" ht="15.75" thickBot="1">
      <c r="B40" s="5" t="s">
        <v>640</v>
      </c>
      <c r="C40" s="4" t="s">
        <v>181</v>
      </c>
      <c r="D40" s="4" t="s">
        <v>174</v>
      </c>
      <c r="E40" s="11">
        <f>COUNTIFS(City,C40,Cuisine,D40)</f>
        <v>6</v>
      </c>
      <c r="F40" s="10">
        <f t="array" ref="F40">IFERROR(SUM(IF((City=$C40)*(Cuisine=$D40),OPD*AOV))/SUM(IF((City=$C40)*(Cuisine=$D40),OPD,0)),0)</f>
        <v>268.8125</v>
      </c>
      <c r="G40">
        <f t="array" ref="G40">MEDIAN(IF((City=$C40)*(Cuisine=$D40),RESTAURANT_RATING,""))</f>
        <v>3.35</v>
      </c>
      <c r="H40">
        <f t="array" ref="H40">MEDIAN(IF((City=$C40)*(Cuisine=$D40),OPD,""))</f>
        <v>0</v>
      </c>
      <c r="I40">
        <f t="array" ref="I40">SUM(IF((City=$C40)*(Cuisine=$D40),OPD,0))</f>
        <v>16</v>
      </c>
      <c r="J40" s="7">
        <f t="shared" si="1"/>
        <v>7.7594568380213386E-3</v>
      </c>
      <c r="K40" t="str">
        <f t="array" ref="K40">INDEX(Restaurant_Name,MATCH($C40&amp;$D40&amp;1,City&amp;Cuisine&amp;Rank,0))</f>
        <v>Nagpal Punjabi Tadka</v>
      </c>
      <c r="L40" t="str">
        <f t="array" ref="L40">INDEX(Restaurant_Name,MATCH($C40&amp;$D40&amp;2,City&amp;Cuisine&amp;Rank,0))</f>
        <v>Hot Grill Pizza</v>
      </c>
      <c r="M40" t="str">
        <f t="array" ref="M40">INDEX(Restaurant_Name,MATCH($C40&amp;$D40&amp;3,City&amp;Cuisine&amp;Rank,0))</f>
        <v>Balaji Confectionary &amp; Fast Food</v>
      </c>
    </row>
    <row r="41" spans="2:13" ht="15.75" thickBot="1">
      <c r="B41" s="5" t="s">
        <v>641</v>
      </c>
      <c r="C41" s="4" t="s">
        <v>350</v>
      </c>
      <c r="D41" s="4" t="s">
        <v>9</v>
      </c>
      <c r="E41" s="11">
        <f>COUNTIFS(City,C41,Cuisine,D41)</f>
        <v>3</v>
      </c>
      <c r="F41" s="10">
        <f t="array" ref="F41">IFERROR(SUM(IF((City=$C41)*(Cuisine=$D41),OPD*AOV))/SUM(IF((City=$C41)*(Cuisine=$D41),OPD,0)),0)</f>
        <v>196</v>
      </c>
      <c r="G41">
        <f t="array" ref="G41">MEDIAN(IF((City=$C41)*(Cuisine=$D41),RESTAURANT_RATING,""))</f>
        <v>2.9</v>
      </c>
      <c r="H41">
        <f t="array" ref="H41">MEDIAN(IF((City=$C41)*(Cuisine=$D41),OPD,""))</f>
        <v>0</v>
      </c>
      <c r="I41">
        <f t="array" ref="I41">SUM(IF((City=$C41)*(Cuisine=$D41),OPD,0))</f>
        <v>20</v>
      </c>
      <c r="J41" s="7">
        <f t="shared" si="1"/>
        <v>2.7397260273972601E-2</v>
      </c>
      <c r="K41" t="str">
        <f t="array" ref="K41">INDEX(Restaurant_Name,MATCH($C41&amp;$D41&amp;1,City&amp;Cuisine&amp;Rank,0))</f>
        <v>SYS Restaurant</v>
      </c>
      <c r="L41" t="str">
        <f t="array" ref="L41">INDEX(Restaurant_Name,MATCH($C41&amp;$D41&amp;2,City&amp;Cuisine&amp;Rank,0))</f>
        <v>SKY BAR AND Lounge</v>
      </c>
      <c r="M41" t="str">
        <f t="array" ref="M41">INDEX(Restaurant_Name,MATCH($C41&amp;$D41&amp;3,City&amp;Cuisine&amp;Rank,0))</f>
        <v>New Zaika Biryani</v>
      </c>
    </row>
    <row r="42" spans="2:13" ht="15.75" thickBot="1">
      <c r="B42" s="5" t="s">
        <v>642</v>
      </c>
      <c r="C42" s="4" t="s">
        <v>350</v>
      </c>
      <c r="D42" s="4" t="s">
        <v>15</v>
      </c>
      <c r="E42" s="11">
        <f>COUNTIFS(City,C42,Cuisine,D42)</f>
        <v>2</v>
      </c>
      <c r="F42" s="10">
        <f t="array" ref="F42">IFERROR(SUM(IF((City=$C42)*(Cuisine=$D42),OPD*AOV))/SUM(IF((City=$C42)*(Cuisine=$D42),OPD,0)),0)</f>
        <v>205</v>
      </c>
      <c r="G42">
        <f t="array" ref="G42">MEDIAN(IF((City=$C42)*(Cuisine=$D42),RESTAURANT_RATING,""))</f>
        <v>3.2</v>
      </c>
      <c r="H42">
        <f t="array" ref="H42">MEDIAN(IF((City=$C42)*(Cuisine=$D42),OPD,""))</f>
        <v>6.5</v>
      </c>
      <c r="I42">
        <f t="array" ref="I42">SUM(IF((City=$C42)*(Cuisine=$D42),OPD,0))</f>
        <v>13</v>
      </c>
      <c r="J42" s="7">
        <f t="shared" si="1"/>
        <v>1.7808219178082191E-2</v>
      </c>
      <c r="K42" t="str">
        <f t="array" ref="K42">INDEX(Restaurant_Name,MATCH($C42&amp;$D42&amp;1,City&amp;Cuisine&amp;Rank,0))</f>
        <v>VENKYS CHICKEN</v>
      </c>
      <c r="L42" t="str">
        <f t="array" ref="L42">INDEX(Restaurant_Name,MATCH($C42&amp;$D42&amp;2,City&amp;Cuisine&amp;Rank,0))</f>
        <v>H Wealth Cafe</v>
      </c>
      <c r="M42" t="e">
        <f t="array" ref="M42">INDEX(Restaurant_Name,MATCH($C42&amp;$D42&amp;3,City&amp;Cuisine&amp;Rank,0))</f>
        <v>#N/A</v>
      </c>
    </row>
    <row r="43" spans="2:13" ht="15.75" thickBot="1">
      <c r="B43" s="5" t="s">
        <v>643</v>
      </c>
      <c r="C43" s="4" t="s">
        <v>350</v>
      </c>
      <c r="D43" s="4" t="s">
        <v>17</v>
      </c>
      <c r="E43" s="11">
        <f>COUNTIFS(City,C43,Cuisine,D43)</f>
        <v>3</v>
      </c>
      <c r="F43" s="10">
        <f t="array" ref="F43">IFERROR(SUM(IF((City=$C43)*(Cuisine=$D43),OPD*AOV))/SUM(IF((City=$C43)*(Cuisine=$D43),OPD,0)),0)</f>
        <v>236.04166666666666</v>
      </c>
      <c r="G43">
        <f t="array" ref="G43">MEDIAN(IF((City=$C43)*(Cuisine=$D43),RESTAURANT_RATING,""))</f>
        <v>3.5</v>
      </c>
      <c r="H43">
        <f t="array" ref="H43">MEDIAN(IF((City=$C43)*(Cuisine=$D43),OPD,""))</f>
        <v>14</v>
      </c>
      <c r="I43">
        <f t="array" ref="I43">SUM(IF((City=$C43)*(Cuisine=$D43),OPD,0))</f>
        <v>48</v>
      </c>
      <c r="J43" s="7">
        <f t="shared" si="1"/>
        <v>6.575342465753424E-2</v>
      </c>
      <c r="K43" t="str">
        <f t="array" ref="K43">INDEX(Restaurant_Name,MATCH($C43&amp;$D43&amp;1,City&amp;Cuisine&amp;Rank,0))</f>
        <v>Maa Durga Fast Food</v>
      </c>
      <c r="L43" t="str">
        <f t="array" ref="L43">INDEX(Restaurant_Name,MATCH($C43&amp;$D43&amp;2,City&amp;Cuisine&amp;Rank,0))</f>
        <v>Burger King</v>
      </c>
      <c r="M43" t="e">
        <f t="array" ref="M43">INDEX(Restaurant_Name,MATCH($C43&amp;$D43&amp;3,City&amp;Cuisine&amp;Rank,0))</f>
        <v>#N/A</v>
      </c>
    </row>
    <row r="44" spans="2:13" ht="15.75" thickBot="1">
      <c r="B44" s="5" t="s">
        <v>644</v>
      </c>
      <c r="C44" s="4" t="s">
        <v>350</v>
      </c>
      <c r="D44" s="4" t="s">
        <v>24</v>
      </c>
      <c r="E44" s="11">
        <f>COUNTIFS(City,C44,Cuisine,D44)</f>
        <v>6</v>
      </c>
      <c r="F44" s="10">
        <f t="array" ref="F44">IFERROR(SUM(IF((City=$C44)*(Cuisine=$D44),OPD*AOV))/SUM(IF((City=$C44)*(Cuisine=$D44),OPD,0)),0)</f>
        <v>189.7391304347826</v>
      </c>
      <c r="G44">
        <f t="array" ref="G44">MEDIAN(IF((City=$C44)*(Cuisine=$D44),RESTAURANT_RATING,""))</f>
        <v>2.8</v>
      </c>
      <c r="H44">
        <f t="array" ref="H44">MEDIAN(IF((City=$C44)*(Cuisine=$D44),OPD,""))</f>
        <v>3</v>
      </c>
      <c r="I44">
        <f t="array" ref="I44">SUM(IF((City=$C44)*(Cuisine=$D44),OPD,0))</f>
        <v>23</v>
      </c>
      <c r="J44" s="7">
        <f t="shared" si="1"/>
        <v>3.1506849315068496E-2</v>
      </c>
      <c r="K44" t="str">
        <f t="array" ref="K44">INDEX(Restaurant_Name,MATCH($C44&amp;$D44&amp;1,City&amp;Cuisine&amp;Rank,0))</f>
        <v>New light Sweets</v>
      </c>
      <c r="L44" t="str">
        <f t="array" ref="L44">INDEX(Restaurant_Name,MATCH($C44&amp;$D44&amp;2,City&amp;Cuisine&amp;Rank,0))</f>
        <v>Chaudhary Bakery and Sweets</v>
      </c>
      <c r="M44" t="str">
        <f t="array" ref="M44">INDEX(Restaurant_Name,MATCH($C44&amp;$D44&amp;3,City&amp;Cuisine&amp;Rank,0))</f>
        <v>AHUJA SWEETS AND NAMKEEN</v>
      </c>
    </row>
    <row r="45" spans="2:13" ht="15.75" thickBot="1">
      <c r="B45" s="5" t="s">
        <v>645</v>
      </c>
      <c r="C45" s="4" t="s">
        <v>350</v>
      </c>
      <c r="D45" s="4" t="s">
        <v>36</v>
      </c>
      <c r="E45" s="11">
        <f>COUNTIFS(City,C45,Cuisine,D45)</f>
        <v>19</v>
      </c>
      <c r="F45" s="10">
        <f t="array" ref="F45">IFERROR(SUM(IF((City=$C45)*(Cuisine=$D45),OPD*AOV))/SUM(IF((City=$C45)*(Cuisine=$D45),OPD,0)),0)</f>
        <v>184.2987012987013</v>
      </c>
      <c r="G45">
        <f t="array" ref="G45">MEDIAN(IF((City=$C45)*(Cuisine=$D45),RESTAURANT_RATING,""))</f>
        <v>3</v>
      </c>
      <c r="H45">
        <f t="array" ref="H45">MEDIAN(IF((City=$C45)*(Cuisine=$D45),OPD,""))</f>
        <v>2</v>
      </c>
      <c r="I45">
        <f t="array" ref="I45">SUM(IF((City=$C45)*(Cuisine=$D45),OPD,0))</f>
        <v>77</v>
      </c>
      <c r="J45" s="7">
        <f t="shared" si="1"/>
        <v>0.10547945205479452</v>
      </c>
      <c r="K45" t="str">
        <f t="array" ref="K45">INDEX(Restaurant_Name,MATCH($C45&amp;$D45&amp;1,City&amp;Cuisine&amp;Rank,0))</f>
        <v>Red Cherry Reloaded</v>
      </c>
      <c r="L45" t="str">
        <f t="array" ref="L45">INDEX(Restaurant_Name,MATCH($C45&amp;$D45&amp;2,City&amp;Cuisine&amp;Rank,0))</f>
        <v>Chinese Food Court</v>
      </c>
      <c r="M45" t="str">
        <f t="array" ref="M45">INDEX(Restaurant_Name,MATCH($C45&amp;$D45&amp;3,City&amp;Cuisine&amp;Rank,0))</f>
        <v>Makhan Misri fast food</v>
      </c>
    </row>
    <row r="46" spans="2:13" ht="15.75" thickBot="1">
      <c r="B46" s="5" t="s">
        <v>646</v>
      </c>
      <c r="C46" s="4" t="s">
        <v>350</v>
      </c>
      <c r="D46" s="4" t="s">
        <v>46</v>
      </c>
      <c r="E46" s="11">
        <f>COUNTIFS(City,C46,Cuisine,D46)</f>
        <v>7</v>
      </c>
      <c r="F46" s="10">
        <f t="array" ref="F46">IFERROR(SUM(IF((City=$C46)*(Cuisine=$D46),OPD*AOV))/SUM(IF((City=$C46)*(Cuisine=$D46),OPD,0)),0)</f>
        <v>287.76923076923077</v>
      </c>
      <c r="G46">
        <f t="array" ref="G46">MEDIAN(IF((City=$C46)*(Cuisine=$D46),RESTAURANT_RATING,""))</f>
        <v>3.5</v>
      </c>
      <c r="H46">
        <f t="array" ref="H46">MEDIAN(IF((City=$C46)*(Cuisine=$D46),OPD,""))</f>
        <v>2</v>
      </c>
      <c r="I46">
        <f t="array" ref="I46">SUM(IF((City=$C46)*(Cuisine=$D46),OPD,0))</f>
        <v>13</v>
      </c>
      <c r="J46" s="7">
        <f t="shared" si="1"/>
        <v>1.7808219178082191E-2</v>
      </c>
      <c r="K46" t="str">
        <f t="array" ref="K46">INDEX(Restaurant_Name,MATCH($C46&amp;$D46&amp;1,City&amp;Cuisine&amp;Rank,0))</f>
        <v>Ludhiana Wala</v>
      </c>
      <c r="L46" t="str">
        <f t="array" ref="L46">INDEX(Restaurant_Name,MATCH($C46&amp;$D46&amp;2,City&amp;Cuisine&amp;Rank,0))</f>
        <v>Khanewal Bakers</v>
      </c>
      <c r="M46" t="str">
        <f t="array" ref="M46">INDEX(Restaurant_Name,MATCH($C46&amp;$D46&amp;3,City&amp;Cuisine&amp;Rank,0))</f>
        <v>Whirly Ice Cream Parlour</v>
      </c>
    </row>
    <row r="47" spans="2:13" ht="15.75" thickBot="1">
      <c r="B47" s="5" t="s">
        <v>647</v>
      </c>
      <c r="C47" s="4" t="s">
        <v>350</v>
      </c>
      <c r="D47" s="4" t="s">
        <v>57</v>
      </c>
      <c r="E47" s="11">
        <f>COUNTIFS(City,C47,Cuisine,D47)</f>
        <v>4</v>
      </c>
      <c r="F47" s="10">
        <f t="array" ref="F47">IFERROR(SUM(IF((City=$C47)*(Cuisine=$D47),OPD*AOV))/SUM(IF((City=$C47)*(Cuisine=$D47),OPD,0)),0)</f>
        <v>192</v>
      </c>
      <c r="G47">
        <f t="array" ref="G47">MEDIAN(IF((City=$C47)*(Cuisine=$D47),RESTAURANT_RATING,""))</f>
        <v>3.5</v>
      </c>
      <c r="H47">
        <f t="array" ref="H47">MEDIAN(IF((City=$C47)*(Cuisine=$D47),OPD,""))</f>
        <v>0.5</v>
      </c>
      <c r="I47">
        <f t="array" ref="I47">SUM(IF((City=$C47)*(Cuisine=$D47),OPD,0))</f>
        <v>7</v>
      </c>
      <c r="J47" s="7">
        <f t="shared" si="1"/>
        <v>9.5890410958904115E-3</v>
      </c>
      <c r="K47" t="str">
        <f t="array" ref="K47">INDEX(Restaurant_Name,MATCH($C47&amp;$D47&amp;1,City&amp;Cuisine&amp;Rank,0))</f>
        <v>Baskin Robbins</v>
      </c>
      <c r="L47" t="str">
        <f t="array" ref="L47">INDEX(Restaurant_Name,MATCH($C47&amp;$D47&amp;2,City&amp;Cuisine&amp;Rank,0))</f>
        <v>Gulmarg Ice Cream</v>
      </c>
      <c r="M47" t="str">
        <f t="array" ref="M47">INDEX(Restaurant_Name,MATCH($C47&amp;$D47&amp;3,City&amp;Cuisine&amp;Rank,0))</f>
        <v>Mast Banarasi Paan</v>
      </c>
    </row>
    <row r="48" spans="2:13" ht="15.75" thickBot="1">
      <c r="B48" s="5" t="s">
        <v>648</v>
      </c>
      <c r="C48" s="4" t="s">
        <v>350</v>
      </c>
      <c r="D48" s="4" t="s">
        <v>244</v>
      </c>
      <c r="E48" s="11">
        <f>COUNTIFS(City,C48,Cuisine,D48)</f>
        <v>1</v>
      </c>
      <c r="F48" s="10">
        <f t="array" ref="F48">IFERROR(SUM(IF((City=$C48)*(Cuisine=$D48),OPD*AOV))/SUM(IF((City=$C48)*(Cuisine=$D48),OPD,0)),0)</f>
        <v>282</v>
      </c>
      <c r="G48">
        <f t="array" ref="G48">MEDIAN(IF((City=$C48)*(Cuisine=$D48),RESTAURANT_RATING,""))</f>
        <v>3.5</v>
      </c>
      <c r="H48">
        <f t="array" ref="H48">MEDIAN(IF((City=$C48)*(Cuisine=$D48),OPD,""))</f>
        <v>4</v>
      </c>
      <c r="I48">
        <f t="array" ref="I48">SUM(IF((City=$C48)*(Cuisine=$D48),OPD,0))</f>
        <v>4</v>
      </c>
      <c r="J48" s="7">
        <f t="shared" si="1"/>
        <v>5.4794520547945206E-3</v>
      </c>
      <c r="K48" t="e">
        <f t="array" ref="K48">INDEX(Restaurant_Name,MATCH($C48&amp;$D48&amp;1,City&amp;Cuisine&amp;Rank,0))</f>
        <v>#N/A</v>
      </c>
      <c r="L48" t="e">
        <f t="array" ref="L48">INDEX(Restaurant_Name,MATCH($C48&amp;$D48&amp;2,City&amp;Cuisine&amp;Rank,0))</f>
        <v>#N/A</v>
      </c>
      <c r="M48" t="str">
        <f t="array" ref="M48">INDEX(Restaurant_Name,MATCH($C48&amp;$D48&amp;3,City&amp;Cuisine&amp;Rank,0))</f>
        <v>Grill Masters</v>
      </c>
    </row>
    <row r="49" spans="2:13" ht="15.75" thickBot="1">
      <c r="B49" s="5" t="s">
        <v>649</v>
      </c>
      <c r="C49" s="4" t="s">
        <v>350</v>
      </c>
      <c r="D49" s="4" t="s">
        <v>67</v>
      </c>
      <c r="E49" s="11">
        <f>COUNTIFS(City,C49,Cuisine,D49)</f>
        <v>36</v>
      </c>
      <c r="F49" s="10">
        <f t="array" ref="F49">IFERROR(SUM(IF((City=$C49)*(Cuisine=$D49),OPD*AOV))/SUM(IF((City=$C49)*(Cuisine=$D49),OPD,0)),0)</f>
        <v>228.15463917525773</v>
      </c>
      <c r="G49">
        <f t="array" ref="G49">MEDIAN(IF((City=$C49)*(Cuisine=$D49),RESTAURANT_RATING,""))</f>
        <v>3.1</v>
      </c>
      <c r="H49">
        <f t="array" ref="H49">MEDIAN(IF((City=$C49)*(Cuisine=$D49),OPD,""))</f>
        <v>3</v>
      </c>
      <c r="I49">
        <f t="array" ref="I49">SUM(IF((City=$C49)*(Cuisine=$D49),OPD,0))</f>
        <v>194</v>
      </c>
      <c r="J49" s="7">
        <f t="shared" si="1"/>
        <v>0.26575342465753427</v>
      </c>
      <c r="K49" t="str">
        <f t="array" ref="K49">INDEX(Restaurant_Name,MATCH($C49&amp;$D49&amp;1,City&amp;Cuisine&amp;Rank,0))</f>
        <v>2 Bhai Prantha Wala</v>
      </c>
      <c r="L49" t="str">
        <f t="array" ref="L49">INDEX(Restaurant_Name,MATCH($C49&amp;$D49&amp;2,City&amp;Cuisine&amp;Rank,0))</f>
        <v>Tinku Da Dhaba</v>
      </c>
      <c r="M49" t="str">
        <f t="array" ref="M49">INDEX(Restaurant_Name,MATCH($C49&amp;$D49&amp;3,City&amp;Cuisine&amp;Rank,0))</f>
        <v>WAH WAH JI CHAP WALE</v>
      </c>
    </row>
    <row r="50" spans="2:13" ht="15.75" thickBot="1">
      <c r="B50" s="5" t="s">
        <v>650</v>
      </c>
      <c r="C50" s="4" t="s">
        <v>350</v>
      </c>
      <c r="D50" s="4" t="s">
        <v>116</v>
      </c>
      <c r="E50" s="11">
        <f>COUNTIFS(City,C50,Cuisine,D50)</f>
        <v>5</v>
      </c>
      <c r="F50" s="10">
        <f t="array" ref="F50">IFERROR(SUM(IF((City=$C50)*(Cuisine=$D50),OPD*AOV))/SUM(IF((City=$C50)*(Cuisine=$D50),OPD,0)),0)</f>
        <v>0</v>
      </c>
      <c r="G50">
        <f t="array" ref="G50">MEDIAN(IF((City=$C50)*(Cuisine=$D50),RESTAURANT_RATING,""))</f>
        <v>3</v>
      </c>
      <c r="H50">
        <f t="array" ref="H50">MEDIAN(IF((City=$C50)*(Cuisine=$D50),OPD,""))</f>
        <v>0</v>
      </c>
      <c r="I50">
        <f t="array" ref="I50">SUM(IF((City=$C50)*(Cuisine=$D50),OPD,0))</f>
        <v>0</v>
      </c>
      <c r="J50" s="7">
        <f t="shared" si="1"/>
        <v>0</v>
      </c>
      <c r="K50" t="str">
        <f t="array" ref="K50">INDEX(Restaurant_Name,MATCH($C50&amp;$D50&amp;1,City&amp;Cuisine&amp;Rank,0))</f>
        <v>Kake Da Dhaba</v>
      </c>
      <c r="L50" t="e">
        <f t="array" ref="L50">INDEX(Restaurant_Name,MATCH($C50&amp;$D50&amp;2,City&amp;Cuisine&amp;Rank,0))</f>
        <v>#N/A</v>
      </c>
      <c r="M50" t="e">
        <f t="array" ref="M50">INDEX(Restaurant_Name,MATCH($C50&amp;$D50&amp;3,City&amp;Cuisine&amp;Rank,0))</f>
        <v>#N/A</v>
      </c>
    </row>
    <row r="51" spans="2:13" ht="15.75" thickBot="1">
      <c r="B51" s="5" t="s">
        <v>651</v>
      </c>
      <c r="C51" s="4" t="s">
        <v>350</v>
      </c>
      <c r="D51" s="4" t="s">
        <v>125</v>
      </c>
      <c r="E51" s="11">
        <f>COUNTIFS(City,C51,Cuisine,D51)</f>
        <v>5</v>
      </c>
      <c r="F51" s="10">
        <f t="array" ref="F51">IFERROR(SUM(IF((City=$C51)*(Cuisine=$D51),OPD*AOV))/SUM(IF((City=$C51)*(Cuisine=$D51),OPD,0)),0)</f>
        <v>238.13333333333333</v>
      </c>
      <c r="G51">
        <f t="array" ref="G51">MEDIAN(IF((City=$C51)*(Cuisine=$D51),RESTAURANT_RATING,""))</f>
        <v>2.9</v>
      </c>
      <c r="H51">
        <f t="array" ref="H51">MEDIAN(IF((City=$C51)*(Cuisine=$D51),OPD,""))</f>
        <v>1</v>
      </c>
      <c r="I51">
        <f t="array" ref="I51">SUM(IF((City=$C51)*(Cuisine=$D51),OPD,0))</f>
        <v>30</v>
      </c>
      <c r="J51" s="7">
        <f t="shared" si="1"/>
        <v>4.1095890410958902E-2</v>
      </c>
      <c r="K51" t="str">
        <f t="array" ref="K51">INDEX(Restaurant_Name,MATCH($C51&amp;$D51&amp;1,City&amp;Cuisine&amp;Rank,0))</f>
        <v>Om Restaurant</v>
      </c>
      <c r="L51" t="e">
        <f t="array" ref="L51">INDEX(Restaurant_Name,MATCH($C51&amp;$D51&amp;2,City&amp;Cuisine&amp;Rank,0))</f>
        <v>#N/A</v>
      </c>
      <c r="M51" t="str">
        <f t="array" ref="M51">INDEX(Restaurant_Name,MATCH($C51&amp;$D51&amp;3,City&amp;Cuisine&amp;Rank,0))</f>
        <v>Salasar Balaji Largest Prantha</v>
      </c>
    </row>
    <row r="52" spans="2:13" ht="15.75" thickBot="1">
      <c r="B52" s="5" t="s">
        <v>652</v>
      </c>
      <c r="C52" s="4" t="s">
        <v>350</v>
      </c>
      <c r="D52" s="4" t="s">
        <v>439</v>
      </c>
      <c r="E52" s="11">
        <f>COUNTIFS(City,C52,Cuisine,D52)</f>
        <v>1</v>
      </c>
      <c r="F52" s="10">
        <f t="array" ref="F52">IFERROR(SUM(IF((City=$C52)*(Cuisine=$D52),OPD*AOV))/SUM(IF((City=$C52)*(Cuisine=$D52),OPD,0)),0)</f>
        <v>0</v>
      </c>
      <c r="G52">
        <f t="array" ref="G52">MEDIAN(IF((City=$C52)*(Cuisine=$D52),RESTAURANT_RATING,""))</f>
        <v>3.6</v>
      </c>
      <c r="H52">
        <f t="array" ref="H52">MEDIAN(IF((City=$C52)*(Cuisine=$D52),OPD,""))</f>
        <v>0</v>
      </c>
      <c r="I52">
        <f t="array" ref="I52">SUM(IF((City=$C52)*(Cuisine=$D52),OPD,0))</f>
        <v>0</v>
      </c>
      <c r="J52" s="7">
        <f t="shared" si="1"/>
        <v>0</v>
      </c>
      <c r="K52" t="e">
        <f t="array" ref="K52">INDEX(Restaurant_Name,MATCH($C52&amp;$D52&amp;1,City&amp;Cuisine&amp;Rank,0))</f>
        <v>#N/A</v>
      </c>
      <c r="L52" t="e">
        <f t="array" ref="L52">INDEX(Restaurant_Name,MATCH($C52&amp;$D52&amp;2,City&amp;Cuisine&amp;Rank,0))</f>
        <v>#N/A</v>
      </c>
      <c r="M52" t="e">
        <f t="array" ref="M52">INDEX(Restaurant_Name,MATCH($C52&amp;$D52&amp;3,City&amp;Cuisine&amp;Rank,0))</f>
        <v>#N/A</v>
      </c>
    </row>
    <row r="53" spans="2:13" ht="15.75" thickBot="1">
      <c r="B53" s="5" t="s">
        <v>653</v>
      </c>
      <c r="C53" s="4" t="s">
        <v>350</v>
      </c>
      <c r="D53" s="4" t="s">
        <v>134</v>
      </c>
      <c r="E53" s="11">
        <f>COUNTIFS(City,C53,Cuisine,D53)</f>
        <v>20</v>
      </c>
      <c r="F53" s="10">
        <f t="array" ref="F53">IFERROR(SUM(IF((City=$C53)*(Cuisine=$D53),OPD*AOV))/SUM(IF((City=$C53)*(Cuisine=$D53),OPD,0)),0)</f>
        <v>204.91304347826087</v>
      </c>
      <c r="G53">
        <f t="array" ref="G53">MEDIAN(IF((City=$C53)*(Cuisine=$D53),RESTAURANT_RATING,""))</f>
        <v>2.75</v>
      </c>
      <c r="H53">
        <f t="array" ref="H53">MEDIAN(IF((City=$C53)*(Cuisine=$D53),OPD,""))</f>
        <v>1.5</v>
      </c>
      <c r="I53">
        <f t="array" ref="I53">SUM(IF((City=$C53)*(Cuisine=$D53),OPD,0))</f>
        <v>184</v>
      </c>
      <c r="J53" s="7">
        <f t="shared" si="1"/>
        <v>0.25205479452054796</v>
      </c>
      <c r="K53" t="str">
        <f t="array" ref="K53">INDEX(Restaurant_Name,MATCH($C53&amp;$D53&amp;1,City&amp;Cuisine&amp;Rank,0))</f>
        <v>Redinnox Pizza</v>
      </c>
      <c r="L53" t="str">
        <f t="array" ref="L53">INDEX(Restaurant_Name,MATCH($C53&amp;$D53&amp;2,City&amp;Cuisine&amp;Rank,0))</f>
        <v>Pizza Dhaba Cafe</v>
      </c>
      <c r="M53" t="str">
        <f t="array" ref="M53">INDEX(Restaurant_Name,MATCH($C53&amp;$D53&amp;3,City&amp;Cuisine&amp;Rank,0))</f>
        <v>PIZZA BEAN</v>
      </c>
    </row>
    <row r="54" spans="2:13" ht="15.75" thickBot="1">
      <c r="B54" s="5" t="s">
        <v>654</v>
      </c>
      <c r="C54" s="4" t="s">
        <v>350</v>
      </c>
      <c r="D54" s="4" t="s">
        <v>147</v>
      </c>
      <c r="E54" s="11">
        <f>COUNTIFS(City,C54,Cuisine,D54)</f>
        <v>5</v>
      </c>
      <c r="F54" s="10">
        <f t="array" ref="F54">IFERROR(SUM(IF((City=$C54)*(Cuisine=$D54),OPD*AOV))/SUM(IF((City=$C54)*(Cuisine=$D54),OPD,0)),0)</f>
        <v>186.66666666666666</v>
      </c>
      <c r="G54">
        <f t="array" ref="G54">MEDIAN(IF((City=$C54)*(Cuisine=$D54),RESTAURANT_RATING,""))</f>
        <v>3.4</v>
      </c>
      <c r="H54">
        <f t="array" ref="H54">MEDIAN(IF((City=$C54)*(Cuisine=$D54),OPD,""))</f>
        <v>1</v>
      </c>
      <c r="I54">
        <f t="array" ref="I54">SUM(IF((City=$C54)*(Cuisine=$D54),OPD,0))</f>
        <v>6</v>
      </c>
      <c r="J54" s="7">
        <f t="shared" si="1"/>
        <v>8.21917808219178E-3</v>
      </c>
      <c r="K54" t="str">
        <f t="array" ref="K54">INDEX(Restaurant_Name,MATCH($C54&amp;$D54&amp;1,City&amp;Cuisine&amp;Rank,0))</f>
        <v>Chicken Bite</v>
      </c>
      <c r="L54" t="e">
        <f t="array" ref="L54">INDEX(Restaurant_Name,MATCH($C54&amp;$D54&amp;2,City&amp;Cuisine&amp;Rank,0))</f>
        <v>#N/A</v>
      </c>
      <c r="M54" t="str">
        <f t="array" ref="M54">INDEX(Restaurant_Name,MATCH($C54&amp;$D54&amp;3,City&amp;Cuisine&amp;Rank,0))</f>
        <v>Roll Box</v>
      </c>
    </row>
    <row r="55" spans="2:13" ht="15.75" thickBot="1">
      <c r="B55" s="5" t="s">
        <v>655</v>
      </c>
      <c r="C55" s="4" t="s">
        <v>350</v>
      </c>
      <c r="D55" s="4" t="s">
        <v>153</v>
      </c>
      <c r="E55" s="11">
        <f>COUNTIFS(City,C55,Cuisine,D55)</f>
        <v>10</v>
      </c>
      <c r="F55" s="10">
        <f t="array" ref="F55">IFERROR(SUM(IF((City=$C55)*(Cuisine=$D55),OPD*AOV))/SUM(IF((City=$C55)*(Cuisine=$D55),OPD,0)),0)</f>
        <v>203.93269230769232</v>
      </c>
      <c r="G55">
        <f t="array" ref="G55">MEDIAN(IF((City=$C55)*(Cuisine=$D55),RESTAURANT_RATING,""))</f>
        <v>3.25</v>
      </c>
      <c r="H55">
        <f t="array" ref="H55">MEDIAN(IF((City=$C55)*(Cuisine=$D55),OPD,""))</f>
        <v>7</v>
      </c>
      <c r="I55">
        <f t="array" ref="I55">SUM(IF((City=$C55)*(Cuisine=$D55),OPD,0))</f>
        <v>104</v>
      </c>
      <c r="J55" s="7">
        <f t="shared" si="1"/>
        <v>0.14246575342465753</v>
      </c>
      <c r="K55" t="str">
        <f t="array" ref="K55">INDEX(Restaurant_Name,MATCH($C55&amp;$D55&amp;1,City&amp;Cuisine&amp;Rank,0))</f>
        <v>Bunny's Kitchen</v>
      </c>
      <c r="L55" t="str">
        <f t="array" ref="L55">INDEX(Restaurant_Name,MATCH($C55&amp;$D55&amp;2,City&amp;Cuisine&amp;Rank,0))</f>
        <v>Foodiezz</v>
      </c>
      <c r="M55" t="str">
        <f t="array" ref="M55">INDEX(Restaurant_Name,MATCH($C55&amp;$D55&amp;3,City&amp;Cuisine&amp;Rank,0))</f>
        <v>Superfine Bakery and Fast Food 1</v>
      </c>
    </row>
    <row r="56" spans="2:13" ht="15.75" thickBot="1">
      <c r="B56" s="5" t="s">
        <v>656</v>
      </c>
      <c r="C56" s="4" t="s">
        <v>350</v>
      </c>
      <c r="D56" s="4" t="s">
        <v>170</v>
      </c>
      <c r="E56" s="11">
        <f>COUNTIFS(City,C56,Cuisine,D56)</f>
        <v>2</v>
      </c>
      <c r="F56" s="10">
        <f t="array" ref="F56">IFERROR(SUM(IF((City=$C56)*(Cuisine=$D56),OPD*AOV))/SUM(IF((City=$C56)*(Cuisine=$D56),OPD,0)),0)</f>
        <v>179</v>
      </c>
      <c r="G56">
        <f t="array" ref="G56">MEDIAN(IF((City=$C56)*(Cuisine=$D56),RESTAURANT_RATING,""))</f>
        <v>2.7</v>
      </c>
      <c r="H56">
        <f t="array" ref="H56">MEDIAN(IF((City=$C56)*(Cuisine=$D56),OPD,""))</f>
        <v>2</v>
      </c>
      <c r="I56">
        <f t="array" ref="I56">SUM(IF((City=$C56)*(Cuisine=$D56),OPD,0))</f>
        <v>4</v>
      </c>
      <c r="J56" s="7">
        <f t="shared" si="1"/>
        <v>5.4794520547945206E-3</v>
      </c>
      <c r="K56" t="str">
        <f t="array" ref="K56">INDEX(Restaurant_Name,MATCH($C56&amp;$D56&amp;1,City&amp;Cuisine&amp;Rank,0))</f>
        <v>Taste of VIP's</v>
      </c>
      <c r="L56" t="e">
        <f t="array" ref="L56">INDEX(Restaurant_Name,MATCH($C56&amp;$D56&amp;2,City&amp;Cuisine&amp;Rank,0))</f>
        <v>#N/A</v>
      </c>
      <c r="M56" t="e">
        <f t="array" ref="M56">INDEX(Restaurant_Name,MATCH($C56&amp;$D56&amp;3,City&amp;Cuisine&amp;Rank,0))</f>
        <v>#N/A</v>
      </c>
    </row>
    <row r="57" spans="2:13" ht="15.75" thickBot="1">
      <c r="B57" s="5" t="s">
        <v>657</v>
      </c>
      <c r="C57" s="4" t="s">
        <v>350</v>
      </c>
      <c r="D57" s="4" t="s">
        <v>174</v>
      </c>
      <c r="E57" s="11">
        <f>COUNTIFS(City,C57,Cuisine,D57)</f>
        <v>3</v>
      </c>
      <c r="F57" s="10">
        <f t="array" ref="F57">IFERROR(SUM(IF((City=$C57)*(Cuisine=$D57),OPD*AOV))/SUM(IF((City=$C57)*(Cuisine=$D57),OPD,0)),0)</f>
        <v>283</v>
      </c>
      <c r="G57">
        <f t="array" ref="G57">MEDIAN(IF((City=$C57)*(Cuisine=$D57),RESTAURANT_RATING,""))</f>
        <v>3.6</v>
      </c>
      <c r="H57">
        <f t="array" ref="H57">MEDIAN(IF((City=$C57)*(Cuisine=$D57),OPD,""))</f>
        <v>0</v>
      </c>
      <c r="I57">
        <f t="array" ref="I57">SUM(IF((City=$C57)*(Cuisine=$D57),OPD,0))</f>
        <v>3</v>
      </c>
      <c r="J57" s="7">
        <f t="shared" si="1"/>
        <v>4.10958904109589E-3</v>
      </c>
      <c r="K57" t="str">
        <f t="array" ref="K57">INDEX(Restaurant_Name,MATCH($C57&amp;$D57&amp;1,City&amp;Cuisine&amp;Rank,0))</f>
        <v>Subway</v>
      </c>
      <c r="L57" t="str">
        <f t="array" ref="L57">INDEX(Restaurant_Name,MATCH($C57&amp;$D57&amp;2,City&amp;Cuisine&amp;Rank,0))</f>
        <v>Desire cafe</v>
      </c>
      <c r="M57" t="e">
        <f t="array" ref="M57">INDEX(Restaurant_Name,MATCH($C57&amp;$D57&amp;3,City&amp;Cuisine&amp;Rank,0))</f>
        <v>#N/A</v>
      </c>
    </row>
    <row r="58" spans="2:13" ht="15.75" thickBot="1">
      <c r="B58" s="5" t="s">
        <v>658</v>
      </c>
      <c r="C58" s="4" t="s">
        <v>475</v>
      </c>
      <c r="D58" s="4" t="s">
        <v>9</v>
      </c>
      <c r="E58" s="11">
        <f>COUNTIFS(City,C58,Cuisine,D58)</f>
        <v>4</v>
      </c>
      <c r="F58" s="10">
        <f t="array" ref="F58">IFERROR(SUM(IF((City=$C58)*(Cuisine=$D58),OPD*AOV))/SUM(IF((City=$C58)*(Cuisine=$D58),OPD,0)),0)</f>
        <v>222.875</v>
      </c>
      <c r="G58">
        <f t="array" ref="G58">MEDIAN(IF((City=$C58)*(Cuisine=$D58),RESTAURANT_RATING,""))</f>
        <v>2.5</v>
      </c>
      <c r="H58">
        <f t="array" ref="H58">MEDIAN(IF((City=$C58)*(Cuisine=$D58),OPD,""))</f>
        <v>4.5</v>
      </c>
      <c r="I58">
        <f t="array" ref="I58">SUM(IF((City=$C58)*(Cuisine=$D58),OPD,0))</f>
        <v>24</v>
      </c>
      <c r="J58" s="7">
        <f t="shared" si="1"/>
        <v>3.4732272069464547E-2</v>
      </c>
      <c r="K58" t="str">
        <f t="array" ref="K58">INDEX(Restaurant_Name,MATCH($C58&amp;$D58&amp;1,City&amp;Cuisine&amp;Rank,0))</f>
        <v>Punjabi Chicken Corner</v>
      </c>
      <c r="L58" t="str">
        <f t="array" ref="L58">INDEX(Restaurant_Name,MATCH($C58&amp;$D58&amp;2,City&amp;Cuisine&amp;Rank,0))</f>
        <v>City Chicken Corner</v>
      </c>
      <c r="M58" t="str">
        <f t="array" ref="M58">INDEX(Restaurant_Name,MATCH($C58&amp;$D58&amp;3,City&amp;Cuisine&amp;Rank,0))</f>
        <v>The Khuranas Home Kitchen</v>
      </c>
    </row>
    <row r="59" spans="2:13" ht="15.75" thickBot="1">
      <c r="B59" s="5" t="s">
        <v>659</v>
      </c>
      <c r="C59" s="4" t="s">
        <v>475</v>
      </c>
      <c r="D59" s="4" t="s">
        <v>15</v>
      </c>
      <c r="E59" s="11">
        <f>COUNTIFS(City,C59,Cuisine,D59)</f>
        <v>2</v>
      </c>
      <c r="F59" s="10">
        <f t="array" ref="F59">IFERROR(SUM(IF((City=$C59)*(Cuisine=$D59),OPD*AOV))/SUM(IF((City=$C59)*(Cuisine=$D59),OPD,0)),0)</f>
        <v>172.66666666666666</v>
      </c>
      <c r="G59">
        <f t="array" ref="G59">MEDIAN(IF((City=$C59)*(Cuisine=$D59),RESTAURANT_RATING,""))</f>
        <v>3.0999999999999996</v>
      </c>
      <c r="H59">
        <f t="array" ref="H59">MEDIAN(IF((City=$C59)*(Cuisine=$D59),OPD,""))</f>
        <v>1.5</v>
      </c>
      <c r="I59">
        <f t="array" ref="I59">SUM(IF((City=$C59)*(Cuisine=$D59),OPD,0))</f>
        <v>3</v>
      </c>
      <c r="J59" s="7">
        <f t="shared" si="1"/>
        <v>4.3415340086830683E-3</v>
      </c>
      <c r="K59" t="str">
        <f t="array" ref="K59">INDEX(Restaurant_Name,MATCH($C59&amp;$D59&amp;1,City&amp;Cuisine&amp;Rank,0))</f>
        <v>The Fitbox</v>
      </c>
      <c r="L59" t="e">
        <f t="array" ref="L59">INDEX(Restaurant_Name,MATCH($C59&amp;$D59&amp;2,City&amp;Cuisine&amp;Rank,0))</f>
        <v>#N/A</v>
      </c>
      <c r="M59" t="e">
        <f t="array" ref="M59">INDEX(Restaurant_Name,MATCH($C59&amp;$D59&amp;3,City&amp;Cuisine&amp;Rank,0))</f>
        <v>#N/A</v>
      </c>
    </row>
    <row r="60" spans="2:13" ht="15.75" thickBot="1">
      <c r="B60" s="5" t="s">
        <v>660</v>
      </c>
      <c r="C60" s="4" t="s">
        <v>475</v>
      </c>
      <c r="D60" s="4" t="s">
        <v>17</v>
      </c>
      <c r="E60" s="11">
        <f>COUNTIFS(City,C60,Cuisine,D60)</f>
        <v>6</v>
      </c>
      <c r="F60" s="10">
        <f t="array" ref="F60">IFERROR(SUM(IF((City=$C60)*(Cuisine=$D60),OPD*AOV))/SUM(IF((City=$C60)*(Cuisine=$D60),OPD,0)),0)</f>
        <v>277</v>
      </c>
      <c r="G60">
        <f t="array" ref="G60">MEDIAN(IF((City=$C60)*(Cuisine=$D60),RESTAURANT_RATING,""))</f>
        <v>3.35</v>
      </c>
      <c r="H60">
        <f t="array" ref="H60">MEDIAN(IF((City=$C60)*(Cuisine=$D60),OPD,""))</f>
        <v>1.5</v>
      </c>
      <c r="I60">
        <f t="array" ref="I60">SUM(IF((City=$C60)*(Cuisine=$D60),OPD,0))</f>
        <v>15</v>
      </c>
      <c r="J60" s="7">
        <f t="shared" si="1"/>
        <v>2.1707670043415339E-2</v>
      </c>
      <c r="K60" t="str">
        <f t="array" ref="K60">INDEX(Restaurant_Name,MATCH($C60&amp;$D60&amp;1,City&amp;Cuisine&amp;Rank,0))</f>
        <v>Yummy shop - ram bazaar</v>
      </c>
      <c r="L60" t="str">
        <f t="array" ref="L60">INDEX(Restaurant_Name,MATCH($C60&amp;$D60&amp;2,City&amp;Cuisine&amp;Rank,0))</f>
        <v>KFC</v>
      </c>
      <c r="M60" t="str">
        <f t="array" ref="M60">INDEX(Restaurant_Name,MATCH($C60&amp;$D60&amp;3,City&amp;Cuisine&amp;Rank,0))</f>
        <v>Pizza Shopee - Kachey Quarter</v>
      </c>
    </row>
    <row r="61" spans="2:13" ht="15.75" thickBot="1">
      <c r="B61" s="5" t="s">
        <v>661</v>
      </c>
      <c r="C61" s="4" t="s">
        <v>475</v>
      </c>
      <c r="D61" s="4" t="s">
        <v>24</v>
      </c>
      <c r="E61" s="11">
        <f>COUNTIFS(City,C61,Cuisine,D61)</f>
        <v>3</v>
      </c>
      <c r="F61" s="10">
        <f t="array" ref="F61">IFERROR(SUM(IF((City=$C61)*(Cuisine=$D61),OPD*AOV))/SUM(IF((City=$C61)*(Cuisine=$D61),OPD,0)),0)</f>
        <v>187.76923076923077</v>
      </c>
      <c r="G61">
        <f t="array" ref="G61">MEDIAN(IF((City=$C61)*(Cuisine=$D61),RESTAURANT_RATING,""))</f>
        <v>3.3</v>
      </c>
      <c r="H61">
        <f t="array" ref="H61">MEDIAN(IF((City=$C61)*(Cuisine=$D61),OPD,""))</f>
        <v>6</v>
      </c>
      <c r="I61">
        <f t="array" ref="I61">SUM(IF((City=$C61)*(Cuisine=$D61),OPD,0))</f>
        <v>13</v>
      </c>
      <c r="J61" s="7">
        <f t="shared" si="1"/>
        <v>1.8813314037626629E-2</v>
      </c>
      <c r="K61" t="str">
        <f t="array" ref="K61">INDEX(Restaurant_Name,MATCH($C61&amp;$D61&amp;1,City&amp;Cuisine&amp;Rank,0))</f>
        <v>Jaipuri Sweets and Nakmeen</v>
      </c>
      <c r="L61" t="e">
        <f t="array" ref="L61">INDEX(Restaurant_Name,MATCH($C61&amp;$D61&amp;2,City&amp;Cuisine&amp;Rank,0))</f>
        <v>#N/A</v>
      </c>
      <c r="M61" t="e">
        <f t="array" ref="M61">INDEX(Restaurant_Name,MATCH($C61&amp;$D61&amp;3,City&amp;Cuisine&amp;Rank,0))</f>
        <v>#N/A</v>
      </c>
    </row>
    <row r="62" spans="2:13" ht="15.75" thickBot="1">
      <c r="B62" s="5" t="s">
        <v>662</v>
      </c>
      <c r="C62" s="4" t="s">
        <v>475</v>
      </c>
      <c r="D62" s="4" t="s">
        <v>36</v>
      </c>
      <c r="E62" s="11">
        <f>COUNTIFS(City,C62,Cuisine,D62)</f>
        <v>6</v>
      </c>
      <c r="F62" s="10">
        <f t="array" ref="F62">IFERROR(SUM(IF((City=$C62)*(Cuisine=$D62),OPD*AOV))/SUM(IF((City=$C62)*(Cuisine=$D62),OPD,0)),0)</f>
        <v>191.75757575757575</v>
      </c>
      <c r="G62">
        <f t="array" ref="G62">MEDIAN(IF((City=$C62)*(Cuisine=$D62),RESTAURANT_RATING,""))</f>
        <v>2.7</v>
      </c>
      <c r="H62">
        <f t="array" ref="H62">MEDIAN(IF((City=$C62)*(Cuisine=$D62),OPD,""))</f>
        <v>1.5</v>
      </c>
      <c r="I62">
        <f t="array" ref="I62">SUM(IF((City=$C62)*(Cuisine=$D62),OPD,0))</f>
        <v>33</v>
      </c>
      <c r="J62" s="7">
        <f t="shared" si="1"/>
        <v>4.7756874095513747E-2</v>
      </c>
      <c r="K62" t="str">
        <f t="array" ref="K62">INDEX(Restaurant_Name,MATCH($C62&amp;$D62&amp;1,City&amp;Cuisine&amp;Rank,0))</f>
        <v>Chilli Town</v>
      </c>
      <c r="L62" t="str">
        <f t="array" ref="L62">INDEX(Restaurant_Name,MATCH($C62&amp;$D62&amp;2,City&amp;Cuisine&amp;Rank,0))</f>
        <v>Akki pizza cafe</v>
      </c>
      <c r="M62" t="str">
        <f t="array" ref="M62">INDEX(Restaurant_Name,MATCH($C62&amp;$D62&amp;3,City&amp;Cuisine&amp;Rank,0))</f>
        <v>The kitchen story</v>
      </c>
    </row>
    <row r="63" spans="2:13" ht="15.75" thickBot="1">
      <c r="B63" s="5" t="s">
        <v>663</v>
      </c>
      <c r="C63" s="4" t="s">
        <v>475</v>
      </c>
      <c r="D63" s="4" t="s">
        <v>46</v>
      </c>
      <c r="E63" s="11">
        <f>COUNTIFS(City,C63,Cuisine,D63)</f>
        <v>6</v>
      </c>
      <c r="F63" s="10">
        <f t="array" ref="F63">IFERROR(SUM(IF((City=$C63)*(Cuisine=$D63),OPD*AOV))/SUM(IF((City=$C63)*(Cuisine=$D63),OPD,0)),0)</f>
        <v>256.42857142857144</v>
      </c>
      <c r="G63">
        <f t="array" ref="G63">MEDIAN(IF((City=$C63)*(Cuisine=$D63),RESTAURANT_RATING,""))</f>
        <v>3.05</v>
      </c>
      <c r="H63">
        <f t="array" ref="H63">MEDIAN(IF((City=$C63)*(Cuisine=$D63),OPD,""))</f>
        <v>2</v>
      </c>
      <c r="I63">
        <f t="array" ref="I63">SUM(IF((City=$C63)*(Cuisine=$D63),OPD,0))</f>
        <v>14</v>
      </c>
      <c r="J63" s="7">
        <f t="shared" si="1"/>
        <v>2.0260492040520984E-2</v>
      </c>
      <c r="K63" t="str">
        <f t="array" ref="K63">INDEX(Restaurant_Name,MATCH($C63&amp;$D63&amp;1,City&amp;Cuisine&amp;Rank,0))</f>
        <v>Grover Bakery</v>
      </c>
      <c r="L63" t="e">
        <f t="array" ref="L63">INDEX(Restaurant_Name,MATCH($C63&amp;$D63&amp;2,City&amp;Cuisine&amp;Rank,0))</f>
        <v>#N/A</v>
      </c>
      <c r="M63" t="str">
        <f t="array" ref="M63">INDEX(Restaurant_Name,MATCH($C63&amp;$D63&amp;3,City&amp;Cuisine&amp;Rank,0))</f>
        <v>Lucky Cake Shop</v>
      </c>
    </row>
    <row r="64" spans="2:13" ht="15.75" thickBot="1">
      <c r="B64" s="5" t="s">
        <v>664</v>
      </c>
      <c r="C64" s="4" t="s">
        <v>475</v>
      </c>
      <c r="D64" s="4" t="s">
        <v>57</v>
      </c>
      <c r="E64" s="11">
        <f>COUNTIFS(City,C64,Cuisine,D64)</f>
        <v>3</v>
      </c>
      <c r="F64" s="10">
        <f t="array" ref="F64">IFERROR(SUM(IF((City=$C64)*(Cuisine=$D64),OPD*AOV))/SUM(IF((City=$C64)*(Cuisine=$D64),OPD,0)),0)</f>
        <v>163.5</v>
      </c>
      <c r="G64">
        <f t="array" ref="G64">MEDIAN(IF((City=$C64)*(Cuisine=$D64),RESTAURANT_RATING,""))</f>
        <v>3.8</v>
      </c>
      <c r="H64">
        <f t="array" ref="H64">MEDIAN(IF((City=$C64)*(Cuisine=$D64),OPD,""))</f>
        <v>1</v>
      </c>
      <c r="I64">
        <f t="array" ref="I64">SUM(IF((City=$C64)*(Cuisine=$D64),OPD,0))</f>
        <v>2</v>
      </c>
      <c r="J64" s="7">
        <f t="shared" si="1"/>
        <v>2.8943560057887118E-3</v>
      </c>
      <c r="K64" t="str">
        <f t="array" ref="K64">INDEX(Restaurant_Name,MATCH($C64&amp;$D64&amp;1,City&amp;Cuisine&amp;Rank,0))</f>
        <v>All Choices Food &amp; Icecream</v>
      </c>
      <c r="L64" t="e">
        <f t="array" ref="L64">INDEX(Restaurant_Name,MATCH($C64&amp;$D64&amp;2,City&amp;Cuisine&amp;Rank,0))</f>
        <v>#N/A</v>
      </c>
      <c r="M64" t="e">
        <f t="array" ref="M64">INDEX(Restaurant_Name,MATCH($C64&amp;$D64&amp;3,City&amp;Cuisine&amp;Rank,0))</f>
        <v>#N/A</v>
      </c>
    </row>
    <row r="65" spans="2:13" ht="15.75" thickBot="1">
      <c r="B65" s="5" t="s">
        <v>665</v>
      </c>
      <c r="C65" s="4" t="s">
        <v>475</v>
      </c>
      <c r="D65" s="4" t="s">
        <v>244</v>
      </c>
      <c r="E65" s="11">
        <f>COUNTIFS(City,C65,Cuisine,D65)</f>
        <v>2</v>
      </c>
      <c r="F65" s="10">
        <f t="array" ref="F65">IFERROR(SUM(IF((City=$C65)*(Cuisine=$D65),OPD*AOV))/SUM(IF((City=$C65)*(Cuisine=$D65),OPD,0)),0)</f>
        <v>181</v>
      </c>
      <c r="G65">
        <f t="array" ref="G65">MEDIAN(IF((City=$C65)*(Cuisine=$D65),RESTAURANT_RATING,""))</f>
        <v>3.5</v>
      </c>
      <c r="H65">
        <f t="array" ref="H65">MEDIAN(IF((City=$C65)*(Cuisine=$D65),OPD,""))</f>
        <v>1.5</v>
      </c>
      <c r="I65">
        <f t="array" ref="I65">SUM(IF((City=$C65)*(Cuisine=$D65),OPD,0))</f>
        <v>3</v>
      </c>
      <c r="J65" s="7">
        <f t="shared" si="1"/>
        <v>4.3415340086830683E-3</v>
      </c>
      <c r="K65" t="str">
        <f t="array" ref="K65">INDEX(Restaurant_Name,MATCH($C65&amp;$D65&amp;1,City&amp;Cuisine&amp;Rank,0))</f>
        <v>regal ice cream</v>
      </c>
      <c r="L65" t="e">
        <f t="array" ref="L65">INDEX(Restaurant_Name,MATCH($C65&amp;$D65&amp;2,City&amp;Cuisine&amp;Rank,0))</f>
        <v>#N/A</v>
      </c>
      <c r="M65" t="str">
        <f t="array" ref="M65">INDEX(Restaurant_Name,MATCH($C65&amp;$D65&amp;3,City&amp;Cuisine&amp;Rank,0))</f>
        <v>Live Creamery House</v>
      </c>
    </row>
    <row r="66" spans="2:13" ht="15.75" thickBot="1">
      <c r="B66" s="5" t="s">
        <v>666</v>
      </c>
      <c r="C66" s="4" t="s">
        <v>475</v>
      </c>
      <c r="D66" s="4" t="s">
        <v>67</v>
      </c>
      <c r="E66" s="11">
        <f>COUNTIFS(City,C66,Cuisine,D66)</f>
        <v>32</v>
      </c>
      <c r="F66" s="10">
        <f t="array" ref="F66">IFERROR(SUM(IF((City=$C66)*(Cuisine=$D66),OPD*AOV))/SUM(IF((City=$C66)*(Cuisine=$D66),OPD,0)),0)</f>
        <v>202.02336448598132</v>
      </c>
      <c r="G66">
        <f t="array" ref="G66">MEDIAN(IF((City=$C66)*(Cuisine=$D66),RESTAURANT_RATING,""))</f>
        <v>3.1</v>
      </c>
      <c r="H66">
        <f t="array" ref="H66">MEDIAN(IF((City=$C66)*(Cuisine=$D66),OPD,""))</f>
        <v>4</v>
      </c>
      <c r="I66">
        <f t="array" ref="I66">SUM(IF((City=$C66)*(Cuisine=$D66),OPD,0))</f>
        <v>214</v>
      </c>
      <c r="J66" s="7">
        <f t="shared" si="1"/>
        <v>0.30969609261939218</v>
      </c>
      <c r="K66" t="str">
        <f t="array" ref="K66">INDEX(Restaurant_Name,MATCH($C66&amp;$D66&amp;1,City&amp;Cuisine&amp;Rank,0))</f>
        <v>Saini Dhaba</v>
      </c>
      <c r="L66" t="str">
        <f t="array" ref="L66">INDEX(Restaurant_Name,MATCH($C66&amp;$D66&amp;2,City&amp;Cuisine&amp;Rank,0))</f>
        <v>Dada Bhathure Wale</v>
      </c>
      <c r="M66" t="str">
        <f t="array" ref="M66">INDEX(Restaurant_Name,MATCH($C66&amp;$D66&amp;3,City&amp;Cuisine&amp;Rank,0))</f>
        <v>Amritsari Naan</v>
      </c>
    </row>
    <row r="67" spans="2:13" ht="15.75" thickBot="1">
      <c r="B67" s="5" t="s">
        <v>667</v>
      </c>
      <c r="C67" s="4" t="s">
        <v>475</v>
      </c>
      <c r="D67" s="4" t="s">
        <v>116</v>
      </c>
      <c r="E67" s="11">
        <f>COUNTIFS(City,C67,Cuisine,D67)</f>
        <v>7</v>
      </c>
      <c r="F67" s="10">
        <f t="array" ref="F67">IFERROR(SUM(IF((City=$C67)*(Cuisine=$D67),OPD*AOV))/SUM(IF((City=$C67)*(Cuisine=$D67),OPD,0)),0)</f>
        <v>180</v>
      </c>
      <c r="G67">
        <f t="array" ref="G67">MEDIAN(IF((City=$C67)*(Cuisine=$D67),RESTAURANT_RATING,""))</f>
        <v>2.4</v>
      </c>
      <c r="H67">
        <f t="array" ref="H67">MEDIAN(IF((City=$C67)*(Cuisine=$D67),OPD,""))</f>
        <v>0</v>
      </c>
      <c r="I67">
        <f t="array" ref="I67">SUM(IF((City=$C67)*(Cuisine=$D67),OPD,0))</f>
        <v>2</v>
      </c>
      <c r="J67" s="7">
        <f t="shared" si="1"/>
        <v>2.8943560057887118E-3</v>
      </c>
      <c r="K67" t="str">
        <f t="array" ref="K67">INDEX(Restaurant_Name,MATCH($C67&amp;$D67&amp;1,City&amp;Cuisine&amp;Rank,0))</f>
        <v>Amritsari chaap</v>
      </c>
      <c r="L67" t="str">
        <f t="array" ref="L67">INDEX(Restaurant_Name,MATCH($C67&amp;$D67&amp;2,City&amp;Cuisine&amp;Rank,0))</f>
        <v>Start Boy</v>
      </c>
      <c r="M67" t="e">
        <f t="array" ref="M67">INDEX(Restaurant_Name,MATCH($C67&amp;$D67&amp;3,City&amp;Cuisine&amp;Rank,0))</f>
        <v>#N/A</v>
      </c>
    </row>
    <row r="68" spans="2:13" ht="15.75" thickBot="1">
      <c r="B68" s="5" t="s">
        <v>668</v>
      </c>
      <c r="C68" s="4" t="s">
        <v>475</v>
      </c>
      <c r="D68" s="4" t="s">
        <v>125</v>
      </c>
      <c r="E68" s="11">
        <f>COUNTIFS(City,C68,Cuisine,D68)</f>
        <v>9</v>
      </c>
      <c r="F68" s="10">
        <f t="array" ref="F68">IFERROR(SUM(IF((City=$C68)*(Cuisine=$D68),OPD*AOV))/SUM(IF((City=$C68)*(Cuisine=$D68),OPD,0)),0)</f>
        <v>200.01030927835052</v>
      </c>
      <c r="G68">
        <f t="array" ref="G68">MEDIAN(IF((City=$C68)*(Cuisine=$D68),RESTAURANT_RATING,""))</f>
        <v>3.1</v>
      </c>
      <c r="H68">
        <f t="array" ref="H68">MEDIAN(IF((City=$C68)*(Cuisine=$D68),OPD,""))</f>
        <v>5</v>
      </c>
      <c r="I68">
        <f t="array" ref="I68">SUM(IF((City=$C68)*(Cuisine=$D68),OPD,0))</f>
        <v>97</v>
      </c>
      <c r="J68" s="7">
        <f t="shared" ref="J68:J74" si="2">I68/SUMIF($C$3:$C$74,C68,$I$3:$I$74)</f>
        <v>0.14037626628075253</v>
      </c>
      <c r="K68" t="str">
        <f t="array" ref="K68">INDEX(Restaurant_Name,MATCH($C68&amp;$D68&amp;1,City&amp;Cuisine&amp;Rank,0))</f>
        <v>Jain Chat Bhandar</v>
      </c>
      <c r="L68" t="str">
        <f t="array" ref="L68">INDEX(Restaurant_Name,MATCH($C68&amp;$D68&amp;2,City&amp;Cuisine&amp;Rank,0))</f>
        <v>Bunty Da Punjabi Dhaba</v>
      </c>
      <c r="M68" t="str">
        <f t="array" ref="M68">INDEX(Restaurant_Name,MATCH($C68&amp;$D68&amp;3,City&amp;Cuisine&amp;Rank,0))</f>
        <v>Babey Di Rasoi</v>
      </c>
    </row>
    <row r="69" spans="2:13" ht="15.75" thickBot="1">
      <c r="B69" s="5" t="s">
        <v>669</v>
      </c>
      <c r="C69" s="4" t="s">
        <v>475</v>
      </c>
      <c r="D69" s="4" t="s">
        <v>439</v>
      </c>
      <c r="E69" s="11">
        <f>COUNTIFS(City,C69,Cuisine,D69)</f>
        <v>5</v>
      </c>
      <c r="F69" s="10">
        <f t="array" ref="F69">IFERROR(SUM(IF((City=$C69)*(Cuisine=$D69),OPD*AOV))/SUM(IF((City=$C69)*(Cuisine=$D69),OPD,0)),0)</f>
        <v>167.88235294117646</v>
      </c>
      <c r="G69">
        <f t="array" ref="G69">MEDIAN(IF((City=$C69)*(Cuisine=$D69),RESTAURANT_RATING,""))</f>
        <v>2.7</v>
      </c>
      <c r="H69">
        <f t="array" ref="H69">MEDIAN(IF((City=$C69)*(Cuisine=$D69),OPD,""))</f>
        <v>1</v>
      </c>
      <c r="I69">
        <f t="array" ref="I69">SUM(IF((City=$C69)*(Cuisine=$D69),OPD,0))</f>
        <v>17</v>
      </c>
      <c r="J69" s="7">
        <f t="shared" si="2"/>
        <v>2.4602026049204053E-2</v>
      </c>
      <c r="K69" t="str">
        <f t="array" ref="K69">INDEX(Restaurant_Name,MATCH($C69&amp;$D69&amp;1,City&amp;Cuisine&amp;Rank,0))</f>
        <v>Gujarat Pav Bhaji And Ice Cream Centre</v>
      </c>
      <c r="L69" t="str">
        <f t="array" ref="L69">INDEX(Restaurant_Name,MATCH($C69&amp;$D69&amp;2,City&amp;Cuisine&amp;Rank,0))</f>
        <v>Halos Waffles</v>
      </c>
      <c r="M69" t="str">
        <f t="array" ref="M69">INDEX(Restaurant_Name,MATCH($C69&amp;$D69&amp;3,City&amp;Cuisine&amp;Rank,0))</f>
        <v>Nukkad Chaat Wala</v>
      </c>
    </row>
    <row r="70" spans="2:13" ht="15.75" thickBot="1">
      <c r="B70" s="5" t="s">
        <v>670</v>
      </c>
      <c r="C70" s="4" t="s">
        <v>475</v>
      </c>
      <c r="D70" s="4" t="s">
        <v>134</v>
      </c>
      <c r="E70" s="11">
        <f>COUNTIFS(City,C70,Cuisine,D70)</f>
        <v>14</v>
      </c>
      <c r="F70" s="10">
        <f t="array" ref="F70">IFERROR(SUM(IF((City=$C70)*(Cuisine=$D70),OPD*AOV))/SUM(IF((City=$C70)*(Cuisine=$D70),OPD,0)),0)</f>
        <v>219.82741116751268</v>
      </c>
      <c r="G70">
        <f t="array" ref="G70">MEDIAN(IF((City=$C70)*(Cuisine=$D70),RESTAURANT_RATING,""))</f>
        <v>3</v>
      </c>
      <c r="H70">
        <f t="array" ref="H70">MEDIAN(IF((City=$C70)*(Cuisine=$D70),OPD,""))</f>
        <v>5</v>
      </c>
      <c r="I70">
        <f t="array" ref="I70">SUM(IF((City=$C70)*(Cuisine=$D70),OPD,0))</f>
        <v>197</v>
      </c>
      <c r="J70" s="7">
        <f t="shared" si="2"/>
        <v>0.28509406657018815</v>
      </c>
      <c r="K70" t="str">
        <f t="array" ref="K70">INDEX(Restaurant_Name,MATCH($C70&amp;$D70&amp;1,City&amp;Cuisine&amp;Rank,0))</f>
        <v>pizza galleria</v>
      </c>
      <c r="L70" t="str">
        <f t="array" ref="L70">INDEX(Restaurant_Name,MATCH($C70&amp;$D70&amp;2,City&amp;Cuisine&amp;Rank,0))</f>
        <v>Pizza Wings</v>
      </c>
      <c r="M70" t="str">
        <f t="array" ref="M70">INDEX(Restaurant_Name,MATCH($C70&amp;$D70&amp;3,City&amp;Cuisine&amp;Rank,0))</f>
        <v>Bunny's Kitchen - Model Town</v>
      </c>
    </row>
    <row r="71" spans="2:13" ht="15.75" thickBot="1">
      <c r="B71" s="5" t="s">
        <v>671</v>
      </c>
      <c r="C71" s="4" t="s">
        <v>475</v>
      </c>
      <c r="D71" s="4" t="s">
        <v>147</v>
      </c>
      <c r="E71" s="11">
        <f>COUNTIFS(City,C71,Cuisine,D71)</f>
        <v>2</v>
      </c>
      <c r="F71" s="10">
        <f t="array" ref="F71">IFERROR(SUM(IF((City=$C71)*(Cuisine=$D71),OPD*AOV))/SUM(IF((City=$C71)*(Cuisine=$D71),OPD,0)),0)</f>
        <v>161.6</v>
      </c>
      <c r="G71">
        <f t="array" ref="G71">MEDIAN(IF((City=$C71)*(Cuisine=$D71),RESTAURANT_RATING,""))</f>
        <v>2.75</v>
      </c>
      <c r="H71">
        <f t="array" ref="H71">MEDIAN(IF((City=$C71)*(Cuisine=$D71),OPD,""))</f>
        <v>2.5</v>
      </c>
      <c r="I71">
        <f t="array" ref="I71">SUM(IF((City=$C71)*(Cuisine=$D71),OPD,0))</f>
        <v>5</v>
      </c>
      <c r="J71" s="7">
        <f t="shared" si="2"/>
        <v>7.2358900144717797E-3</v>
      </c>
      <c r="K71" t="str">
        <f t="array" ref="K71">INDEX(Restaurant_Name,MATCH($C71&amp;$D71&amp;1,City&amp;Cuisine&amp;Rank,0))</f>
        <v>Siraj kolkata Kathi Roll</v>
      </c>
      <c r="L71" t="e">
        <f t="array" ref="L71">INDEX(Restaurant_Name,MATCH($C71&amp;$D71&amp;2,City&amp;Cuisine&amp;Rank,0))</f>
        <v>#N/A</v>
      </c>
      <c r="M71" t="e">
        <f t="array" ref="M71">INDEX(Restaurant_Name,MATCH($C71&amp;$D71&amp;3,City&amp;Cuisine&amp;Rank,0))</f>
        <v>#N/A</v>
      </c>
    </row>
    <row r="72" spans="2:13" ht="15.75" thickBot="1">
      <c r="B72" s="5" t="s">
        <v>672</v>
      </c>
      <c r="C72" s="4" t="s">
        <v>475</v>
      </c>
      <c r="D72" s="4" t="s">
        <v>153</v>
      </c>
      <c r="E72" s="11">
        <f>COUNTIFS(City,C72,Cuisine,D72)</f>
        <v>7</v>
      </c>
      <c r="F72" s="10">
        <f t="array" ref="F72">IFERROR(SUM(IF((City=$C72)*(Cuisine=$D72),OPD*AOV))/SUM(IF((City=$C72)*(Cuisine=$D72),OPD,0)),0)</f>
        <v>167.28571428571428</v>
      </c>
      <c r="G72">
        <f t="array" ref="G72">MEDIAN(IF((City=$C72)*(Cuisine=$D72),RESTAURANT_RATING,""))</f>
        <v>3.1</v>
      </c>
      <c r="H72">
        <f t="array" ref="H72">MEDIAN(IF((City=$C72)*(Cuisine=$D72),OPD,""))</f>
        <v>1</v>
      </c>
      <c r="I72">
        <f t="array" ref="I72">SUM(IF((City=$C72)*(Cuisine=$D72),OPD,0))</f>
        <v>21</v>
      </c>
      <c r="J72" s="7">
        <f t="shared" si="2"/>
        <v>3.0390738060781478E-2</v>
      </c>
      <c r="K72" t="str">
        <f t="array" ref="K72">INDEX(Restaurant_Name,MATCH($C72&amp;$D72&amp;1,City&amp;Cuisine&amp;Rank,0))</f>
        <v>ice spice cafe</v>
      </c>
      <c r="L72" t="str">
        <f t="array" ref="L72">INDEX(Restaurant_Name,MATCH($C72&amp;$D72&amp;2,City&amp;Cuisine&amp;Rank,0))</f>
        <v>Kids Kamp Fast Food</v>
      </c>
      <c r="M72" t="str">
        <f t="array" ref="M72">INDEX(Restaurant_Name,MATCH($C72&amp;$D72&amp;3,City&amp;Cuisine&amp;Rank,0))</f>
        <v>raju hot dog</v>
      </c>
    </row>
    <row r="73" spans="2:13" ht="15.75" thickBot="1">
      <c r="B73" s="5" t="s">
        <v>673</v>
      </c>
      <c r="C73" s="4" t="s">
        <v>475</v>
      </c>
      <c r="D73" s="4" t="s">
        <v>170</v>
      </c>
      <c r="E73" s="11">
        <f>COUNTIFS(City,C73,Cuisine,D73)</f>
        <v>8</v>
      </c>
      <c r="F73" s="10">
        <f t="array" ref="F73">IFERROR(SUM(IF((City=$C73)*(Cuisine=$D73),OPD*AOV))/SUM(IF((City=$C73)*(Cuisine=$D73),OPD,0)),0)</f>
        <v>183.7741935483871</v>
      </c>
      <c r="G73">
        <f t="array" ref="G73">MEDIAN(IF((City=$C73)*(Cuisine=$D73),RESTAURANT_RATING,""))</f>
        <v>2.8</v>
      </c>
      <c r="H73">
        <f t="array" ref="H73">MEDIAN(IF((City=$C73)*(Cuisine=$D73),OPD,""))</f>
        <v>2.5</v>
      </c>
      <c r="I73">
        <f t="array" ref="I73">SUM(IF((City=$C73)*(Cuisine=$D73),OPD,0))</f>
        <v>31</v>
      </c>
      <c r="J73" s="7">
        <f t="shared" si="2"/>
        <v>4.4862518089725037E-2</v>
      </c>
      <c r="K73" t="str">
        <f t="array" ref="K73">INDEX(Restaurant_Name,MATCH($C73&amp;$D73&amp;1,City&amp;Cuisine&amp;Rank,0))</f>
        <v>Jain Dosa Point</v>
      </c>
      <c r="L73" t="str">
        <f t="array" ref="L73">INDEX(Restaurant_Name,MATCH($C73&amp;$D73&amp;2,City&amp;Cuisine&amp;Rank,0))</f>
        <v>New Madras Dosa Cafe</v>
      </c>
      <c r="M73" t="e">
        <f t="array" ref="M73">INDEX(Restaurant_Name,MATCH($C73&amp;$D73&amp;3,City&amp;Cuisine&amp;Rank,0))</f>
        <v>#N/A</v>
      </c>
    </row>
    <row r="74" spans="2:13" ht="15.75" thickBot="1">
      <c r="B74" s="5" t="s">
        <v>674</v>
      </c>
      <c r="C74" s="4" t="s">
        <v>475</v>
      </c>
      <c r="D74" s="4" t="s">
        <v>174</v>
      </c>
      <c r="E74" s="11">
        <f>COUNTIFS(City,C74,Cuisine,D74)</f>
        <v>0</v>
      </c>
      <c r="F74" s="10">
        <f t="array" ref="F74">IFERROR(SUM(IF((City=$C74)*(Cuisine=$D74),OPD*AOV))/SUM(IF((City=$C74)*(Cuisine=$D74),OPD,0)),0)</f>
        <v>0</v>
      </c>
      <c r="G74" t="e">
        <f t="array" ref="G74">MEDIAN(IF((City=$C74)*(Cuisine=$D74),RESTAURANT_RATING,""))</f>
        <v>#NUM!</v>
      </c>
      <c r="H74" t="e">
        <f t="array" ref="H74">MEDIAN(IF((City=$C74)*(Cuisine=$D74),OPD,""))</f>
        <v>#NUM!</v>
      </c>
      <c r="I74">
        <f t="array" ref="I74">SUM(IF((City=$C74)*(Cuisine=$D74),OPD,0))</f>
        <v>0</v>
      </c>
      <c r="J74" s="7">
        <f t="shared" si="2"/>
        <v>0</v>
      </c>
      <c r="K74" t="e">
        <f t="array" ref="K74">INDEX(Restaurant_Name,MATCH($C74&amp;$D74&amp;1,City&amp;Cuisine&amp;Rank,0))</f>
        <v>#N/A</v>
      </c>
      <c r="L74" t="e">
        <f t="array" ref="L74">INDEX(Restaurant_Name,MATCH($C74&amp;$D74&amp;2,City&amp;Cuisine&amp;Rank,0))</f>
        <v>#N/A</v>
      </c>
      <c r="M74" t="e">
        <f t="array" ref="M74">INDEX(Restaurant_Name,MATCH($C74&amp;$D74&amp;3,City&amp;Cuisine&amp;Rank,0))</f>
        <v>#N/A</v>
      </c>
    </row>
  </sheetData>
  <mergeCells count="2">
    <mergeCell ref="K1:M1"/>
    <mergeCell ref="N5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Hints</vt:lpstr>
      <vt:lpstr>Data</vt:lpstr>
      <vt:lpstr>Analysis</vt:lpstr>
      <vt:lpstr>AOV</vt:lpstr>
      <vt:lpstr>City</vt:lpstr>
      <vt:lpstr>City_Cuisine</vt:lpstr>
      <vt:lpstr>Cuisine</vt:lpstr>
      <vt:lpstr>Modern_Confectionary</vt:lpstr>
      <vt:lpstr>OPD</vt:lpstr>
      <vt:lpstr>Rank</vt:lpstr>
      <vt:lpstr>RESTAURANT_ID</vt:lpstr>
      <vt:lpstr>Restaurant_Name</vt:lpstr>
      <vt:lpstr>RESTAURANT_RATING</vt:lpstr>
      <vt:lpstr>Sonipat</vt:lpstr>
      <vt:lpstr>Sonipat_Subs___Wraps</vt:lpstr>
      <vt:lpstr>Subs___Wraps</vt:lpstr>
      <vt:lpstr>total_amt</vt:lpstr>
      <vt:lpstr>TOTAL_ORDERS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chandola1</dc:creator>
  <cp:lastModifiedBy>krishna</cp:lastModifiedBy>
  <dcterms:created xsi:type="dcterms:W3CDTF">2020-03-19T15:53:12Z</dcterms:created>
  <dcterms:modified xsi:type="dcterms:W3CDTF">2020-03-31T17:06:26Z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83377555-9964-44e7-b9cf-c8324ea974c1</vt:lpwstr>
  </property>
</Properties>
</file>