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/>
  <mc:AlternateContent xmlns:mc="http://schemas.openxmlformats.org/markup-compatibility/2006">
    <mc:Choice Requires="x15">
      <x15ac:absPath xmlns:x15ac="http://schemas.microsoft.com/office/spreadsheetml/2010/11/ac" url="/Users/kevinsabbe/Downloads/"/>
    </mc:Choice>
  </mc:AlternateContent>
  <xr:revisionPtr revIDLastSave="0" documentId="13_ncr:1_{17CC12D5-A8F8-494F-A699-39F905DCBFA8}" xr6:coauthVersionLast="47" xr6:coauthVersionMax="47" xr10:uidLastSave="{00000000-0000-0000-0000-000000000000}"/>
  <bookViews>
    <workbookView xWindow="0" yWindow="760" windowWidth="29040" windowHeight="15720" tabRatio="838" activeTab="5" xr2:uid="{00000000-000D-0000-FFFF-FFFF00000000}"/>
  </bookViews>
  <sheets>
    <sheet name="OSU Rugby Team" sheetId="3" state="hidden" r:id="rId1"/>
    <sheet name="Adventure Leadership" sheetId="4" state="hidden" r:id="rId2"/>
    <sheet name="Intramural Sports" sheetId="5" state="hidden" r:id="rId3"/>
    <sheet name="Taylor Reedy Intramural" sheetId="8" state="hidden" r:id="rId4"/>
    <sheet name="Rec Sports" sheetId="6" state="hidden" r:id="rId5"/>
    <sheet name="Summary" sheetId="9" r:id="rId6"/>
  </sheets>
  <definedNames>
    <definedName name="_xlnm._FilterDatabase" localSheetId="4" hidden="1">'Rec Sports'!$B$7:$G$31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9" l="1"/>
  <c r="F3" i="9"/>
  <c r="F34" i="9" l="1"/>
  <c r="B45" i="9"/>
  <c r="F4" i="9"/>
  <c r="F5" i="9"/>
  <c r="F6" i="9"/>
  <c r="F7" i="9"/>
  <c r="F8" i="9"/>
  <c r="F9" i="9"/>
  <c r="F10" i="9"/>
  <c r="F13" i="9"/>
  <c r="F14" i="9"/>
  <c r="F15" i="9"/>
  <c r="F16" i="9"/>
  <c r="F17" i="9"/>
  <c r="F18" i="9"/>
  <c r="F19" i="9"/>
  <c r="F20" i="9"/>
  <c r="F21" i="9"/>
  <c r="F22" i="9"/>
  <c r="F23" i="9"/>
  <c r="F24" i="9"/>
  <c r="F11" i="9"/>
  <c r="F25" i="9"/>
  <c r="F26" i="9"/>
  <c r="F27" i="9"/>
  <c r="F28" i="9"/>
  <c r="F29" i="9"/>
  <c r="F30" i="9"/>
  <c r="F31" i="9"/>
  <c r="F32" i="9"/>
  <c r="F33" i="9"/>
  <c r="F35" i="9"/>
  <c r="F36" i="9"/>
  <c r="F37" i="9"/>
  <c r="F38" i="9"/>
  <c r="F39" i="9"/>
  <c r="F40" i="9"/>
  <c r="F41" i="9"/>
  <c r="F42" i="9"/>
  <c r="F43" i="9"/>
  <c r="F44" i="9"/>
  <c r="F2" i="9"/>
  <c r="C45" i="9"/>
  <c r="D45" i="9"/>
  <c r="E45" i="9"/>
  <c r="F45" i="9" l="1"/>
  <c r="H10" i="5" l="1"/>
  <c r="G10" i="5"/>
  <c r="F10" i="5"/>
  <c r="C4" i="5" s="1"/>
  <c r="H14" i="3"/>
  <c r="G12" i="3"/>
  <c r="F11" i="8"/>
  <c r="E11" i="8"/>
  <c r="D11" i="8"/>
  <c r="G13" i="3"/>
  <c r="F14" i="3"/>
  <c r="C4" i="3" s="1"/>
  <c r="F25" i="6"/>
  <c r="G31" i="6"/>
  <c r="E31" i="6"/>
  <c r="C3" i="6" s="1"/>
  <c r="F21" i="6"/>
  <c r="F18" i="6"/>
  <c r="F17" i="6"/>
  <c r="F16" i="6"/>
  <c r="F15" i="6"/>
  <c r="F14" i="6"/>
  <c r="G9" i="3"/>
  <c r="F10" i="6"/>
  <c r="F8" i="6"/>
  <c r="C5" i="4"/>
  <c r="C4" i="4"/>
  <c r="C4" i="8"/>
  <c r="C6" i="8" s="1"/>
  <c r="C6" i="4" l="1"/>
  <c r="C5" i="5"/>
  <c r="G14" i="3"/>
  <c r="C5" i="3" s="1"/>
  <c r="C6" i="3" s="1"/>
  <c r="F31" i="6"/>
  <c r="C4" i="6" s="1"/>
  <c r="C5" i="6" s="1"/>
  <c r="C6" i="5"/>
</calcChain>
</file>

<file path=xl/sharedStrings.xml><?xml version="1.0" encoding="utf-8"?>
<sst xmlns="http://schemas.openxmlformats.org/spreadsheetml/2006/main" count="203" uniqueCount="112">
  <si>
    <t>OSU Rugby Team Fund</t>
  </si>
  <si>
    <t>4100-773660</t>
  </si>
  <si>
    <t>Intramural Sports Fund</t>
  </si>
  <si>
    <t>4110-750060</t>
  </si>
  <si>
    <t>Recreational Sports Fund</t>
  </si>
  <si>
    <t>4110-773870</t>
  </si>
  <si>
    <t>4100-773880</t>
  </si>
  <si>
    <t>NAME</t>
  </si>
  <si>
    <t>Chgs/offset</t>
  </si>
  <si>
    <t>Women's Rugby</t>
  </si>
  <si>
    <t>Men's Lacrosse</t>
  </si>
  <si>
    <t>Women's Lacrosse</t>
  </si>
  <si>
    <t>Women's Volleyball</t>
  </si>
  <si>
    <t>Expenses</t>
  </si>
  <si>
    <t>Contribution</t>
  </si>
  <si>
    <t>Men's Volleyball</t>
  </si>
  <si>
    <t>Date</t>
  </si>
  <si>
    <t>Grand Total</t>
  </si>
  <si>
    <t>Sum of Contribution</t>
  </si>
  <si>
    <t>Total</t>
  </si>
  <si>
    <t>Sum of Remaining</t>
  </si>
  <si>
    <t>Sum of Chgs/offset</t>
  </si>
  <si>
    <t>Sum of Expenses</t>
  </si>
  <si>
    <t>Account</t>
  </si>
  <si>
    <t>Revenue</t>
  </si>
  <si>
    <t xml:space="preserve">Revenue </t>
  </si>
  <si>
    <t>Expense</t>
  </si>
  <si>
    <t>Disc Golf</t>
  </si>
  <si>
    <t>Stock Horse</t>
  </si>
  <si>
    <t>Women's Water Polo</t>
  </si>
  <si>
    <t xml:space="preserve">4100-773670 </t>
  </si>
  <si>
    <t>Equestrian Drill</t>
  </si>
  <si>
    <t>Men's Rugby</t>
  </si>
  <si>
    <t xml:space="preserve"> Taylor Reedy Intramural Sports Program Fund</t>
  </si>
  <si>
    <t>Sport Club Program (N/A)</t>
  </si>
  <si>
    <t xml:space="preserve">SNOW,TROY,R </t>
  </si>
  <si>
    <t>Adventure Leadership Fund</t>
  </si>
  <si>
    <t>Dodgeball</t>
  </si>
  <si>
    <t>Indoor Rock Climbing</t>
  </si>
  <si>
    <t>Men's Soccer</t>
  </si>
  <si>
    <t>Address</t>
  </si>
  <si>
    <t xml:space="preserve">3354 N.W. 24th Ave. Albany OR 97321-9532 </t>
  </si>
  <si>
    <t xml:space="preserve">15490 Oakdale Rd. Dallas OR 97338-9107 </t>
  </si>
  <si>
    <t xml:space="preserve">Hunter-Jumper </t>
  </si>
  <si>
    <t>FY19 Beginning Balance</t>
  </si>
  <si>
    <t>CLAWSON, TINA</t>
  </si>
  <si>
    <t>Publishing / Printing</t>
  </si>
  <si>
    <t xml:space="preserve">Thank you Cads for Donors </t>
  </si>
  <si>
    <t>Public Relations/Entertaining</t>
  </si>
  <si>
    <t xml:space="preserve">Distribute Quarterly Earnings 1.0% </t>
  </si>
  <si>
    <t>Contributions</t>
  </si>
  <si>
    <t xml:space="preserve">RENWICK, MICHELLE </t>
  </si>
  <si>
    <t xml:space="preserve">FRIDAY, KENNETH PATRICK </t>
  </si>
  <si>
    <t xml:space="preserve">32846 S.W. Crystal Springs Ct. Scappoose OR 97056-3711 </t>
  </si>
  <si>
    <t xml:space="preserve">247 N.W. Ash St. McMinnville OR 97128-5303 </t>
  </si>
  <si>
    <t xml:space="preserve">LARSON, JOHN M. </t>
  </si>
  <si>
    <t xml:space="preserve">FOSTER, ANDREW GORDON </t>
  </si>
  <si>
    <t xml:space="preserve">DODGE, MILES B. </t>
  </si>
  <si>
    <t>JENKINS, JOSEPH ANDREW</t>
  </si>
  <si>
    <t xml:space="preserve">SHELLEY, IAN </t>
  </si>
  <si>
    <t xml:space="preserve">CLAWSON, TINA </t>
  </si>
  <si>
    <t>Supplies - Other</t>
  </si>
  <si>
    <t>Thank you cards for collaborating with the 1st year events</t>
  </si>
  <si>
    <t xml:space="preserve">3337 S.E. Summerfield Dr. Corvallis OR 97333-2274 </t>
  </si>
  <si>
    <t xml:space="preserve">177 S.E. 119th Ave. Portland OR 97216-3703 </t>
  </si>
  <si>
    <t xml:space="preserve">P.O. Box 2359 Dayton NV 89403-2359 </t>
  </si>
  <si>
    <t xml:space="preserve">6620 S.W. Imperial Dr. Beaverton OR 97008-5308 </t>
  </si>
  <si>
    <t xml:space="preserve">50 S.W. 97th Ave. Portland OR 97225-6902 </t>
  </si>
  <si>
    <t>SNOW, TROY R.</t>
  </si>
  <si>
    <t xml:space="preserve">OSU ANONYMOUS FRIENDS </t>
  </si>
  <si>
    <t>N/A</t>
  </si>
  <si>
    <t xml:space="preserve">SNOW, TROY R. </t>
  </si>
  <si>
    <t xml:space="preserve">Hat and Scarf for Beaver Social Alumni Event </t>
  </si>
  <si>
    <t>Equestrian Dressage</t>
  </si>
  <si>
    <t>Contributions - Common Stock</t>
  </si>
  <si>
    <t xml:space="preserve">THIBERT, JENNIFER JO </t>
  </si>
  <si>
    <t xml:space="preserve">1174 N.E. Thousand Oak Dr. Corvallis OR 97330-9826 </t>
  </si>
  <si>
    <t xml:space="preserve">CLAWSON, JEFFREY EDWARD </t>
  </si>
  <si>
    <t>CZINGER, ALLAN JACOB</t>
  </si>
  <si>
    <t xml:space="preserve">5829 S.E. 48th Ave. Portland OR 97206-6105 </t>
  </si>
  <si>
    <t xml:space="preserve">BURKE, ADAM OWEN </t>
  </si>
  <si>
    <t xml:space="preserve">1011 S. 5th St. Laramie WY 82070-4514 </t>
  </si>
  <si>
    <t>FY19 Balance as of 02/12/2019</t>
  </si>
  <si>
    <t>Women's Soccer</t>
  </si>
  <si>
    <t>Pistol</t>
  </si>
  <si>
    <t>Women's Ultimate</t>
  </si>
  <si>
    <t>Kendo</t>
  </si>
  <si>
    <t>Rollover</t>
  </si>
  <si>
    <t>Archery</t>
  </si>
  <si>
    <t xml:space="preserve">Badminton </t>
  </si>
  <si>
    <t>Baseball</t>
  </si>
  <si>
    <t>Bowling</t>
  </si>
  <si>
    <t>Cycling</t>
  </si>
  <si>
    <t>Equestrian Event</t>
  </si>
  <si>
    <t>Intercollegiate Horse Show Association</t>
  </si>
  <si>
    <t>Gymnastics</t>
  </si>
  <si>
    <t>Judo</t>
  </si>
  <si>
    <t>Men's Ultimate Disc</t>
  </si>
  <si>
    <t>Men's Water Polo</t>
  </si>
  <si>
    <t>Polo</t>
  </si>
  <si>
    <t xml:space="preserve">OSU Tennis </t>
  </si>
  <si>
    <t xml:space="preserve">Racquetball </t>
  </si>
  <si>
    <t xml:space="preserve">Rifle </t>
  </si>
  <si>
    <t xml:space="preserve">Running </t>
  </si>
  <si>
    <t xml:space="preserve">Sailing </t>
  </si>
  <si>
    <t xml:space="preserve">Swim </t>
  </si>
  <si>
    <t xml:space="preserve">Table Tennis </t>
  </si>
  <si>
    <t xml:space="preserve">Taekwondo </t>
  </si>
  <si>
    <t xml:space="preserve">Tennis </t>
  </si>
  <si>
    <t xml:space="preserve">Triathlon </t>
  </si>
  <si>
    <t>Bass Fishing</t>
  </si>
  <si>
    <t>Sports Clubs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</si>
</sst>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59999389629810485"/>
        <bgColor theme="8" tint="0.59999389629810485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8" tint="0.7999816888943144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8" tint="0.7999816888943144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8" tint="0.79998168889431442"/>
      </bottom>
      <diagonal/>
    </border>
    <border>
      <left style="medium">
        <color auto="1"/>
      </left>
      <right style="medium">
        <color auto="1"/>
      </right>
      <top style="thin">
        <color theme="8" tint="0.79998168889431442"/>
      </top>
      <bottom style="thin">
        <color theme="8" tint="0.79998168889431442"/>
      </bottom>
      <diagonal/>
    </border>
    <border>
      <left style="medium">
        <color auto="1"/>
      </left>
      <right style="thin">
        <color auto="1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auto="1"/>
      </left>
      <right style="thin">
        <color auto="1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auto="1"/>
      </left>
      <right style="medium">
        <color auto="1"/>
      </right>
      <top style="thin">
        <color theme="8" tint="0.79998168889431442"/>
      </top>
      <bottom style="thin">
        <color theme="8" tint="0.79998168889431442"/>
      </bottom>
      <diagonal/>
    </border>
    <border>
      <left style="medium">
        <color auto="1"/>
      </left>
      <right style="medium">
        <color auto="1"/>
      </right>
      <top style="thin">
        <color theme="8" tint="0.79998168889431442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theme="8" tint="0.79998168889431442"/>
      </top>
      <bottom/>
      <diagonal/>
    </border>
    <border>
      <left style="medium">
        <color auto="1"/>
      </left>
      <right style="medium">
        <color auto="1"/>
      </right>
      <top/>
      <bottom style="thin">
        <color theme="8" tint="0.79998168889431442"/>
      </bottom>
      <diagonal/>
    </border>
    <border>
      <left style="medium">
        <color auto="1"/>
      </left>
      <right style="thin">
        <color auto="1"/>
      </right>
      <top/>
      <bottom style="thin">
        <color theme="8" tint="0.79998168889431442"/>
      </bottom>
      <diagonal/>
    </border>
    <border>
      <left style="thin">
        <color auto="1"/>
      </left>
      <right style="thin">
        <color auto="1"/>
      </right>
      <top/>
      <bottom style="thin">
        <color theme="8" tint="0.79998168889431442"/>
      </bottom>
      <diagonal/>
    </border>
  </borders>
  <cellStyleXfs count="55">
    <xf numFmtId="0" fontId="0" fillId="0" borderId="0"/>
    <xf numFmtId="0" fontId="2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  <xf numFmtId="0" fontId="19" fillId="0" borderId="0">
      <alignment wrapText="1"/>
    </xf>
    <xf numFmtId="0" fontId="22" fillId="0" borderId="0"/>
    <xf numFmtId="0" fontId="22" fillId="0" borderId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33" borderId="12" xfId="0" applyFill="1" applyBorder="1"/>
    <xf numFmtId="0" fontId="0" fillId="33" borderId="13" xfId="0" applyFill="1" applyBorder="1"/>
    <xf numFmtId="0" fontId="0" fillId="0" borderId="11" xfId="0" applyBorder="1"/>
    <xf numFmtId="4" fontId="0" fillId="33" borderId="13" xfId="0" applyNumberFormat="1" applyFill="1" applyBorder="1"/>
    <xf numFmtId="4" fontId="0" fillId="0" borderId="0" xfId="0" applyNumberFormat="1"/>
    <xf numFmtId="4" fontId="0" fillId="0" borderId="11" xfId="0" applyNumberFormat="1" applyBorder="1"/>
    <xf numFmtId="4" fontId="0" fillId="33" borderId="14" xfId="0" applyNumberFormat="1" applyFill="1" applyBorder="1"/>
    <xf numFmtId="0" fontId="0" fillId="0" borderId="19" xfId="0" applyBorder="1"/>
    <xf numFmtId="0" fontId="21" fillId="0" borderId="0" xfId="0" applyFont="1"/>
    <xf numFmtId="0" fontId="21" fillId="0" borderId="0" xfId="0" applyFont="1" applyAlignment="1">
      <alignment horizontal="center"/>
    </xf>
    <xf numFmtId="14" fontId="0" fillId="0" borderId="10" xfId="0" applyNumberFormat="1" applyBorder="1" applyAlignment="1">
      <alignment horizontal="left"/>
    </xf>
    <xf numFmtId="164" fontId="0" fillId="0" borderId="0" xfId="0" applyNumberFormat="1"/>
    <xf numFmtId="164" fontId="0" fillId="0" borderId="19" xfId="0" applyNumberFormat="1" applyBorder="1"/>
    <xf numFmtId="164" fontId="20" fillId="0" borderId="0" xfId="0" applyNumberFormat="1" applyFont="1"/>
    <xf numFmtId="0" fontId="0" fillId="0" borderId="17" xfId="0" applyBorder="1"/>
    <xf numFmtId="0" fontId="0" fillId="0" borderId="21" xfId="0" applyBorder="1"/>
    <xf numFmtId="0" fontId="0" fillId="0" borderId="20" xfId="0" applyBorder="1"/>
    <xf numFmtId="4" fontId="0" fillId="0" borderId="21" xfId="0" applyNumberFormat="1" applyBorder="1"/>
    <xf numFmtId="4" fontId="0" fillId="0" borderId="22" xfId="0" applyNumberFormat="1" applyBorder="1"/>
    <xf numFmtId="0" fontId="0" fillId="0" borderId="16" xfId="0" applyBorder="1"/>
    <xf numFmtId="0" fontId="0" fillId="0" borderId="18" xfId="0" applyBorder="1"/>
    <xf numFmtId="14" fontId="0" fillId="0" borderId="15" xfId="0" applyNumberFormat="1" applyBorder="1" applyAlignment="1">
      <alignment horizontal="left"/>
    </xf>
    <xf numFmtId="4" fontId="0" fillId="0" borderId="16" xfId="0" applyNumberFormat="1" applyBorder="1"/>
    <xf numFmtId="0" fontId="0" fillId="0" borderId="17" xfId="0" applyBorder="1" applyAlignment="1">
      <alignment wrapText="1"/>
    </xf>
    <xf numFmtId="4" fontId="0" fillId="33" borderId="28" xfId="0" applyNumberFormat="1" applyFill="1" applyBorder="1"/>
    <xf numFmtId="4" fontId="0" fillId="0" borderId="26" xfId="0" applyNumberFormat="1" applyBorder="1"/>
    <xf numFmtId="4" fontId="0" fillId="0" borderId="27" xfId="0" applyNumberFormat="1" applyBorder="1"/>
    <xf numFmtId="0" fontId="0" fillId="33" borderId="14" xfId="0" applyFill="1" applyBorder="1"/>
    <xf numFmtId="0" fontId="0" fillId="0" borderId="22" xfId="0" applyBorder="1"/>
    <xf numFmtId="4" fontId="0" fillId="0" borderId="19" xfId="0" applyNumberFormat="1" applyBorder="1"/>
    <xf numFmtId="4" fontId="0" fillId="0" borderId="17" xfId="0" applyNumberFormat="1" applyBorder="1"/>
    <xf numFmtId="4" fontId="0" fillId="0" borderId="22" xfId="0" applyNumberFormat="1" applyBorder="1" applyAlignment="1">
      <alignment horizontal="right"/>
    </xf>
    <xf numFmtId="0" fontId="0" fillId="0" borderId="11" xfId="0" applyBorder="1" applyAlignment="1">
      <alignment wrapText="1"/>
    </xf>
    <xf numFmtId="0" fontId="14" fillId="34" borderId="29" xfId="0" applyFont="1" applyFill="1" applyBorder="1"/>
    <xf numFmtId="0" fontId="14" fillId="34" borderId="30" xfId="0" applyFont="1" applyFill="1" applyBorder="1"/>
    <xf numFmtId="0" fontId="14" fillId="34" borderId="23" xfId="0" applyFont="1" applyFill="1" applyBorder="1"/>
    <xf numFmtId="0" fontId="14" fillId="34" borderId="24" xfId="0" applyFont="1" applyFill="1" applyBorder="1"/>
    <xf numFmtId="0" fontId="0" fillId="35" borderId="31" xfId="0" applyFill="1" applyBorder="1" applyAlignment="1">
      <alignment horizontal="left"/>
    </xf>
    <xf numFmtId="43" fontId="0" fillId="35" borderId="32" xfId="0" applyNumberFormat="1" applyFill="1" applyBorder="1"/>
    <xf numFmtId="43" fontId="0" fillId="35" borderId="33" xfId="0" applyNumberFormat="1" applyFill="1" applyBorder="1"/>
    <xf numFmtId="0" fontId="0" fillId="35" borderId="34" xfId="0" applyFill="1" applyBorder="1" applyAlignment="1">
      <alignment horizontal="left"/>
    </xf>
    <xf numFmtId="43" fontId="0" fillId="35" borderId="35" xfId="0" applyNumberFormat="1" applyFill="1" applyBorder="1"/>
    <xf numFmtId="43" fontId="0" fillId="35" borderId="36" xfId="0" applyNumberFormat="1" applyFill="1" applyBorder="1"/>
    <xf numFmtId="43" fontId="0" fillId="35" borderId="37" xfId="0" applyNumberFormat="1" applyFill="1" applyBorder="1"/>
    <xf numFmtId="0" fontId="0" fillId="35" borderId="38" xfId="0" applyFill="1" applyBorder="1" applyAlignment="1">
      <alignment horizontal="left"/>
    </xf>
    <xf numFmtId="0" fontId="14" fillId="34" borderId="25" xfId="0" applyFont="1" applyFill="1" applyBorder="1" applyAlignment="1">
      <alignment horizontal="left"/>
    </xf>
    <xf numFmtId="43" fontId="0" fillId="35" borderId="39" xfId="0" applyNumberFormat="1" applyFill="1" applyBorder="1"/>
    <xf numFmtId="43" fontId="0" fillId="35" borderId="40" xfId="0" applyNumberFormat="1" applyFill="1" applyBorder="1"/>
    <xf numFmtId="43" fontId="14" fillId="34" borderId="30" xfId="0" applyNumberFormat="1" applyFont="1" applyFill="1" applyBorder="1"/>
    <xf numFmtId="43" fontId="14" fillId="34" borderId="23" xfId="0" applyNumberFormat="1" applyFont="1" applyFill="1" applyBorder="1"/>
    <xf numFmtId="43" fontId="14" fillId="34" borderId="24" xfId="0" applyNumberFormat="1" applyFont="1" applyFill="1" applyBorder="1"/>
    <xf numFmtId="0" fontId="14" fillId="34" borderId="25" xfId="0" applyFont="1" applyFill="1" applyBorder="1"/>
    <xf numFmtId="0" fontId="0" fillId="35" borderId="41" xfId="0" applyFill="1" applyBorder="1" applyAlignment="1">
      <alignment horizontal="left"/>
    </xf>
    <xf numFmtId="43" fontId="0" fillId="35" borderId="42" xfId="0" applyNumberFormat="1" applyFill="1" applyBorder="1"/>
    <xf numFmtId="43" fontId="0" fillId="35" borderId="43" xfId="0" applyNumberFormat="1" applyFill="1" applyBorder="1"/>
  </cellXfs>
  <cellStyles count="5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1 2" xfId="49" xr:uid="{D477C83A-C784-4FB9-AA90-20A9E972F381}"/>
    <cellStyle name="60% - Accent2" xfId="26" builtinId="36" customBuiltin="1"/>
    <cellStyle name="60% - Accent2 2" xfId="50" xr:uid="{2EA2A31D-647B-4B6A-81A8-C4DAF3818C3C}"/>
    <cellStyle name="60% - Accent3" xfId="30" builtinId="40" customBuiltin="1"/>
    <cellStyle name="60% - Accent3 2" xfId="51" xr:uid="{ACF3AF72-7B23-4BBD-B8C1-AAAB0C330ACF}"/>
    <cellStyle name="60% - Accent4" xfId="34" builtinId="44" customBuiltin="1"/>
    <cellStyle name="60% - Accent4 2" xfId="52" xr:uid="{07376466-B008-4D6D-98A9-81D5310DEFD4}"/>
    <cellStyle name="60% - Accent5" xfId="38" builtinId="48" customBuiltin="1"/>
    <cellStyle name="60% - Accent5 2" xfId="53" xr:uid="{E7426452-C866-4DEF-8082-0A88B87588AD}"/>
    <cellStyle name="60% - Accent6" xfId="42" builtinId="52" customBuiltin="1"/>
    <cellStyle name="60% - Accent6 2" xfId="54" xr:uid="{44FC3B6F-3661-48F1-B8D0-1F58FD9EE3E7}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eutral 2" xfId="48" xr:uid="{E3356D7B-68BE-4C95-8518-FE8A1FCFAD57}"/>
    <cellStyle name="Normal" xfId="0" builtinId="0"/>
    <cellStyle name="Normal 2" xfId="1" xr:uid="{00000000-0005-0000-0000-000026000000}"/>
    <cellStyle name="Normal 2 2" xfId="43" xr:uid="{00000000-0005-0000-0000-000027000000}"/>
    <cellStyle name="Normal 2 3" xfId="46" xr:uid="{DEDBEF18-1F67-4796-A4F0-F674E8AAE318}"/>
    <cellStyle name="Normal 3" xfId="44" xr:uid="{00000000-0005-0000-0000-000028000000}"/>
    <cellStyle name="Normal 4" xfId="45" xr:uid="{00000000-0005-0000-0000-000029000000}"/>
    <cellStyle name="Note" xfId="16" builtinId="10" customBuiltin="1"/>
    <cellStyle name="Output" xfId="11" builtinId="21" customBuiltin="1"/>
    <cellStyle name="Title" xfId="2" builtinId="15" customBuiltin="1"/>
    <cellStyle name="Title 2" xfId="47" xr:uid="{989C7B37-0799-4911-B22B-8B4A54DA8091}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4"/>
  <sheetViews>
    <sheetView showGridLines="0" zoomScale="90" zoomScaleNormal="90" zoomScalePageLayoutView="80" workbookViewId="0">
      <selection activeCell="C1" sqref="C1"/>
    </sheetView>
  </sheetViews>
  <sheetFormatPr baseColWidth="10" defaultColWidth="8.83203125" defaultRowHeight="15" x14ac:dyDescent="0.2"/>
  <cols>
    <col min="1" max="1" width="1" customWidth="1"/>
    <col min="2" max="2" width="29.83203125" bestFit="1" customWidth="1"/>
    <col min="3" max="3" width="30" customWidth="1"/>
    <col min="4" max="4" width="24.83203125" bestFit="1" customWidth="1"/>
    <col min="5" max="5" width="52.1640625" style="5" bestFit="1" customWidth="1"/>
    <col min="6" max="6" width="12.1640625" style="5" customWidth="1"/>
    <col min="7" max="7" width="17.1640625" style="5" customWidth="1"/>
    <col min="8" max="8" width="19.1640625" customWidth="1"/>
    <col min="9" max="9" width="17.1640625" customWidth="1"/>
    <col min="10" max="10" width="19.1640625" customWidth="1"/>
    <col min="11" max="11" width="17.1640625" customWidth="1"/>
    <col min="12" max="12" width="19.1640625" customWidth="1"/>
    <col min="13" max="13" width="17.1640625" customWidth="1"/>
    <col min="14" max="14" width="19.1640625" customWidth="1"/>
    <col min="15" max="15" width="17.1640625" customWidth="1"/>
    <col min="16" max="16" width="19.1640625" customWidth="1"/>
    <col min="17" max="17" width="17.1640625" customWidth="1"/>
    <col min="18" max="18" width="19.1640625" customWidth="1"/>
    <col min="19" max="19" width="17.1640625" customWidth="1"/>
    <col min="20" max="20" width="19.1640625" customWidth="1"/>
    <col min="21" max="21" width="17.1640625" customWidth="1"/>
    <col min="22" max="22" width="19.1640625" customWidth="1"/>
    <col min="23" max="23" width="17.1640625" customWidth="1"/>
    <col min="24" max="24" width="19.1640625" customWidth="1"/>
    <col min="25" max="25" width="17.1640625" customWidth="1"/>
    <col min="26" max="26" width="19.1640625" customWidth="1"/>
    <col min="27" max="27" width="17.1640625" customWidth="1"/>
    <col min="28" max="28" width="19.1640625" customWidth="1"/>
    <col min="29" max="29" width="17.1640625" customWidth="1"/>
    <col min="30" max="30" width="19.1640625" customWidth="1"/>
    <col min="31" max="31" width="17.1640625" customWidth="1"/>
    <col min="32" max="32" width="19.1640625" customWidth="1"/>
    <col min="33" max="33" width="17.1640625" customWidth="1"/>
    <col min="34" max="34" width="19.1640625" customWidth="1"/>
    <col min="35" max="35" width="22.1640625" customWidth="1"/>
    <col min="36" max="36" width="24.1640625" customWidth="1"/>
    <col min="37" max="37" width="9.83203125" customWidth="1"/>
    <col min="38" max="38" width="6.1640625" customWidth="1"/>
    <col min="39" max="39" width="9.1640625" customWidth="1"/>
    <col min="40" max="40" width="6.1640625" customWidth="1"/>
    <col min="41" max="41" width="9.1640625" customWidth="1"/>
    <col min="42" max="42" width="6.83203125" customWidth="1"/>
    <col min="43" max="43" width="9.1640625" customWidth="1"/>
    <col min="44" max="44" width="9" customWidth="1"/>
    <col min="45" max="45" width="4.5" customWidth="1"/>
    <col min="46" max="46" width="7" customWidth="1"/>
    <col min="47" max="47" width="11.83203125" customWidth="1"/>
    <col min="48" max="48" width="11.1640625" customWidth="1"/>
    <col min="49" max="49" width="11.83203125" customWidth="1"/>
    <col min="50" max="50" width="9.1640625" customWidth="1"/>
    <col min="51" max="51" width="9" customWidth="1"/>
    <col min="52" max="52" width="11.83203125" customWidth="1"/>
    <col min="53" max="53" width="11" customWidth="1"/>
    <col min="54" max="54" width="9" customWidth="1"/>
    <col min="55" max="55" width="11.83203125" bestFit="1" customWidth="1"/>
    <col min="56" max="56" width="9.1640625" customWidth="1"/>
    <col min="57" max="57" width="9.83203125" customWidth="1"/>
    <col min="58" max="58" width="11.83203125" customWidth="1"/>
    <col min="59" max="59" width="12.1640625" customWidth="1"/>
    <col min="60" max="60" width="9.83203125" customWidth="1"/>
    <col min="61" max="61" width="11.83203125" customWidth="1"/>
    <col min="62" max="62" width="12.1640625" customWidth="1"/>
    <col min="63" max="63" width="9.83203125" customWidth="1"/>
    <col min="64" max="64" width="11.83203125" customWidth="1"/>
    <col min="65" max="65" width="12.1640625" customWidth="1"/>
    <col min="66" max="66" width="9" customWidth="1"/>
    <col min="67" max="67" width="11.83203125" bestFit="1" customWidth="1"/>
    <col min="68" max="68" width="9.1640625" bestFit="1" customWidth="1"/>
    <col min="69" max="69" width="9" customWidth="1"/>
    <col min="70" max="70" width="11.83203125" bestFit="1" customWidth="1"/>
    <col min="71" max="71" width="9.1640625" bestFit="1" customWidth="1"/>
    <col min="72" max="72" width="9" customWidth="1"/>
    <col min="73" max="73" width="11.83203125" bestFit="1" customWidth="1"/>
    <col min="74" max="74" width="11" bestFit="1" customWidth="1"/>
    <col min="75" max="75" width="9.83203125" customWidth="1"/>
    <col min="76" max="76" width="11.83203125" customWidth="1"/>
    <col min="77" max="77" width="12.1640625" bestFit="1" customWidth="1"/>
    <col min="78" max="78" width="9" customWidth="1"/>
    <col min="79" max="79" width="11.83203125" bestFit="1" customWidth="1"/>
    <col min="80" max="80" width="11" bestFit="1" customWidth="1"/>
    <col min="81" max="81" width="9" customWidth="1"/>
    <col min="82" max="82" width="11.83203125" bestFit="1" customWidth="1"/>
    <col min="83" max="83" width="9.1640625" bestFit="1" customWidth="1"/>
    <col min="84" max="84" width="9" customWidth="1"/>
    <col min="85" max="85" width="11.83203125" bestFit="1" customWidth="1"/>
    <col min="86" max="86" width="9.1640625" customWidth="1"/>
    <col min="87" max="87" width="10.83203125" customWidth="1"/>
    <col min="88" max="88" width="11.83203125" customWidth="1"/>
    <col min="89" max="89" width="13.1640625" bestFit="1" customWidth="1"/>
    <col min="90" max="90" width="9" customWidth="1"/>
    <col min="91" max="91" width="11.83203125" bestFit="1" customWidth="1"/>
    <col min="92" max="92" width="10.1640625" bestFit="1" customWidth="1"/>
    <col min="93" max="93" width="9" customWidth="1"/>
    <col min="94" max="94" width="11.83203125" bestFit="1" customWidth="1"/>
    <col min="95" max="95" width="10.1640625" customWidth="1"/>
    <col min="96" max="96" width="10.83203125" customWidth="1"/>
    <col min="97" max="97" width="11.83203125" customWidth="1"/>
    <col min="98" max="98" width="13.1640625" bestFit="1" customWidth="1"/>
    <col min="99" max="99" width="9" customWidth="1"/>
    <col min="100" max="100" width="8.83203125" customWidth="1"/>
    <col min="101" max="101" width="4.1640625" customWidth="1"/>
    <col min="102" max="102" width="7" customWidth="1"/>
    <col min="103" max="103" width="4.5" customWidth="1"/>
    <col min="104" max="104" width="7" customWidth="1"/>
    <col min="105" max="105" width="4.5" customWidth="1"/>
    <col min="106" max="106" width="7" customWidth="1"/>
    <col min="107" max="107" width="4.5" customWidth="1"/>
    <col min="108" max="108" width="7" customWidth="1"/>
    <col min="109" max="109" width="6.1640625" customWidth="1"/>
    <col min="110" max="110" width="8.83203125" customWidth="1"/>
    <col min="111" max="111" width="5.1640625" customWidth="1"/>
    <col min="112" max="112" width="8.1640625" customWidth="1"/>
    <col min="113" max="113" width="5.1640625" customWidth="1"/>
    <col min="114" max="114" width="4.5" customWidth="1"/>
    <col min="115" max="115" width="8.1640625" customWidth="1"/>
    <col min="116" max="116" width="7.5" customWidth="1"/>
    <col min="117" max="117" width="9.83203125" customWidth="1"/>
    <col min="118" max="118" width="7.5" customWidth="1"/>
    <col min="119" max="119" width="9.83203125" customWidth="1"/>
    <col min="120" max="120" width="5.1640625" customWidth="1"/>
    <col min="121" max="121" width="8.1640625" customWidth="1"/>
    <col min="122" max="122" width="7.5" customWidth="1"/>
    <col min="123" max="123" width="9.83203125" customWidth="1"/>
    <col min="124" max="124" width="8.5" customWidth="1"/>
    <col min="125" max="125" width="11" customWidth="1"/>
    <col min="126" max="126" width="5.5" customWidth="1"/>
    <col min="127" max="127" width="8.1640625" customWidth="1"/>
    <col min="128" max="128" width="5.1640625" customWidth="1"/>
    <col min="129" max="129" width="8.1640625" customWidth="1"/>
    <col min="130" max="130" width="7.5" customWidth="1"/>
    <col min="131" max="131" width="9.83203125" customWidth="1"/>
    <col min="132" max="132" width="6.1640625" customWidth="1"/>
    <col min="133" max="133" width="9.1640625" customWidth="1"/>
    <col min="134" max="134" width="6.1640625" customWidth="1"/>
    <col min="135" max="135" width="9.1640625" customWidth="1"/>
    <col min="136" max="136" width="6.83203125" customWidth="1"/>
    <col min="137" max="137" width="9.1640625" bestFit="1" customWidth="1"/>
    <col min="138" max="138" width="9" bestFit="1" customWidth="1"/>
    <col min="139" max="139" width="4.5" customWidth="1"/>
    <col min="140" max="141" width="11.83203125" bestFit="1" customWidth="1"/>
    <col min="142" max="142" width="11.1640625" bestFit="1" customWidth="1"/>
  </cols>
  <sheetData>
    <row r="1" spans="2:8" ht="21" x14ac:dyDescent="0.25">
      <c r="B1" s="9" t="s">
        <v>0</v>
      </c>
      <c r="C1" s="10" t="s">
        <v>1</v>
      </c>
      <c r="E1"/>
      <c r="F1"/>
      <c r="G1"/>
    </row>
    <row r="2" spans="2:8" ht="5.25" customHeight="1" x14ac:dyDescent="0.2"/>
    <row r="3" spans="2:8" x14ac:dyDescent="0.2">
      <c r="B3" t="s">
        <v>44</v>
      </c>
      <c r="C3" s="12">
        <v>12391.71</v>
      </c>
      <c r="D3" s="5"/>
    </row>
    <row r="4" spans="2:8" x14ac:dyDescent="0.2">
      <c r="B4" t="s">
        <v>25</v>
      </c>
      <c r="C4" s="12">
        <f>F14</f>
        <v>884.07999999999993</v>
      </c>
      <c r="D4" s="5"/>
    </row>
    <row r="5" spans="2:8" x14ac:dyDescent="0.2">
      <c r="B5" s="8" t="s">
        <v>26</v>
      </c>
      <c r="C5" s="13">
        <f>G14+H14</f>
        <v>76.92</v>
      </c>
      <c r="D5" s="5"/>
    </row>
    <row r="6" spans="2:8" x14ac:dyDescent="0.2">
      <c r="B6" t="s">
        <v>82</v>
      </c>
      <c r="C6" s="14">
        <f>C3+C4-C5</f>
        <v>13198.869999999999</v>
      </c>
      <c r="D6" s="5"/>
    </row>
    <row r="7" spans="2:8" ht="6" customHeight="1" thickBot="1" x14ac:dyDescent="0.25">
      <c r="C7" s="14"/>
      <c r="D7" s="5"/>
    </row>
    <row r="8" spans="2:8" x14ac:dyDescent="0.2">
      <c r="B8" s="1" t="s">
        <v>16</v>
      </c>
      <c r="C8" s="2" t="s">
        <v>23</v>
      </c>
      <c r="D8" s="2" t="s">
        <v>7</v>
      </c>
      <c r="E8" s="2" t="s">
        <v>40</v>
      </c>
      <c r="F8" s="4" t="s">
        <v>24</v>
      </c>
      <c r="G8" s="4" t="s">
        <v>8</v>
      </c>
      <c r="H8" s="7" t="s">
        <v>13</v>
      </c>
    </row>
    <row r="9" spans="2:8" x14ac:dyDescent="0.2">
      <c r="B9" s="11">
        <v>43369</v>
      </c>
      <c r="C9" s="3" t="s">
        <v>50</v>
      </c>
      <c r="D9" s="3" t="s">
        <v>51</v>
      </c>
      <c r="E9" s="3" t="s">
        <v>53</v>
      </c>
      <c r="F9" s="6">
        <v>100</v>
      </c>
      <c r="G9" s="6">
        <f>2.3+15</f>
        <v>17.3</v>
      </c>
      <c r="H9" s="31">
        <v>0</v>
      </c>
    </row>
    <row r="10" spans="2:8" x14ac:dyDescent="0.2">
      <c r="B10" s="11">
        <v>43377</v>
      </c>
      <c r="C10" s="3" t="s">
        <v>50</v>
      </c>
      <c r="D10" s="3" t="s">
        <v>52</v>
      </c>
      <c r="E10" s="3" t="s">
        <v>54</v>
      </c>
      <c r="F10" s="6">
        <v>50</v>
      </c>
      <c r="G10" s="6">
        <v>7.5</v>
      </c>
      <c r="H10" s="31">
        <v>0</v>
      </c>
    </row>
    <row r="11" spans="2:8" x14ac:dyDescent="0.2">
      <c r="B11" s="11">
        <v>43383</v>
      </c>
      <c r="C11" s="3" t="s">
        <v>50</v>
      </c>
      <c r="D11" s="3" t="s">
        <v>55</v>
      </c>
      <c r="E11" s="3" t="s">
        <v>65</v>
      </c>
      <c r="F11" s="6">
        <v>50</v>
      </c>
      <c r="G11" s="6">
        <v>7.5</v>
      </c>
      <c r="H11" s="31">
        <v>0</v>
      </c>
    </row>
    <row r="12" spans="2:8" x14ac:dyDescent="0.2">
      <c r="B12" s="11">
        <v>43448</v>
      </c>
      <c r="C12" s="3" t="s">
        <v>74</v>
      </c>
      <c r="D12" s="3" t="s">
        <v>75</v>
      </c>
      <c r="E12" s="3" t="s">
        <v>76</v>
      </c>
      <c r="F12" s="6">
        <v>284.08</v>
      </c>
      <c r="G12" s="6">
        <f>14.2+1.22</f>
        <v>15.42</v>
      </c>
      <c r="H12" s="31">
        <v>0</v>
      </c>
    </row>
    <row r="13" spans="2:8" ht="16" x14ac:dyDescent="0.2">
      <c r="B13" s="11">
        <v>43462</v>
      </c>
      <c r="C13" s="3" t="s">
        <v>50</v>
      </c>
      <c r="D13" s="3" t="s">
        <v>78</v>
      </c>
      <c r="E13" s="33" t="s">
        <v>79</v>
      </c>
      <c r="F13" s="6">
        <v>400</v>
      </c>
      <c r="G13" s="6">
        <f>9.2+20</f>
        <v>29.2</v>
      </c>
      <c r="H13" s="31">
        <v>0</v>
      </c>
    </row>
    <row r="14" spans="2:8" ht="16" thickBot="1" x14ac:dyDescent="0.25">
      <c r="B14" s="17" t="s">
        <v>19</v>
      </c>
      <c r="C14" s="16"/>
      <c r="D14" s="16"/>
      <c r="E14" s="16"/>
      <c r="F14" s="18">
        <f>SUM(F9:F13)</f>
        <v>884.07999999999993</v>
      </c>
      <c r="G14" s="18">
        <f>SUM(G9:G13)</f>
        <v>76.92</v>
      </c>
      <c r="H14" s="32">
        <f>SUM(H9:H13)</f>
        <v>0</v>
      </c>
    </row>
  </sheetData>
  <sortState xmlns:xlrd2="http://schemas.microsoft.com/office/spreadsheetml/2017/richdata2" ref="B67:K103">
    <sortCondition ref="C67:C10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9"/>
  <sheetViews>
    <sheetView showGridLines="0" workbookViewId="0">
      <selection activeCell="C1" sqref="C1"/>
    </sheetView>
  </sheetViews>
  <sheetFormatPr baseColWidth="10" defaultColWidth="8.83203125" defaultRowHeight="15" x14ac:dyDescent="0.2"/>
  <cols>
    <col min="1" max="1" width="3.5" customWidth="1"/>
    <col min="2" max="2" width="35.83203125" bestFit="1" customWidth="1"/>
    <col min="3" max="3" width="19.83203125" customWidth="1"/>
    <col min="4" max="4" width="19" bestFit="1" customWidth="1"/>
    <col min="6" max="6" width="10.5" bestFit="1" customWidth="1"/>
  </cols>
  <sheetData>
    <row r="1" spans="2:7" ht="21" x14ac:dyDescent="0.25">
      <c r="B1" s="9" t="s">
        <v>36</v>
      </c>
      <c r="C1" s="10" t="s">
        <v>6</v>
      </c>
    </row>
    <row r="3" spans="2:7" x14ac:dyDescent="0.2">
      <c r="B3" t="s">
        <v>44</v>
      </c>
      <c r="C3" s="12">
        <v>3331.7</v>
      </c>
    </row>
    <row r="4" spans="2:7" x14ac:dyDescent="0.2">
      <c r="B4" t="s">
        <v>25</v>
      </c>
      <c r="C4" s="12">
        <f>E9</f>
        <v>0</v>
      </c>
    </row>
    <row r="5" spans="2:7" x14ac:dyDescent="0.2">
      <c r="B5" s="8" t="s">
        <v>26</v>
      </c>
      <c r="C5" s="13">
        <f>F9+G9</f>
        <v>0</v>
      </c>
    </row>
    <row r="6" spans="2:7" x14ac:dyDescent="0.2">
      <c r="B6" t="s">
        <v>82</v>
      </c>
      <c r="C6" s="14">
        <f>C3+C4-C5</f>
        <v>3331.7</v>
      </c>
    </row>
    <row r="7" spans="2:7" ht="16" thickBot="1" x14ac:dyDescent="0.25"/>
    <row r="8" spans="2:7" x14ac:dyDescent="0.2">
      <c r="B8" s="1" t="s">
        <v>16</v>
      </c>
      <c r="C8" s="2" t="s">
        <v>23</v>
      </c>
      <c r="D8" s="2" t="s">
        <v>7</v>
      </c>
      <c r="E8" s="4" t="s">
        <v>24</v>
      </c>
      <c r="F8" s="4" t="s">
        <v>8</v>
      </c>
      <c r="G8" s="7" t="s">
        <v>13</v>
      </c>
    </row>
    <row r="9" spans="2:7" ht="16" thickBot="1" x14ac:dyDescent="0.25">
      <c r="B9" s="17" t="s">
        <v>19</v>
      </c>
      <c r="C9" s="16"/>
      <c r="D9" s="16"/>
      <c r="E9" s="18">
        <v>0</v>
      </c>
      <c r="F9" s="18">
        <v>0</v>
      </c>
      <c r="G9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"/>
  <sheetViews>
    <sheetView showGridLines="0" workbookViewId="0">
      <selection activeCell="C1" sqref="C1"/>
    </sheetView>
  </sheetViews>
  <sheetFormatPr baseColWidth="10" defaultColWidth="8.83203125" defaultRowHeight="15" x14ac:dyDescent="0.2"/>
  <cols>
    <col min="1" max="1" width="2.83203125" customWidth="1"/>
    <col min="2" max="2" width="30.1640625" bestFit="1" customWidth="1"/>
    <col min="3" max="3" width="23.5" bestFit="1" customWidth="1"/>
    <col min="4" max="4" width="20.83203125" customWidth="1"/>
    <col min="5" max="5" width="45" style="5" customWidth="1"/>
    <col min="6" max="6" width="10.5" style="5" bestFit="1" customWidth="1"/>
    <col min="7" max="7" width="9.83203125" style="5" bestFit="1" customWidth="1"/>
  </cols>
  <sheetData>
    <row r="1" spans="2:8" ht="21" x14ac:dyDescent="0.25">
      <c r="B1" s="9" t="s">
        <v>2</v>
      </c>
      <c r="C1" s="10" t="s">
        <v>3</v>
      </c>
    </row>
    <row r="3" spans="2:8" x14ac:dyDescent="0.2">
      <c r="B3" t="s">
        <v>44</v>
      </c>
      <c r="C3" s="12">
        <v>1726.35</v>
      </c>
    </row>
    <row r="4" spans="2:8" x14ac:dyDescent="0.2">
      <c r="B4" t="s">
        <v>25</v>
      </c>
      <c r="C4" s="12">
        <f>F10</f>
        <v>25</v>
      </c>
    </row>
    <row r="5" spans="2:8" x14ac:dyDescent="0.2">
      <c r="B5" s="8" t="s">
        <v>26</v>
      </c>
      <c r="C5" s="13">
        <f>G10+H10</f>
        <v>3.75</v>
      </c>
    </row>
    <row r="6" spans="2:8" x14ac:dyDescent="0.2">
      <c r="B6" t="s">
        <v>82</v>
      </c>
      <c r="C6" s="14">
        <f>C3+C4-C5</f>
        <v>1747.6</v>
      </c>
    </row>
    <row r="7" spans="2:8" ht="16" thickBot="1" x14ac:dyDescent="0.25"/>
    <row r="8" spans="2:8" x14ac:dyDescent="0.2">
      <c r="B8" s="1" t="s">
        <v>16</v>
      </c>
      <c r="C8" s="2" t="s">
        <v>23</v>
      </c>
      <c r="D8" s="2" t="s">
        <v>7</v>
      </c>
      <c r="E8" s="2" t="s">
        <v>40</v>
      </c>
      <c r="F8" s="4" t="s">
        <v>24</v>
      </c>
      <c r="G8" s="4" t="s">
        <v>8</v>
      </c>
      <c r="H8" s="7" t="s">
        <v>13</v>
      </c>
    </row>
    <row r="9" spans="2:8" x14ac:dyDescent="0.2">
      <c r="B9" s="11">
        <v>43487</v>
      </c>
      <c r="C9" s="3" t="s">
        <v>50</v>
      </c>
      <c r="D9" s="3" t="s">
        <v>80</v>
      </c>
      <c r="E9" s="3" t="s">
        <v>81</v>
      </c>
      <c r="F9" s="6">
        <v>25</v>
      </c>
      <c r="G9" s="6">
        <v>3.75</v>
      </c>
      <c r="H9" s="31"/>
    </row>
    <row r="10" spans="2:8" ht="16" thickBot="1" x14ac:dyDescent="0.25">
      <c r="B10" s="17" t="s">
        <v>19</v>
      </c>
      <c r="C10" s="16"/>
      <c r="D10" s="16"/>
      <c r="E10" s="16"/>
      <c r="F10" s="18">
        <f>F9</f>
        <v>25</v>
      </c>
      <c r="G10" s="18">
        <f>G9</f>
        <v>3.75</v>
      </c>
      <c r="H10" s="19">
        <f>H9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1"/>
  <sheetViews>
    <sheetView showGridLines="0" workbookViewId="0">
      <selection activeCell="C1" sqref="C1"/>
    </sheetView>
  </sheetViews>
  <sheetFormatPr baseColWidth="10" defaultColWidth="8.83203125" defaultRowHeight="15" x14ac:dyDescent="0.2"/>
  <cols>
    <col min="1" max="1" width="2.83203125" customWidth="1"/>
    <col min="2" max="2" width="60.1640625" bestFit="1" customWidth="1"/>
    <col min="3" max="3" width="30" bestFit="1" customWidth="1"/>
    <col min="4" max="4" width="8" bestFit="1" customWidth="1"/>
    <col min="5" max="6" width="10.5" style="5" bestFit="1" customWidth="1"/>
    <col min="7" max="7" width="9.83203125" style="5" bestFit="1" customWidth="1"/>
  </cols>
  <sheetData>
    <row r="1" spans="2:7" ht="21" x14ac:dyDescent="0.25">
      <c r="B1" s="9" t="s">
        <v>33</v>
      </c>
      <c r="C1" s="10" t="s">
        <v>30</v>
      </c>
    </row>
    <row r="3" spans="2:7" x14ac:dyDescent="0.2">
      <c r="B3" t="s">
        <v>44</v>
      </c>
      <c r="C3" s="12">
        <v>2351.6799999999998</v>
      </c>
    </row>
    <row r="4" spans="2:7" x14ac:dyDescent="0.2">
      <c r="B4" t="s">
        <v>25</v>
      </c>
      <c r="C4" s="12">
        <f>D11</f>
        <v>480.55999999999995</v>
      </c>
    </row>
    <row r="5" spans="2:7" x14ac:dyDescent="0.2">
      <c r="B5" s="8" t="s">
        <v>26</v>
      </c>
      <c r="C5" s="13">
        <v>0</v>
      </c>
    </row>
    <row r="6" spans="2:7" x14ac:dyDescent="0.2">
      <c r="B6" t="s">
        <v>82</v>
      </c>
      <c r="C6" s="14">
        <f>C3+C4-C5</f>
        <v>2832.24</v>
      </c>
    </row>
    <row r="7" spans="2:7" ht="16" thickBot="1" x14ac:dyDescent="0.25"/>
    <row r="8" spans="2:7" x14ac:dyDescent="0.2">
      <c r="B8" s="1" t="s">
        <v>16</v>
      </c>
      <c r="C8" s="2" t="s">
        <v>23</v>
      </c>
      <c r="D8" s="4" t="s">
        <v>24</v>
      </c>
      <c r="E8" s="4" t="s">
        <v>8</v>
      </c>
      <c r="F8" s="7" t="s">
        <v>13</v>
      </c>
      <c r="G8"/>
    </row>
    <row r="9" spans="2:7" x14ac:dyDescent="0.2">
      <c r="B9" s="11">
        <v>43373</v>
      </c>
      <c r="C9" s="3" t="s">
        <v>49</v>
      </c>
      <c r="D9" s="6">
        <v>238.92</v>
      </c>
      <c r="E9" s="6"/>
      <c r="F9" s="31"/>
      <c r="G9"/>
    </row>
    <row r="10" spans="2:7" x14ac:dyDescent="0.2">
      <c r="B10" s="11">
        <v>43465</v>
      </c>
      <c r="C10" s="3" t="s">
        <v>49</v>
      </c>
      <c r="D10" s="6">
        <v>241.64</v>
      </c>
      <c r="E10" s="6"/>
      <c r="F10" s="31"/>
      <c r="G10"/>
    </row>
    <row r="11" spans="2:7" ht="16" thickBot="1" x14ac:dyDescent="0.25">
      <c r="B11" s="17" t="s">
        <v>19</v>
      </c>
      <c r="C11" s="16"/>
      <c r="D11" s="18">
        <f>SUM(D9:D10)</f>
        <v>480.55999999999995</v>
      </c>
      <c r="E11" s="18">
        <f>SUM(E9:E10)</f>
        <v>0</v>
      </c>
      <c r="F11" s="19">
        <f>SUM(F9:F10)</f>
        <v>0</v>
      </c>
      <c r="G1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31"/>
  <sheetViews>
    <sheetView showGridLines="0" zoomScale="90" zoomScaleNormal="90" zoomScalePageLayoutView="80" workbookViewId="0">
      <selection activeCell="C1" sqref="C1"/>
    </sheetView>
  </sheetViews>
  <sheetFormatPr baseColWidth="10" defaultColWidth="8.83203125" defaultRowHeight="15" x14ac:dyDescent="0.2"/>
  <cols>
    <col min="1" max="1" width="1.5" customWidth="1"/>
    <col min="2" max="2" width="32.83203125" bestFit="1" customWidth="1"/>
    <col min="3" max="3" width="26.83203125" bestFit="1" customWidth="1"/>
    <col min="4" max="4" width="62.5" bestFit="1" customWidth="1"/>
    <col min="5" max="6" width="11.5" style="5" customWidth="1"/>
    <col min="7" max="7" width="8.83203125" style="5"/>
    <col min="8" max="8" width="46.83203125" bestFit="1" customWidth="1"/>
  </cols>
  <sheetData>
    <row r="1" spans="2:8" ht="21" x14ac:dyDescent="0.25">
      <c r="B1" s="9" t="s">
        <v>4</v>
      </c>
      <c r="C1" s="10" t="s">
        <v>5</v>
      </c>
    </row>
    <row r="2" spans="2:8" x14ac:dyDescent="0.2">
      <c r="B2" t="s">
        <v>44</v>
      </c>
      <c r="C2" s="12">
        <v>6005.64</v>
      </c>
    </row>
    <row r="3" spans="2:8" x14ac:dyDescent="0.2">
      <c r="B3" t="s">
        <v>25</v>
      </c>
      <c r="C3" s="12">
        <f>E31</f>
        <v>1322</v>
      </c>
    </row>
    <row r="4" spans="2:8" x14ac:dyDescent="0.2">
      <c r="B4" s="8" t="s">
        <v>26</v>
      </c>
      <c r="C4" s="13">
        <f>F31+G31</f>
        <v>169.63</v>
      </c>
    </row>
    <row r="5" spans="2:8" x14ac:dyDescent="0.2">
      <c r="B5" t="s">
        <v>82</v>
      </c>
      <c r="C5" s="14">
        <f>C2+C3-C4</f>
        <v>7158.01</v>
      </c>
    </row>
    <row r="6" spans="2:8" ht="7.5" customHeight="1" thickBot="1" x14ac:dyDescent="0.25"/>
    <row r="7" spans="2:8" x14ac:dyDescent="0.2">
      <c r="B7" s="1" t="s">
        <v>16</v>
      </c>
      <c r="C7" s="2" t="s">
        <v>23</v>
      </c>
      <c r="D7" s="2" t="s">
        <v>7</v>
      </c>
      <c r="E7" s="4" t="s">
        <v>24</v>
      </c>
      <c r="F7" s="4" t="s">
        <v>8</v>
      </c>
      <c r="G7" s="25" t="s">
        <v>13</v>
      </c>
      <c r="H7" s="28" t="s">
        <v>40</v>
      </c>
    </row>
    <row r="8" spans="2:8" x14ac:dyDescent="0.2">
      <c r="B8" s="11">
        <v>43298</v>
      </c>
      <c r="C8" s="3" t="s">
        <v>14</v>
      </c>
      <c r="D8" s="3" t="s">
        <v>45</v>
      </c>
      <c r="E8" s="6">
        <v>50</v>
      </c>
      <c r="F8" s="6">
        <f>2.5+1.15</f>
        <v>3.65</v>
      </c>
      <c r="G8" s="26"/>
      <c r="H8" s="15" t="s">
        <v>42</v>
      </c>
    </row>
    <row r="9" spans="2:8" x14ac:dyDescent="0.2">
      <c r="B9" s="11">
        <v>43298</v>
      </c>
      <c r="C9" s="3" t="s">
        <v>14</v>
      </c>
      <c r="D9" s="3" t="s">
        <v>35</v>
      </c>
      <c r="E9" s="6">
        <v>45</v>
      </c>
      <c r="F9" s="6">
        <v>2.25</v>
      </c>
      <c r="G9" s="26"/>
      <c r="H9" s="15" t="s">
        <v>41</v>
      </c>
    </row>
    <row r="10" spans="2:8" x14ac:dyDescent="0.2">
      <c r="B10" s="11">
        <v>43328</v>
      </c>
      <c r="C10" s="3" t="s">
        <v>14</v>
      </c>
      <c r="D10" s="3" t="s">
        <v>45</v>
      </c>
      <c r="E10" s="6">
        <v>50</v>
      </c>
      <c r="F10" s="6">
        <f>2.5+1.15</f>
        <v>3.65</v>
      </c>
      <c r="G10" s="26"/>
      <c r="H10" s="15" t="s">
        <v>42</v>
      </c>
    </row>
    <row r="11" spans="2:8" x14ac:dyDescent="0.2">
      <c r="B11" s="11">
        <v>43329</v>
      </c>
      <c r="C11" s="3" t="s">
        <v>14</v>
      </c>
      <c r="D11" s="3" t="s">
        <v>35</v>
      </c>
      <c r="E11" s="6">
        <v>45</v>
      </c>
      <c r="F11" s="6">
        <v>2.25</v>
      </c>
      <c r="G11" s="26"/>
      <c r="H11" s="15" t="s">
        <v>41</v>
      </c>
    </row>
    <row r="12" spans="2:8" x14ac:dyDescent="0.2">
      <c r="B12" s="11">
        <v>43360</v>
      </c>
      <c r="C12" s="3" t="s">
        <v>14</v>
      </c>
      <c r="D12" s="3" t="s">
        <v>45</v>
      </c>
      <c r="E12" s="6">
        <v>50</v>
      </c>
      <c r="F12" s="5">
        <v>3.65</v>
      </c>
      <c r="G12" s="26"/>
      <c r="H12" s="15" t="s">
        <v>42</v>
      </c>
    </row>
    <row r="13" spans="2:8" x14ac:dyDescent="0.2">
      <c r="B13" s="11">
        <v>43363</v>
      </c>
      <c r="C13" s="3" t="s">
        <v>14</v>
      </c>
      <c r="D13" s="3" t="s">
        <v>35</v>
      </c>
      <c r="E13" s="6">
        <v>45</v>
      </c>
      <c r="F13" s="5">
        <v>2.25</v>
      </c>
      <c r="G13" s="26"/>
      <c r="H13" s="15" t="s">
        <v>41</v>
      </c>
    </row>
    <row r="14" spans="2:8" x14ac:dyDescent="0.2">
      <c r="B14" s="11">
        <v>43382</v>
      </c>
      <c r="C14" s="3" t="s">
        <v>14</v>
      </c>
      <c r="D14" s="3" t="s">
        <v>56</v>
      </c>
      <c r="E14" s="6">
        <v>25</v>
      </c>
      <c r="F14" s="5">
        <f>0.58+1.25</f>
        <v>1.83</v>
      </c>
      <c r="G14" s="26"/>
      <c r="H14" s="15" t="s">
        <v>63</v>
      </c>
    </row>
    <row r="15" spans="2:8" x14ac:dyDescent="0.2">
      <c r="B15" s="11">
        <v>43382</v>
      </c>
      <c r="C15" s="3" t="s">
        <v>14</v>
      </c>
      <c r="D15" s="3" t="s">
        <v>57</v>
      </c>
      <c r="E15" s="6">
        <v>25</v>
      </c>
      <c r="F15" s="5">
        <f>0.58+1.25</f>
        <v>1.83</v>
      </c>
      <c r="G15" s="26"/>
      <c r="H15" s="15" t="s">
        <v>64</v>
      </c>
    </row>
    <row r="16" spans="2:8" ht="16" x14ac:dyDescent="0.2">
      <c r="B16" s="11">
        <v>43384</v>
      </c>
      <c r="C16" s="3" t="s">
        <v>14</v>
      </c>
      <c r="D16" s="3" t="s">
        <v>58</v>
      </c>
      <c r="E16" s="6">
        <v>25</v>
      </c>
      <c r="F16" s="5">
        <f>0.58+1.25</f>
        <v>1.83</v>
      </c>
      <c r="G16" s="26"/>
      <c r="H16" s="24" t="s">
        <v>66</v>
      </c>
    </row>
    <row r="17" spans="2:8" x14ac:dyDescent="0.2">
      <c r="B17" s="11">
        <v>43389</v>
      </c>
      <c r="C17" s="3" t="s">
        <v>14</v>
      </c>
      <c r="D17" s="3" t="s">
        <v>59</v>
      </c>
      <c r="E17" s="6">
        <v>50</v>
      </c>
      <c r="F17" s="5">
        <f>1.15+2.5</f>
        <v>3.65</v>
      </c>
      <c r="G17" s="26"/>
      <c r="H17" s="15" t="s">
        <v>67</v>
      </c>
    </row>
    <row r="18" spans="2:8" x14ac:dyDescent="0.2">
      <c r="B18" s="11">
        <v>43389</v>
      </c>
      <c r="C18" s="3" t="s">
        <v>14</v>
      </c>
      <c r="D18" s="3" t="s">
        <v>60</v>
      </c>
      <c r="E18" s="6">
        <v>50</v>
      </c>
      <c r="F18" s="5">
        <f>1.15+2.5</f>
        <v>3.65</v>
      </c>
      <c r="G18" s="26"/>
      <c r="H18" s="15" t="s">
        <v>42</v>
      </c>
    </row>
    <row r="19" spans="2:8" x14ac:dyDescent="0.2">
      <c r="B19" s="11">
        <v>43398</v>
      </c>
      <c r="C19" s="3" t="s">
        <v>14</v>
      </c>
      <c r="D19" s="3" t="s">
        <v>68</v>
      </c>
      <c r="E19" s="6">
        <v>45</v>
      </c>
      <c r="F19" s="5">
        <v>2.25</v>
      </c>
      <c r="G19" s="26"/>
      <c r="H19" s="15" t="s">
        <v>41</v>
      </c>
    </row>
    <row r="20" spans="2:8" x14ac:dyDescent="0.2">
      <c r="B20" s="11">
        <v>43413</v>
      </c>
      <c r="C20" s="3" t="s">
        <v>14</v>
      </c>
      <c r="D20" s="3" t="s">
        <v>69</v>
      </c>
      <c r="E20" s="6">
        <v>32</v>
      </c>
      <c r="F20" s="5">
        <v>1.6</v>
      </c>
      <c r="G20" s="26"/>
      <c r="H20" s="15" t="s">
        <v>70</v>
      </c>
    </row>
    <row r="21" spans="2:8" x14ac:dyDescent="0.2">
      <c r="B21" s="11">
        <v>43420</v>
      </c>
      <c r="C21" s="3" t="s">
        <v>14</v>
      </c>
      <c r="D21" s="3" t="s">
        <v>45</v>
      </c>
      <c r="E21" s="6">
        <v>50</v>
      </c>
      <c r="F21" s="5">
        <f>1.15+2.5</f>
        <v>3.65</v>
      </c>
      <c r="G21" s="26"/>
      <c r="H21" s="15" t="s">
        <v>42</v>
      </c>
    </row>
    <row r="22" spans="2:8" x14ac:dyDescent="0.2">
      <c r="B22" s="11">
        <v>43431</v>
      </c>
      <c r="C22" s="3" t="s">
        <v>14</v>
      </c>
      <c r="D22" s="3" t="s">
        <v>71</v>
      </c>
      <c r="E22" s="6">
        <v>45</v>
      </c>
      <c r="F22" s="5">
        <v>2.25</v>
      </c>
      <c r="G22" s="26"/>
      <c r="H22" s="15" t="s">
        <v>41</v>
      </c>
    </row>
    <row r="23" spans="2:8" x14ac:dyDescent="0.2">
      <c r="B23" s="11">
        <v>43446</v>
      </c>
      <c r="C23" s="3" t="s">
        <v>14</v>
      </c>
      <c r="D23" s="3" t="s">
        <v>71</v>
      </c>
      <c r="E23" s="6">
        <v>45</v>
      </c>
      <c r="F23" s="5">
        <v>2.25</v>
      </c>
      <c r="G23" s="26"/>
      <c r="H23" s="15" t="s">
        <v>41</v>
      </c>
    </row>
    <row r="24" spans="2:8" x14ac:dyDescent="0.2">
      <c r="B24" s="11">
        <v>43450</v>
      </c>
      <c r="C24" s="3" t="s">
        <v>14</v>
      </c>
      <c r="D24" s="3" t="s">
        <v>77</v>
      </c>
      <c r="E24" s="6">
        <v>500</v>
      </c>
      <c r="F24" s="5">
        <v>25</v>
      </c>
      <c r="G24" s="26"/>
      <c r="H24" s="15" t="s">
        <v>42</v>
      </c>
    </row>
    <row r="25" spans="2:8" x14ac:dyDescent="0.2">
      <c r="B25" s="11">
        <v>43452</v>
      </c>
      <c r="C25" s="3" t="s">
        <v>14</v>
      </c>
      <c r="D25" s="3" t="s">
        <v>60</v>
      </c>
      <c r="E25" s="6">
        <v>50</v>
      </c>
      <c r="F25" s="5">
        <f>2.5+1.15</f>
        <v>3.65</v>
      </c>
      <c r="G25" s="26"/>
      <c r="H25" s="15" t="s">
        <v>42</v>
      </c>
    </row>
    <row r="26" spans="2:8" x14ac:dyDescent="0.2">
      <c r="B26" s="11">
        <v>43479</v>
      </c>
      <c r="C26" s="3" t="s">
        <v>14</v>
      </c>
      <c r="D26" s="3" t="s">
        <v>71</v>
      </c>
      <c r="E26" s="6">
        <v>45</v>
      </c>
      <c r="F26" s="5">
        <v>2.25</v>
      </c>
      <c r="G26" s="26"/>
      <c r="H26" s="15" t="s">
        <v>41</v>
      </c>
    </row>
    <row r="27" spans="2:8" x14ac:dyDescent="0.2">
      <c r="B27" s="22">
        <v>43479</v>
      </c>
      <c r="C27" s="20" t="s">
        <v>14</v>
      </c>
      <c r="D27" s="20" t="s">
        <v>60</v>
      </c>
      <c r="E27" s="23">
        <v>50</v>
      </c>
      <c r="F27" s="30">
        <v>3.65</v>
      </c>
      <c r="G27" s="27"/>
      <c r="H27" s="21" t="s">
        <v>42</v>
      </c>
    </row>
    <row r="28" spans="2:8" x14ac:dyDescent="0.2">
      <c r="B28" s="11">
        <v>43327</v>
      </c>
      <c r="C28" s="3" t="s">
        <v>46</v>
      </c>
      <c r="D28" s="3" t="s">
        <v>47</v>
      </c>
      <c r="E28" s="6"/>
      <c r="G28" s="26">
        <v>60.61</v>
      </c>
      <c r="H28" s="15"/>
    </row>
    <row r="29" spans="2:8" x14ac:dyDescent="0.2">
      <c r="B29" s="11">
        <v>43391</v>
      </c>
      <c r="C29" s="3" t="s">
        <v>61</v>
      </c>
      <c r="D29" s="3" t="s">
        <v>62</v>
      </c>
      <c r="E29" s="6"/>
      <c r="G29" s="26">
        <v>21.98</v>
      </c>
      <c r="H29" s="15"/>
    </row>
    <row r="30" spans="2:8" x14ac:dyDescent="0.2">
      <c r="B30" s="11">
        <v>43444</v>
      </c>
      <c r="C30" s="3" t="s">
        <v>48</v>
      </c>
      <c r="D30" s="3" t="s">
        <v>72</v>
      </c>
      <c r="E30" s="6"/>
      <c r="G30" s="26">
        <v>10</v>
      </c>
      <c r="H30" s="15"/>
    </row>
    <row r="31" spans="2:8" ht="15" customHeight="1" thickBot="1" x14ac:dyDescent="0.25">
      <c r="B31" s="17" t="s">
        <v>19</v>
      </c>
      <c r="C31" s="16"/>
      <c r="D31" s="16"/>
      <c r="E31" s="18">
        <f>SUM(E8:E30)</f>
        <v>1322</v>
      </c>
      <c r="F31" s="18">
        <f t="shared" ref="F31:G31" si="0">SUM(F8:F30)</f>
        <v>77.040000000000006</v>
      </c>
      <c r="G31" s="18">
        <f t="shared" si="0"/>
        <v>92.59</v>
      </c>
      <c r="H31" s="29"/>
    </row>
  </sheetData>
  <autoFilter ref="B7:G31" xr:uid="{00000000-0009-0000-0000-000005000000}"/>
  <sortState xmlns:xlrd2="http://schemas.microsoft.com/office/spreadsheetml/2017/richdata2" ref="B95:H103">
    <sortCondition ref="B95:B10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5"/>
  <sheetViews>
    <sheetView tabSelected="1" zoomScaleNormal="100" workbookViewId="0">
      <selection activeCell="A2" sqref="A2"/>
    </sheetView>
  </sheetViews>
  <sheetFormatPr baseColWidth="10" defaultColWidth="8.83203125" defaultRowHeight="15" x14ac:dyDescent="0.2"/>
  <cols>
    <col min="1" max="1" width="31.83203125" customWidth="1"/>
    <col min="2" max="2" width="20.6640625" customWidth="1"/>
    <col min="3" max="3" width="20.1640625" customWidth="1"/>
    <col min="4" max="7" width="18.6640625" customWidth="1"/>
    <col min="8" max="9" width="8.83203125" customWidth="1"/>
  </cols>
  <sheetData>
    <row r="1" spans="1:6" ht="16" thickBot="1" x14ac:dyDescent="0.25">
      <c r="A1" s="34" t="s">
        <v>111</v>
      </c>
      <c r="B1" s="52" t="s">
        <v>87</v>
      </c>
      <c r="C1" s="35" t="s">
        <v>18</v>
      </c>
      <c r="D1" s="36" t="s">
        <v>21</v>
      </c>
      <c r="E1" s="36" t="s">
        <v>22</v>
      </c>
      <c r="F1" s="37" t="s">
        <v>20</v>
      </c>
    </row>
    <row r="2" spans="1:6" x14ac:dyDescent="0.2">
      <c r="A2" s="38" t="s">
        <v>88</v>
      </c>
      <c r="B2" s="39">
        <v>1299.04</v>
      </c>
      <c r="C2" s="39"/>
      <c r="D2" s="40"/>
      <c r="E2" s="40"/>
      <c r="F2" s="44">
        <f>B2+C2-D2-E2</f>
        <v>1299.04</v>
      </c>
    </row>
    <row r="3" spans="1:6" x14ac:dyDescent="0.2">
      <c r="A3" s="53" t="s">
        <v>89</v>
      </c>
      <c r="B3" s="54">
        <v>0</v>
      </c>
      <c r="C3" s="54"/>
      <c r="D3" s="55"/>
      <c r="E3" s="55"/>
      <c r="F3" s="44">
        <f>B3+C3-D3-E3</f>
        <v>0</v>
      </c>
    </row>
    <row r="4" spans="1:6" x14ac:dyDescent="0.2">
      <c r="A4" s="41" t="s">
        <v>90</v>
      </c>
      <c r="B4" s="42">
        <v>8736.52</v>
      </c>
      <c r="C4" s="42"/>
      <c r="D4" s="43"/>
      <c r="E4" s="43"/>
      <c r="F4" s="44">
        <f t="shared" ref="F4:F44" si="0">B4+C4-D4-E4</f>
        <v>8736.52</v>
      </c>
    </row>
    <row r="5" spans="1:6" x14ac:dyDescent="0.2">
      <c r="A5" s="41" t="s">
        <v>91</v>
      </c>
      <c r="B5" s="42">
        <v>95.36</v>
      </c>
      <c r="C5" s="42"/>
      <c r="D5" s="43"/>
      <c r="E5" s="43"/>
      <c r="F5" s="44">
        <f t="shared" si="0"/>
        <v>95.36</v>
      </c>
    </row>
    <row r="6" spans="1:6" x14ac:dyDescent="0.2">
      <c r="A6" s="41" t="s">
        <v>92</v>
      </c>
      <c r="B6" s="42">
        <v>2730.62</v>
      </c>
      <c r="C6" s="42"/>
      <c r="D6" s="43"/>
      <c r="E6" s="43"/>
      <c r="F6" s="44">
        <f t="shared" si="0"/>
        <v>2730.62</v>
      </c>
    </row>
    <row r="7" spans="1:6" x14ac:dyDescent="0.2">
      <c r="A7" s="41" t="s">
        <v>27</v>
      </c>
      <c r="B7" s="42">
        <v>460.52</v>
      </c>
      <c r="C7" s="42"/>
      <c r="D7" s="43"/>
      <c r="E7" s="43"/>
      <c r="F7" s="44">
        <f t="shared" si="0"/>
        <v>460.52</v>
      </c>
    </row>
    <row r="8" spans="1:6" x14ac:dyDescent="0.2">
      <c r="A8" s="41" t="s">
        <v>37</v>
      </c>
      <c r="B8" s="42">
        <v>3838.53</v>
      </c>
      <c r="C8" s="42"/>
      <c r="D8" s="43"/>
      <c r="E8" s="43"/>
      <c r="F8" s="44">
        <f t="shared" si="0"/>
        <v>3838.53</v>
      </c>
    </row>
    <row r="9" spans="1:6" x14ac:dyDescent="0.2">
      <c r="A9" s="41" t="s">
        <v>73</v>
      </c>
      <c r="B9" s="42">
        <v>984.69999999999993</v>
      </c>
      <c r="C9" s="42"/>
      <c r="D9" s="43"/>
      <c r="E9" s="43"/>
      <c r="F9" s="44">
        <f t="shared" si="0"/>
        <v>984.69999999999993</v>
      </c>
    </row>
    <row r="10" spans="1:6" x14ac:dyDescent="0.2">
      <c r="A10" s="41" t="s">
        <v>31</v>
      </c>
      <c r="B10" s="42">
        <v>216.49</v>
      </c>
      <c r="C10" s="42"/>
      <c r="D10" s="43"/>
      <c r="E10" s="43"/>
      <c r="F10" s="44">
        <f t="shared" si="0"/>
        <v>216.49</v>
      </c>
    </row>
    <row r="11" spans="1:6" x14ac:dyDescent="0.2">
      <c r="A11" s="41" t="s">
        <v>93</v>
      </c>
      <c r="B11" s="42">
        <v>1043.8499999999999</v>
      </c>
      <c r="C11" s="42"/>
      <c r="D11" s="43"/>
      <c r="E11" s="43"/>
      <c r="F11" s="44">
        <f>B11+C11-D11-E11</f>
        <v>1043.8499999999999</v>
      </c>
    </row>
    <row r="12" spans="1:6" x14ac:dyDescent="0.2">
      <c r="A12" s="41" t="s">
        <v>110</v>
      </c>
      <c r="B12" s="42">
        <v>475</v>
      </c>
      <c r="C12" s="42"/>
      <c r="D12" s="43"/>
      <c r="E12" s="43"/>
      <c r="F12" s="44">
        <f>B12+C12-D12-E12</f>
        <v>475</v>
      </c>
    </row>
    <row r="13" spans="1:6" x14ac:dyDescent="0.2">
      <c r="A13" s="41" t="s">
        <v>95</v>
      </c>
      <c r="B13" s="42">
        <v>1998.79</v>
      </c>
      <c r="C13" s="42"/>
      <c r="D13" s="43"/>
      <c r="E13" s="43"/>
      <c r="F13" s="44">
        <f t="shared" si="0"/>
        <v>1998.79</v>
      </c>
    </row>
    <row r="14" spans="1:6" x14ac:dyDescent="0.2">
      <c r="A14" s="41" t="s">
        <v>43</v>
      </c>
      <c r="B14" s="42">
        <v>425.35</v>
      </c>
      <c r="C14" s="42"/>
      <c r="D14" s="43"/>
      <c r="E14" s="43"/>
      <c r="F14" s="44">
        <f>B14+C14-D14-E14</f>
        <v>425.35</v>
      </c>
    </row>
    <row r="15" spans="1:6" x14ac:dyDescent="0.2">
      <c r="A15" s="41" t="s">
        <v>94</v>
      </c>
      <c r="B15" s="42">
        <v>1604.4</v>
      </c>
      <c r="C15" s="42"/>
      <c r="D15" s="43"/>
      <c r="E15" s="43"/>
      <c r="F15" s="44">
        <f t="shared" si="0"/>
        <v>1604.4</v>
      </c>
    </row>
    <row r="16" spans="1:6" x14ac:dyDescent="0.2">
      <c r="A16" s="41" t="s">
        <v>38</v>
      </c>
      <c r="B16" s="42">
        <v>767.89999999999986</v>
      </c>
      <c r="C16" s="42"/>
      <c r="D16" s="43"/>
      <c r="E16" s="43"/>
      <c r="F16" s="44">
        <f t="shared" si="0"/>
        <v>767.89999999999986</v>
      </c>
    </row>
    <row r="17" spans="1:6" x14ac:dyDescent="0.2">
      <c r="A17" s="41" t="s">
        <v>96</v>
      </c>
      <c r="B17" s="42">
        <v>549.02</v>
      </c>
      <c r="C17" s="42"/>
      <c r="D17" s="43"/>
      <c r="E17" s="43"/>
      <c r="F17" s="44">
        <f t="shared" si="0"/>
        <v>549.02</v>
      </c>
    </row>
    <row r="18" spans="1:6" x14ac:dyDescent="0.2">
      <c r="A18" s="41" t="s">
        <v>86</v>
      </c>
      <c r="B18" s="42">
        <v>115.92</v>
      </c>
      <c r="C18" s="42"/>
      <c r="D18" s="43"/>
      <c r="E18" s="43"/>
      <c r="F18" s="44">
        <f t="shared" si="0"/>
        <v>115.92</v>
      </c>
    </row>
    <row r="19" spans="1:6" x14ac:dyDescent="0.2">
      <c r="A19" s="41" t="s">
        <v>10</v>
      </c>
      <c r="B19" s="42">
        <v>3460.9099999999989</v>
      </c>
      <c r="C19" s="42"/>
      <c r="D19" s="43"/>
      <c r="E19" s="43"/>
      <c r="F19" s="44">
        <f t="shared" si="0"/>
        <v>3460.9099999999989</v>
      </c>
    </row>
    <row r="20" spans="1:6" x14ac:dyDescent="0.2">
      <c r="A20" s="41" t="s">
        <v>32</v>
      </c>
      <c r="B20" s="42">
        <v>158.68</v>
      </c>
      <c r="C20" s="42"/>
      <c r="D20" s="43"/>
      <c r="E20" s="43"/>
      <c r="F20" s="44">
        <f t="shared" si="0"/>
        <v>158.68</v>
      </c>
    </row>
    <row r="21" spans="1:6" x14ac:dyDescent="0.2">
      <c r="A21" s="41" t="s">
        <v>39</v>
      </c>
      <c r="B21" s="42">
        <v>998.34000000000015</v>
      </c>
      <c r="C21" s="42"/>
      <c r="D21" s="43"/>
      <c r="E21" s="43"/>
      <c r="F21" s="44">
        <f t="shared" si="0"/>
        <v>998.34000000000015</v>
      </c>
    </row>
    <row r="22" spans="1:6" x14ac:dyDescent="0.2">
      <c r="A22" s="41" t="s">
        <v>97</v>
      </c>
      <c r="B22" s="42">
        <v>1060.3599999999983</v>
      </c>
      <c r="C22" s="42"/>
      <c r="D22" s="43"/>
      <c r="E22" s="43"/>
      <c r="F22" s="44">
        <f t="shared" si="0"/>
        <v>1060.3599999999983</v>
      </c>
    </row>
    <row r="23" spans="1:6" x14ac:dyDescent="0.2">
      <c r="A23" s="41" t="s">
        <v>15</v>
      </c>
      <c r="B23" s="42">
        <v>1985.5700000000006</v>
      </c>
      <c r="C23" s="42"/>
      <c r="D23" s="43"/>
      <c r="E23" s="43"/>
      <c r="F23" s="44">
        <f t="shared" si="0"/>
        <v>1985.5700000000006</v>
      </c>
    </row>
    <row r="24" spans="1:6" x14ac:dyDescent="0.2">
      <c r="A24" s="41" t="s">
        <v>98</v>
      </c>
      <c r="B24" s="42">
        <v>98.619999999999095</v>
      </c>
      <c r="C24" s="42"/>
      <c r="D24" s="43"/>
      <c r="E24" s="43"/>
      <c r="F24" s="44">
        <f t="shared" si="0"/>
        <v>98.619999999999095</v>
      </c>
    </row>
    <row r="25" spans="1:6" x14ac:dyDescent="0.2">
      <c r="A25" s="41" t="s">
        <v>100</v>
      </c>
      <c r="B25" s="42">
        <v>741.9</v>
      </c>
      <c r="C25" s="42"/>
      <c r="D25" s="43"/>
      <c r="E25" s="43"/>
      <c r="F25" s="44">
        <f t="shared" si="0"/>
        <v>741.9</v>
      </c>
    </row>
    <row r="26" spans="1:6" x14ac:dyDescent="0.2">
      <c r="A26" s="41" t="s">
        <v>84</v>
      </c>
      <c r="B26" s="42">
        <v>69.400000000000006</v>
      </c>
      <c r="C26" s="42"/>
      <c r="D26" s="43"/>
      <c r="E26" s="43"/>
      <c r="F26" s="44">
        <f t="shared" si="0"/>
        <v>69.400000000000006</v>
      </c>
    </row>
    <row r="27" spans="1:6" x14ac:dyDescent="0.2">
      <c r="A27" s="41" t="s">
        <v>99</v>
      </c>
      <c r="B27" s="42">
        <v>5335.8</v>
      </c>
      <c r="C27" s="42"/>
      <c r="D27" s="43"/>
      <c r="E27" s="43"/>
      <c r="F27" s="44">
        <f>B27+C27-D27-E27</f>
        <v>5335.8</v>
      </c>
    </row>
    <row r="28" spans="1:6" x14ac:dyDescent="0.2">
      <c r="A28" s="41" t="s">
        <v>101</v>
      </c>
      <c r="B28" s="42">
        <v>-459.5300000000002</v>
      </c>
      <c r="C28" s="42"/>
      <c r="D28" s="43"/>
      <c r="E28" s="43"/>
      <c r="F28" s="44">
        <f t="shared" si="0"/>
        <v>-459.5300000000002</v>
      </c>
    </row>
    <row r="29" spans="1:6" x14ac:dyDescent="0.2">
      <c r="A29" s="41" t="s">
        <v>102</v>
      </c>
      <c r="B29" s="42">
        <v>47.51</v>
      </c>
      <c r="C29" s="42"/>
      <c r="D29" s="43"/>
      <c r="E29" s="43"/>
      <c r="F29" s="44">
        <f t="shared" si="0"/>
        <v>47.51</v>
      </c>
    </row>
    <row r="30" spans="1:6" x14ac:dyDescent="0.2">
      <c r="A30" s="41" t="s">
        <v>103</v>
      </c>
      <c r="B30" s="42">
        <v>2625.8999999999996</v>
      </c>
      <c r="C30" s="42"/>
      <c r="D30" s="43"/>
      <c r="E30" s="43"/>
      <c r="F30" s="44">
        <f t="shared" si="0"/>
        <v>2625.8999999999996</v>
      </c>
    </row>
    <row r="31" spans="1:6" x14ac:dyDescent="0.2">
      <c r="A31" s="41" t="s">
        <v>104</v>
      </c>
      <c r="B31" s="42">
        <v>2738.7099999999996</v>
      </c>
      <c r="C31" s="42"/>
      <c r="D31" s="43"/>
      <c r="E31" s="43"/>
      <c r="F31" s="44">
        <f t="shared" si="0"/>
        <v>2738.7099999999996</v>
      </c>
    </row>
    <row r="32" spans="1:6" x14ac:dyDescent="0.2">
      <c r="A32" s="41" t="s">
        <v>34</v>
      </c>
      <c r="B32" s="42">
        <v>6717.9000000000005</v>
      </c>
      <c r="C32" s="42"/>
      <c r="D32" s="43"/>
      <c r="E32" s="43"/>
      <c r="F32" s="44">
        <f t="shared" si="0"/>
        <v>6717.9000000000005</v>
      </c>
    </row>
    <row r="33" spans="1:6" x14ac:dyDescent="0.2">
      <c r="A33" s="41" t="s">
        <v>28</v>
      </c>
      <c r="B33" s="42">
        <v>156.96</v>
      </c>
      <c r="C33" s="42"/>
      <c r="D33" s="43"/>
      <c r="E33" s="43"/>
      <c r="F33" s="44">
        <f t="shared" si="0"/>
        <v>156.96</v>
      </c>
    </row>
    <row r="34" spans="1:6" x14ac:dyDescent="0.2">
      <c r="A34" s="41" t="s">
        <v>105</v>
      </c>
      <c r="B34" s="42">
        <v>0</v>
      </c>
      <c r="C34" s="42"/>
      <c r="D34" s="43"/>
      <c r="E34" s="43"/>
      <c r="F34" s="44">
        <f t="shared" si="0"/>
        <v>0</v>
      </c>
    </row>
    <row r="35" spans="1:6" x14ac:dyDescent="0.2">
      <c r="A35" s="41" t="s">
        <v>106</v>
      </c>
      <c r="B35" s="42">
        <v>1269.44</v>
      </c>
      <c r="C35" s="42"/>
      <c r="D35" s="43"/>
      <c r="E35" s="43"/>
      <c r="F35" s="44">
        <f t="shared" si="0"/>
        <v>1269.44</v>
      </c>
    </row>
    <row r="36" spans="1:6" x14ac:dyDescent="0.2">
      <c r="A36" s="41" t="s">
        <v>107</v>
      </c>
      <c r="B36" s="42">
        <v>3159.3900000000003</v>
      </c>
      <c r="C36" s="42"/>
      <c r="D36" s="43"/>
      <c r="E36" s="43"/>
      <c r="F36" s="44">
        <f t="shared" si="0"/>
        <v>3159.3900000000003</v>
      </c>
    </row>
    <row r="37" spans="1:6" x14ac:dyDescent="0.2">
      <c r="A37" s="41" t="s">
        <v>108</v>
      </c>
      <c r="B37" s="42">
        <v>2985.79</v>
      </c>
      <c r="C37" s="42"/>
      <c r="D37" s="43"/>
      <c r="E37" s="43"/>
      <c r="F37" s="44">
        <f t="shared" si="0"/>
        <v>2985.79</v>
      </c>
    </row>
    <row r="38" spans="1:6" x14ac:dyDescent="0.2">
      <c r="A38" s="41" t="s">
        <v>109</v>
      </c>
      <c r="B38" s="42">
        <v>647.11</v>
      </c>
      <c r="C38" s="42"/>
      <c r="D38" s="43"/>
      <c r="E38" s="43"/>
      <c r="F38" s="44">
        <f t="shared" si="0"/>
        <v>647.11</v>
      </c>
    </row>
    <row r="39" spans="1:6" x14ac:dyDescent="0.2">
      <c r="A39" s="41" t="s">
        <v>11</v>
      </c>
      <c r="B39" s="42">
        <v>-3768.8500000000004</v>
      </c>
      <c r="C39" s="42"/>
      <c r="D39" s="43"/>
      <c r="E39" s="43"/>
      <c r="F39" s="44">
        <f t="shared" si="0"/>
        <v>-3768.8500000000004</v>
      </c>
    </row>
    <row r="40" spans="1:6" x14ac:dyDescent="0.2">
      <c r="A40" s="41" t="s">
        <v>9</v>
      </c>
      <c r="B40" s="42">
        <v>12317.48</v>
      </c>
      <c r="C40" s="42"/>
      <c r="D40" s="43"/>
      <c r="E40" s="43"/>
      <c r="F40" s="44">
        <f t="shared" si="0"/>
        <v>12317.48</v>
      </c>
    </row>
    <row r="41" spans="1:6" x14ac:dyDescent="0.2">
      <c r="A41" s="41" t="s">
        <v>83</v>
      </c>
      <c r="B41" s="42">
        <v>147.06999999999994</v>
      </c>
      <c r="C41" s="42"/>
      <c r="D41" s="43"/>
      <c r="E41" s="43"/>
      <c r="F41" s="44">
        <f t="shared" si="0"/>
        <v>147.06999999999994</v>
      </c>
    </row>
    <row r="42" spans="1:6" x14ac:dyDescent="0.2">
      <c r="A42" s="41" t="s">
        <v>85</v>
      </c>
      <c r="B42" s="42">
        <v>258.8</v>
      </c>
      <c r="C42" s="42"/>
      <c r="D42" s="43"/>
      <c r="E42" s="43"/>
      <c r="F42" s="44">
        <f t="shared" si="0"/>
        <v>258.8</v>
      </c>
    </row>
    <row r="43" spans="1:6" x14ac:dyDescent="0.2">
      <c r="A43" s="41" t="s">
        <v>12</v>
      </c>
      <c r="B43" s="42">
        <v>7611.7500000000146</v>
      </c>
      <c r="C43" s="42"/>
      <c r="D43" s="43"/>
      <c r="E43" s="43"/>
      <c r="F43" s="44">
        <f t="shared" si="0"/>
        <v>7611.7500000000146</v>
      </c>
    </row>
    <row r="44" spans="1:6" ht="16" thickBot="1" x14ac:dyDescent="0.25">
      <c r="A44" s="45" t="s">
        <v>29</v>
      </c>
      <c r="B44" s="47">
        <v>4000.3799999999992</v>
      </c>
      <c r="C44" s="47"/>
      <c r="D44" s="48"/>
      <c r="E44" s="48"/>
      <c r="F44" s="44">
        <f t="shared" si="0"/>
        <v>4000.3799999999992</v>
      </c>
    </row>
    <row r="45" spans="1:6" ht="16" thickBot="1" x14ac:dyDescent="0.25">
      <c r="A45" s="46" t="s">
        <v>17</v>
      </c>
      <c r="B45" s="49">
        <f>SUM(B2:B44)</f>
        <v>79707.400000000052</v>
      </c>
      <c r="C45" s="49">
        <f>SUM(C2:C44)</f>
        <v>0</v>
      </c>
      <c r="D45" s="50">
        <f t="shared" ref="D45:F45" si="1">SUM(D2:D44)</f>
        <v>0</v>
      </c>
      <c r="E45" s="50">
        <f t="shared" si="1"/>
        <v>0</v>
      </c>
      <c r="F45" s="51">
        <f t="shared" si="1"/>
        <v>79707.400000000052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OSU Rugby Team</vt:lpstr>
      <vt:lpstr>Adventure Leadership</vt:lpstr>
      <vt:lpstr>Intramural Sports</vt:lpstr>
      <vt:lpstr>Taylor Reedy Intramural</vt:lpstr>
      <vt:lpstr>Rec Sports</vt:lpstr>
      <vt:lpstr>Summary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Kent, Kay</dc:creator>
  <cp:lastModifiedBy>Sabbe, Kevin</cp:lastModifiedBy>
  <cp:lastPrinted>2019-10-07T22:50:43Z</cp:lastPrinted>
  <dcterms:created xsi:type="dcterms:W3CDTF">2014-09-23T17:02:26Z</dcterms:created>
  <dcterms:modified xsi:type="dcterms:W3CDTF">2025-05-05T22:42:07Z</dcterms:modified>
</cp:coreProperties>
</file>