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S:\New Share Drive Structure\Area\Sports &amp; Special Programs\Budget\Sport Club Budget\Foundation\2024-25\"/>
    </mc:Choice>
  </mc:AlternateContent>
  <xr:revisionPtr revIDLastSave="0" documentId="13_ncr:1_{2F69D900-6EB9-46CD-90F8-B5BFD923B310}" xr6:coauthVersionLast="47" xr6:coauthVersionMax="47" xr10:uidLastSave="{00000000-0000-0000-0000-000000000000}"/>
  <bookViews>
    <workbookView xWindow="-120" yWindow="-120" windowWidth="29040" windowHeight="15720" tabRatio="838" activeTab="6" xr2:uid="{00000000-000D-0000-FFFF-FFFF00000000}"/>
  </bookViews>
  <sheets>
    <sheet name="Summary" sheetId="1" r:id="rId1"/>
    <sheet name="OSU Rugby Team" sheetId="3" state="hidden" r:id="rId2"/>
    <sheet name="Adventure Leadership" sheetId="4" state="hidden" r:id="rId3"/>
    <sheet name="Intramural Sports" sheetId="5" state="hidden" r:id="rId4"/>
    <sheet name="Taylor Reedy Intramural" sheetId="8" state="hidden" r:id="rId5"/>
    <sheet name="Rec Sports" sheetId="6" state="hidden" r:id="rId6"/>
    <sheet name="OSU Sports Club" sheetId="7" r:id="rId7"/>
    <sheet name="Sheet1" sheetId="9" r:id="rId8"/>
  </sheets>
  <definedNames>
    <definedName name="_xlnm._FilterDatabase" localSheetId="6" hidden="1">'OSU Sports Club'!$B$53:$J$508</definedName>
    <definedName name="_xlnm._FilterDatabase" localSheetId="5" hidden="1">'Rec Sports'!$B$7:$G$31</definedName>
  </definedNames>
  <calcPr calcId="191029"/>
  <pivotCaches>
    <pivotCache cacheId="32" r:id="rId9"/>
  </pivotCache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3" i="7" l="1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89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506" i="7"/>
  <c r="H507" i="7"/>
  <c r="H508" i="7"/>
  <c r="H509" i="7"/>
  <c r="H510" i="7"/>
  <c r="H511" i="7"/>
  <c r="H512" i="7"/>
  <c r="H513" i="7"/>
  <c r="H514" i="7"/>
  <c r="H536" i="7"/>
  <c r="H537" i="7"/>
  <c r="H538" i="7"/>
  <c r="H539" i="7"/>
  <c r="H540" i="7"/>
  <c r="H541" i="7"/>
  <c r="H542" i="7"/>
  <c r="H543" i="7"/>
  <c r="H544" i="7"/>
  <c r="H545" i="7"/>
  <c r="G593" i="7" l="1"/>
  <c r="H548" i="7" l="1"/>
  <c r="H547" i="7"/>
  <c r="H546" i="7"/>
  <c r="H555" i="7"/>
  <c r="H554" i="7"/>
  <c r="H553" i="7"/>
  <c r="H552" i="7"/>
  <c r="H551" i="7"/>
  <c r="H550" i="7"/>
  <c r="H549" i="7"/>
  <c r="H557" i="7"/>
  <c r="H558" i="7"/>
  <c r="H556" i="7"/>
  <c r="H95" i="7" l="1"/>
  <c r="E593" i="7" l="1"/>
  <c r="H94" i="7"/>
  <c r="H593" i="7" l="1"/>
  <c r="H91" i="7"/>
  <c r="H79" i="7"/>
  <c r="H76" i="7"/>
  <c r="H55" i="7" l="1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7" i="7"/>
  <c r="H78" i="7"/>
  <c r="H80" i="7"/>
  <c r="H81" i="7"/>
  <c r="H82" i="7"/>
  <c r="H83" i="7"/>
  <c r="H84" i="7"/>
  <c r="H85" i="7"/>
  <c r="H86" i="7"/>
  <c r="H87" i="7"/>
  <c r="H88" i="7"/>
  <c r="H90" i="7"/>
  <c r="H92" i="7"/>
  <c r="H93" i="7"/>
  <c r="F593" i="7" l="1"/>
  <c r="C4" i="7"/>
  <c r="H10" i="5"/>
  <c r="G10" i="5"/>
  <c r="F10" i="5"/>
  <c r="C4" i="5" s="1"/>
  <c r="H14" i="3"/>
  <c r="G12" i="3"/>
  <c r="F11" i="8"/>
  <c r="E11" i="8"/>
  <c r="D11" i="8"/>
  <c r="G13" i="3"/>
  <c r="F14" i="3"/>
  <c r="C4" i="3" s="1"/>
  <c r="F25" i="6"/>
  <c r="G31" i="6"/>
  <c r="E31" i="6"/>
  <c r="C3" i="6" s="1"/>
  <c r="F21" i="6"/>
  <c r="F18" i="6"/>
  <c r="F17" i="6"/>
  <c r="F16" i="6"/>
  <c r="F15" i="6"/>
  <c r="F14" i="6"/>
  <c r="G9" i="3"/>
  <c r="F10" i="6"/>
  <c r="F8" i="6"/>
  <c r="C5" i="4"/>
  <c r="C4" i="4"/>
  <c r="C4" i="8"/>
  <c r="C6" i="8" s="1"/>
  <c r="H54" i="7"/>
  <c r="C3" i="7" s="1"/>
  <c r="C6" i="4" l="1"/>
  <c r="C5" i="5"/>
  <c r="G14" i="3"/>
  <c r="C5" i="3" s="1"/>
  <c r="C6" i="3" s="1"/>
  <c r="F31" i="6"/>
  <c r="C4" i="6" s="1"/>
  <c r="C5" i="6" s="1"/>
  <c r="C6" i="5"/>
  <c r="C5" i="7"/>
  <c r="C6" i="7" l="1"/>
  <c r="B12" i="1" s="1"/>
</calcChain>
</file>

<file path=xl/sharedStrings.xml><?xml version="1.0" encoding="utf-8"?>
<sst xmlns="http://schemas.openxmlformats.org/spreadsheetml/2006/main" count="1254" uniqueCount="407">
  <si>
    <t>RECREATIONAL SPORTS</t>
  </si>
  <si>
    <t>Account Name</t>
  </si>
  <si>
    <t>Project #</t>
  </si>
  <si>
    <t>FS #</t>
  </si>
  <si>
    <t>OSU Rugby Team Fund</t>
  </si>
  <si>
    <t>4100-773660</t>
  </si>
  <si>
    <t>FS3430 MRUG</t>
  </si>
  <si>
    <t>OSU Sport Club Program Fund</t>
  </si>
  <si>
    <t>4100-774390</t>
  </si>
  <si>
    <t>FS3430</t>
  </si>
  <si>
    <t>Intramural Sports Fund</t>
  </si>
  <si>
    <t>4110-750060</t>
  </si>
  <si>
    <t>Recreational Sports Fund</t>
  </si>
  <si>
    <t>4110-773870</t>
  </si>
  <si>
    <t xml:space="preserve"> DATE:   </t>
  </si>
  <si>
    <t>Balance</t>
  </si>
  <si>
    <t>Foundation Accounts:</t>
  </si>
  <si>
    <t>4100-773880</t>
  </si>
  <si>
    <t>NAME</t>
  </si>
  <si>
    <t>Chgs/offset</t>
  </si>
  <si>
    <t>Donation use</t>
  </si>
  <si>
    <t>Women's Rugby</t>
  </si>
  <si>
    <t>Men's Lacrosse</t>
  </si>
  <si>
    <t>OSU Tennis Club</t>
  </si>
  <si>
    <t>Women's Lacrosse</t>
  </si>
  <si>
    <r>
      <t>R</t>
    </r>
    <r>
      <rPr>
        <sz val="12"/>
        <color theme="1"/>
        <rFont val="Calibri"/>
        <family val="2"/>
        <scheme val="minor"/>
      </rPr>
      <t>emaining</t>
    </r>
  </si>
  <si>
    <t>Cycling Club</t>
  </si>
  <si>
    <t>Women's Volleyball</t>
  </si>
  <si>
    <t>Expenses</t>
  </si>
  <si>
    <t>Contribution</t>
  </si>
  <si>
    <t>Men's Volleyball</t>
  </si>
  <si>
    <t>Polo Club</t>
  </si>
  <si>
    <t>Date</t>
  </si>
  <si>
    <t>Grand Total</t>
  </si>
  <si>
    <t>Sum of Contribution</t>
  </si>
  <si>
    <t>Total</t>
  </si>
  <si>
    <t>Sum of Remaining</t>
  </si>
  <si>
    <t>Sum of Chgs/offset</t>
  </si>
  <si>
    <t>Sum of Expenses</t>
  </si>
  <si>
    <t>Account</t>
  </si>
  <si>
    <t>Revenue</t>
  </si>
  <si>
    <t xml:space="preserve">Revenue </t>
  </si>
  <si>
    <t>Expense</t>
  </si>
  <si>
    <t xml:space="preserve">OSU Sport Club Program </t>
  </si>
  <si>
    <t>Racquetball Club</t>
  </si>
  <si>
    <t>Name</t>
  </si>
  <si>
    <t>Disc Golf</t>
  </si>
  <si>
    <t>Men's Water Polo Club</t>
  </si>
  <si>
    <t>Stock Horse</t>
  </si>
  <si>
    <t>Women's Water Polo</t>
  </si>
  <si>
    <t>OSU Event Team</t>
  </si>
  <si>
    <t xml:space="preserve">4100-773670 </t>
  </si>
  <si>
    <t>Taylor Reedy Intramural Sports Program Fund</t>
  </si>
  <si>
    <t>Bowling Club</t>
  </si>
  <si>
    <t>Gymnastics Club</t>
  </si>
  <si>
    <t>Sailing Club</t>
  </si>
  <si>
    <t>Archery Club</t>
  </si>
  <si>
    <t xml:space="preserve">Judo Club </t>
  </si>
  <si>
    <t>Baseball Club</t>
  </si>
  <si>
    <t>Men's Ultimate Disc Club</t>
  </si>
  <si>
    <t>Running Club</t>
  </si>
  <si>
    <t>Equestrian Drill</t>
  </si>
  <si>
    <t>IHSA Equestrian</t>
  </si>
  <si>
    <t>Men's Rugby</t>
  </si>
  <si>
    <t xml:space="preserve"> Taylor Reedy Intramural Sports Program Fund</t>
  </si>
  <si>
    <t>Sport Club Program (N/A)</t>
  </si>
  <si>
    <t xml:space="preserve">SNOW,TROY,R </t>
  </si>
  <si>
    <t>Adventure Leadership Fund</t>
  </si>
  <si>
    <t>Dodgeball</t>
  </si>
  <si>
    <t>Indoor Rock Climbing</t>
  </si>
  <si>
    <t>Taekwondo Club</t>
  </si>
  <si>
    <t>Men's Soccer</t>
  </si>
  <si>
    <t>Address</t>
  </si>
  <si>
    <t xml:space="preserve">3354 N.W. 24th Ave. Albany OR 97321-9532 </t>
  </si>
  <si>
    <t xml:space="preserve">15490 Oakdale Rd. Dallas OR 97338-9107 </t>
  </si>
  <si>
    <t xml:space="preserve">Hunter-Jumper </t>
  </si>
  <si>
    <t>Table Tennis Club</t>
  </si>
  <si>
    <t>FY19 Beginning Balance</t>
  </si>
  <si>
    <t>CLAWSON, TINA</t>
  </si>
  <si>
    <t>Publishing / Printing</t>
  </si>
  <si>
    <t xml:space="preserve">Thank you Cads for Donors </t>
  </si>
  <si>
    <t>Public Relations/Entertaining</t>
  </si>
  <si>
    <t xml:space="preserve">Distribute Quarterly Earnings 1.0% </t>
  </si>
  <si>
    <t>Contributions</t>
  </si>
  <si>
    <t xml:space="preserve">RENWICK, MICHELLE </t>
  </si>
  <si>
    <t xml:space="preserve">FRIDAY, KENNETH PATRICK </t>
  </si>
  <si>
    <t xml:space="preserve">32846 S.W. Crystal Springs Ct. Scappoose OR 97056-3711 </t>
  </si>
  <si>
    <t xml:space="preserve">247 N.W. Ash St. McMinnville OR 97128-5303 </t>
  </si>
  <si>
    <t xml:space="preserve">LARSON, JOHN M. </t>
  </si>
  <si>
    <t xml:space="preserve">FOSTER, ANDREW GORDON </t>
  </si>
  <si>
    <t xml:space="preserve">DODGE, MILES B. </t>
  </si>
  <si>
    <t>JENKINS, JOSEPH ANDREW</t>
  </si>
  <si>
    <t xml:space="preserve">SHELLEY, IAN </t>
  </si>
  <si>
    <t xml:space="preserve">CLAWSON, TINA </t>
  </si>
  <si>
    <t>Supplies - Other</t>
  </si>
  <si>
    <t>Thank you cards for collaborating with the 1st year events</t>
  </si>
  <si>
    <t xml:space="preserve">3337 S.E. Summerfield Dr. Corvallis OR 97333-2274 </t>
  </si>
  <si>
    <t xml:space="preserve">177 S.E. 119th Ave. Portland OR 97216-3703 </t>
  </si>
  <si>
    <t xml:space="preserve">P.O. Box 2359 Dayton NV 89403-2359 </t>
  </si>
  <si>
    <t xml:space="preserve">6620 S.W. Imperial Dr. Beaverton OR 97008-5308 </t>
  </si>
  <si>
    <t xml:space="preserve">50 S.W. 97th Ave. Portland OR 97225-6902 </t>
  </si>
  <si>
    <t>SNOW, TROY R.</t>
  </si>
  <si>
    <t>Triathlon Club</t>
  </si>
  <si>
    <t xml:space="preserve">OSU ANONYMOUS FRIENDS </t>
  </si>
  <si>
    <t>N/A</t>
  </si>
  <si>
    <t>Sports Clubs</t>
  </si>
  <si>
    <t xml:space="preserve">SNOW, TROY R. </t>
  </si>
  <si>
    <t xml:space="preserve">Hat and Scarf for Beaver Social Alumni Event </t>
  </si>
  <si>
    <t>Equestrian Dressage</t>
  </si>
  <si>
    <t>Contributions - Common Stock</t>
  </si>
  <si>
    <t xml:space="preserve">THIBERT, JENNIFER JO </t>
  </si>
  <si>
    <t xml:space="preserve">1174 N.E. Thousand Oak Dr. Corvallis OR 97330-9826 </t>
  </si>
  <si>
    <t xml:space="preserve">CLAWSON, JEFFREY EDWARD </t>
  </si>
  <si>
    <t>Bass Fishing Club</t>
  </si>
  <si>
    <t>CZINGER, ALLAN JACOB</t>
  </si>
  <si>
    <t xml:space="preserve">5829 S.E. 48th Ave. Portland OR 97206-6105 </t>
  </si>
  <si>
    <t xml:space="preserve">BURKE, ADAM OWEN </t>
  </si>
  <si>
    <t xml:space="preserve">1011 S. 5th St. Laramie WY 82070-4514 </t>
  </si>
  <si>
    <t>FY19 Balance as of 02/12/2019</t>
  </si>
  <si>
    <t>Tennis Club</t>
  </si>
  <si>
    <t>Women's Soccer</t>
  </si>
  <si>
    <t>Pistol</t>
  </si>
  <si>
    <t>Rifle Club</t>
  </si>
  <si>
    <t>Women's Ultimate</t>
  </si>
  <si>
    <t>Kendo</t>
  </si>
  <si>
    <t>FY25 Beginning Balance</t>
  </si>
  <si>
    <t xml:space="preserve">FY25 Balance </t>
  </si>
  <si>
    <t>FY24 Balance Rollover</t>
  </si>
  <si>
    <t>Patrick Wayne</t>
  </si>
  <si>
    <t>VERITAS SOFTWARE 10222670</t>
  </si>
  <si>
    <t>Andre Agassi Foundation 11001676</t>
  </si>
  <si>
    <t>Northern Pacific Lacrosse 11001675</t>
  </si>
  <si>
    <t>TAYLOR, KEITH MEREDITH 1212607</t>
  </si>
  <si>
    <t>JCK SUBS, INC. 10432356</t>
  </si>
  <si>
    <t>The Charles Day Company Inc. 11008638</t>
  </si>
  <si>
    <t>OLSEN,MASON,ALLYN 10876367</t>
  </si>
  <si>
    <t>ROSE,SUMMER 11009412</t>
  </si>
  <si>
    <t>ZOOK, SUZANNE LYN 10251919</t>
  </si>
  <si>
    <t>MCCRACKEN, KORI DORIS 10768215</t>
  </si>
  <si>
    <t>WEST,ABBY 10823099</t>
  </si>
  <si>
    <t>OLSEN,WAYNE,L 11009454</t>
  </si>
  <si>
    <t>SPENCER,RACHEL 10878381</t>
  </si>
  <si>
    <t>LEONI,HULDAH 11009447</t>
  </si>
  <si>
    <t>Travel</t>
  </si>
  <si>
    <t>Blue Star Charter</t>
  </si>
  <si>
    <t>AGUIAR,HALEY,ELIZABETH 10322401</t>
  </si>
  <si>
    <t>Chipotle Mexican Grill 10766038</t>
  </si>
  <si>
    <t>OLSEN,GREG 11023195</t>
  </si>
  <si>
    <t>Jersey Mike's - JCK Subs, LLC 10984609</t>
  </si>
  <si>
    <t>Blast Athletics 10986091</t>
  </si>
  <si>
    <t>LEONI, DEANN ARLINE 10170807</t>
  </si>
  <si>
    <t>LITTLE,WYATT,DAVID 11022220</t>
  </si>
  <si>
    <t>DAIGNEAULT, JULIA 10258241</t>
  </si>
  <si>
    <t>PENG,MELISSA 10170683</t>
  </si>
  <si>
    <t>BURK,WAYNE,E. 10926838</t>
  </si>
  <si>
    <t>KONO,KEVIN 11023983</t>
  </si>
  <si>
    <t>PANDA RESTAURANT GROUP INC 10188337</t>
  </si>
  <si>
    <t>Oregon Beverage Recycling Cooperative 10753054</t>
  </si>
  <si>
    <t>PIPER, WILLIAM C. 1042191</t>
  </si>
  <si>
    <t>BPS Foundation 11024330</t>
  </si>
  <si>
    <t>Starplex Corporation 10969901</t>
  </si>
  <si>
    <t>SMITH, BRENDA 10425804</t>
  </si>
  <si>
    <t>Swim</t>
  </si>
  <si>
    <t>FY25</t>
  </si>
  <si>
    <t>SPENCER,MARIANNE 11024750</t>
  </si>
  <si>
    <t>COLLYER,CANDACE 11024693</t>
  </si>
  <si>
    <t>JENNINGS,TIFFANY 11024699</t>
  </si>
  <si>
    <t>CHADWICK,DIANA 10886300</t>
  </si>
  <si>
    <t>HERRBOLDT,APRIL 10921382</t>
  </si>
  <si>
    <t>KIMMEL, NATHAN WILLIAM 10323308</t>
  </si>
  <si>
    <t>BUSICK, DEBRA JEAN 10354540</t>
  </si>
  <si>
    <t>WEBER,JUDITH,A. 11025318</t>
  </si>
  <si>
    <t>JOHNSTON, JANET 10009718</t>
  </si>
  <si>
    <t>COSTELLO,GINA 11025319</t>
  </si>
  <si>
    <t>NORRIS,PAMELA 10949778</t>
  </si>
  <si>
    <t>FINUCANE,MATTHEW 11025423</t>
  </si>
  <si>
    <t>PIPER,KEVIN 11025320</t>
  </si>
  <si>
    <t>MCKENZIE, JULIE 9578445</t>
  </si>
  <si>
    <t>RICHARDSON,JOHN,R 11026137</t>
  </si>
  <si>
    <t>BROTHERTON,RICHARD 10986003</t>
  </si>
  <si>
    <t>BROOKES,WILLIAM,M 11026139</t>
  </si>
  <si>
    <t>TOLIVER,RICHARD 11026130</t>
  </si>
  <si>
    <t>MCCABE,JOCELYN 10945678</t>
  </si>
  <si>
    <t>RICKEY,PAULINE 11026256</t>
  </si>
  <si>
    <t>ANDERSON,MARYANN 11026059</t>
  </si>
  <si>
    <t>MCCARTHY,PATRICK 11026252</t>
  </si>
  <si>
    <t>GOSE,THERESA,S 11026250</t>
  </si>
  <si>
    <t>PAVLICEK, LORI MARIE 10747706</t>
  </si>
  <si>
    <t>KLINGER,KYLE 11026260</t>
  </si>
  <si>
    <t>BORRILLO,ANGELIQUE 11026259</t>
  </si>
  <si>
    <t>LEINGANG,CRAIG,M. 11003743</t>
  </si>
  <si>
    <t>KUTT,HELEN 11026060</t>
  </si>
  <si>
    <t>MIDDLETON,CHRISTINE 11026281</t>
  </si>
  <si>
    <t>DUTTO, CORRINE 10268205</t>
  </si>
  <si>
    <t>MAKFINSKY,SALLY 11026051</t>
  </si>
  <si>
    <t>ELLSWORTH,HEIDI 11026395</t>
  </si>
  <si>
    <t>GREEN,ANDREW 10973664</t>
  </si>
  <si>
    <t>ROONEY,NATALIE 10417679</t>
  </si>
  <si>
    <t>KELLY,PIRET 11026483</t>
  </si>
  <si>
    <t>WEST,C,BRYAN 11026481</t>
  </si>
  <si>
    <t>ZAYKA,RAYMOND,P 11026479</t>
  </si>
  <si>
    <t>KNOX,MORRIS,S 11026478</t>
  </si>
  <si>
    <t>MOODY,TAMARA,J. 11007129</t>
  </si>
  <si>
    <t>MOWRY,DOROTHY,D 11026476</t>
  </si>
  <si>
    <t>BERRY,ROBYN 11026491</t>
  </si>
  <si>
    <t>LONG,JENELL,D. 10959288</t>
  </si>
  <si>
    <t>KILLPACK,DIANNE 11026502</t>
  </si>
  <si>
    <t>CHENEY-SCHOLZ,DELANEY,GRACE 11012576</t>
  </si>
  <si>
    <t>DUGGAN, SCOTT J. 10411973</t>
  </si>
  <si>
    <t>PIPPENGER,JULIE,A. 10928693</t>
  </si>
  <si>
    <t>Wollfang LLC 10931874</t>
  </si>
  <si>
    <t>DORNBURG,KAREN,A. 11005750</t>
  </si>
  <si>
    <t>MABRAY,MELVIN 11026504</t>
  </si>
  <si>
    <t>SIMS,SUSAN,MARIE 11026531</t>
  </si>
  <si>
    <t>LITTLE,CARRIE,L. 11003733</t>
  </si>
  <si>
    <t>WRIGHT,ALLEN 10931936</t>
  </si>
  <si>
    <t>BEERS,BUNNY 11026535</t>
  </si>
  <si>
    <t>THORSON,BRENDAN 11026536</t>
  </si>
  <si>
    <t>WILLIAMSON,MICHAEL 11026538</t>
  </si>
  <si>
    <t>WILLIAMSON,JACQUELYN,K. 11003530</t>
  </si>
  <si>
    <t>MCCARTHY,LAURIE,M. 11026559</t>
  </si>
  <si>
    <t>CARBONARO,JOSEPH,P. 11001938</t>
  </si>
  <si>
    <t>PARKER,MARY 11026930</t>
  </si>
  <si>
    <t>CONNOLLY, GINGER FUERST 10109796</t>
  </si>
  <si>
    <t>WARREN,KELLEY 10924139</t>
  </si>
  <si>
    <t>HANSEN,DARCY,L. 10927777</t>
  </si>
  <si>
    <t>MCNULTY,CHRISTOPHER,S. 10922009</t>
  </si>
  <si>
    <t>FOWLES,SARAH 11027003</t>
  </si>
  <si>
    <t>LEAR, JULIEANN 9507511</t>
  </si>
  <si>
    <t>TRIEGER,LAURIE 10840120</t>
  </si>
  <si>
    <t>DEUEL,RACHEL 11027077</t>
  </si>
  <si>
    <t>COOLEY,PAUL 11027065</t>
  </si>
  <si>
    <t>ROGERS,FRAZIER 11027076</t>
  </si>
  <si>
    <t>MAEDA, RIE 10742847</t>
  </si>
  <si>
    <t>HUGHSON,MARY,J. 10963853</t>
  </si>
  <si>
    <t>VANDERWHITTE ,JANINE 10882099</t>
  </si>
  <si>
    <t>MODDERMAN,DORIS 11027079</t>
  </si>
  <si>
    <t>FOX,JAMES 10981904</t>
  </si>
  <si>
    <t>COOLEY,PETER,D 11027129</t>
  </si>
  <si>
    <t>WEAVER,NANCY 11027146</t>
  </si>
  <si>
    <t>CORNWELL ARQUITT,LUKE,A. 10775038</t>
  </si>
  <si>
    <t>YOUNG,LEA 11027701</t>
  </si>
  <si>
    <t>LINDBERG,EILEEN 10980778</t>
  </si>
  <si>
    <t>RIED,DAVID 11027102</t>
  </si>
  <si>
    <t>KIEVIT,PAUL 10959394</t>
  </si>
  <si>
    <t>DELASANTA,NESKA 10980742</t>
  </si>
  <si>
    <t>HENLEY,PIERCE 11027700</t>
  </si>
  <si>
    <t>OLSEN,KEDRA 11027699</t>
  </si>
  <si>
    <t>LINDSTROM,TOM 11027702</t>
  </si>
  <si>
    <t>FREIND,STEPHEN 11027709</t>
  </si>
  <si>
    <t>OFFSHACK,JOE 11027711</t>
  </si>
  <si>
    <t>STEIN,MICHELE 11027708</t>
  </si>
  <si>
    <t>LUHMAN,CHLOE 11027707</t>
  </si>
  <si>
    <t>BERG,CATHY 11027706</t>
  </si>
  <si>
    <t>Double Good 11028343</t>
  </si>
  <si>
    <t>HAACK, ROBERT 10729302</t>
  </si>
  <si>
    <t>COSTINO,A,LORENA 11027705</t>
  </si>
  <si>
    <t>MCBYRNE,KATHLEEN 11027710</t>
  </si>
  <si>
    <t>RUSSELL,DOUGLAS 11027752</t>
  </si>
  <si>
    <t>CONSOLO,MARK 11027720</t>
  </si>
  <si>
    <t>FREIND,PETE 11027719</t>
  </si>
  <si>
    <t>MARQU,TEDDY 11027718</t>
  </si>
  <si>
    <t>ALDER,ROBERT 11027713</t>
  </si>
  <si>
    <t>WALKER,MEGAN 11027712</t>
  </si>
  <si>
    <t>KELSAY,FUNDA,ELMAS 11004284</t>
  </si>
  <si>
    <t>CASTEEL,NOAH 11027722</t>
  </si>
  <si>
    <t>JONES,GABE,K. 10825993</t>
  </si>
  <si>
    <t>STILLMAK,KIRK,W. 10924290</t>
  </si>
  <si>
    <t>HYLAND, JOHN 10756771</t>
  </si>
  <si>
    <t>MENDELSSOHN,ED 10922635</t>
  </si>
  <si>
    <t>MCLAUGHLIN,CONNOR,G. 10832087</t>
  </si>
  <si>
    <t>PETERS,DEAN 10963206</t>
  </si>
  <si>
    <t>NAVARRO,LIZETTE 11027721</t>
  </si>
  <si>
    <t>WOODS,CARTER 11027762</t>
  </si>
  <si>
    <t>THURESSON,KIRSTEN 11027761</t>
  </si>
  <si>
    <t>BALDEZ,MARYANN 10987204</t>
  </si>
  <si>
    <t>WALSH,KAREN 11027760</t>
  </si>
  <si>
    <t>LANGSTON,AMY 11027759</t>
  </si>
  <si>
    <t>MILLAR,KYLE 10998850</t>
  </si>
  <si>
    <t>REISINGER,CATHERINE 10992536</t>
  </si>
  <si>
    <t>BLOEDEL,KAISHA 11027758</t>
  </si>
  <si>
    <t>WALLS,HEATHER 11027757</t>
  </si>
  <si>
    <t>PISCITELLO, LORI 10415169</t>
  </si>
  <si>
    <t>MARTENEY, MATTHEW JOHN 10191120</t>
  </si>
  <si>
    <t>ANDERSON, KYLE GARRETT 10167985</t>
  </si>
  <si>
    <t>MOHR,LENNON 10973557</t>
  </si>
  <si>
    <t>SMITH,KRISTI 11027755</t>
  </si>
  <si>
    <t>SPRAGUE,LANDON,COLE 10980462</t>
  </si>
  <si>
    <t>HARPER,CHARLES 11027754</t>
  </si>
  <si>
    <t>AAKHUS,DANIEL,KENTARO 10903494</t>
  </si>
  <si>
    <t>ANDERSON,GARRET 11027753</t>
  </si>
  <si>
    <t>FEINBLATT,JEFF 10953971</t>
  </si>
  <si>
    <t>NOAH,TIFFANI,KRISTINE 10835597</t>
  </si>
  <si>
    <t>ELMAS,ZULFIKAR,OGUZ 11027751</t>
  </si>
  <si>
    <t>WALLS,MADGE 11027750</t>
  </si>
  <si>
    <t>HOOD,JAMIE 11027737</t>
  </si>
  <si>
    <t>MENDOZA,CHRISTIAN 11027749</t>
  </si>
  <si>
    <t>WILCOX,JACKSON 11027736</t>
  </si>
  <si>
    <t>LAFLEN,BRITTANY 11027748</t>
  </si>
  <si>
    <t>SPRUNGER,MIKE 11027735</t>
  </si>
  <si>
    <t>ROSSETTI,STEPHEN 11027747</t>
  </si>
  <si>
    <t>GLEASON,TIMOTHY 11027734</t>
  </si>
  <si>
    <t>NOAH, ANDREW KENT 10464932</t>
  </si>
  <si>
    <t>MCWILLIAMS,SARA 11027732</t>
  </si>
  <si>
    <t>WESTCAMP,MICHAEL 11027731</t>
  </si>
  <si>
    <t>CHRISTIANSON,HANS,BRANDON 11013271</t>
  </si>
  <si>
    <t>KURTZ,DIANE 11027730</t>
  </si>
  <si>
    <t>COOPER,WILLOW 10905959</t>
  </si>
  <si>
    <t>WESTCAMP,STEPHEN,A. 11006768</t>
  </si>
  <si>
    <t>PIPPENGER,BRANDI 11027728</t>
  </si>
  <si>
    <t>FEINBLATT,SHARON,E. 10964143</t>
  </si>
  <si>
    <t>JONES,JOSEPH,M. 10962777</t>
  </si>
  <si>
    <t>MORFORD,JOSHUA 10875818</t>
  </si>
  <si>
    <t>SILVERS,TURNER,R. 11012181</t>
  </si>
  <si>
    <t>HYLAND, SHAUN ERIC 10742826</t>
  </si>
  <si>
    <t>BACON,HEATHER 11027746</t>
  </si>
  <si>
    <t>ZIMPFER,CINDY 10927665</t>
  </si>
  <si>
    <t>PRINS,JORDEN 11027726</t>
  </si>
  <si>
    <t>JOHNSON,EMBRY 11027745</t>
  </si>
  <si>
    <t>SMITH,CAMERON 11027744</t>
  </si>
  <si>
    <t>VOLYNSKY,ANYA 11027743</t>
  </si>
  <si>
    <t>CENICEROS,HECTOR,MATTHEW 10905452</t>
  </si>
  <si>
    <t>THOMPSON,SAM,C. 10961147</t>
  </si>
  <si>
    <t>SANDFORD,KRISTIN,A. 10929120</t>
  </si>
  <si>
    <t>HALE,STEVEN 11027742</t>
  </si>
  <si>
    <t>WESTCAMP,RAYMOND 11027741</t>
  </si>
  <si>
    <t>GREEN,KAY 11027740</t>
  </si>
  <si>
    <t>GUIFFRE,SHEILA 11027725</t>
  </si>
  <si>
    <t>HELEWA,BRANDY 11027739</t>
  </si>
  <si>
    <t>WESTCAMP,MATT 11027738</t>
  </si>
  <si>
    <t>JONES,COLBY,KEKOA 10971095</t>
  </si>
  <si>
    <t>KALDESTAD,GARY 11027767</t>
  </si>
  <si>
    <t>WEST,JOHN 11027766</t>
  </si>
  <si>
    <t>SPRUNGER,KAREN 11027724</t>
  </si>
  <si>
    <t>FREIND,MATTHEW 11027764</t>
  </si>
  <si>
    <t>PETERSON,KELLY 11027763</t>
  </si>
  <si>
    <t>FALKNER,MATTHEW,AIDAN 11022940</t>
  </si>
  <si>
    <t>SILVERS,BRAD 11027723</t>
  </si>
  <si>
    <t>FREIND,ALICIA 11028320</t>
  </si>
  <si>
    <t>ALLEN,LISA 10938957</t>
  </si>
  <si>
    <t>COTTER,JOHN 10961624</t>
  </si>
  <si>
    <t>MILLAR, CANDICE 10081712</t>
  </si>
  <si>
    <t>OVESEN,BRIDGET,M. 10927437</t>
  </si>
  <si>
    <t>YAYLALI,DENIZ 11027947</t>
  </si>
  <si>
    <t>SANDORFI,COLLEEN 11027147</t>
  </si>
  <si>
    <t>KELLY,RONNA 10958915</t>
  </si>
  <si>
    <t>HARTER,MARY 10981258</t>
  </si>
  <si>
    <t>FOX,SUSAN,H. 10958464</t>
  </si>
  <si>
    <t>MULLENS,ANGELINA,H. 10927216</t>
  </si>
  <si>
    <t>FREIND,KRISTINE,T. 11005404</t>
  </si>
  <si>
    <t>KURTZ,ETHAN,B. 11006918</t>
  </si>
  <si>
    <t>KURTZ,KENDRA,L. 11005283</t>
  </si>
  <si>
    <t>MINO,YUKIKO 11002916</t>
  </si>
  <si>
    <t>GALL, JOSEPH 10755705</t>
  </si>
  <si>
    <t>SANDORFI,DORIT,S 11028600</t>
  </si>
  <si>
    <t>GOBLE,GLADYS,L 11028599</t>
  </si>
  <si>
    <t>MAVIGLIANO,GEORGE,J 11028598</t>
  </si>
  <si>
    <t>STEPHENS-RICH,BARBARA,E 11028597</t>
  </si>
  <si>
    <t>JENSEN, NANCY 10217609</t>
  </si>
  <si>
    <t>CONTI,J,L 11028596</t>
  </si>
  <si>
    <t>SEAHOLM,VIRGINIA,A 11028595</t>
  </si>
  <si>
    <t>FREIND,STEPHEN 11028555</t>
  </si>
  <si>
    <t>RILEY,SANDRA,G. 10981330</t>
  </si>
  <si>
    <t>SEAHOLM,EMILY,E. 11004628</t>
  </si>
  <si>
    <t>FOX,GARY,W. 10981187</t>
  </si>
  <si>
    <t>LUHRING,LUCILLE 11028616</t>
  </si>
  <si>
    <t>HILDNER,LORALEA 11028614</t>
  </si>
  <si>
    <t>MA,YVETTE 11028624</t>
  </si>
  <si>
    <t>District 13 Customs 11028620</t>
  </si>
  <si>
    <t>ANDREIS,MARGIE 11028627</t>
  </si>
  <si>
    <t>THOMAS,RICHARD,L. 10957238</t>
  </si>
  <si>
    <t>LUHRING,STACEY 10963716</t>
  </si>
  <si>
    <t>BURNSIDE,JACK,CHRISTOPHER 10905100</t>
  </si>
  <si>
    <t>TODD,NICHOLA,P. 10887493</t>
  </si>
  <si>
    <t>TEJEDA,IVANA 11028618</t>
  </si>
  <si>
    <t>WETTSTEIN,NORMAN 10980773</t>
  </si>
  <si>
    <t>EDWARDS,LORI 11028621</t>
  </si>
  <si>
    <t>FOWLES,BRIAN 11028399</t>
  </si>
  <si>
    <t>MOSAKOWSKI,JASON 11028692</t>
  </si>
  <si>
    <t>MIRSKY,SIERRA 10911615</t>
  </si>
  <si>
    <t>ALAZRAQUI,EDWARD,A. 10922664</t>
  </si>
  <si>
    <t>REYES,BRANDON 11028602</t>
  </si>
  <si>
    <t>CHRISTENSEN, SOREN 11028611</t>
  </si>
  <si>
    <t>YOUNGREN,KATHLEEN 10981880</t>
  </si>
  <si>
    <t>RASCHIO, PETER JOSEPH 10130642</t>
  </si>
  <si>
    <t>APIADO, AMY ELIZABETH 10171012</t>
  </si>
  <si>
    <t>VANNOY,SUSANNE 11032916</t>
  </si>
  <si>
    <t>CHRISTENSEN,ERIC,R. 11002213</t>
  </si>
  <si>
    <t>MA,JEFFREY 11032914</t>
  </si>
  <si>
    <t>INTERNATIONAL FLAVORS &amp; FRAGRANCES FDN 1008521</t>
  </si>
  <si>
    <t>Teradata 10984637</t>
  </si>
  <si>
    <t>SEAHOLM,LEE 11034367</t>
  </si>
  <si>
    <t>MOSAKOWSKI,FRANCES 10952593</t>
  </si>
  <si>
    <t>JOHNSON, JULIE ANN 1017997</t>
  </si>
  <si>
    <t>BERNHARDT, MARGUERITE DIANNE 9067955</t>
  </si>
  <si>
    <t>CHRISTENSEN,JOANNE,M. 11034365</t>
  </si>
  <si>
    <t>RASCHIO,PATRICIA 10946314</t>
  </si>
  <si>
    <t>HARTER,ERIC,S. 10958716</t>
  </si>
  <si>
    <t>GARCIN,ALAN 10921147</t>
  </si>
  <si>
    <t>MALOTT,ANDREA,L 11034448</t>
  </si>
  <si>
    <t>THOMAS,BARBARA 11034483</t>
  </si>
  <si>
    <t>THOMAS,RICHARD,,SR. 11034484</t>
  </si>
  <si>
    <t>YOUNG,RICHARD 10983953</t>
  </si>
  <si>
    <t>KNOX,BARTON 11034482</t>
  </si>
  <si>
    <t>Volleyball</t>
  </si>
  <si>
    <t>Grad AT Club</t>
  </si>
  <si>
    <t>Disc golf? "Men's Ultimate Disc Golf"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</si>
</sst>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2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8" tint="0.5999938962981048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theme="8" tint="0.59999389629810485"/>
      </patternFill>
    </fill>
  </fills>
  <borders count="5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medium">
        <color auto="1"/>
      </right>
      <top style="thin">
        <color indexed="64"/>
      </top>
      <bottom/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56">
    <xf numFmtId="0" fontId="0" fillId="0" borderId="0"/>
    <xf numFmtId="44" fontId="2" fillId="0" borderId="0" applyFont="0" applyFill="0" applyBorder="0" applyAlignment="0" applyProtection="0"/>
    <xf numFmtId="0" fontId="3" fillId="0" borderId="0">
      <alignment wrapText="1"/>
    </xf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4" applyNumberFormat="0" applyAlignment="0" applyProtection="0"/>
    <xf numFmtId="0" fontId="12" fillId="7" borderId="5" applyNumberFormat="0" applyAlignment="0" applyProtection="0"/>
    <xf numFmtId="0" fontId="13" fillId="7" borderId="4" applyNumberFormat="0" applyAlignment="0" applyProtection="0"/>
    <xf numFmtId="0" fontId="14" fillId="0" borderId="6" applyNumberFormat="0" applyFill="0" applyAlignment="0" applyProtection="0"/>
    <xf numFmtId="0" fontId="15" fillId="8" borderId="7" applyNumberFormat="0" applyAlignment="0" applyProtection="0"/>
    <xf numFmtId="0" fontId="16" fillId="0" borderId="0" applyNumberFormat="0" applyFill="0" applyBorder="0" applyAlignment="0" applyProtection="0"/>
    <xf numFmtId="0" fontId="2" fillId="9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9" fillId="33" borderId="0" applyNumberFormat="0" applyBorder="0" applyAlignment="0" applyProtection="0"/>
    <xf numFmtId="0" fontId="3" fillId="0" borderId="0"/>
    <xf numFmtId="0" fontId="20" fillId="0" borderId="0">
      <alignment wrapText="1"/>
    </xf>
    <xf numFmtId="0" fontId="24" fillId="0" borderId="0"/>
    <xf numFmtId="0" fontId="24" fillId="0" borderId="0"/>
    <xf numFmtId="0" fontId="25" fillId="0" borderId="0" applyNumberFormat="0" applyFill="0" applyBorder="0" applyAlignment="0" applyProtection="0"/>
    <xf numFmtId="0" fontId="26" fillId="5" borderId="0" applyNumberFormat="0" applyBorder="0" applyAlignment="0" applyProtection="0"/>
    <xf numFmtId="0" fontId="2" fillId="13" borderId="0" applyNumberFormat="0" applyBorder="0" applyAlignment="0" applyProtection="0"/>
    <xf numFmtId="0" fontId="2" fillId="17" borderId="0" applyNumberFormat="0" applyBorder="0" applyAlignment="0" applyProtection="0"/>
    <xf numFmtId="0" fontId="2" fillId="21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3" borderId="0" applyNumberFormat="0" applyBorder="0" applyAlignment="0" applyProtection="0"/>
  </cellStyleXfs>
  <cellXfs count="11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4" fontId="0" fillId="2" borderId="0" xfId="0" applyNumberFormat="1" applyFill="1"/>
    <xf numFmtId="8" fontId="0" fillId="0" borderId="0" xfId="1" applyNumberFormat="1" applyFont="1"/>
    <xf numFmtId="0" fontId="0" fillId="34" borderId="12" xfId="0" applyFill="1" applyBorder="1"/>
    <xf numFmtId="0" fontId="0" fillId="34" borderId="13" xfId="0" applyFill="1" applyBorder="1"/>
    <xf numFmtId="0" fontId="18" fillId="0" borderId="0" xfId="0" applyFont="1"/>
    <xf numFmtId="0" fontId="0" fillId="0" borderId="11" xfId="0" applyBorder="1"/>
    <xf numFmtId="0" fontId="21" fillId="0" borderId="0" xfId="0" applyFont="1"/>
    <xf numFmtId="4" fontId="0" fillId="34" borderId="13" xfId="0" applyNumberFormat="1" applyFill="1" applyBorder="1"/>
    <xf numFmtId="4" fontId="0" fillId="0" borderId="0" xfId="0" applyNumberFormat="1"/>
    <xf numFmtId="4" fontId="0" fillId="0" borderId="11" xfId="0" applyNumberFormat="1" applyBorder="1"/>
    <xf numFmtId="4" fontId="0" fillId="34" borderId="14" xfId="0" applyNumberFormat="1" applyFill="1" applyBorder="1"/>
    <xf numFmtId="0" fontId="0" fillId="0" borderId="19" xfId="0" applyBorder="1"/>
    <xf numFmtId="0" fontId="23" fillId="0" borderId="0" xfId="0" applyFont="1"/>
    <xf numFmtId="0" fontId="23" fillId="0" borderId="0" xfId="0" applyFont="1" applyAlignment="1">
      <alignment horizontal="center"/>
    </xf>
    <xf numFmtId="14" fontId="0" fillId="0" borderId="10" xfId="0" applyNumberFormat="1" applyBorder="1" applyAlignment="1">
      <alignment horizontal="left"/>
    </xf>
    <xf numFmtId="164" fontId="0" fillId="0" borderId="0" xfId="0" applyNumberFormat="1"/>
    <xf numFmtId="164" fontId="0" fillId="0" borderId="19" xfId="0" applyNumberFormat="1" applyBorder="1"/>
    <xf numFmtId="164" fontId="22" fillId="0" borderId="0" xfId="0" applyNumberFormat="1" applyFont="1"/>
    <xf numFmtId="0" fontId="0" fillId="0" borderId="17" xfId="0" applyBorder="1"/>
    <xf numFmtId="0" fontId="0" fillId="0" borderId="24" xfId="0" applyBorder="1"/>
    <xf numFmtId="0" fontId="0" fillId="0" borderId="23" xfId="0" applyBorder="1"/>
    <xf numFmtId="4" fontId="0" fillId="0" borderId="24" xfId="0" applyNumberFormat="1" applyBorder="1"/>
    <xf numFmtId="4" fontId="0" fillId="0" borderId="25" xfId="0" applyNumberFormat="1" applyBorder="1"/>
    <xf numFmtId="8" fontId="0" fillId="0" borderId="0" xfId="0" applyNumberFormat="1" applyAlignment="1">
      <alignment horizontal="right"/>
    </xf>
    <xf numFmtId="0" fontId="0" fillId="34" borderId="20" xfId="0" applyFill="1" applyBorder="1"/>
    <xf numFmtId="0" fontId="0" fillId="34" borderId="21" xfId="0" applyFill="1" applyBorder="1"/>
    <xf numFmtId="0" fontId="0" fillId="34" borderId="22" xfId="0" applyFill="1" applyBorder="1"/>
    <xf numFmtId="0" fontId="0" fillId="0" borderId="16" xfId="0" applyBorder="1"/>
    <xf numFmtId="0" fontId="0" fillId="0" borderId="18" xfId="0" applyBorder="1"/>
    <xf numFmtId="0" fontId="0" fillId="0" borderId="28" xfId="0" applyBorder="1"/>
    <xf numFmtId="0" fontId="0" fillId="0" borderId="0" xfId="0" applyAlignment="1">
      <alignment horizontal="left"/>
    </xf>
    <xf numFmtId="4" fontId="0" fillId="0" borderId="0" xfId="0" applyNumberFormat="1" applyAlignment="1">
      <alignment horizontal="right"/>
    </xf>
    <xf numFmtId="4" fontId="0" fillId="34" borderId="21" xfId="0" applyNumberFormat="1" applyFill="1" applyBorder="1" applyAlignment="1">
      <alignment horizontal="right"/>
    </xf>
    <xf numFmtId="4" fontId="0" fillId="0" borderId="11" xfId="0" applyNumberFormat="1" applyBorder="1" applyAlignment="1">
      <alignment horizontal="right"/>
    </xf>
    <xf numFmtId="4" fontId="0" fillId="0" borderId="27" xfId="0" applyNumberFormat="1" applyBorder="1" applyAlignment="1">
      <alignment horizontal="right"/>
    </xf>
    <xf numFmtId="14" fontId="0" fillId="0" borderId="32" xfId="0" applyNumberFormat="1" applyBorder="1" applyAlignment="1">
      <alignment horizontal="left"/>
    </xf>
    <xf numFmtId="0" fontId="0" fillId="0" borderId="33" xfId="0" applyBorder="1"/>
    <xf numFmtId="14" fontId="0" fillId="0" borderId="15" xfId="0" applyNumberFormat="1" applyBorder="1" applyAlignment="1">
      <alignment horizontal="left"/>
    </xf>
    <xf numFmtId="4" fontId="0" fillId="0" borderId="16" xfId="0" applyNumberFormat="1" applyBorder="1"/>
    <xf numFmtId="0" fontId="0" fillId="34" borderId="34" xfId="0" applyFill="1" applyBorder="1"/>
    <xf numFmtId="0" fontId="0" fillId="0" borderId="38" xfId="0" applyBorder="1"/>
    <xf numFmtId="0" fontId="0" fillId="0" borderId="17" xfId="0" applyBorder="1" applyAlignment="1">
      <alignment wrapText="1"/>
    </xf>
    <xf numFmtId="4" fontId="0" fillId="34" borderId="39" xfId="0" applyNumberFormat="1" applyFill="1" applyBorder="1"/>
    <xf numFmtId="4" fontId="0" fillId="0" borderId="35" xfId="0" applyNumberFormat="1" applyBorder="1"/>
    <xf numFmtId="4" fontId="0" fillId="0" borderId="36" xfId="0" applyNumberFormat="1" applyBorder="1"/>
    <xf numFmtId="0" fontId="0" fillId="34" borderId="14" xfId="0" applyFill="1" applyBorder="1"/>
    <xf numFmtId="0" fontId="0" fillId="0" borderId="25" xfId="0" applyBorder="1"/>
    <xf numFmtId="43" fontId="0" fillId="0" borderId="40" xfId="0" applyNumberFormat="1" applyBorder="1"/>
    <xf numFmtId="43" fontId="0" fillId="0" borderId="42" xfId="0" applyNumberFormat="1" applyBorder="1"/>
    <xf numFmtId="4" fontId="0" fillId="0" borderId="19" xfId="0" applyNumberFormat="1" applyBorder="1"/>
    <xf numFmtId="4" fontId="0" fillId="0" borderId="17" xfId="0" applyNumberFormat="1" applyBorder="1"/>
    <xf numFmtId="4" fontId="0" fillId="0" borderId="25" xfId="0" applyNumberFormat="1" applyBorder="1" applyAlignment="1">
      <alignment horizontal="right"/>
    </xf>
    <xf numFmtId="0" fontId="0" fillId="0" borderId="11" xfId="0" applyBorder="1" applyAlignment="1">
      <alignment wrapText="1"/>
    </xf>
    <xf numFmtId="0" fontId="0" fillId="0" borderId="43" xfId="0" pivotButton="1" applyBorder="1"/>
    <xf numFmtId="0" fontId="0" fillId="0" borderId="43" xfId="0" applyBorder="1" applyAlignment="1">
      <alignment horizontal="left"/>
    </xf>
    <xf numFmtId="0" fontId="0" fillId="0" borderId="44" xfId="0" applyBorder="1"/>
    <xf numFmtId="0" fontId="0" fillId="0" borderId="27" xfId="0" applyBorder="1"/>
    <xf numFmtId="43" fontId="0" fillId="0" borderId="20" xfId="0" applyNumberFormat="1" applyBorder="1"/>
    <xf numFmtId="43" fontId="0" fillId="0" borderId="21" xfId="0" applyNumberFormat="1" applyBorder="1"/>
    <xf numFmtId="43" fontId="0" fillId="0" borderId="22" xfId="0" applyNumberFormat="1" applyBorder="1"/>
    <xf numFmtId="43" fontId="0" fillId="0" borderId="41" xfId="0" applyNumberFormat="1" applyBorder="1"/>
    <xf numFmtId="0" fontId="0" fillId="0" borderId="45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47" xfId="0" applyBorder="1" applyAlignment="1">
      <alignment horizontal="left"/>
    </xf>
    <xf numFmtId="43" fontId="0" fillId="0" borderId="10" xfId="0" applyNumberFormat="1" applyBorder="1"/>
    <xf numFmtId="43" fontId="0" fillId="0" borderId="11" xfId="0" applyNumberFormat="1" applyBorder="1"/>
    <xf numFmtId="43" fontId="0" fillId="0" borderId="17" xfId="0" applyNumberFormat="1" applyBorder="1"/>
    <xf numFmtId="0" fontId="0" fillId="0" borderId="11" xfId="0" applyBorder="1" applyAlignment="1">
      <alignment horizontal="left"/>
    </xf>
    <xf numFmtId="0" fontId="0" fillId="0" borderId="48" xfId="0" applyBorder="1"/>
    <xf numFmtId="4" fontId="0" fillId="0" borderId="16" xfId="0" applyNumberFormat="1" applyBorder="1" applyAlignment="1">
      <alignment horizontal="right"/>
    </xf>
    <xf numFmtId="4" fontId="0" fillId="35" borderId="11" xfId="0" applyNumberFormat="1" applyFill="1" applyBorder="1" applyAlignment="1">
      <alignment horizontal="right"/>
    </xf>
    <xf numFmtId="0" fontId="0" fillId="0" borderId="49" xfId="0" applyBorder="1" applyAlignment="1">
      <alignment horizontal="left"/>
    </xf>
    <xf numFmtId="43" fontId="0" fillId="0" borderId="33" xfId="0" applyNumberFormat="1" applyBorder="1"/>
    <xf numFmtId="43" fontId="0" fillId="0" borderId="35" xfId="0" applyNumberFormat="1" applyBorder="1"/>
    <xf numFmtId="14" fontId="0" fillId="35" borderId="10" xfId="0" applyNumberFormat="1" applyFill="1" applyBorder="1" applyAlignment="1">
      <alignment horizontal="left"/>
    </xf>
    <xf numFmtId="0" fontId="0" fillId="35" borderId="33" xfId="0" applyFill="1" applyBorder="1"/>
    <xf numFmtId="0" fontId="0" fillId="0" borderId="33" xfId="0" applyBorder="1" applyAlignment="1">
      <alignment horizontal="left"/>
    </xf>
    <xf numFmtId="4" fontId="0" fillId="0" borderId="33" xfId="0" applyNumberFormat="1" applyBorder="1" applyAlignment="1">
      <alignment horizontal="right"/>
    </xf>
    <xf numFmtId="164" fontId="0" fillId="0" borderId="0" xfId="0" applyNumberFormat="1" applyAlignment="1">
      <alignment horizontal="left"/>
    </xf>
    <xf numFmtId="0" fontId="0" fillId="0" borderId="50" xfId="0" applyBorder="1"/>
    <xf numFmtId="14" fontId="0" fillId="0" borderId="0" xfId="0" applyNumberFormat="1" applyAlignment="1">
      <alignment horizontal="left"/>
    </xf>
    <xf numFmtId="43" fontId="0" fillId="36" borderId="0" xfId="0" applyNumberFormat="1" applyFill="1"/>
    <xf numFmtId="0" fontId="0" fillId="0" borderId="50" xfId="0" applyBorder="1" applyAlignment="1">
      <alignment wrapText="1"/>
    </xf>
    <xf numFmtId="0" fontId="0" fillId="36" borderId="35" xfId="0" applyFill="1" applyBorder="1" applyAlignment="1">
      <alignment horizontal="left"/>
    </xf>
    <xf numFmtId="4" fontId="0" fillId="0" borderId="35" xfId="0" applyNumberFormat="1" applyBorder="1" applyAlignment="1">
      <alignment horizontal="right"/>
    </xf>
    <xf numFmtId="0" fontId="0" fillId="36" borderId="11" xfId="0" applyFill="1" applyBorder="1" applyAlignment="1">
      <alignment horizontal="left"/>
    </xf>
    <xf numFmtId="0" fontId="0" fillId="36" borderId="26" xfId="0" applyFill="1" applyBorder="1" applyAlignment="1">
      <alignment horizontal="left"/>
    </xf>
    <xf numFmtId="14" fontId="0" fillId="35" borderId="51" xfId="0" applyNumberFormat="1" applyFill="1" applyBorder="1" applyAlignment="1">
      <alignment horizontal="left"/>
    </xf>
    <xf numFmtId="0" fontId="0" fillId="35" borderId="26" xfId="0" applyFill="1" applyBorder="1" applyAlignment="1">
      <alignment horizontal="left"/>
    </xf>
    <xf numFmtId="0" fontId="0" fillId="35" borderId="52" xfId="0" applyFill="1" applyBorder="1" applyAlignment="1">
      <alignment horizontal="left"/>
    </xf>
    <xf numFmtId="4" fontId="0" fillId="35" borderId="26" xfId="0" applyNumberFormat="1" applyFill="1" applyBorder="1" applyAlignment="1">
      <alignment horizontal="right"/>
    </xf>
    <xf numFmtId="4" fontId="0" fillId="35" borderId="37" xfId="0" applyNumberFormat="1" applyFill="1" applyBorder="1" applyAlignment="1">
      <alignment horizontal="right"/>
    </xf>
    <xf numFmtId="0" fontId="0" fillId="0" borderId="53" xfId="0" applyBorder="1"/>
    <xf numFmtId="0" fontId="0" fillId="0" borderId="48" xfId="0" applyBorder="1" applyAlignment="1">
      <alignment horizontal="left"/>
    </xf>
    <xf numFmtId="14" fontId="0" fillId="37" borderId="10" xfId="0" applyNumberFormat="1" applyFill="1" applyBorder="1" applyAlignment="1">
      <alignment horizontal="left"/>
    </xf>
    <xf numFmtId="0" fontId="0" fillId="37" borderId="11" xfId="0" applyFill="1" applyBorder="1"/>
    <xf numFmtId="0" fontId="0" fillId="37" borderId="33" xfId="0" applyFill="1" applyBorder="1"/>
    <xf numFmtId="4" fontId="0" fillId="37" borderId="11" xfId="0" applyNumberFormat="1" applyFill="1" applyBorder="1" applyAlignment="1">
      <alignment horizontal="right"/>
    </xf>
    <xf numFmtId="164" fontId="0" fillId="37" borderId="0" xfId="0" applyNumberFormat="1" applyFill="1" applyAlignment="1">
      <alignment horizontal="left"/>
    </xf>
    <xf numFmtId="0" fontId="0" fillId="35" borderId="11" xfId="0" applyFill="1" applyBorder="1"/>
    <xf numFmtId="164" fontId="0" fillId="35" borderId="0" xfId="0" applyNumberFormat="1" applyFill="1" applyAlignment="1">
      <alignment horizontal="left"/>
    </xf>
    <xf numFmtId="14" fontId="0" fillId="0" borderId="0" xfId="0" applyNumberFormat="1"/>
    <xf numFmtId="4" fontId="0" fillId="2" borderId="33" xfId="0" applyNumberFormat="1" applyFill="1" applyBorder="1" applyAlignment="1">
      <alignment horizontal="right"/>
    </xf>
    <xf numFmtId="4" fontId="0" fillId="2" borderId="11" xfId="0" applyNumberFormat="1" applyFill="1" applyBorder="1" applyAlignment="1">
      <alignment horizontal="right"/>
    </xf>
    <xf numFmtId="0" fontId="0" fillId="2" borderId="33" xfId="0" applyFill="1" applyBorder="1"/>
    <xf numFmtId="0" fontId="0" fillId="2" borderId="11" xfId="0" applyFill="1" applyBorder="1" applyAlignment="1">
      <alignment horizontal="left"/>
    </xf>
    <xf numFmtId="0" fontId="0" fillId="38" borderId="11" xfId="0" applyFill="1" applyBorder="1" applyAlignment="1">
      <alignment horizontal="left"/>
    </xf>
    <xf numFmtId="14" fontId="0" fillId="2" borderId="32" xfId="0" applyNumberFormat="1" applyFill="1" applyBorder="1" applyAlignment="1">
      <alignment horizontal="left"/>
    </xf>
    <xf numFmtId="4" fontId="0" fillId="2" borderId="0" xfId="0" applyNumberFormat="1" applyFill="1" applyAlignment="1">
      <alignment horizontal="right"/>
    </xf>
    <xf numFmtId="4" fontId="0" fillId="2" borderId="35" xfId="0" applyNumberFormat="1" applyFill="1" applyBorder="1" applyAlignment="1">
      <alignment horizontal="right"/>
    </xf>
    <xf numFmtId="14" fontId="0" fillId="35" borderId="32" xfId="0" applyNumberFormat="1" applyFill="1" applyBorder="1" applyAlignment="1">
      <alignment horizontal="left"/>
    </xf>
    <xf numFmtId="14" fontId="0" fillId="0" borderId="54" xfId="0" applyNumberFormat="1" applyBorder="1" applyAlignment="1">
      <alignment horizontal="left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</cellXfs>
  <cellStyles count="5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1 2" xfId="50" xr:uid="{D477C83A-C784-4FB9-AA90-20A9E972F381}"/>
    <cellStyle name="60% - Accent2" xfId="27" builtinId="36" customBuiltin="1"/>
    <cellStyle name="60% - Accent2 2" xfId="51" xr:uid="{2EA2A31D-647B-4B6A-81A8-C4DAF3818C3C}"/>
    <cellStyle name="60% - Accent3" xfId="31" builtinId="40" customBuiltin="1"/>
    <cellStyle name="60% - Accent3 2" xfId="52" xr:uid="{ACF3AF72-7B23-4BBD-B8C1-AAAB0C330ACF}"/>
    <cellStyle name="60% - Accent4" xfId="35" builtinId="44" customBuiltin="1"/>
    <cellStyle name="60% - Accent4 2" xfId="53" xr:uid="{07376466-B008-4D6D-98A9-81D5310DEFD4}"/>
    <cellStyle name="60% - Accent5" xfId="39" builtinId="48" customBuiltin="1"/>
    <cellStyle name="60% - Accent5 2" xfId="54" xr:uid="{E7426452-C866-4DEF-8082-0A88B87588AD}"/>
    <cellStyle name="60% - Accent6" xfId="43" builtinId="52" customBuiltin="1"/>
    <cellStyle name="60% - Accent6 2" xfId="55" xr:uid="{44FC3B6F-3661-48F1-B8D0-1F58FD9EE3E7}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eutral 2" xfId="49" xr:uid="{E3356D7B-68BE-4C95-8518-FE8A1FCFAD57}"/>
    <cellStyle name="Normal" xfId="0" builtinId="0"/>
    <cellStyle name="Normal 2" xfId="2" xr:uid="{00000000-0005-0000-0000-000026000000}"/>
    <cellStyle name="Normal 2 2" xfId="44" xr:uid="{00000000-0005-0000-0000-000027000000}"/>
    <cellStyle name="Normal 2 3" xfId="47" xr:uid="{DEDBEF18-1F67-4796-A4F0-F674E8AAE318}"/>
    <cellStyle name="Normal 3" xfId="45" xr:uid="{00000000-0005-0000-0000-000028000000}"/>
    <cellStyle name="Normal 4" xfId="46" xr:uid="{00000000-0005-0000-0000-000029000000}"/>
    <cellStyle name="Note" xfId="17" builtinId="10" customBuiltin="1"/>
    <cellStyle name="Output" xfId="12" builtinId="21" customBuiltin="1"/>
    <cellStyle name="Title" xfId="3" builtinId="15" customBuiltin="1"/>
    <cellStyle name="Title 2" xfId="48" xr:uid="{989C7B37-0799-4911-B22B-8B4A54DA8091}"/>
    <cellStyle name="Total" xfId="19" builtinId="25" customBuiltin="1"/>
    <cellStyle name="Warning Text" xfId="16" builtinId="11" customBuiltin="1"/>
  </cellStyles>
  <dxfs count="56"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numFmt numFmtId="35" formatCode="_(* #,##0.00_);_(* \(#,##0.00\);_(* &quot;-&quot;??_);_(@_)"/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numFmt numFmtId="35" formatCode="_(* #,##0.00_);_(* \(#,##0.00\);_(* &quot;-&quot;??_);_(@_)"/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numFmt numFmtId="35" formatCode="_(* #,##0.00_);_(* \(#,##0.00\);_(* &quot;-&quot;??_);_(@_)"/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numFmt numFmtId="35" formatCode="_(* #,##0.00_);_(* \(#,##0.00\);_(* &quot;-&quot;??_);_(@_)"/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numFmt numFmtId="35" formatCode="_(* #,##0.00_);_(* \(#,##0.00\);_(* &quot;-&quot;??_);_(@_)"/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numFmt numFmtId="35" formatCode="_(* #,##0.00_);_(* \(#,##0.00\);_(* &quot;-&quot;??_);_(@_)"/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numFmt numFmtId="35" formatCode="_(* #,##0.00_);_(* \(#,##0.00\);_(* &quot;-&quot;??_);_(@_)"/>
    </dxf>
    <dxf>
      <numFmt numFmtId="35" formatCode="_(* #,##0.00_);_(* \(#,##0.00\);_(* &quot;-&quot;??_);_(@_)"/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nie, Tracy" refreshedDate="45777.669520601848" createdVersion="6" refreshedVersion="8" minRefreshableVersion="3" recordCount="542" xr:uid="{00000000-000A-0000-FFFF-FFFF00000000}">
  <cacheSource type="worksheet">
    <worksheetSource ref="B53:J659" sheet="OSU Sports Club"/>
  </cacheSource>
  <cacheFields count="9">
    <cacheField name="Date" numFmtId="0">
      <sharedItems containsDate="1" containsBlank="1" containsMixedTypes="1" minDate="2024-07-01T00:00:00" maxDate="2025-04-10T00:00:00"/>
    </cacheField>
    <cacheField name="Account" numFmtId="0">
      <sharedItems containsBlank="1"/>
    </cacheField>
    <cacheField name="Name" numFmtId="0">
      <sharedItems containsBlank="1"/>
    </cacheField>
    <cacheField name="Contribution" numFmtId="0">
      <sharedItems containsString="0" containsBlank="1" containsNumber="1" minValue="-3768.8500000000004" maxValue="109461.90999999997"/>
    </cacheField>
    <cacheField name="Chgs/offset" numFmtId="4">
      <sharedItems containsString="0" containsBlank="1" containsNumber="1" minValue="0.67999999999999994" maxValue="6493.9950000000244"/>
    </cacheField>
    <cacheField name="Expenses" numFmtId="0">
      <sharedItems containsString="0" containsBlank="1" containsNumber="1" minValue="4349.28" maxValue="4349.28"/>
    </cacheField>
    <cacheField name="Remaining" numFmtId="0">
      <sharedItems containsString="0" containsBlank="1" containsNumber="1" minValue="-4349.28" maxValue="98618.63499999966"/>
    </cacheField>
    <cacheField name="Donation use" numFmtId="0">
      <sharedItems containsBlank="1" count="64">
        <s v="Archery Club"/>
        <s v="Baseball Club"/>
        <s v="Bass Fishing Club"/>
        <s v="Bowling Club"/>
        <s v="Cycling Club"/>
        <s v="Disc Golf"/>
        <s v="Dodgeball"/>
        <s v="Equestrian Dressage"/>
        <s v="Equestrian Drill"/>
        <s v="Gymnastics Club"/>
        <s v="Hunter-Jumper "/>
        <s v="IHSA Equestrian"/>
        <s v="Indoor Rock Climbing"/>
        <s v="Judo Club "/>
        <s v="Kendo"/>
        <s v="Men's Lacrosse"/>
        <s v="Men's Rugby"/>
        <s v="Men's Soccer"/>
        <s v="Men's Ultimate Disc Club"/>
        <s v="Men's Volleyball"/>
        <s v="Men's Water Polo Club"/>
        <s v="OSU Event Team"/>
        <s v="OSU Tennis Club"/>
        <s v="Pistol"/>
        <s v="Polo Club"/>
        <s v="Racquetball Club"/>
        <s v="Rifle Club"/>
        <s v="Running Club"/>
        <s v="Sailing Club"/>
        <s v="Sport Club Program (N/A)"/>
        <s v="Stock Horse"/>
        <s v="Table Tennis Club"/>
        <s v="Taekwondo Club"/>
        <s v="Tennis Club"/>
        <s v="Triathlon Club"/>
        <s v="Women's Lacrosse"/>
        <s v="Women's Rugby"/>
        <s v="Women's Soccer"/>
        <s v="Women's Ultimate"/>
        <s v="Women's Volleyball"/>
        <s v="Women's Water Polo"/>
        <m/>
        <s v="Swim"/>
        <s v="Volleyball"/>
        <s v="Grad AT Club"/>
        <s v="OSU Logging Team" u="1"/>
        <s v="Forestry Club" u="1"/>
        <s v="Table Tennis (I think) - MW" u="1"/>
        <s v="Women's Soccer " u="1"/>
        <s v="Karate Club" u="1"/>
        <s v="Spirit Dance Team" u="1"/>
        <s v="Flying Beavs Cadets" u="1"/>
        <s v="Society of Women Engineers" u="1"/>
        <s v="Medical Brigades" u="1"/>
        <s v="" u="1"/>
        <s v="Men's Water Polo" u="1"/>
        <s v="Equestrian Event" u="1"/>
        <s v=" Equestrian Drill Team" u="1"/>
        <s v="Women's Soccer??" u="1"/>
        <s v="Polo Club " u="1"/>
        <s v="Rowing?" u="1"/>
        <s v="Equstrian Dressage" u="1"/>
        <s v="Triathlon" u="1"/>
        <s v="Men's Lacrosse " u="1"/>
      </sharedItems>
    </cacheField>
    <cacheField name="Addres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2">
  <r>
    <d v="2024-07-01T00:00:00"/>
    <s v="Contribution"/>
    <s v="FY24 Balance Rollover"/>
    <n v="1299.04"/>
    <m/>
    <m/>
    <n v="1299.04"/>
    <x v="0"/>
    <m/>
  </r>
  <r>
    <d v="2024-07-01T00:00:00"/>
    <s v="Contribution"/>
    <s v="FY24 Balance Rollover"/>
    <n v="8736.52"/>
    <m/>
    <m/>
    <n v="8736.52"/>
    <x v="1"/>
    <m/>
  </r>
  <r>
    <d v="2024-07-01T00:00:00"/>
    <s v="Contribution"/>
    <s v="FY24 Balance Rollover"/>
    <n v="475"/>
    <m/>
    <m/>
    <n v="475"/>
    <x v="2"/>
    <m/>
  </r>
  <r>
    <d v="2024-07-01T00:00:00"/>
    <s v="Contribution"/>
    <s v="FY24 Balance Rollover"/>
    <n v="95.36"/>
    <m/>
    <m/>
    <n v="95.36"/>
    <x v="3"/>
    <m/>
  </r>
  <r>
    <d v="2024-07-01T00:00:00"/>
    <s v="Contribution"/>
    <s v="FY24 Balance Rollover"/>
    <n v="2730.62"/>
    <m/>
    <m/>
    <n v="2730.62"/>
    <x v="4"/>
    <m/>
  </r>
  <r>
    <d v="2024-07-01T00:00:00"/>
    <s v="Contribution"/>
    <s v="FY24 Balance Rollover"/>
    <n v="460.52"/>
    <m/>
    <m/>
    <n v="460.52"/>
    <x v="5"/>
    <m/>
  </r>
  <r>
    <d v="2024-07-01T00:00:00"/>
    <s v="Contribution"/>
    <s v="FY24 Balance Rollover"/>
    <n v="3838.53"/>
    <m/>
    <m/>
    <n v="3838.53"/>
    <x v="6"/>
    <m/>
  </r>
  <r>
    <d v="2024-07-01T00:00:00"/>
    <s v="Contribution"/>
    <s v="FY24 Balance Rollover"/>
    <n v="984.69999999999993"/>
    <m/>
    <m/>
    <n v="984.69999999999993"/>
    <x v="7"/>
    <m/>
  </r>
  <r>
    <d v="2024-07-01T00:00:00"/>
    <s v="Contribution"/>
    <s v="FY24 Balance Rollover"/>
    <n v="216.49"/>
    <m/>
    <m/>
    <n v="216.49"/>
    <x v="8"/>
    <m/>
  </r>
  <r>
    <d v="2024-07-01T00:00:00"/>
    <s v="Contribution"/>
    <s v="FY24 Balance Rollover"/>
    <n v="1998.79"/>
    <m/>
    <m/>
    <n v="1998.79"/>
    <x v="9"/>
    <m/>
  </r>
  <r>
    <d v="2024-07-01T00:00:00"/>
    <s v="Contribution"/>
    <s v="FY24 Balance Rollover"/>
    <n v="425.35"/>
    <m/>
    <m/>
    <n v="425.35"/>
    <x v="10"/>
    <m/>
  </r>
  <r>
    <d v="2024-07-01T00:00:00"/>
    <s v="Contribution"/>
    <s v="FY24 Balance Rollover"/>
    <n v="1604.4"/>
    <m/>
    <m/>
    <n v="1604.4"/>
    <x v="11"/>
    <m/>
  </r>
  <r>
    <d v="2024-07-01T00:00:00"/>
    <s v="Contribution"/>
    <s v="FY24 Balance Rollover"/>
    <n v="767.89999999999986"/>
    <m/>
    <m/>
    <n v="767.89999999999986"/>
    <x v="12"/>
    <m/>
  </r>
  <r>
    <d v="2024-07-01T00:00:00"/>
    <s v="Contribution"/>
    <s v="FY24 Balance Rollover"/>
    <n v="549.02"/>
    <m/>
    <m/>
    <n v="549.02"/>
    <x v="13"/>
    <m/>
  </r>
  <r>
    <d v="2024-07-01T00:00:00"/>
    <s v="Contribution"/>
    <s v="FY24 Balance Rollover"/>
    <n v="115.92"/>
    <m/>
    <m/>
    <n v="115.92"/>
    <x v="14"/>
    <m/>
  </r>
  <r>
    <d v="2024-07-01T00:00:00"/>
    <s v="Contribution"/>
    <s v="FY24 Balance Rollover"/>
    <n v="3460.9099999999989"/>
    <m/>
    <m/>
    <n v="3460.9099999999989"/>
    <x v="15"/>
    <m/>
  </r>
  <r>
    <d v="2024-07-01T00:00:00"/>
    <s v="Contribution"/>
    <s v="FY24 Balance Rollover"/>
    <n v="158.68"/>
    <m/>
    <m/>
    <n v="158.68"/>
    <x v="16"/>
    <m/>
  </r>
  <r>
    <d v="2024-07-01T00:00:00"/>
    <s v="Contribution"/>
    <s v="FY24 Balance Rollover"/>
    <n v="998.34000000000015"/>
    <m/>
    <m/>
    <n v="998.34000000000015"/>
    <x v="17"/>
    <m/>
  </r>
  <r>
    <d v="2024-07-01T00:00:00"/>
    <s v="Contribution"/>
    <s v="FY24 Balance Rollover"/>
    <n v="1060.3599999999983"/>
    <m/>
    <m/>
    <n v="1060.3599999999983"/>
    <x v="18"/>
    <m/>
  </r>
  <r>
    <d v="2024-07-01T00:00:00"/>
    <s v="Contribution"/>
    <s v="FY24 Balance Rollover"/>
    <n v="1985.5700000000006"/>
    <m/>
    <m/>
    <n v="1985.5700000000006"/>
    <x v="19"/>
    <m/>
  </r>
  <r>
    <d v="2024-07-01T00:00:00"/>
    <s v="Contribution"/>
    <s v="FY24 Balance Rollover"/>
    <n v="98.619999999999095"/>
    <m/>
    <m/>
    <n v="98.619999999999095"/>
    <x v="20"/>
    <m/>
  </r>
  <r>
    <d v="2024-07-01T00:00:00"/>
    <s v="Contribution"/>
    <s v="FY24 Balance Rollover"/>
    <n v="1043.8499999999999"/>
    <m/>
    <m/>
    <n v="1043.8499999999999"/>
    <x v="21"/>
    <m/>
  </r>
  <r>
    <d v="2024-07-01T00:00:00"/>
    <s v="Contribution"/>
    <s v="FY24 Balance Rollover"/>
    <n v="741.9"/>
    <m/>
    <m/>
    <n v="741.9"/>
    <x v="22"/>
    <m/>
  </r>
  <r>
    <d v="2024-07-01T00:00:00"/>
    <s v="Contribution"/>
    <s v="FY24 Balance Rollover"/>
    <n v="69.400000000000006"/>
    <m/>
    <m/>
    <n v="69.400000000000006"/>
    <x v="23"/>
    <m/>
  </r>
  <r>
    <d v="2024-07-01T00:00:00"/>
    <s v="Contribution"/>
    <s v="FY24 Balance Rollover"/>
    <n v="5335.8"/>
    <m/>
    <m/>
    <n v="5335.8"/>
    <x v="24"/>
    <m/>
  </r>
  <r>
    <d v="2024-07-01T00:00:00"/>
    <s v="Contribution"/>
    <s v="FY24 Balance Rollover"/>
    <n v="-459.5300000000002"/>
    <m/>
    <m/>
    <n v="-459.5300000000002"/>
    <x v="25"/>
    <m/>
  </r>
  <r>
    <d v="2024-07-01T00:00:00"/>
    <s v="Contribution"/>
    <s v="FY24 Balance Rollover"/>
    <n v="47.51"/>
    <m/>
    <m/>
    <n v="47.51"/>
    <x v="26"/>
    <m/>
  </r>
  <r>
    <d v="2024-07-01T00:00:00"/>
    <s v="Contribution"/>
    <s v="FY24 Balance Rollover"/>
    <n v="2625.8999999999996"/>
    <m/>
    <m/>
    <n v="2625.8999999999996"/>
    <x v="27"/>
    <m/>
  </r>
  <r>
    <d v="2024-07-01T00:00:00"/>
    <s v="Contribution"/>
    <s v="FY24 Balance Rollover"/>
    <n v="2738.7099999999996"/>
    <m/>
    <m/>
    <n v="2738.7099999999996"/>
    <x v="28"/>
    <m/>
  </r>
  <r>
    <d v="2024-07-01T00:00:00"/>
    <s v="Contribution"/>
    <s v="FY24 Balance Rollover"/>
    <n v="6717.9000000000005"/>
    <m/>
    <m/>
    <n v="6717.9000000000005"/>
    <x v="29"/>
    <m/>
  </r>
  <r>
    <d v="2024-07-01T00:00:00"/>
    <s v="Contribution"/>
    <s v="FY24 Balance Rollover"/>
    <n v="156.96"/>
    <m/>
    <m/>
    <n v="156.96"/>
    <x v="30"/>
    <m/>
  </r>
  <r>
    <d v="2024-07-01T00:00:00"/>
    <s v="Contribution"/>
    <s v="FY24 Balance Rollover"/>
    <n v="1269.44"/>
    <m/>
    <m/>
    <n v="1269.44"/>
    <x v="31"/>
    <m/>
  </r>
  <r>
    <d v="2024-07-01T00:00:00"/>
    <s v="Contribution"/>
    <s v="FY24 Balance Rollover"/>
    <n v="3159.3900000000003"/>
    <m/>
    <m/>
    <n v="3159.3900000000003"/>
    <x v="32"/>
    <m/>
  </r>
  <r>
    <d v="2024-07-01T00:00:00"/>
    <s v="Contribution"/>
    <s v="FY24 Balance Rollover"/>
    <n v="2985.79"/>
    <m/>
    <m/>
    <n v="2985.79"/>
    <x v="33"/>
    <m/>
  </r>
  <r>
    <d v="2024-07-01T00:00:00"/>
    <s v="Contribution"/>
    <s v="FY24 Balance Rollover"/>
    <n v="647.11"/>
    <m/>
    <m/>
    <n v="647.11"/>
    <x v="34"/>
    <m/>
  </r>
  <r>
    <d v="2024-07-01T00:00:00"/>
    <s v="Contribution"/>
    <s v="FY24 Balance Rollover"/>
    <n v="-3768.8500000000004"/>
    <m/>
    <m/>
    <n v="-3768.8500000000004"/>
    <x v="35"/>
    <m/>
  </r>
  <r>
    <d v="2024-07-01T00:00:00"/>
    <s v="Contribution"/>
    <s v="FY24 Balance Rollover"/>
    <n v="12317.48"/>
    <m/>
    <m/>
    <n v="12317.48"/>
    <x v="36"/>
    <m/>
  </r>
  <r>
    <d v="2024-07-01T00:00:00"/>
    <s v="Contribution"/>
    <s v="FY24 Balance Rollover"/>
    <n v="147.06999999999994"/>
    <m/>
    <m/>
    <n v="147.06999999999994"/>
    <x v="37"/>
    <m/>
  </r>
  <r>
    <d v="2024-07-01T00:00:00"/>
    <s v="Contribution"/>
    <s v="FY24 Balance Rollover"/>
    <n v="258.8"/>
    <m/>
    <m/>
    <n v="258.8"/>
    <x v="38"/>
    <m/>
  </r>
  <r>
    <d v="2024-07-01T00:00:00"/>
    <s v="Contribution"/>
    <s v="FY24 Balance Rollover"/>
    <n v="7611.7500000000146"/>
    <m/>
    <m/>
    <n v="7611.7500000000146"/>
    <x v="39"/>
    <m/>
  </r>
  <r>
    <d v="2024-07-01T00:00:00"/>
    <s v="Contribution"/>
    <s v="FY24 Balance Rollover"/>
    <n v="4000.3799999999992"/>
    <m/>
    <m/>
    <n v="4000.3799999999992"/>
    <x v="40"/>
    <m/>
  </r>
  <r>
    <m/>
    <m/>
    <m/>
    <m/>
    <m/>
    <m/>
    <n v="0"/>
    <x v="41"/>
    <m/>
  </r>
  <r>
    <d v="2024-07-03T00:00:00"/>
    <s v="Contribution"/>
    <s v="VERITAS SOFTWARE 10222670"/>
    <n v="100"/>
    <n v="5"/>
    <m/>
    <n v="95"/>
    <x v="41"/>
    <m/>
  </r>
  <r>
    <d v="2024-09-10T00:00:00"/>
    <s v="Contribution"/>
    <s v="Andre Agassi Foundation 11001676"/>
    <n v="20000"/>
    <n v="1000"/>
    <m/>
    <n v="19000"/>
    <x v="15"/>
    <m/>
  </r>
  <r>
    <d v="2024-09-10T00:00:00"/>
    <s v="Contribution"/>
    <s v="Northern Pacific Lacrosse 11001675"/>
    <n v="1000"/>
    <n v="50"/>
    <m/>
    <n v="950"/>
    <x v="15"/>
    <m/>
  </r>
  <r>
    <d v="2024-10-09T00:00:00"/>
    <s v="Contribution"/>
    <s v="TAYLOR, KEITH MEREDITH 1212607"/>
    <n v="100"/>
    <n v="7.3"/>
    <m/>
    <n v="92.7"/>
    <x v="4"/>
    <m/>
  </r>
  <r>
    <d v="2024-10-10T00:00:00"/>
    <s v="Contribution"/>
    <s v="JCK SUBS, INC. 10432356"/>
    <n v="196.03"/>
    <n v="9.8000000000000007"/>
    <m/>
    <n v="186.23"/>
    <x v="7"/>
    <m/>
  </r>
  <r>
    <d v="2024-10-14T00:00:00"/>
    <s v="Contribution"/>
    <s v="The Charles Day Company Inc. 11008638"/>
    <n v="1000"/>
    <n v="73"/>
    <m/>
    <n v="927"/>
    <x v="27"/>
    <m/>
  </r>
  <r>
    <d v="2024-10-21T00:00:00"/>
    <s v="Contribution"/>
    <s v="OLSEN,MASON,ALLYN 10876367"/>
    <n v="50"/>
    <n v="3.65"/>
    <m/>
    <n v="46.35"/>
    <x v="27"/>
    <m/>
  </r>
  <r>
    <d v="2024-10-23T00:00:00"/>
    <s v="Contribution"/>
    <s v="ROSE,SUMMER 11009412"/>
    <n v="50"/>
    <n v="3.65"/>
    <m/>
    <n v="46.35"/>
    <x v="36"/>
    <m/>
  </r>
  <r>
    <d v="2024-10-23T00:00:00"/>
    <s v="Contribution"/>
    <s v="ZOOK, SUZANNE LYN 10251919"/>
    <n v="100"/>
    <n v="7.3"/>
    <m/>
    <n v="92.7"/>
    <x v="36"/>
    <m/>
  </r>
  <r>
    <d v="2024-10-23T00:00:00"/>
    <s v="Contribution"/>
    <s v="MCCRACKEN, KORI DORIS 10768215"/>
    <n v="10"/>
    <n v="0.73"/>
    <m/>
    <n v="9.27"/>
    <x v="36"/>
    <m/>
  </r>
  <r>
    <d v="2024-10-25T00:00:00"/>
    <s v="Contribution"/>
    <s v="WEST,ABBY 10823099"/>
    <n v="70"/>
    <n v="51.1"/>
    <m/>
    <n v="18.899999999999999"/>
    <x v="15"/>
    <m/>
  </r>
  <r>
    <d v="2024-10-31T00:00:00"/>
    <s v="Contribution"/>
    <s v="OLSEN,WAYNE,L 11009454"/>
    <n v="50"/>
    <n v="1.05"/>
    <m/>
    <n v="48.95"/>
    <x v="27"/>
    <m/>
  </r>
  <r>
    <d v="2024-10-31T00:00:00"/>
    <s v="Contribution"/>
    <s v="SPENCER,RACHEL 10878381"/>
    <n v="21"/>
    <n v="2.98"/>
    <m/>
    <n v="18.02"/>
    <x v="36"/>
    <m/>
  </r>
  <r>
    <d v="2024-10-31T00:00:00"/>
    <s v="Contribution"/>
    <s v="LEONI,HULDAH 11009447"/>
    <n v="50"/>
    <n v="3.65"/>
    <m/>
    <n v="46.35"/>
    <x v="27"/>
    <m/>
  </r>
  <r>
    <d v="2024-11-05T00:00:00"/>
    <s v="Contribution"/>
    <s v="AGUIAR,HALEY,ELIZABETH 10322401"/>
    <n v="150"/>
    <n v="10.95"/>
    <m/>
    <n v="139.05000000000001"/>
    <x v="36"/>
    <m/>
  </r>
  <r>
    <d v="2024-11-07T00:00:00"/>
    <s v="Contribution"/>
    <s v="Chipotle Mexican Grill 10766038"/>
    <n v="27.1"/>
    <n v="1.36"/>
    <m/>
    <n v="25.740000000000002"/>
    <x v="7"/>
    <m/>
  </r>
  <r>
    <d v="2024-11-07T00:00:00"/>
    <s v="Contribution"/>
    <s v="OLSEN,GREG 11023195"/>
    <n v="100"/>
    <n v="7.3"/>
    <m/>
    <n v="92.7"/>
    <x v="27"/>
    <m/>
  </r>
  <r>
    <d v="2024-11-12T00:00:00"/>
    <s v="Contribution"/>
    <s v="Jersey Mike's - JCK Subs, LLC 10984609"/>
    <n v="184.66"/>
    <n v="9.23"/>
    <m/>
    <n v="175.43"/>
    <x v="39"/>
    <m/>
  </r>
  <r>
    <d v="2024-11-21T00:00:00"/>
    <s v="Contribution"/>
    <s v="Blast Athletics 10986091"/>
    <n v="705.2"/>
    <n v="35.26"/>
    <m/>
    <n v="669.94"/>
    <x v="15"/>
    <m/>
  </r>
  <r>
    <d v="2024-11-26T00:00:00"/>
    <s v="Contribution"/>
    <s v="LEONI, DEANN ARLINE 10170807"/>
    <n v="50"/>
    <n v="3.65"/>
    <m/>
    <n v="46.35"/>
    <x v="27"/>
    <m/>
  </r>
  <r>
    <d v="2024-11-27T00:00:00"/>
    <s v="Contribution"/>
    <s v="LITTLE,WYATT,DAVID 11022220"/>
    <n v="75"/>
    <n v="5.48"/>
    <m/>
    <n v="69.52"/>
    <x v="42"/>
    <m/>
  </r>
  <r>
    <d v="2024-12-09T00:00:00"/>
    <s v="Contribution"/>
    <s v="Chipotle Mexican Grill 10766038"/>
    <n v="324.76"/>
    <n v="16.239999999999998"/>
    <m/>
    <n v="308.52"/>
    <x v="37"/>
    <m/>
  </r>
  <r>
    <d v="2024-12-09T00:00:00"/>
    <s v="Contribution"/>
    <s v="DAIGNEAULT, JULIA 10258241"/>
    <n v="250"/>
    <n v="18.25"/>
    <m/>
    <n v="231.75"/>
    <x v="42"/>
    <m/>
  </r>
  <r>
    <d v="2024-12-09T00:00:00"/>
    <s v="Contribution"/>
    <s v="PENG,MELISSA 10170683"/>
    <n v="50"/>
    <n v="3.65"/>
    <m/>
    <n v="46.35"/>
    <x v="41"/>
    <m/>
  </r>
  <r>
    <d v="2024-12-09T00:00:00"/>
    <s v="Contribution"/>
    <s v="BURK,WAYNE,E. 10926838"/>
    <n v="100"/>
    <n v="7.3"/>
    <m/>
    <n v="92.7"/>
    <x v="41"/>
    <m/>
  </r>
  <r>
    <d v="2024-12-10T00:00:00"/>
    <s v="Contribution"/>
    <s v="KONO,KEVIN 11023983"/>
    <n v="250"/>
    <n v="18.25"/>
    <m/>
    <n v="231.75"/>
    <x v="42"/>
    <m/>
  </r>
  <r>
    <d v="2024-12-11T00:00:00"/>
    <s v="Contribution"/>
    <s v="PANDA RESTAURANT GROUP INC 10188337"/>
    <n v="286.82"/>
    <n v="14.34"/>
    <m/>
    <n v="272.48"/>
    <x v="41"/>
    <m/>
  </r>
  <r>
    <d v="2024-12-13T00:00:00"/>
    <s v="Contribution"/>
    <s v="Oregon Beverage Recycling Cooperative 10753054"/>
    <n v="399.82"/>
    <n v="19.989999999999998"/>
    <m/>
    <n v="379.83"/>
    <x v="35"/>
    <m/>
  </r>
  <r>
    <d v="2024-12-13T00:00:00"/>
    <s v="Contribution"/>
    <s v="PANDA RESTAURANT GROUP INC 10188337"/>
    <n v="33.04"/>
    <n v="1.65"/>
    <m/>
    <n v="31.39"/>
    <x v="6"/>
    <m/>
  </r>
  <r>
    <d v="2024-12-13T00:00:00"/>
    <s v="Contribution"/>
    <s v="PANDA RESTAURANT GROUP INC 10188337"/>
    <n v="121.99"/>
    <n v="6.1"/>
    <m/>
    <n v="115.89"/>
    <x v="36"/>
    <m/>
  </r>
  <r>
    <d v="2024-12-13T00:00:00"/>
    <s v="Contribution"/>
    <s v="Chipotle Mexican Grill 10766038"/>
    <n v="113.39"/>
    <n v="5.67"/>
    <m/>
    <n v="107.72"/>
    <x v="35"/>
    <m/>
  </r>
  <r>
    <d v="2024-12-20T00:00:00"/>
    <s v="Contribution"/>
    <s v="PIPER, WILLIAM C. 1042191"/>
    <n v="50"/>
    <n v="3.65"/>
    <m/>
    <n v="46.35"/>
    <x v="39"/>
    <m/>
  </r>
  <r>
    <d v="2024-12-20T00:00:00"/>
    <s v="Contribution"/>
    <s v="BPS Foundation 11024330"/>
    <n v="10000"/>
    <n v="500"/>
    <m/>
    <n v="9500"/>
    <x v="15"/>
    <m/>
  </r>
  <r>
    <d v="2024-12-24T00:00:00"/>
    <s v="Contribution"/>
    <s v="Starplex Corporation 10969901"/>
    <n v="1000"/>
    <n v="50"/>
    <m/>
    <n v="950"/>
    <x v="19"/>
    <m/>
  </r>
  <r>
    <d v="2024-12-26T00:00:00"/>
    <s v="Contribution"/>
    <s v="SMITH, BRENDA 10425804"/>
    <n v="50"/>
    <n v="3.65"/>
    <m/>
    <n v="46.35"/>
    <x v="39"/>
    <m/>
  </r>
  <r>
    <d v="2025-01-03T00:00:00"/>
    <s v="Contribution"/>
    <s v="SPENCER,MARIANNE 11024750"/>
    <n v="50"/>
    <n v="3.65"/>
    <m/>
    <n v="46.35"/>
    <x v="43"/>
    <m/>
  </r>
  <r>
    <d v="2025-01-03T00:00:00"/>
    <s v="Contribution"/>
    <s v="COLLYER,CANDACE 11024693"/>
    <n v="50"/>
    <n v="3.65"/>
    <m/>
    <n v="46.35"/>
    <x v="43"/>
    <m/>
  </r>
  <r>
    <d v="2025-01-03T00:00:00"/>
    <s v="Contribution"/>
    <s v="JENNINGS,TIFFANY 11024699"/>
    <n v="50"/>
    <n v="3.65"/>
    <m/>
    <n v="46.35"/>
    <x v="43"/>
    <m/>
  </r>
  <r>
    <d v="2025-01-06T00:00:00"/>
    <s v="Contribution"/>
    <s v="CHADWICK,DIANA 10886300"/>
    <n v="500"/>
    <n v="36.5"/>
    <m/>
    <n v="463.5"/>
    <x v="39"/>
    <m/>
  </r>
  <r>
    <d v="2025-01-08T00:00:00"/>
    <s v="Contribution"/>
    <s v="HERRBOLDT,APRIL 10921382"/>
    <n v="1000"/>
    <n v="73"/>
    <m/>
    <n v="927"/>
    <x v="39"/>
    <m/>
  </r>
  <r>
    <d v="2025-01-13T00:00:00"/>
    <s v="Contribution"/>
    <s v="KIMMEL, NATHAN WILLIAM 10323308"/>
    <n v="500"/>
    <n v="36.5"/>
    <m/>
    <n v="463.5"/>
    <x v="36"/>
    <m/>
  </r>
  <r>
    <d v="2025-01-14T00:00:00"/>
    <s v="Contribution"/>
    <s v="BUSICK, DEBRA JEAN 10354540"/>
    <n v="40"/>
    <n v="2"/>
    <m/>
    <n v="38"/>
    <x v="39"/>
    <m/>
  </r>
  <r>
    <d v="2025-01-14T00:00:00"/>
    <s v="Contribution"/>
    <s v="WEBER,JUDITH,A. 11025318"/>
    <n v="200"/>
    <n v="10"/>
    <m/>
    <n v="190"/>
    <x v="39"/>
    <m/>
  </r>
  <r>
    <d v="2025-01-14T00:00:00"/>
    <s v="Contribution"/>
    <s v="JOHNSTON, JANET 10009718"/>
    <n v="50"/>
    <n v="2.5"/>
    <m/>
    <n v="47.5"/>
    <x v="43"/>
    <m/>
  </r>
  <r>
    <d v="2025-01-14T00:00:00"/>
    <s v="Contribution"/>
    <s v="COSTELLO,GINA 11025319"/>
    <n v="50"/>
    <n v="2.5"/>
    <m/>
    <n v="47.5"/>
    <x v="39"/>
    <m/>
  </r>
  <r>
    <d v="2025-01-14T00:00:00"/>
    <s v="Contribution"/>
    <s v="NORRIS,PAMELA 10949778"/>
    <n v="50"/>
    <n v="2.5"/>
    <m/>
    <n v="47.5"/>
    <x v="39"/>
    <m/>
  </r>
  <r>
    <d v="2025-01-16T00:00:00"/>
    <s v="Contribution"/>
    <s v="FINUCANE,MATTHEW 11025423"/>
    <n v="100"/>
    <n v="7.3"/>
    <m/>
    <n v="92.7"/>
    <x v="35"/>
    <m/>
  </r>
  <r>
    <d v="2025-01-16T00:00:00"/>
    <s v="Contribution"/>
    <s v="PIPER,KEVIN 11025320"/>
    <n v="100"/>
    <n v="7.3"/>
    <m/>
    <n v="92.7"/>
    <x v="39"/>
    <m/>
  </r>
  <r>
    <d v="2025-01-17T00:00:00"/>
    <s v="Contribution"/>
    <s v="MCKENZIE, JULIE 9578445"/>
    <n v="25"/>
    <n v="1.25"/>
    <m/>
    <n v="23.75"/>
    <x v="39"/>
    <m/>
  </r>
  <r>
    <d v="2025-01-17T00:00:00"/>
    <s v="Contribution"/>
    <s v="Jersey Mike's - JCK Subs, LLC 10984609"/>
    <n v="189.49"/>
    <n v="9.4700000000000006"/>
    <m/>
    <n v="180.02"/>
    <x v="16"/>
    <m/>
  </r>
  <r>
    <d v="2025-01-23T00:00:00"/>
    <s v="Contribution"/>
    <s v="RICHARDSON,JOHN,R 11026137"/>
    <n v="100"/>
    <n v="5"/>
    <m/>
    <n v="95"/>
    <x v="35"/>
    <m/>
  </r>
  <r>
    <d v="2025-01-23T00:00:00"/>
    <s v="Contribution"/>
    <s v="BROTHERTON,RICHARD 10986003"/>
    <n v="150"/>
    <n v="7.5"/>
    <m/>
    <n v="142.5"/>
    <x v="35"/>
    <m/>
  </r>
  <r>
    <d v="2025-01-23T00:00:00"/>
    <s v="Contribution"/>
    <s v="BROOKES,WILLIAM,M 11026139"/>
    <n v="50"/>
    <n v="2.5"/>
    <m/>
    <n v="47.5"/>
    <x v="35"/>
    <m/>
  </r>
  <r>
    <d v="2025-01-23T00:00:00"/>
    <s v="Contribution"/>
    <s v="TOLIVER,RICHARD 11026130"/>
    <n v="100"/>
    <n v="5"/>
    <m/>
    <n v="95"/>
    <x v="39"/>
    <m/>
  </r>
  <r>
    <d v="2025-01-27T00:00:00"/>
    <s v="Contribution"/>
    <s v="MCCABE,JOCELYN 10945678"/>
    <n v="100"/>
    <n v="7.3"/>
    <m/>
    <n v="92.7"/>
    <x v="35"/>
    <m/>
  </r>
  <r>
    <d v="2025-01-27T00:00:00"/>
    <s v="Contribution"/>
    <s v="RICKEY,PAULINE 11026256"/>
    <n v="100"/>
    <n v="7.3"/>
    <m/>
    <n v="92.7"/>
    <x v="39"/>
    <m/>
  </r>
  <r>
    <d v="2025-01-27T00:00:00"/>
    <s v="Contribution"/>
    <s v="ANDERSON,MARYANN 11026059"/>
    <n v="100"/>
    <n v="7.3"/>
    <m/>
    <n v="92.7"/>
    <x v="39"/>
    <m/>
  </r>
  <r>
    <d v="2025-01-27T00:00:00"/>
    <s v="Contribution"/>
    <s v="MCCARTHY,PATRICK 11026252"/>
    <n v="200"/>
    <n v="10"/>
    <m/>
    <n v="190"/>
    <x v="39"/>
    <m/>
  </r>
  <r>
    <d v="2025-01-27T00:00:00"/>
    <s v="Contribution"/>
    <s v="GOSE,THERESA,S 11026250"/>
    <n v="250"/>
    <n v="12.5"/>
    <m/>
    <n v="237.5"/>
    <x v="35"/>
    <m/>
  </r>
  <r>
    <d v="2025-01-27T00:00:00"/>
    <s v="Contribution"/>
    <s v="PAVLICEK, LORI MARIE 10747706"/>
    <n v="300"/>
    <n v="15"/>
    <m/>
    <n v="285"/>
    <x v="39"/>
    <m/>
  </r>
  <r>
    <d v="2025-01-28T00:00:00"/>
    <s v="Contribution"/>
    <s v="KLINGER,KYLE 11026260"/>
    <n v="100"/>
    <n v="7.3"/>
    <m/>
    <n v="92.7"/>
    <x v="35"/>
    <m/>
  </r>
  <r>
    <d v="2025-01-28T00:00:00"/>
    <s v="Contribution"/>
    <s v="BORRILLO,ANGELIQUE 11026259"/>
    <n v="25"/>
    <n v="1.83"/>
    <m/>
    <n v="23.17"/>
    <x v="35"/>
    <m/>
  </r>
  <r>
    <d v="2025-01-28T00:00:00"/>
    <s v="Contribution"/>
    <s v="WEST,ABBY 10823099"/>
    <n v="1800"/>
    <n v="131.4"/>
    <m/>
    <n v="1668.6"/>
    <x v="15"/>
    <m/>
  </r>
  <r>
    <d v="2025-01-31T00:00:00"/>
    <s v="Contribution"/>
    <s v="LEINGANG,CRAIG,M. 11003743"/>
    <n v="250"/>
    <n v="18.25"/>
    <m/>
    <n v="231.75"/>
    <x v="39"/>
    <m/>
  </r>
  <r>
    <d v="2025-01-31T00:00:00"/>
    <s v="Contribution"/>
    <s v="KUTT,HELEN 11026060"/>
    <n v="50"/>
    <n v="3.65"/>
    <m/>
    <n v="46.35"/>
    <x v="35"/>
    <m/>
  </r>
  <r>
    <d v="2025-01-31T00:00:00"/>
    <s v="Contribution"/>
    <s v="MIDDLETON,CHRISTINE 11026281"/>
    <n v="50"/>
    <n v="3.65"/>
    <m/>
    <n v="46.35"/>
    <x v="35"/>
    <m/>
  </r>
  <r>
    <d v="2025-01-31T00:00:00"/>
    <s v="Contribution"/>
    <s v="DUTTO, CORRINE 10268205"/>
    <n v="500"/>
    <n v="36.5"/>
    <m/>
    <n v="463.5"/>
    <x v="42"/>
    <m/>
  </r>
  <r>
    <d v="2025-01-31T00:00:00"/>
    <s v="Contribution"/>
    <s v="MAKFINSKY,SALLY 11026051"/>
    <n v="25"/>
    <n v="1.83"/>
    <m/>
    <n v="23.17"/>
    <x v="35"/>
    <m/>
  </r>
  <r>
    <d v="2025-01-31T00:00:00"/>
    <s v="Contribution"/>
    <s v="ELLSWORTH,HEIDI 11026395"/>
    <n v="100"/>
    <n v="7.3"/>
    <m/>
    <n v="92.7"/>
    <x v="42"/>
    <m/>
  </r>
  <r>
    <d v="2025-01-31T00:00:00"/>
    <s v="Contribution"/>
    <s v="GREEN,ANDREW 10973664"/>
    <n v="50"/>
    <n v="3.65"/>
    <m/>
    <n v="46.35"/>
    <x v="35"/>
    <m/>
  </r>
  <r>
    <d v="2025-02-03T00:00:00"/>
    <s v="Contribution"/>
    <s v="ROONEY,NATALIE 10417679"/>
    <n v="25"/>
    <n v="1.83"/>
    <m/>
    <n v="23.17"/>
    <x v="42"/>
    <m/>
  </r>
  <r>
    <d v="2025-02-03T00:00:00"/>
    <s v="Contribution"/>
    <s v="KELLY,PIRET 11026483"/>
    <n v="50"/>
    <n v="2.5"/>
    <m/>
    <n v="47.5"/>
    <x v="35"/>
    <m/>
  </r>
  <r>
    <d v="2025-02-03T00:00:00"/>
    <s v="Contribution"/>
    <s v="WEST,C,BRYAN 11026481"/>
    <n v="50"/>
    <n v="2.5"/>
    <m/>
    <n v="47.5"/>
    <x v="35"/>
    <m/>
  </r>
  <r>
    <d v="2025-02-03T00:00:00"/>
    <s v="Contribution"/>
    <s v="ZAYKA,RAYMOND,P 11026479"/>
    <n v="25"/>
    <n v="1.25"/>
    <m/>
    <n v="23.75"/>
    <x v="35"/>
    <m/>
  </r>
  <r>
    <d v="2025-02-03T00:00:00"/>
    <s v="Contribution"/>
    <s v="KNOX,MORRIS,S 11026478"/>
    <n v="50"/>
    <n v="2.5"/>
    <m/>
    <n v="47.5"/>
    <x v="35"/>
    <m/>
  </r>
  <r>
    <d v="2025-02-03T00:00:00"/>
    <s v="Contribution"/>
    <s v="MOODY,TAMARA,J. 11007129"/>
    <n v="50"/>
    <n v="2.5"/>
    <m/>
    <n v="47.5"/>
    <x v="35"/>
    <m/>
  </r>
  <r>
    <d v="2025-02-03T00:00:00"/>
    <s v="Contribution"/>
    <s v="Blast Athletics 10986091"/>
    <n v="327.60000000000002"/>
    <n v="16.38"/>
    <m/>
    <n v="311.22000000000003"/>
    <x v="15"/>
    <m/>
  </r>
  <r>
    <d v="2025-02-03T00:00:00"/>
    <s v="Contribution"/>
    <s v="MOWRY,DOROTHY,D 11026476"/>
    <n v="150"/>
    <n v="7.5"/>
    <m/>
    <n v="142.5"/>
    <x v="35"/>
    <m/>
  </r>
  <r>
    <d v="2025-02-04T00:00:00"/>
    <s v="Contribution"/>
    <s v="PANDA RESTAURANT GROUP INC 10188337"/>
    <n v="273.73"/>
    <n v="13.69"/>
    <m/>
    <n v="260.04000000000002"/>
    <x v="44"/>
    <m/>
  </r>
  <r>
    <d v="2025-02-05T00:00:00"/>
    <s v="Contribution"/>
    <s v="BERRY,ROBYN 11026491"/>
    <n v="30"/>
    <n v="2.19"/>
    <m/>
    <n v="27.81"/>
    <x v="36"/>
    <m/>
  </r>
  <r>
    <d v="2025-02-05T00:00:00"/>
    <s v="Contribution"/>
    <s v="LONG,JENELL,D. 10959288"/>
    <n v="50"/>
    <n v="3.65"/>
    <m/>
    <n v="46.35"/>
    <x v="36"/>
    <m/>
  </r>
  <r>
    <d v="2025-02-05T00:00:00"/>
    <s v="Contribution"/>
    <s v="KILLPACK,DIANNE 11026502"/>
    <n v="50"/>
    <n v="3.65"/>
    <m/>
    <n v="46.35"/>
    <x v="36"/>
    <m/>
  </r>
  <r>
    <d v="2025-02-05T00:00:00"/>
    <s v="Contribution"/>
    <s v="CHENEY-SCHOLZ,DELANEY,GRACE 11012576"/>
    <n v="20"/>
    <n v="1.46"/>
    <m/>
    <n v="18.54"/>
    <x v="36"/>
    <m/>
  </r>
  <r>
    <d v="2025-02-05T00:00:00"/>
    <s v="Contribution"/>
    <s v="DUGGAN, SCOTT J. 10411973"/>
    <n v="75"/>
    <n v="5.48"/>
    <m/>
    <n v="69.52"/>
    <x v="42"/>
    <m/>
  </r>
  <r>
    <d v="2025-02-06T00:00:00"/>
    <s v="Contribution"/>
    <s v="PIPPENGER,JULIE,A. 10928693"/>
    <n v="1000"/>
    <n v="73"/>
    <m/>
    <n v="927"/>
    <x v="15"/>
    <m/>
  </r>
  <r>
    <d v="2025-02-06T00:00:00"/>
    <s v="Contribution"/>
    <s v="Wollfang LLC 10931874"/>
    <n v="1040.7"/>
    <n v="52.04"/>
    <m/>
    <n v="988.66000000000008"/>
    <x v="15"/>
    <m/>
  </r>
  <r>
    <d v="2025-02-06T00:00:00"/>
    <s v="Contribution"/>
    <s v="DORNBURG,KAREN,A. 11005750"/>
    <n v="50"/>
    <n v="2.5"/>
    <m/>
    <n v="47.5"/>
    <x v="35"/>
    <m/>
  </r>
  <r>
    <d v="2025-02-07T00:00:00"/>
    <s v="Contribution"/>
    <s v="MABRAY,MELVIN 11026504"/>
    <n v="150"/>
    <n v="10.95"/>
    <m/>
    <n v="139.05000000000001"/>
    <x v="42"/>
    <m/>
  </r>
  <r>
    <d v="2025-02-07T00:00:00"/>
    <s v="Contribution"/>
    <s v="SIMS,SUSAN,MARIE 11026531"/>
    <n v="250"/>
    <n v="12.5"/>
    <m/>
    <n v="237.5"/>
    <x v="42"/>
    <m/>
  </r>
  <r>
    <d v="2025-02-07T00:00:00"/>
    <s v="Contribution"/>
    <s v="LITTLE,CARRIE,L. 11003733"/>
    <n v="50"/>
    <n v="3.65"/>
    <m/>
    <n v="46.35"/>
    <x v="42"/>
    <m/>
  </r>
  <r>
    <d v="2025-02-07T00:00:00"/>
    <s v="Contribution"/>
    <s v="WRIGHT,ALLEN 10931936"/>
    <n v="100"/>
    <n v="7.3"/>
    <m/>
    <n v="92.7"/>
    <x v="39"/>
    <m/>
  </r>
  <r>
    <d v="2025-02-07T00:00:00"/>
    <s v="Contribution"/>
    <s v="BEERS,BUNNY 11026535"/>
    <n v="100"/>
    <n v="7.3"/>
    <m/>
    <n v="92.7"/>
    <x v="42"/>
    <m/>
  </r>
  <r>
    <d v="2025-02-07T00:00:00"/>
    <s v="Contribution"/>
    <s v="THORSON,BRENDAN 11026536"/>
    <n v="50"/>
    <n v="3.65"/>
    <m/>
    <n v="46.35"/>
    <x v="42"/>
    <m/>
  </r>
  <r>
    <d v="2025-02-07T00:00:00"/>
    <s v="Contribution"/>
    <s v="WILLIAMSON,MICHAEL 11026538"/>
    <n v="350"/>
    <n v="25.55"/>
    <m/>
    <n v="324.45"/>
    <x v="42"/>
    <m/>
  </r>
  <r>
    <d v="2025-02-07T00:00:00"/>
    <s v="Contribution"/>
    <s v="WILLIAMSON,JACQUELYN,K. 11003530"/>
    <n v="200"/>
    <n v="14.6"/>
    <m/>
    <n v="185.4"/>
    <x v="42"/>
    <m/>
  </r>
  <r>
    <d v="2025-02-11T00:00:00"/>
    <s v="Contribution"/>
    <s v="MCCARTHY,LAURIE,M. 11026559"/>
    <n v="100"/>
    <n v="5"/>
    <m/>
    <n v="95"/>
    <x v="39"/>
    <m/>
  </r>
  <r>
    <d v="2025-02-12T00:00:00"/>
    <s v="Contribution"/>
    <s v="CARBONARO,JOSEPH,P. 11001938"/>
    <n v="100"/>
    <n v="7.3"/>
    <m/>
    <n v="92.7"/>
    <x v="42"/>
    <m/>
  </r>
  <r>
    <d v="2025-02-14T00:00:00"/>
    <s v="Contribution"/>
    <s v="PARKER,MARY 11026930"/>
    <n v="35"/>
    <n v="2.56"/>
    <m/>
    <n v="32.44"/>
    <x v="36"/>
    <m/>
  </r>
  <r>
    <d v="2025-02-18T00:00:00"/>
    <s v="Contribution"/>
    <s v="PANDA RESTAURANT GROUP INC 10188337"/>
    <n v="39.35"/>
    <n v="1.97"/>
    <m/>
    <n v="37.380000000000003"/>
    <x v="16"/>
    <m/>
  </r>
  <r>
    <d v="2025-02-20T00:00:00"/>
    <s v="Contribution"/>
    <s v="CONNOLLY, GINGER FUERST 10109796"/>
    <n v="500"/>
    <n v="36.5"/>
    <m/>
    <n v="463.5"/>
    <x v="17"/>
    <m/>
  </r>
  <r>
    <d v="2025-02-21T00:00:00"/>
    <s v="Contribution"/>
    <s v="WARREN,KELLEY 10924139"/>
    <n v="100"/>
    <n v="7.3"/>
    <m/>
    <n v="92.7"/>
    <x v="17"/>
    <m/>
  </r>
  <r>
    <d v="2025-02-21T00:00:00"/>
    <s v="Contribution"/>
    <s v="HANSEN,DARCY,L. 10927777"/>
    <n v="250"/>
    <n v="18.25"/>
    <m/>
    <n v="231.75"/>
    <x v="17"/>
    <m/>
  </r>
  <r>
    <d v="2025-02-21T00:00:00"/>
    <s v="Contribution"/>
    <s v="MCNULTY,CHRISTOPHER,S. 10922009"/>
    <n v="50"/>
    <n v="3.65"/>
    <m/>
    <n v="46.35"/>
    <x v="17"/>
    <m/>
  </r>
  <r>
    <d v="2025-02-21T00:00:00"/>
    <s v="Contribution"/>
    <s v="FOWLES,SARAH 11027003"/>
    <n v="50"/>
    <n v="3.65"/>
    <m/>
    <n v="46.35"/>
    <x v="35"/>
    <m/>
  </r>
  <r>
    <d v="2025-02-24T00:00:00"/>
    <s v="Contribution"/>
    <s v="LEAR, JULIEANN 9507511"/>
    <n v="100"/>
    <n v="5"/>
    <m/>
    <n v="95"/>
    <x v="42"/>
    <m/>
  </r>
  <r>
    <d v="2025-02-24T00:00:00"/>
    <s v="Contribution"/>
    <s v="TRIEGER,LAURIE 10840120"/>
    <n v="100"/>
    <n v="7.3"/>
    <m/>
    <n v="92.7"/>
    <x v="17"/>
    <m/>
  </r>
  <r>
    <d v="2025-02-25T00:00:00"/>
    <s v="Contribution"/>
    <s v="DEUEL,RACHEL 11027077"/>
    <n v="100"/>
    <n v="7.3"/>
    <m/>
    <n v="92.7"/>
    <x v="17"/>
    <m/>
  </r>
  <r>
    <d v="2025-02-25T00:00:00"/>
    <s v="Contribution"/>
    <s v="COOLEY,PAUL 11027065"/>
    <n v="250"/>
    <n v="18.25"/>
    <m/>
    <n v="231.75"/>
    <x v="42"/>
    <m/>
  </r>
  <r>
    <d v="2025-02-25T00:00:00"/>
    <s v="Contribution"/>
    <s v="ROGERS,FRAZIER 11027076"/>
    <n v="100"/>
    <n v="7.3"/>
    <m/>
    <n v="92.7"/>
    <x v="17"/>
    <m/>
  </r>
  <r>
    <d v="2025-02-25T00:00:00"/>
    <s v="Contribution"/>
    <s v="MAEDA, RIE 10742847"/>
    <n v="100"/>
    <n v="7.3"/>
    <m/>
    <n v="92.7"/>
    <x v="17"/>
    <m/>
  </r>
  <r>
    <d v="2025-02-25T00:00:00"/>
    <s v="Contribution"/>
    <s v="HUGHSON,MARY,J. 10963853"/>
    <n v="100"/>
    <n v="7.3"/>
    <m/>
    <n v="92.7"/>
    <x v="17"/>
    <m/>
  </r>
  <r>
    <d v="2025-02-26T00:00:00"/>
    <s v="Contribution"/>
    <s v="VANDERWHITTE ,JANINE 10882099"/>
    <n v="100"/>
    <n v="7.3"/>
    <m/>
    <n v="92.7"/>
    <x v="19"/>
    <m/>
  </r>
  <r>
    <d v="2025-02-27T00:00:00"/>
    <s v="Contribution"/>
    <s v="MODDERMAN,DORIS 11027079"/>
    <n v="50"/>
    <n v="3.65"/>
    <m/>
    <n v="46.35"/>
    <x v="19"/>
    <m/>
  </r>
  <r>
    <d v="2025-02-28T00:00:00"/>
    <s v="Contribution"/>
    <s v="FOX,JAMES 10981904"/>
    <n v="3000"/>
    <n v="150"/>
    <m/>
    <n v="2850"/>
    <x v="25"/>
    <m/>
  </r>
  <r>
    <d v="2025-02-28T00:00:00"/>
    <s v="Contribution"/>
    <s v="Oregon Beverage Recycling Cooperative 10753054"/>
    <n v="104.95"/>
    <n v="5.25"/>
    <m/>
    <n v="99.7"/>
    <x v="35"/>
    <m/>
  </r>
  <r>
    <d v="2025-03-03T00:00:00"/>
    <s v="Contribution"/>
    <s v="COOLEY,PETER,D 11027129"/>
    <n v="200"/>
    <n v="10"/>
    <m/>
    <n v="190"/>
    <x v="42"/>
    <m/>
  </r>
  <r>
    <d v="2025-03-03T00:00:00"/>
    <s v="Contribution"/>
    <s v="WEAVER,NANCY 11027146"/>
    <n v="100"/>
    <n v="7.3"/>
    <m/>
    <n v="92.7"/>
    <x v="19"/>
    <m/>
  </r>
  <r>
    <d v="2025-03-05T00:00:00"/>
    <s v="Contribution"/>
    <s v="CORNWELL ARQUITT,LUKE,A. 10775038"/>
    <n v="300"/>
    <n v="21.9"/>
    <m/>
    <n v="278.10000000000002"/>
    <x v="42"/>
    <m/>
  </r>
  <r>
    <d v="2025-03-05T00:00:00"/>
    <s v="Contribution"/>
    <s v="YOUNG,LEA 11027701"/>
    <n v="25"/>
    <n v="5.93"/>
    <m/>
    <n v="19.07"/>
    <x v="15"/>
    <m/>
  </r>
  <r>
    <d v="2025-03-05T00:00:00"/>
    <s v="Contribution"/>
    <s v="LINDBERG,EILEEN 10980778"/>
    <n v="50"/>
    <n v="3.65"/>
    <m/>
    <n v="46.35"/>
    <x v="19"/>
    <m/>
  </r>
  <r>
    <d v="2025-03-05T00:00:00"/>
    <s v="Contribution"/>
    <s v="RIED,DAVID 11027102"/>
    <n v="250"/>
    <n v="18.25"/>
    <m/>
    <n v="231.75"/>
    <x v="19"/>
    <m/>
  </r>
  <r>
    <d v="2025-03-05T00:00:00"/>
    <s v="Contribution"/>
    <s v="KIEVIT,PAUL 10959394"/>
    <n v="500"/>
    <n v="36.5"/>
    <m/>
    <n v="463.5"/>
    <x v="17"/>
    <m/>
  </r>
  <r>
    <d v="2025-03-05T00:00:00"/>
    <s v="Contribution"/>
    <s v="DELASANTA,NESKA 10980742"/>
    <n v="250"/>
    <n v="18.25"/>
    <m/>
    <n v="231.75"/>
    <x v="19"/>
    <m/>
  </r>
  <r>
    <d v="2025-03-05T00:00:00"/>
    <s v="Contribution"/>
    <s v="HENLEY,PIERCE 11027700"/>
    <n v="50"/>
    <n v="4.05"/>
    <m/>
    <n v="45.95"/>
    <x v="15"/>
    <m/>
  </r>
  <r>
    <d v="2025-03-05T00:00:00"/>
    <s v="Contribution"/>
    <s v="OLSEN,KEDRA 11027699"/>
    <n v="100"/>
    <n v="7.8"/>
    <m/>
    <n v="92.2"/>
    <x v="15"/>
    <m/>
  </r>
  <r>
    <d v="2025-03-05T00:00:00"/>
    <s v="Contribution"/>
    <s v="LINDSTROM,TOM 11027702"/>
    <n v="100"/>
    <n v="7.8"/>
    <m/>
    <n v="92.2"/>
    <x v="15"/>
    <m/>
  </r>
  <r>
    <d v="2025-03-06T00:00:00"/>
    <s v="Contribution"/>
    <s v="FREIND,STEPHEN 11027709"/>
    <n v="100"/>
    <n v="7.8"/>
    <m/>
    <n v="92.2"/>
    <x v="15"/>
    <m/>
  </r>
  <r>
    <d v="2025-03-06T00:00:00"/>
    <s v="Contribution"/>
    <s v="OFFSHACK,JOE 11027711"/>
    <n v="100"/>
    <n v="7.8"/>
    <m/>
    <n v="92.2"/>
    <x v="15"/>
    <m/>
  </r>
  <r>
    <d v="2025-03-06T00:00:00"/>
    <s v="Contribution"/>
    <s v="STEIN,MICHELE 11027708"/>
    <n v="100"/>
    <n v="7.8"/>
    <m/>
    <n v="92.2"/>
    <x v="15"/>
    <m/>
  </r>
  <r>
    <d v="2025-03-06T00:00:00"/>
    <s v="Contribution"/>
    <s v="LUHMAN,CHLOE 11027707"/>
    <n v="50"/>
    <n v="4.05"/>
    <m/>
    <n v="45.95"/>
    <x v="15"/>
    <m/>
  </r>
  <r>
    <d v="2025-03-06T00:00:00"/>
    <s v="Contribution"/>
    <s v="BERG,CATHY 11027706"/>
    <n v="100"/>
    <n v="7.8"/>
    <m/>
    <n v="92.2"/>
    <x v="15"/>
    <m/>
  </r>
  <r>
    <d v="2025-03-06T00:00:00"/>
    <s v="Contribution"/>
    <s v="Double Good 11028343"/>
    <n v="3358"/>
    <n v="167.9"/>
    <m/>
    <n v="3190.1"/>
    <x v="36"/>
    <m/>
  </r>
  <r>
    <d v="2025-03-06T00:00:00"/>
    <s v="Contribution"/>
    <s v="HAACK, ROBERT 10729302"/>
    <n v="50"/>
    <n v="2.5"/>
    <m/>
    <n v="47.5"/>
    <x v="25"/>
    <m/>
  </r>
  <r>
    <d v="2025-03-06T00:00:00"/>
    <s v="Contribution"/>
    <s v="COSTINO,A,LORENA 11027705"/>
    <n v="50"/>
    <n v="4.05"/>
    <m/>
    <n v="45.95"/>
    <x v="15"/>
    <m/>
  </r>
  <r>
    <d v="2025-03-06T00:00:00"/>
    <s v="Contribution"/>
    <s v="MCBYRNE,KATHLEEN 11027710"/>
    <n v="25"/>
    <n v="2.1800000000000002"/>
    <m/>
    <n v="22.82"/>
    <x v="15"/>
    <m/>
  </r>
  <r>
    <d v="2025-03-06T00:00:00"/>
    <s v="Contribution"/>
    <s v="RUSSELL,DOUGLAS 11027752"/>
    <n v="100"/>
    <n v="8"/>
    <m/>
    <n v="92"/>
    <x v="15"/>
    <m/>
  </r>
  <r>
    <d v="2025-03-06T00:00:00"/>
    <s v="Contribution"/>
    <s v="CONSOLO,MARK 11027720"/>
    <n v="50"/>
    <n v="4.05"/>
    <m/>
    <n v="45.95"/>
    <x v="15"/>
    <m/>
  </r>
  <r>
    <d v="2025-03-06T00:00:00"/>
    <s v="Contribution"/>
    <s v="FREIND,PETE 11027719"/>
    <n v="50"/>
    <n v="4.05"/>
    <m/>
    <n v="45.95"/>
    <x v="15"/>
    <m/>
  </r>
  <r>
    <d v="2025-03-06T00:00:00"/>
    <s v="Contribution"/>
    <s v="MARQU,TEDDY 11027718"/>
    <n v="10"/>
    <n v="1.05"/>
    <m/>
    <n v="8.9499999999999993"/>
    <x v="15"/>
    <m/>
  </r>
  <r>
    <d v="2025-03-06T00:00:00"/>
    <s v="Contribution"/>
    <s v="ALDER,ROBERT 11027713"/>
    <n v="100"/>
    <n v="7.8"/>
    <m/>
    <n v="92.2"/>
    <x v="15"/>
    <m/>
  </r>
  <r>
    <d v="2025-03-06T00:00:00"/>
    <s v="Contribution"/>
    <s v="WALKER,MEGAN 11027712"/>
    <n v="25"/>
    <n v="2.1800000000000002"/>
    <m/>
    <n v="22.82"/>
    <x v="15"/>
    <m/>
  </r>
  <r>
    <d v="2025-03-07T00:00:00"/>
    <s v="Contribution"/>
    <s v="KELSAY,FUNDA,ELMAS 11004284"/>
    <n v="500"/>
    <n v="37.799999999999997"/>
    <m/>
    <n v="462.2"/>
    <x v="15"/>
    <m/>
  </r>
  <r>
    <d v="2025-03-07T00:00:00"/>
    <s v="Contribution"/>
    <s v="CASTEEL,NOAH 11027722"/>
    <n v="50"/>
    <n v="4.05"/>
    <m/>
    <n v="45.95"/>
    <x v="15"/>
    <m/>
  </r>
  <r>
    <d v="2025-03-07T00:00:00"/>
    <s v="Contribution"/>
    <s v="JONES,GABE,K. 10825993"/>
    <n v="10"/>
    <n v="1.05"/>
    <m/>
    <n v="8.9499999999999993"/>
    <x v="15"/>
    <m/>
  </r>
  <r>
    <d v="2025-03-07T00:00:00"/>
    <s v="Contribution"/>
    <s v="STILLMAK,KIRK,W. 10924290"/>
    <n v="1000"/>
    <n v="75.3"/>
    <m/>
    <n v="924.7"/>
    <x v="15"/>
    <m/>
  </r>
  <r>
    <d v="2025-03-07T00:00:00"/>
    <s v="Contribution"/>
    <s v="HYLAND, JOHN 10756771"/>
    <n v="500"/>
    <n v="37.799999999999997"/>
    <m/>
    <n v="462.2"/>
    <x v="15"/>
    <m/>
  </r>
  <r>
    <d v="2025-03-07T00:00:00"/>
    <s v="Contribution"/>
    <s v="MENDELSSOHN,ED 10922635"/>
    <n v="100"/>
    <n v="7.8"/>
    <m/>
    <n v="92.2"/>
    <x v="15"/>
    <m/>
  </r>
  <r>
    <d v="2025-03-07T00:00:00"/>
    <s v="Contribution"/>
    <s v="MCLAUGHLIN,CONNOR,G. 10832087"/>
    <n v="50"/>
    <n v="4.05"/>
    <m/>
    <n v="45.95"/>
    <x v="15"/>
    <m/>
  </r>
  <r>
    <d v="2025-03-07T00:00:00"/>
    <s v="Contribution"/>
    <s v="PETERS,DEAN 10963206"/>
    <n v="500"/>
    <n v="37.799999999999997"/>
    <m/>
    <n v="462.2"/>
    <x v="15"/>
    <m/>
  </r>
  <r>
    <d v="2025-03-07T00:00:00"/>
    <s v="Contribution"/>
    <s v="NAVARRO,LIZETTE 11027721"/>
    <n v="100"/>
    <n v="7.8"/>
    <m/>
    <n v="92.2"/>
    <x v="15"/>
    <m/>
  </r>
  <r>
    <d v="2025-03-07T00:00:00"/>
    <s v="Contribution"/>
    <s v="WOODS,CARTER 11027762"/>
    <n v="10"/>
    <n v="1.05"/>
    <m/>
    <n v="8.9499999999999993"/>
    <x v="15"/>
    <m/>
  </r>
  <r>
    <d v="2025-03-07T00:00:00"/>
    <s v="Contribution"/>
    <s v="THURESSON,KIRSTEN 11027761"/>
    <n v="100"/>
    <n v="7.8"/>
    <m/>
    <n v="92.2"/>
    <x v="15"/>
    <m/>
  </r>
  <r>
    <d v="2025-03-07T00:00:00"/>
    <s v="Contribution"/>
    <s v="BALDEZ,MARYANN 10987204"/>
    <n v="50"/>
    <n v="4.05"/>
    <m/>
    <n v="45.95"/>
    <x v="15"/>
    <m/>
  </r>
  <r>
    <d v="2025-03-07T00:00:00"/>
    <s v="Contribution"/>
    <s v="WALSH,KAREN 11027760"/>
    <n v="150"/>
    <n v="11.55"/>
    <m/>
    <n v="138.44999999999999"/>
    <x v="15"/>
    <m/>
  </r>
  <r>
    <d v="2025-03-07T00:00:00"/>
    <s v="Contribution"/>
    <s v="LANGSTON,AMY 11027759"/>
    <n v="50"/>
    <n v="4.05"/>
    <m/>
    <n v="45.95"/>
    <x v="15"/>
    <m/>
  </r>
  <r>
    <d v="2025-03-07T00:00:00"/>
    <s v="Contribution"/>
    <s v="MILLAR,KYLE 10998850"/>
    <n v="250"/>
    <n v="19.05"/>
    <m/>
    <n v="230.95"/>
    <x v="15"/>
    <m/>
  </r>
  <r>
    <d v="2025-03-07T00:00:00"/>
    <s v="Contribution"/>
    <s v="REISINGER,CATHERINE 10992536"/>
    <n v="100"/>
    <n v="7.8"/>
    <m/>
    <n v="92.2"/>
    <x v="15"/>
    <m/>
  </r>
  <r>
    <d v="2025-03-07T00:00:00"/>
    <s v="Contribution"/>
    <s v="BLOEDEL,KAISHA 11027758"/>
    <n v="25"/>
    <n v="2.1800000000000002"/>
    <m/>
    <n v="22.82"/>
    <x v="15"/>
    <m/>
  </r>
  <r>
    <d v="2025-03-07T00:00:00"/>
    <s v="Contribution"/>
    <s v="WALLS,HEATHER 11027757"/>
    <n v="200"/>
    <n v="15.3"/>
    <m/>
    <n v="184.7"/>
    <x v="15"/>
    <m/>
  </r>
  <r>
    <d v="2025-03-07T00:00:00"/>
    <s v="Contribution"/>
    <s v="PISCITELLO, LORI 10415169"/>
    <n v="50"/>
    <n v="4.05"/>
    <m/>
    <n v="45.95"/>
    <x v="15"/>
    <m/>
  </r>
  <r>
    <d v="2025-03-07T00:00:00"/>
    <s v="Contribution"/>
    <s v="MARTENEY, MATTHEW JOHN 10191120"/>
    <n v="100"/>
    <n v="7.8"/>
    <m/>
    <n v="92.2"/>
    <x v="15"/>
    <m/>
  </r>
  <r>
    <d v="2025-03-07T00:00:00"/>
    <s v="Contribution"/>
    <s v="ANDERSON, KYLE GARRETT 10167985"/>
    <n v="100"/>
    <n v="7.8"/>
    <m/>
    <n v="92.2"/>
    <x v="15"/>
    <m/>
  </r>
  <r>
    <d v="2025-03-07T00:00:00"/>
    <s v="Contribution"/>
    <s v="MOHR,LENNON 10973557"/>
    <n v="10"/>
    <n v="1.05"/>
    <m/>
    <n v="8.9499999999999993"/>
    <x v="15"/>
    <m/>
  </r>
  <r>
    <d v="2025-03-07T00:00:00"/>
    <s v="Contribution"/>
    <s v="SMITH,KRISTI 11027755"/>
    <n v="25"/>
    <n v="2.1800000000000002"/>
    <m/>
    <n v="22.82"/>
    <x v="15"/>
    <m/>
  </r>
  <r>
    <d v="2025-03-07T00:00:00"/>
    <s v="Contribution"/>
    <s v="SPRAGUE,LANDON,COLE 10980462"/>
    <n v="75"/>
    <n v="5.93"/>
    <m/>
    <n v="69.069999999999993"/>
    <x v="15"/>
    <m/>
  </r>
  <r>
    <d v="2025-03-07T00:00:00"/>
    <s v="Contribution"/>
    <s v="HARPER,CHARLES 11027754"/>
    <n v="500"/>
    <n v="37.799999999999997"/>
    <m/>
    <n v="462.2"/>
    <x v="15"/>
    <m/>
  </r>
  <r>
    <d v="2025-03-07T00:00:00"/>
    <s v="Contribution"/>
    <s v="AAKHUS,DANIEL,KENTARO 10903494"/>
    <n v="10"/>
    <n v="1.05"/>
    <m/>
    <n v="8.9499999999999993"/>
    <x v="15"/>
    <m/>
  </r>
  <r>
    <d v="2025-03-07T00:00:00"/>
    <s v="Contribution"/>
    <s v="ANDERSON,GARRET 11027753"/>
    <n v="50"/>
    <n v="4.05"/>
    <m/>
    <n v="45.95"/>
    <x v="15"/>
    <m/>
  </r>
  <r>
    <d v="2025-03-07T00:00:00"/>
    <s v="Contribution"/>
    <s v="FEINBLATT,JEFF 10953971"/>
    <n v="500"/>
    <n v="37.799999999999997"/>
    <m/>
    <n v="462.2"/>
    <x v="15"/>
    <m/>
  </r>
  <r>
    <d v="2025-03-07T00:00:00"/>
    <s v="Contribution"/>
    <s v="HYLAND, JOHN 10756771"/>
    <n v="2500"/>
    <n v="187.8"/>
    <m/>
    <n v="2312.1999999999998"/>
    <x v="15"/>
    <m/>
  </r>
  <r>
    <d v="2025-03-07T00:00:00"/>
    <s v="Contribution"/>
    <s v="NOAH,TIFFANI,KRISTINE 10835597"/>
    <n v="2000"/>
    <n v="150.30000000000001"/>
    <m/>
    <n v="1849.7"/>
    <x v="15"/>
    <m/>
  </r>
  <r>
    <d v="2025-03-07T00:00:00"/>
    <s v="Contribution"/>
    <s v="ELMAS,ZULFIKAR,OGUZ 11027751"/>
    <n v="100"/>
    <n v="7.8"/>
    <m/>
    <n v="92.2"/>
    <x v="15"/>
    <m/>
  </r>
  <r>
    <d v="2025-03-07T00:00:00"/>
    <s v="Contribution"/>
    <s v="WALLS,MADGE 11027750"/>
    <n v="100"/>
    <n v="7.8"/>
    <m/>
    <n v="92.2"/>
    <x v="15"/>
    <m/>
  </r>
  <r>
    <d v="2025-03-07T00:00:00"/>
    <s v="Contribution"/>
    <s v="HOOD,JAMIE 11027737"/>
    <n v="100"/>
    <n v="7.8"/>
    <m/>
    <n v="92.2"/>
    <x v="15"/>
    <m/>
  </r>
  <r>
    <d v="2025-03-07T00:00:00"/>
    <s v="Contribution"/>
    <s v="MENDOZA,CHRISTIAN 11027749"/>
    <n v="100"/>
    <n v="7.8"/>
    <m/>
    <n v="92.2"/>
    <x v="15"/>
    <m/>
  </r>
  <r>
    <d v="2025-03-07T00:00:00"/>
    <s v="Contribution"/>
    <s v="WILCOX,JACKSON 11027736"/>
    <n v="5"/>
    <n v="0.67999999999999994"/>
    <m/>
    <n v="4.32"/>
    <x v="15"/>
    <m/>
  </r>
  <r>
    <d v="2025-03-07T00:00:00"/>
    <s v="Contribution"/>
    <s v="LAFLEN,BRITTANY 11027748"/>
    <n v="100"/>
    <n v="7.8"/>
    <m/>
    <n v="92.2"/>
    <x v="15"/>
    <m/>
  </r>
  <r>
    <d v="2025-03-07T00:00:00"/>
    <s v="Contribution"/>
    <s v="SPRUNGER,MIKE 11027735"/>
    <n v="100"/>
    <n v="7.8"/>
    <m/>
    <n v="92.2"/>
    <x v="15"/>
    <m/>
  </r>
  <r>
    <d v="2025-03-07T00:00:00"/>
    <s v="Contribution"/>
    <s v="ROSSETTI,STEPHEN 11027747"/>
    <n v="500"/>
    <n v="37.799999999999997"/>
    <m/>
    <n v="462.2"/>
    <x v="15"/>
    <m/>
  </r>
  <r>
    <d v="2025-03-07T00:00:00"/>
    <s v="Contribution"/>
    <s v="GLEASON,TIMOTHY 11027734"/>
    <n v="100"/>
    <n v="7.8"/>
    <m/>
    <n v="92.2"/>
    <x v="15"/>
    <m/>
  </r>
  <r>
    <d v="2025-03-07T00:00:00"/>
    <s v="Contribution"/>
    <s v="NOAH, ANDREW KENT 10464932"/>
    <n v="50"/>
    <n v="4.05"/>
    <m/>
    <n v="45.95"/>
    <x v="15"/>
    <m/>
  </r>
  <r>
    <d v="2025-03-07T00:00:00"/>
    <s v="Contribution"/>
    <s v="MCWILLIAMS,SARA 11027732"/>
    <n v="100"/>
    <n v="7.8"/>
    <m/>
    <n v="92.2"/>
    <x v="15"/>
    <m/>
  </r>
  <r>
    <d v="2025-03-07T00:00:00"/>
    <s v="Contribution"/>
    <s v="WESTCAMP,MICHAEL 11027731"/>
    <n v="100"/>
    <n v="7.8"/>
    <m/>
    <n v="92.2"/>
    <x v="15"/>
    <m/>
  </r>
  <r>
    <d v="2025-03-07T00:00:00"/>
    <s v="Contribution"/>
    <s v="CHRISTIANSON,HANS,BRANDON 11013271"/>
    <n v="5.69"/>
    <n v="0.72"/>
    <m/>
    <n v="4.9700000000000006"/>
    <x v="15"/>
    <m/>
  </r>
  <r>
    <d v="2025-03-07T00:00:00"/>
    <s v="Contribution"/>
    <s v="KURTZ,DIANE 11027730"/>
    <n v="100"/>
    <n v="7.8"/>
    <m/>
    <n v="92.2"/>
    <x v="15"/>
    <m/>
  </r>
  <r>
    <d v="2025-03-07T00:00:00"/>
    <s v="Contribution"/>
    <s v="COOPER,WILLOW 10905959"/>
    <n v="10"/>
    <n v="1.05"/>
    <m/>
    <n v="8.9499999999999993"/>
    <x v="15"/>
    <m/>
  </r>
  <r>
    <d v="2025-03-07T00:00:00"/>
    <s v="Contribution"/>
    <s v="WESTCAMP,STEPHEN,A. 11006768"/>
    <n v="100"/>
    <n v="7.8"/>
    <m/>
    <n v="92.2"/>
    <x v="15"/>
    <m/>
  </r>
  <r>
    <d v="2025-03-07T00:00:00"/>
    <s v="Contribution"/>
    <s v="PIPPENGER,BRANDI 11027728"/>
    <n v="100"/>
    <n v="7.8"/>
    <m/>
    <n v="92.2"/>
    <x v="15"/>
    <m/>
  </r>
  <r>
    <d v="2025-03-07T00:00:00"/>
    <s v="Contribution"/>
    <s v="FEINBLATT,SHARON,E. 10964143"/>
    <n v="500"/>
    <n v="37.799999999999997"/>
    <m/>
    <n v="462.2"/>
    <x v="15"/>
    <m/>
  </r>
  <r>
    <d v="2025-03-07T00:00:00"/>
    <s v="Contribution"/>
    <s v="JONES,JOSEPH,M. 10962777"/>
    <n v="100"/>
    <n v="7.8"/>
    <m/>
    <n v="92.2"/>
    <x v="15"/>
    <m/>
  </r>
  <r>
    <d v="2025-03-07T00:00:00"/>
    <s v="Contribution"/>
    <s v="PIPPENGER,JULIE,A. 10928693"/>
    <n v="100"/>
    <n v="7.8"/>
    <m/>
    <n v="92.2"/>
    <x v="15"/>
    <m/>
  </r>
  <r>
    <d v="2025-03-07T00:00:00"/>
    <s v="Contribution"/>
    <s v="MORFORD,JOSHUA 10875818"/>
    <n v="10"/>
    <n v="1.05"/>
    <m/>
    <n v="8.9499999999999993"/>
    <x v="15"/>
    <m/>
  </r>
  <r>
    <d v="2025-03-07T00:00:00"/>
    <s v="Contribution"/>
    <s v="SILVERS,TURNER,R. 11012181"/>
    <n v="5"/>
    <n v="0.67999999999999994"/>
    <m/>
    <n v="4.32"/>
    <x v="15"/>
    <m/>
  </r>
  <r>
    <d v="2025-03-07T00:00:00"/>
    <s v="Contribution"/>
    <s v="HYLAND, SHAUN ERIC 10742826"/>
    <n v="100"/>
    <n v="7.8"/>
    <m/>
    <n v="92.2"/>
    <x v="15"/>
    <m/>
  </r>
  <r>
    <d v="2025-03-07T00:00:00"/>
    <s v="Contribution"/>
    <s v="BACON,HEATHER 11027746"/>
    <n v="25"/>
    <n v="2.1800000000000002"/>
    <m/>
    <n v="22.82"/>
    <x v="15"/>
    <m/>
  </r>
  <r>
    <d v="2025-03-07T00:00:00"/>
    <s v="Contribution"/>
    <s v="ZIMPFER,CINDY 10927665"/>
    <n v="100"/>
    <n v="7.8"/>
    <m/>
    <n v="92.2"/>
    <x v="15"/>
    <m/>
  </r>
  <r>
    <d v="2025-03-07T00:00:00"/>
    <s v="Contribution"/>
    <s v="WILCOX,JACKSON 11027736"/>
    <n v="6.69"/>
    <n v="0.8"/>
    <m/>
    <n v="5.8900000000000006"/>
    <x v="15"/>
    <m/>
  </r>
  <r>
    <d v="2025-03-07T00:00:00"/>
    <s v="Contribution"/>
    <s v="PRINS,JORDEN 11027726"/>
    <n v="100"/>
    <n v="7.8"/>
    <m/>
    <n v="92.2"/>
    <x v="15"/>
    <m/>
  </r>
  <r>
    <d v="2025-03-07T00:00:00"/>
    <s v="Contribution"/>
    <s v="JOHNSON,EMBRY 11027745"/>
    <n v="5"/>
    <n v="0.67999999999999994"/>
    <m/>
    <n v="4.32"/>
    <x v="15"/>
    <m/>
  </r>
  <r>
    <d v="2025-03-07T00:00:00"/>
    <s v="Contribution"/>
    <s v="SMITH,CAMERON 11027744"/>
    <n v="10"/>
    <n v="1.05"/>
    <m/>
    <n v="8.9499999999999993"/>
    <x v="15"/>
    <m/>
  </r>
  <r>
    <d v="2025-03-07T00:00:00"/>
    <s v="Contribution"/>
    <s v="VOLYNSKY,ANYA 11027743"/>
    <n v="50"/>
    <n v="4.05"/>
    <m/>
    <n v="45.95"/>
    <x v="15"/>
    <m/>
  </r>
  <r>
    <d v="2025-03-07T00:00:00"/>
    <s v="Contribution"/>
    <s v="CENICEROS,HECTOR,MATTHEW 10905452"/>
    <n v="20"/>
    <n v="1.8"/>
    <m/>
    <n v="18.2"/>
    <x v="15"/>
    <m/>
  </r>
  <r>
    <d v="2025-03-07T00:00:00"/>
    <s v="Contribution"/>
    <s v="THOMPSON,SAM,C. 10961147"/>
    <n v="50"/>
    <n v="4.05"/>
    <m/>
    <n v="45.95"/>
    <x v="15"/>
    <m/>
  </r>
  <r>
    <d v="2025-03-07T00:00:00"/>
    <s v="Contribution"/>
    <s v="SANDFORD,KRISTIN,A. 10929120"/>
    <n v="100"/>
    <n v="7.8"/>
    <m/>
    <n v="92.2"/>
    <x v="15"/>
    <m/>
  </r>
  <r>
    <d v="2025-03-07T00:00:00"/>
    <s v="Contribution"/>
    <s v="HALE,STEVEN 11027742"/>
    <n v="100"/>
    <n v="7.8"/>
    <m/>
    <n v="92.2"/>
    <x v="15"/>
    <m/>
  </r>
  <r>
    <d v="2025-03-07T00:00:00"/>
    <s v="Contribution"/>
    <s v="WESTCAMP,RAYMOND 11027741"/>
    <n v="100"/>
    <n v="7.8"/>
    <m/>
    <n v="92.2"/>
    <x v="15"/>
    <m/>
  </r>
  <r>
    <d v="2025-03-07T00:00:00"/>
    <s v="Contribution"/>
    <s v="SANDFORD,KRISTIN,A. 10929120"/>
    <n v="100"/>
    <n v="7.8"/>
    <m/>
    <n v="92.2"/>
    <x v="15"/>
    <m/>
  </r>
  <r>
    <d v="2025-03-07T00:00:00"/>
    <s v="Contribution"/>
    <s v="GREEN,KAY 11027740"/>
    <n v="50"/>
    <n v="4.05"/>
    <m/>
    <n v="45.95"/>
    <x v="15"/>
    <m/>
  </r>
  <r>
    <d v="2025-03-07T00:00:00"/>
    <s v="Contribution"/>
    <s v="GUIFFRE,SHEILA 11027725"/>
    <n v="50"/>
    <n v="4.05"/>
    <m/>
    <n v="45.95"/>
    <x v="15"/>
    <m/>
  </r>
  <r>
    <d v="2025-03-07T00:00:00"/>
    <s v="Contribution"/>
    <s v="HELEWA,BRANDY 11027739"/>
    <n v="100"/>
    <n v="7.8"/>
    <m/>
    <n v="92.2"/>
    <x v="15"/>
    <m/>
  </r>
  <r>
    <d v="2025-03-07T00:00:00"/>
    <s v="Contribution"/>
    <s v="WESTCAMP,MATT 11027738"/>
    <n v="200"/>
    <n v="15.3"/>
    <m/>
    <n v="184.7"/>
    <x v="15"/>
    <m/>
  </r>
  <r>
    <d v="2025-03-07T00:00:00"/>
    <s v="Contribution"/>
    <s v="JONES,COLBY,KEKOA 10971095"/>
    <n v="5"/>
    <n v="0.67999999999999994"/>
    <m/>
    <n v="4.32"/>
    <x v="15"/>
    <m/>
  </r>
  <r>
    <d v="2025-03-07T00:00:00"/>
    <s v="Contribution"/>
    <s v="KALDESTAD,GARY 11027767"/>
    <n v="50"/>
    <n v="4.05"/>
    <m/>
    <n v="45.95"/>
    <x v="15"/>
    <m/>
  </r>
  <r>
    <d v="2025-03-07T00:00:00"/>
    <s v="Contribution"/>
    <s v="WEST,JOHN 11027766"/>
    <n v="50"/>
    <n v="4.05"/>
    <m/>
    <n v="45.95"/>
    <x v="15"/>
    <m/>
  </r>
  <r>
    <d v="2025-03-07T00:00:00"/>
    <s v="Contribution"/>
    <s v="SPRUNGER,KAREN 11027724"/>
    <n v="100"/>
    <n v="7.8"/>
    <m/>
    <n v="92.2"/>
    <x v="15"/>
    <m/>
  </r>
  <r>
    <d v="2025-03-07T00:00:00"/>
    <s v="Contribution"/>
    <s v="FREIND,MATTHEW 11027764"/>
    <n v="25"/>
    <n v="1.0550000000000002"/>
    <m/>
    <n v="23.945"/>
    <x v="15"/>
    <m/>
  </r>
  <r>
    <d v="2025-03-07T00:00:00"/>
    <s v="Contribution"/>
    <s v="PETERSON,KELLY 11027763"/>
    <n v="50"/>
    <n v="4.05"/>
    <m/>
    <n v="45.95"/>
    <x v="15"/>
    <m/>
  </r>
  <r>
    <d v="2025-03-07T00:00:00"/>
    <s v="Contribution"/>
    <s v="FALKNER,MATTHEW,AIDAN 11022940"/>
    <n v="20"/>
    <n v="1.8"/>
    <m/>
    <n v="18.2"/>
    <x v="15"/>
    <m/>
  </r>
  <r>
    <d v="2025-03-07T00:00:00"/>
    <s v="Contribution"/>
    <s v="SILVERS,BRAD 11027723"/>
    <n v="100"/>
    <n v="7.8"/>
    <m/>
    <n v="92.2"/>
    <x v="15"/>
    <m/>
  </r>
  <r>
    <d v="2025-03-07T00:00:00"/>
    <s v="Contribution"/>
    <s v="FREIND,ALICIA 11028320"/>
    <n v="100"/>
    <n v="7.8"/>
    <m/>
    <n v="92.2"/>
    <x v="15"/>
    <m/>
  </r>
  <r>
    <d v="2025-03-07T00:00:00"/>
    <s v="Contribution"/>
    <s v="ALLEN,LISA 10938957"/>
    <n v="100"/>
    <n v="7.8"/>
    <m/>
    <n v="92.2"/>
    <x v="15"/>
    <m/>
  </r>
  <r>
    <d v="2025-03-07T00:00:00"/>
    <s v="Contribution"/>
    <s v="COTTER,JOHN 10961624"/>
    <n v="100"/>
    <n v="7.8"/>
    <m/>
    <n v="92.2"/>
    <x v="15"/>
    <m/>
  </r>
  <r>
    <d v="2025-03-07T00:00:00"/>
    <s v="Contribution"/>
    <s v="MILLAR, CANDICE 10081712"/>
    <n v="150"/>
    <n v="11.55"/>
    <m/>
    <n v="138.44999999999999"/>
    <x v="15"/>
    <m/>
  </r>
  <r>
    <d v="2025-03-07T00:00:00"/>
    <s v="Contribution"/>
    <s v="OVESEN,BRIDGET,M. 10927437"/>
    <n v="100"/>
    <n v="7.3"/>
    <m/>
    <n v="92.7"/>
    <x v="17"/>
    <m/>
  </r>
  <r>
    <d v="2025-03-07T00:00:00"/>
    <s v="Contribution"/>
    <s v="ALLEN,LISA 10938957"/>
    <n v="100"/>
    <n v="7.8"/>
    <m/>
    <n v="92.2"/>
    <x v="15"/>
    <m/>
  </r>
  <r>
    <d v="2025-03-07T00:00:00"/>
    <s v="Contribution"/>
    <s v="ALLEN,LISA 10938957"/>
    <n v="100"/>
    <n v="7.8"/>
    <m/>
    <n v="92.2"/>
    <x v="15"/>
    <m/>
  </r>
  <r>
    <d v="2025-03-10T00:00:00"/>
    <s v="Contribution"/>
    <s v="YAYLALI,DENIZ 11027947"/>
    <n v="50"/>
    <n v="3.65"/>
    <m/>
    <n v="46.35"/>
    <x v="19"/>
    <m/>
  </r>
  <r>
    <d v="2025-03-10T00:00:00"/>
    <s v="Contribution"/>
    <s v="SANDORFI,COLLEEN 11027147"/>
    <n v="250"/>
    <n v="18.25"/>
    <m/>
    <n v="231.75"/>
    <x v="19"/>
    <m/>
  </r>
  <r>
    <d v="2025-03-10T00:00:00"/>
    <s v="Contribution"/>
    <s v="KELLY,RONNA 10958915"/>
    <n v="250"/>
    <n v="18.25"/>
    <m/>
    <n v="231.75"/>
    <x v="19"/>
    <m/>
  </r>
  <r>
    <d v="2025-03-10T00:00:00"/>
    <s v="Contribution"/>
    <s v="HARTER,MARY 10981258"/>
    <n v="25"/>
    <n v="1.83"/>
    <m/>
    <n v="23.17"/>
    <x v="19"/>
    <m/>
  </r>
  <r>
    <d v="2025-03-10T00:00:00"/>
    <s v="Contribution"/>
    <s v="FOX,SUSAN,H. 10958464"/>
    <n v="1000"/>
    <n v="73"/>
    <m/>
    <n v="927"/>
    <x v="19"/>
    <m/>
  </r>
  <r>
    <d v="2025-03-10T00:00:00"/>
    <s v="Contribution"/>
    <s v="MULLENS,ANGELINA,H. 10927216"/>
    <n v="250"/>
    <n v="18.25"/>
    <m/>
    <n v="231.75"/>
    <x v="19"/>
    <m/>
  </r>
  <r>
    <d v="2025-03-12T00:00:00"/>
    <s v="Contribution"/>
    <s v="FREIND,KRISTINE,T. 11005404"/>
    <n v="100"/>
    <n v="7.8"/>
    <m/>
    <n v="92.2"/>
    <x v="15"/>
    <m/>
  </r>
  <r>
    <d v="2025-03-13T00:00:00"/>
    <s v="Contribution"/>
    <s v="KURTZ,ETHAN,B. 11006918"/>
    <n v="125"/>
    <n v="9.68"/>
    <m/>
    <n v="115.32"/>
    <x v="15"/>
    <m/>
  </r>
  <r>
    <d v="2025-03-13T00:00:00"/>
    <s v="Contribution"/>
    <s v="KURTZ,KENDRA,L. 11005283"/>
    <n v="100"/>
    <n v="7.8"/>
    <m/>
    <n v="92.2"/>
    <x v="15"/>
    <m/>
  </r>
  <r>
    <d v="2025-03-13T00:00:00"/>
    <s v="Contribution"/>
    <s v="MINO,YUKIKO 11002916"/>
    <n v="100"/>
    <n v="7.8"/>
    <m/>
    <n v="92.2"/>
    <x v="15"/>
    <m/>
  </r>
  <r>
    <d v="2025-03-13T00:00:00"/>
    <s v="Contribution"/>
    <s v="GALL, JOSEPH 10755705"/>
    <n v="100"/>
    <n v="7.8"/>
    <m/>
    <n v="92.2"/>
    <x v="15"/>
    <m/>
  </r>
  <r>
    <d v="2025-03-14T00:00:00"/>
    <s v="Contribution"/>
    <s v="Andre Agassi Foundation 11001676"/>
    <n v="19000"/>
    <n v="950"/>
    <m/>
    <n v="18050"/>
    <x v="15"/>
    <m/>
  </r>
  <r>
    <d v="2025-03-17T00:00:00"/>
    <s v="Contribution"/>
    <s v="SANDORFI,DORIT,S 11028600"/>
    <n v="100"/>
    <n v="5"/>
    <m/>
    <n v="95"/>
    <x v="19"/>
    <m/>
  </r>
  <r>
    <d v="2025-03-17T00:00:00"/>
    <s v="Contribution"/>
    <s v="GOBLE,GLADYS,L 11028599"/>
    <n v="100"/>
    <n v="5"/>
    <m/>
    <n v="95"/>
    <x v="19"/>
    <m/>
  </r>
  <r>
    <d v="2025-03-17T00:00:00"/>
    <s v="Contribution"/>
    <s v="PANDA RESTAURANT GROUP INC 10188337"/>
    <n v="113.33"/>
    <n v="5.67"/>
    <m/>
    <n v="107.66"/>
    <x v="16"/>
    <m/>
  </r>
  <r>
    <d v="2025-03-17T00:00:00"/>
    <s v="Contribution"/>
    <s v="PANDA RESTAURANT GROUP INC 10188337"/>
    <n v="130.19999999999999"/>
    <n v="6.51"/>
    <m/>
    <n v="123.68999999999998"/>
    <x v="35"/>
    <m/>
  </r>
  <r>
    <d v="2025-03-17T00:00:00"/>
    <s v="Contribution"/>
    <s v="Jersey Mike's - JCK Subs, LLC 10984609"/>
    <n v="445.04"/>
    <n v="22.25"/>
    <m/>
    <n v="422.79"/>
    <x v="7"/>
    <m/>
  </r>
  <r>
    <d v="2025-03-17T00:00:00"/>
    <s v="Contribution"/>
    <s v="Chipotle Mexican Grill 10766038"/>
    <n v="50.26"/>
    <n v="2.5099999999999998"/>
    <m/>
    <n v="47.75"/>
    <x v="36"/>
    <m/>
  </r>
  <r>
    <d v="2025-03-17T00:00:00"/>
    <s v="Contribution"/>
    <s v="Chipotle Mexican Grill 10766038"/>
    <n v="123.34"/>
    <n v="6.17"/>
    <m/>
    <n v="117.17"/>
    <x v="6"/>
    <m/>
  </r>
  <r>
    <d v="2025-03-17T00:00:00"/>
    <s v="Contribution"/>
    <s v="MAVIGLIANO,GEORGE,J 11028598"/>
    <n v="100"/>
    <n v="5"/>
    <m/>
    <n v="95"/>
    <x v="19"/>
    <m/>
  </r>
  <r>
    <d v="2025-03-17T00:00:00"/>
    <s v="Contribution"/>
    <s v="STEPHENS-RICH,BARBARA,E 11028597"/>
    <n v="40"/>
    <n v="2"/>
    <m/>
    <n v="38"/>
    <x v="19"/>
    <m/>
  </r>
  <r>
    <d v="2025-03-17T00:00:00"/>
    <s v="Contribution"/>
    <s v="JENSEN, NANCY 10217609"/>
    <n v="100"/>
    <n v="7.8"/>
    <m/>
    <n v="92.2"/>
    <x v="15"/>
    <m/>
  </r>
  <r>
    <d v="2025-03-17T00:00:00"/>
    <s v="Contribution"/>
    <s v="CONTI,J,L 11028596"/>
    <n v="75"/>
    <n v="3.75"/>
    <m/>
    <n v="71.25"/>
    <x v="19"/>
    <m/>
  </r>
  <r>
    <d v="2025-03-17T00:00:00"/>
    <s v="Contribution"/>
    <s v="SEAHOLM,VIRGINIA,A 11028595"/>
    <n v="100"/>
    <n v="5"/>
    <m/>
    <n v="95"/>
    <x v="19"/>
    <m/>
  </r>
  <r>
    <d v="2025-03-17T00:00:00"/>
    <s v="Contribution"/>
    <s v="FREIND,STEPHEN 11028555"/>
    <n v="30"/>
    <n v="2.5499999999999998"/>
    <m/>
    <n v="27.45"/>
    <x v="15"/>
    <m/>
  </r>
  <r>
    <d v="2025-03-17T00:00:00"/>
    <s v="Contribution"/>
    <s v="RILEY,SANDRA,G. 10981330"/>
    <n v="100"/>
    <n v="5"/>
    <m/>
    <n v="95"/>
    <x v="19"/>
    <m/>
  </r>
  <r>
    <d v="2025-03-17T00:00:00"/>
    <s v="Contribution"/>
    <s v="SEAHOLM,EMILY,E. 11004628"/>
    <n v="100"/>
    <n v="5"/>
    <m/>
    <n v="95"/>
    <x v="19"/>
    <m/>
  </r>
  <r>
    <d v="2025-03-17T00:00:00"/>
    <s v="Contribution"/>
    <s v="JCK SUBS, INC. 10432356"/>
    <n v="176.42"/>
    <n v="8.82"/>
    <m/>
    <n v="167.6"/>
    <x v="7"/>
    <m/>
  </r>
  <r>
    <d v="2025-03-17T00:00:00"/>
    <s v="Contribution"/>
    <s v="FOX,GARY,W. 10981187"/>
    <n v="100"/>
    <n v="5"/>
    <m/>
    <n v="95"/>
    <x v="19"/>
    <m/>
  </r>
  <r>
    <d v="2025-03-18T00:00:00"/>
    <s v="Contribution"/>
    <s v="Jersey Mike's - JCK Subs, LLC 10984609"/>
    <n v="504.16"/>
    <n v="25.21"/>
    <m/>
    <n v="478.95000000000005"/>
    <x v="0"/>
    <m/>
  </r>
  <r>
    <d v="2025-03-18T00:00:00"/>
    <s v="Contribution"/>
    <s v="LUHRING,LUCILLE 11028616"/>
    <n v="400"/>
    <n v="20"/>
    <m/>
    <n v="380"/>
    <x v="1"/>
    <m/>
  </r>
  <r>
    <d v="2025-03-18T00:00:00"/>
    <s v="Contribution"/>
    <s v="HILDNER,LORALEA 11028614"/>
    <n v="100"/>
    <n v="5"/>
    <m/>
    <n v="95"/>
    <x v="1"/>
    <m/>
  </r>
  <r>
    <d v="2025-03-18T00:00:00"/>
    <s v="Contribution"/>
    <s v="MA,YVETTE 11028624"/>
    <n v="100"/>
    <n v="7.3"/>
    <m/>
    <n v="92.7"/>
    <x v="19"/>
    <m/>
  </r>
  <r>
    <d v="2025-03-18T00:00:00"/>
    <s v="Contribution"/>
    <s v="District 13 Customs 11028620"/>
    <n v="250"/>
    <n v="18.25"/>
    <m/>
    <n v="231.75"/>
    <x v="1"/>
    <m/>
  </r>
  <r>
    <d v="2025-03-18T00:00:00"/>
    <s v="Contribution"/>
    <s v="ANDREIS,MARGIE 11028627"/>
    <n v="100"/>
    <n v="7.3"/>
    <m/>
    <n v="92.7"/>
    <x v="1"/>
    <m/>
  </r>
  <r>
    <d v="2025-03-18T00:00:00"/>
    <s v="Contribution"/>
    <s v="THOMAS,RICHARD,L. 10957238"/>
    <n v="200"/>
    <n v="14.6"/>
    <m/>
    <n v="185.4"/>
    <x v="1"/>
    <m/>
  </r>
  <r>
    <d v="2025-03-18T00:00:00"/>
    <s v="Contribution"/>
    <s v="LUHRING,STACEY 10963716"/>
    <n v="500"/>
    <n v="36.5"/>
    <m/>
    <n v="463.5"/>
    <x v="1"/>
    <m/>
  </r>
  <r>
    <d v="2025-03-18T00:00:00"/>
    <s v="Contribution"/>
    <s v="BURNSIDE,JACK,CHRISTOPHER 10905100"/>
    <n v="200"/>
    <n v="14.6"/>
    <m/>
    <n v="185.4"/>
    <x v="15"/>
    <m/>
  </r>
  <r>
    <d v="2025-03-18T00:00:00"/>
    <s v="Contribution"/>
    <s v="TODD,NICHOLA,P. 10887493"/>
    <n v="2500"/>
    <n v="182.5"/>
    <m/>
    <n v="2317.5"/>
    <x v="1"/>
    <m/>
  </r>
  <r>
    <d v="2025-03-18T00:00:00"/>
    <s v="Contribution"/>
    <s v="TEJEDA,IVANA 11028618"/>
    <n v="500"/>
    <n v="36.5"/>
    <m/>
    <n v="463.5"/>
    <x v="1"/>
    <m/>
  </r>
  <r>
    <d v="2025-03-18T00:00:00"/>
    <s v="Contribution"/>
    <s v="WETTSTEIN,NORMAN 10980773"/>
    <n v="100"/>
    <n v="7.3"/>
    <m/>
    <n v="92.7"/>
    <x v="19"/>
    <m/>
  </r>
  <r>
    <d v="2025-03-18T00:00:00"/>
    <s v="Contribution"/>
    <s v="EDWARDS,LORI 11028621"/>
    <n v="100"/>
    <n v="7.3"/>
    <m/>
    <n v="92.7"/>
    <x v="19"/>
    <m/>
  </r>
  <r>
    <d v="2025-03-18T00:00:00"/>
    <s v="Contribution"/>
    <s v="FOWLES,BRIAN 11028399"/>
    <n v="50"/>
    <n v="3.65"/>
    <m/>
    <n v="46.35"/>
    <x v="35"/>
    <m/>
  </r>
  <r>
    <d v="2025-03-24T00:00:00"/>
    <s v="Contribution"/>
    <s v="MOSAKOWSKI,JASON 11028692"/>
    <n v="150"/>
    <n v="10.95"/>
    <m/>
    <n v="139.05000000000001"/>
    <x v="1"/>
    <m/>
  </r>
  <r>
    <d v="2025-03-24T00:00:00"/>
    <s v="Contribution"/>
    <s v="MOSAKOWSKI,JASON 11028692"/>
    <n v="150"/>
    <n v="10.95"/>
    <m/>
    <n v="139.05000000000001"/>
    <x v="1"/>
    <m/>
  </r>
  <r>
    <d v="2025-03-24T00:00:00"/>
    <s v="Contribution"/>
    <s v="MIRSKY,SIERRA 10911615"/>
    <n v="25"/>
    <n v="1.83"/>
    <m/>
    <n v="23.17"/>
    <x v="36"/>
    <m/>
  </r>
  <r>
    <d v="2025-03-24T00:00:00"/>
    <s v="Contribution"/>
    <s v="ALAZRAQUI,EDWARD,A. 10922664"/>
    <n v="100"/>
    <n v="7.3"/>
    <m/>
    <n v="92.7"/>
    <x v="1"/>
    <m/>
  </r>
  <r>
    <d v="2025-03-24T00:00:00"/>
    <s v="Contribution"/>
    <s v="REYES,BRANDON 11028602"/>
    <n v="119"/>
    <n v="8.6900000000000013"/>
    <m/>
    <n v="110.31"/>
    <x v="1"/>
    <m/>
  </r>
  <r>
    <d v="2025-03-24T00:00:00"/>
    <s v="Contribution"/>
    <s v="CHRISTENSEN, SOREN 11028611"/>
    <n v="50"/>
    <n v="3.65"/>
    <m/>
    <n v="46.35"/>
    <x v="1"/>
    <m/>
  </r>
  <r>
    <d v="2025-03-25T00:00:00"/>
    <s v="Contribution"/>
    <s v="YOUNGREN,KATHLEEN 10981880"/>
    <n v="500"/>
    <n v="25"/>
    <m/>
    <n v="475"/>
    <x v="19"/>
    <m/>
  </r>
  <r>
    <d v="2025-03-25T00:00:00"/>
    <s v="Contribution"/>
    <s v="RASCHIO, PETER JOSEPH 10130642"/>
    <n v="100"/>
    <n v="7.3"/>
    <m/>
    <n v="92.7"/>
    <x v="1"/>
    <m/>
  </r>
  <r>
    <d v="2025-03-25T00:00:00"/>
    <s v="Contribution"/>
    <s v="APIADO, AMY ELIZABETH 10171012"/>
    <n v="250"/>
    <n v="18.25"/>
    <m/>
    <n v="231.75"/>
    <x v="1"/>
    <m/>
  </r>
  <r>
    <d v="2025-03-25T00:00:00"/>
    <s v="Contribution"/>
    <s v="VANNOY,SUSANNE 11032916"/>
    <n v="200"/>
    <n v="14.6"/>
    <m/>
    <n v="185.4"/>
    <x v="1"/>
    <m/>
  </r>
  <r>
    <d v="2025-03-25T00:00:00"/>
    <s v="Contribution"/>
    <s v="PANDA RESTAURANT GROUP INC 10188337"/>
    <n v="135.11000000000001"/>
    <n v="6.76"/>
    <m/>
    <n v="128.35000000000002"/>
    <x v="27"/>
    <m/>
  </r>
  <r>
    <d v="2025-03-25T00:00:00"/>
    <s v="Contribution"/>
    <s v="CHRISTENSEN,ERIC,R. 11002213"/>
    <n v="500"/>
    <n v="36.5"/>
    <m/>
    <n v="463.5"/>
    <x v="1"/>
    <m/>
  </r>
  <r>
    <d v="2025-03-25T00:00:00"/>
    <s v="Contribution"/>
    <s v="MA,JEFFREY 11032914"/>
    <n v="500"/>
    <n v="36.5"/>
    <m/>
    <n v="463.5"/>
    <x v="19"/>
    <m/>
  </r>
  <r>
    <d v="2025-03-25T00:00:00"/>
    <s v="Contribution"/>
    <s v="INTERNATIONAL FLAVORS &amp; FRAGRANCES FDN 1008521"/>
    <n v="150"/>
    <n v="7.5"/>
    <m/>
    <n v="142.5"/>
    <x v="18"/>
    <s v="Disc golf? &quot;Men's Ultimate Disc Golf&quot;"/>
  </r>
  <r>
    <d v="2025-03-27T00:00:00"/>
    <s v="Contribution"/>
    <s v="Teradata 10984637"/>
    <n v="250"/>
    <n v="12.5"/>
    <m/>
    <n v="237.5"/>
    <x v="37"/>
    <m/>
  </r>
  <r>
    <d v="2025-04-01T00:00:00"/>
    <s v="Contribution"/>
    <s v="SEAHOLM,LEE 11034367"/>
    <n v="50"/>
    <n v="2.5"/>
    <m/>
    <n v="47.5"/>
    <x v="19"/>
    <m/>
  </r>
  <r>
    <d v="2025-04-01T00:00:00"/>
    <s v="Contribution"/>
    <s v="MOSAKOWSKI,FRANCES 10952593"/>
    <n v="150"/>
    <n v="7.5"/>
    <m/>
    <n v="142.5"/>
    <x v="1"/>
    <m/>
  </r>
  <r>
    <d v="2025-04-01T00:00:00"/>
    <s v="Contribution"/>
    <s v="Chipotle Mexican Grill 10766038"/>
    <n v="635.04"/>
    <n v="31.75"/>
    <m/>
    <n v="603.29"/>
    <x v="16"/>
    <m/>
  </r>
  <r>
    <d v="2025-04-01T00:00:00"/>
    <s v="Contribution"/>
    <s v="JOHNSON, JULIE ANN 1017997"/>
    <n v="50"/>
    <n v="2.5"/>
    <m/>
    <n v="47.5"/>
    <x v="1"/>
    <m/>
  </r>
  <r>
    <d v="2025-04-01T00:00:00"/>
    <s v="Contribution"/>
    <s v="BERNHARDT, MARGUERITE DIANNE 9067955"/>
    <n v="100"/>
    <n v="5"/>
    <m/>
    <n v="95"/>
    <x v="35"/>
    <m/>
  </r>
  <r>
    <d v="2025-04-01T00:00:00"/>
    <s v="Contribution"/>
    <s v="CHRISTENSEN,JOANNE,M. 11034365"/>
    <n v="150"/>
    <n v="7.5"/>
    <m/>
    <n v="142.5"/>
    <x v="1"/>
    <m/>
  </r>
  <r>
    <d v="2025-04-01T00:00:00"/>
    <s v="Contribution"/>
    <s v="RASCHIO,PATRICIA 10946314"/>
    <n v="200"/>
    <n v="10"/>
    <m/>
    <n v="190"/>
    <x v="1"/>
    <m/>
  </r>
  <r>
    <d v="2025-04-03T00:00:00"/>
    <s v="Contribution"/>
    <s v="HARTER,ERIC,S. 10958716"/>
    <n v="250"/>
    <n v="18.25"/>
    <m/>
    <n v="231.75"/>
    <x v="19"/>
    <m/>
  </r>
  <r>
    <d v="2025-04-07T00:00:00"/>
    <s v="Contribution"/>
    <s v="GARCIN,ALAN 10921147"/>
    <n v="150"/>
    <n v="7.5"/>
    <m/>
    <n v="142.5"/>
    <x v="16"/>
    <m/>
  </r>
  <r>
    <d v="2025-04-07T00:00:00"/>
    <s v="Contribution"/>
    <s v="GARCIN,ALAN 10921147"/>
    <n v="30"/>
    <n v="1.5"/>
    <m/>
    <n v="28.5"/>
    <x v="16"/>
    <m/>
  </r>
  <r>
    <d v="2025-04-07T00:00:00"/>
    <s v="Contribution"/>
    <s v="MALOTT,ANDREA,L 11034448"/>
    <n v="50"/>
    <n v="2.5"/>
    <m/>
    <n v="47.5"/>
    <x v="16"/>
    <m/>
  </r>
  <r>
    <d v="2025-04-09T00:00:00"/>
    <s v="Contribution"/>
    <s v="THOMAS,BARBARA 11034483"/>
    <n v="100"/>
    <n v="7.3"/>
    <m/>
    <n v="92.7"/>
    <x v="1"/>
    <m/>
  </r>
  <r>
    <d v="2025-04-09T00:00:00"/>
    <s v="Contribution"/>
    <s v="THOMAS,RICHARD,,SR. 11034484"/>
    <n v="100"/>
    <n v="7.3"/>
    <m/>
    <n v="92.7"/>
    <x v="1"/>
    <m/>
  </r>
  <r>
    <d v="2025-04-09T00:00:00"/>
    <s v="Contribution"/>
    <s v="YOUNG,RICHARD 10983953"/>
    <n v="100"/>
    <n v="7.3"/>
    <m/>
    <n v="92.7"/>
    <x v="4"/>
    <m/>
  </r>
  <r>
    <d v="2025-04-09T00:00:00"/>
    <s v="Contribution"/>
    <s v="KNOX,BARTON 11034482"/>
    <n v="100"/>
    <n v="7.3"/>
    <m/>
    <n v="92.7"/>
    <x v="35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n v="0"/>
    <x v="41"/>
    <m/>
  </r>
  <r>
    <m/>
    <m/>
    <m/>
    <m/>
    <m/>
    <m/>
    <m/>
    <x v="41"/>
    <m/>
  </r>
  <r>
    <d v="2024-10-02T00:00:00"/>
    <s v="Travel"/>
    <s v="Blue Star Charter"/>
    <m/>
    <m/>
    <n v="4349.28"/>
    <n v="-4349.28"/>
    <x v="15"/>
    <m/>
  </r>
  <r>
    <m/>
    <m/>
    <m/>
    <m/>
    <m/>
    <m/>
    <m/>
    <x v="41"/>
    <m/>
  </r>
  <r>
    <m/>
    <m/>
    <m/>
    <m/>
    <m/>
    <m/>
    <m/>
    <x v="41"/>
    <m/>
  </r>
  <r>
    <m/>
    <m/>
    <m/>
    <m/>
    <m/>
    <m/>
    <m/>
    <x v="41"/>
    <m/>
  </r>
  <r>
    <m/>
    <m/>
    <m/>
    <m/>
    <m/>
    <m/>
    <m/>
    <x v="41"/>
    <m/>
  </r>
  <r>
    <m/>
    <m/>
    <m/>
    <m/>
    <m/>
    <m/>
    <m/>
    <x v="41"/>
    <m/>
  </r>
  <r>
    <m/>
    <m/>
    <m/>
    <m/>
    <m/>
    <m/>
    <m/>
    <x v="41"/>
    <m/>
  </r>
  <r>
    <m/>
    <m/>
    <m/>
    <m/>
    <m/>
    <m/>
    <m/>
    <x v="41"/>
    <m/>
  </r>
  <r>
    <m/>
    <m/>
    <m/>
    <m/>
    <m/>
    <m/>
    <m/>
    <x v="41"/>
    <m/>
  </r>
  <r>
    <m/>
    <m/>
    <m/>
    <m/>
    <m/>
    <m/>
    <m/>
    <x v="41"/>
    <m/>
  </r>
  <r>
    <m/>
    <m/>
    <m/>
    <m/>
    <m/>
    <m/>
    <m/>
    <x v="41"/>
    <m/>
  </r>
  <r>
    <m/>
    <m/>
    <m/>
    <m/>
    <m/>
    <m/>
    <m/>
    <x v="41"/>
    <m/>
  </r>
  <r>
    <m/>
    <m/>
    <m/>
    <m/>
    <m/>
    <m/>
    <m/>
    <x v="41"/>
    <m/>
  </r>
  <r>
    <m/>
    <m/>
    <m/>
    <m/>
    <m/>
    <m/>
    <m/>
    <x v="41"/>
    <m/>
  </r>
  <r>
    <m/>
    <m/>
    <m/>
    <m/>
    <m/>
    <m/>
    <m/>
    <x v="41"/>
    <m/>
  </r>
  <r>
    <m/>
    <m/>
    <m/>
    <m/>
    <m/>
    <m/>
    <m/>
    <x v="41"/>
    <m/>
  </r>
  <r>
    <m/>
    <m/>
    <m/>
    <m/>
    <m/>
    <m/>
    <m/>
    <x v="41"/>
    <m/>
  </r>
  <r>
    <m/>
    <m/>
    <m/>
    <m/>
    <m/>
    <m/>
    <m/>
    <x v="41"/>
    <m/>
  </r>
  <r>
    <m/>
    <m/>
    <m/>
    <m/>
    <m/>
    <m/>
    <m/>
    <x v="41"/>
    <m/>
  </r>
  <r>
    <m/>
    <m/>
    <m/>
    <m/>
    <m/>
    <m/>
    <m/>
    <x v="41"/>
    <m/>
  </r>
  <r>
    <m/>
    <m/>
    <m/>
    <m/>
    <m/>
    <m/>
    <m/>
    <x v="41"/>
    <m/>
  </r>
  <r>
    <m/>
    <m/>
    <m/>
    <m/>
    <m/>
    <m/>
    <m/>
    <x v="41"/>
    <m/>
  </r>
  <r>
    <m/>
    <m/>
    <m/>
    <m/>
    <m/>
    <m/>
    <m/>
    <x v="41"/>
    <m/>
  </r>
  <r>
    <m/>
    <m/>
    <m/>
    <m/>
    <m/>
    <m/>
    <m/>
    <x v="41"/>
    <m/>
  </r>
  <r>
    <m/>
    <m/>
    <m/>
    <m/>
    <m/>
    <m/>
    <m/>
    <x v="41"/>
    <m/>
  </r>
  <r>
    <m/>
    <m/>
    <m/>
    <m/>
    <m/>
    <m/>
    <m/>
    <x v="41"/>
    <m/>
  </r>
  <r>
    <m/>
    <m/>
    <m/>
    <m/>
    <m/>
    <m/>
    <m/>
    <x v="41"/>
    <m/>
  </r>
  <r>
    <m/>
    <m/>
    <m/>
    <m/>
    <m/>
    <m/>
    <m/>
    <x v="41"/>
    <m/>
  </r>
  <r>
    <m/>
    <m/>
    <m/>
    <m/>
    <m/>
    <m/>
    <m/>
    <x v="41"/>
    <m/>
  </r>
  <r>
    <m/>
    <m/>
    <m/>
    <m/>
    <m/>
    <m/>
    <m/>
    <x v="41"/>
    <m/>
  </r>
  <r>
    <m/>
    <m/>
    <m/>
    <m/>
    <m/>
    <m/>
    <m/>
    <x v="41"/>
    <m/>
  </r>
  <r>
    <m/>
    <m/>
    <m/>
    <m/>
    <m/>
    <m/>
    <m/>
    <x v="41"/>
    <m/>
  </r>
  <r>
    <m/>
    <m/>
    <m/>
    <m/>
    <m/>
    <m/>
    <m/>
    <x v="41"/>
    <m/>
  </r>
  <r>
    <s v="FY25"/>
    <m/>
    <m/>
    <n v="109461.90999999997"/>
    <n v="6493.9950000000244"/>
    <n v="4349.28"/>
    <n v="98618.63499999966"/>
    <x v="41"/>
    <m/>
  </r>
  <r>
    <m/>
    <m/>
    <m/>
    <m/>
    <m/>
    <m/>
    <m/>
    <x v="41"/>
    <m/>
  </r>
  <r>
    <m/>
    <m/>
    <m/>
    <m/>
    <m/>
    <m/>
    <m/>
    <x v="4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1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Sports Clubs">
  <location ref="B8:F50" firstHeaderRow="0" firstDataRow="1" firstDataCol="1"/>
  <pivotFields count="9">
    <pivotField numFmtId="14" showAll="0"/>
    <pivotField showAll="0"/>
    <pivotField showAll="0"/>
    <pivotField dataField="1" showAll="0"/>
    <pivotField dataField="1" showAll="0"/>
    <pivotField dataField="1" showAll="0"/>
    <pivotField dataField="1" numFmtId="4" showAll="0"/>
    <pivotField axis="axisRow" showAll="0" sortType="ascending">
      <items count="65">
        <item m="1" x="54"/>
        <item m="1" x="57"/>
        <item x="0"/>
        <item x="1"/>
        <item x="2"/>
        <item x="3"/>
        <item x="4"/>
        <item x="5"/>
        <item x="6"/>
        <item x="7"/>
        <item x="8"/>
        <item h="1" m="1" x="56"/>
        <item h="1" m="1" x="61"/>
        <item h="1" m="1" x="51"/>
        <item h="1" m="1" x="46"/>
        <item h="1" x="44"/>
        <item x="9"/>
        <item x="10"/>
        <item x="11"/>
        <item x="12"/>
        <item x="13"/>
        <item h="1" m="1" x="49"/>
        <item x="14"/>
        <item h="1" m="1" x="53"/>
        <item x="15"/>
        <item m="1" x="63"/>
        <item x="16"/>
        <item x="17"/>
        <item x="18"/>
        <item x="19"/>
        <item h="1" m="1" x="55"/>
        <item x="20"/>
        <item x="21"/>
        <item h="1" m="1" x="45"/>
        <item x="22"/>
        <item x="23"/>
        <item x="24"/>
        <item m="1" x="59"/>
        <item x="25"/>
        <item x="26"/>
        <item h="1" m="1" x="60"/>
        <item x="27"/>
        <item x="28"/>
        <item h="1" m="1" x="52"/>
        <item h="1" m="1" x="50"/>
        <item x="29"/>
        <item x="30"/>
        <item h="1" x="42"/>
        <item h="1" m="1" x="47"/>
        <item x="31"/>
        <item x="32"/>
        <item x="33"/>
        <item m="1" x="62"/>
        <item x="34"/>
        <item h="1" x="43"/>
        <item x="35"/>
        <item x="36"/>
        <item x="37"/>
        <item h="1" m="1" x="48"/>
        <item h="1" m="1" x="58"/>
        <item x="38"/>
        <item x="39"/>
        <item x="40"/>
        <item h="1" x="41"/>
        <item t="default"/>
      </items>
    </pivotField>
    <pivotField showAll="0"/>
  </pivotFields>
  <rowFields count="1">
    <field x="7"/>
  </rowFields>
  <rowItems count="42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6"/>
    </i>
    <i>
      <x v="17"/>
    </i>
    <i>
      <x v="18"/>
    </i>
    <i>
      <x v="19"/>
    </i>
    <i>
      <x v="20"/>
    </i>
    <i>
      <x v="22"/>
    </i>
    <i>
      <x v="24"/>
    </i>
    <i>
      <x v="26"/>
    </i>
    <i>
      <x v="27"/>
    </i>
    <i>
      <x v="28"/>
    </i>
    <i>
      <x v="29"/>
    </i>
    <i>
      <x v="31"/>
    </i>
    <i>
      <x v="32"/>
    </i>
    <i>
      <x v="34"/>
    </i>
    <i>
      <x v="35"/>
    </i>
    <i>
      <x v="36"/>
    </i>
    <i>
      <x v="38"/>
    </i>
    <i>
      <x v="39"/>
    </i>
    <i>
      <x v="41"/>
    </i>
    <i>
      <x v="42"/>
    </i>
    <i>
      <x v="45"/>
    </i>
    <i>
      <x v="46"/>
    </i>
    <i>
      <x v="49"/>
    </i>
    <i>
      <x v="50"/>
    </i>
    <i>
      <x v="51"/>
    </i>
    <i>
      <x v="53"/>
    </i>
    <i>
      <x v="55"/>
    </i>
    <i>
      <x v="56"/>
    </i>
    <i>
      <x v="57"/>
    </i>
    <i>
      <x v="60"/>
    </i>
    <i>
      <x v="61"/>
    </i>
    <i>
      <x v="6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Contribution" fld="3" baseField="7" baseItem="0"/>
    <dataField name="Sum of Chgs/offset" fld="4" baseField="7" baseItem="0"/>
    <dataField name="Sum of Expenses" fld="5" baseField="7" baseItem="0"/>
    <dataField name="Sum of Remaining" fld="6" baseField="0" baseItem="0"/>
  </dataFields>
  <formats count="7">
    <format dxfId="55">
      <pivotArea type="all" dataOnly="0" outline="0" fieldPosition="0"/>
    </format>
    <format dxfId="54">
      <pivotArea outline="0" collapsedLevelsAreSubtotals="1" fieldPosition="0"/>
    </format>
    <format dxfId="53">
      <pivotArea field="7" type="button" dataOnly="0" labelOnly="1" outline="0" axis="axisRow" fieldPosition="0"/>
    </format>
    <format dxfId="52">
      <pivotArea dataOnly="0" labelOnly="1" fieldPosition="0">
        <references count="1">
          <reference field="7" count="0"/>
        </references>
      </pivotArea>
    </format>
    <format dxfId="51">
      <pivotArea dataOnly="0" labelOnly="1" grandRow="1" outline="0" fieldPosition="0"/>
    </format>
    <format dxfId="5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9">
      <pivotArea outline="0" collapsedLevelsAreSubtotals="1" fieldPosition="0"/>
    </format>
  </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workbookViewId="0">
      <selection activeCell="C25" sqref="C25"/>
    </sheetView>
  </sheetViews>
  <sheetFormatPr defaultColWidth="8.85546875" defaultRowHeight="15" x14ac:dyDescent="0.25"/>
  <cols>
    <col min="1" max="1" width="38.42578125" bestFit="1" customWidth="1"/>
    <col min="2" max="2" width="13" customWidth="1"/>
    <col min="3" max="3" width="14.140625" customWidth="1"/>
    <col min="4" max="4" width="13.140625" customWidth="1"/>
  </cols>
  <sheetData>
    <row r="1" spans="1:4" x14ac:dyDescent="0.25">
      <c r="A1" t="s">
        <v>0</v>
      </c>
    </row>
    <row r="2" spans="1:4" x14ac:dyDescent="0.25">
      <c r="B2" t="s">
        <v>16</v>
      </c>
    </row>
    <row r="4" spans="1:4" x14ac:dyDescent="0.25">
      <c r="A4" s="1" t="s">
        <v>14</v>
      </c>
      <c r="B4" s="3">
        <v>45635</v>
      </c>
    </row>
    <row r="7" spans="1:4" x14ac:dyDescent="0.25">
      <c r="A7" t="s">
        <v>1</v>
      </c>
      <c r="B7" t="s">
        <v>15</v>
      </c>
      <c r="C7" t="s">
        <v>2</v>
      </c>
      <c r="D7" t="s">
        <v>3</v>
      </c>
    </row>
    <row r="8" spans="1:4" x14ac:dyDescent="0.25">
      <c r="A8" t="s">
        <v>128</v>
      </c>
      <c r="B8">
        <v>12235.75</v>
      </c>
    </row>
    <row r="9" spans="1:4" x14ac:dyDescent="0.25">
      <c r="A9" t="s">
        <v>4</v>
      </c>
      <c r="B9" s="4">
        <v>1119.83</v>
      </c>
      <c r="C9" s="2" t="s">
        <v>5</v>
      </c>
      <c r="D9" t="s">
        <v>6</v>
      </c>
    </row>
    <row r="10" spans="1:4" x14ac:dyDescent="0.25">
      <c r="A10" t="s">
        <v>10</v>
      </c>
      <c r="B10" s="4">
        <v>948.29</v>
      </c>
      <c r="C10" s="2" t="s">
        <v>11</v>
      </c>
    </row>
    <row r="11" spans="1:4" x14ac:dyDescent="0.25">
      <c r="A11" t="s">
        <v>52</v>
      </c>
      <c r="B11" s="26">
        <v>8550.51</v>
      </c>
      <c r="C11" s="2" t="s">
        <v>51</v>
      </c>
    </row>
    <row r="12" spans="1:4" x14ac:dyDescent="0.25">
      <c r="A12" t="s">
        <v>7</v>
      </c>
      <c r="B12" s="4">
        <f>'OSU Sports Club'!C6</f>
        <v>178326.03499999997</v>
      </c>
      <c r="C12" s="2" t="s">
        <v>8</v>
      </c>
      <c r="D12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14"/>
  <sheetViews>
    <sheetView showGridLines="0" zoomScale="90" zoomScaleNormal="90" zoomScalePageLayoutView="80" workbookViewId="0">
      <selection activeCell="C1" sqref="C1"/>
    </sheetView>
  </sheetViews>
  <sheetFormatPr defaultColWidth="8.85546875" defaultRowHeight="15" x14ac:dyDescent="0.25"/>
  <cols>
    <col min="1" max="1" width="1" customWidth="1"/>
    <col min="2" max="2" width="29.85546875" bestFit="1" customWidth="1"/>
    <col min="3" max="3" width="30" customWidth="1"/>
    <col min="4" max="4" width="24.85546875" bestFit="1" customWidth="1"/>
    <col min="5" max="5" width="52.140625" style="11" bestFit="1" customWidth="1"/>
    <col min="6" max="6" width="12.140625" style="11" customWidth="1"/>
    <col min="7" max="7" width="17.140625" style="11" customWidth="1"/>
    <col min="8" max="8" width="19.140625" customWidth="1"/>
    <col min="9" max="9" width="17.140625" customWidth="1"/>
    <col min="10" max="10" width="19.140625" customWidth="1"/>
    <col min="11" max="11" width="17.140625" customWidth="1"/>
    <col min="12" max="12" width="19.140625" customWidth="1"/>
    <col min="13" max="13" width="17.140625" customWidth="1"/>
    <col min="14" max="14" width="19.140625" customWidth="1"/>
    <col min="15" max="15" width="17.140625" customWidth="1"/>
    <col min="16" max="16" width="19.140625" customWidth="1"/>
    <col min="17" max="17" width="17.140625" customWidth="1"/>
    <col min="18" max="18" width="19.140625" customWidth="1"/>
    <col min="19" max="19" width="17.140625" customWidth="1"/>
    <col min="20" max="20" width="19.140625" customWidth="1"/>
    <col min="21" max="21" width="17.140625" customWidth="1"/>
    <col min="22" max="22" width="19.140625" customWidth="1"/>
    <col min="23" max="23" width="17.140625" customWidth="1"/>
    <col min="24" max="24" width="19.140625" customWidth="1"/>
    <col min="25" max="25" width="17.140625" customWidth="1"/>
    <col min="26" max="26" width="19.140625" customWidth="1"/>
    <col min="27" max="27" width="17.140625" customWidth="1"/>
    <col min="28" max="28" width="19.140625" customWidth="1"/>
    <col min="29" max="29" width="17.140625" customWidth="1"/>
    <col min="30" max="30" width="19.140625" customWidth="1"/>
    <col min="31" max="31" width="17.140625" customWidth="1"/>
    <col min="32" max="32" width="19.140625" customWidth="1"/>
    <col min="33" max="33" width="17.140625" customWidth="1"/>
    <col min="34" max="34" width="19.140625" customWidth="1"/>
    <col min="35" max="35" width="22.140625" customWidth="1"/>
    <col min="36" max="36" width="24.140625" customWidth="1"/>
    <col min="37" max="37" width="9.85546875" customWidth="1"/>
    <col min="38" max="38" width="6.140625" customWidth="1"/>
    <col min="39" max="39" width="9.140625" customWidth="1"/>
    <col min="40" max="40" width="6.140625" customWidth="1"/>
    <col min="41" max="41" width="9.140625" customWidth="1"/>
    <col min="42" max="42" width="6.85546875" customWidth="1"/>
    <col min="43" max="43" width="9.140625" customWidth="1"/>
    <col min="44" max="44" width="9" customWidth="1"/>
    <col min="45" max="45" width="4.42578125" customWidth="1"/>
    <col min="46" max="46" width="7" customWidth="1"/>
    <col min="47" max="47" width="11.85546875" customWidth="1"/>
    <col min="48" max="48" width="11.140625" customWidth="1"/>
    <col min="49" max="49" width="11.85546875" customWidth="1"/>
    <col min="50" max="50" width="9.140625" customWidth="1"/>
    <col min="51" max="51" width="9" customWidth="1"/>
    <col min="52" max="52" width="11.85546875" customWidth="1"/>
    <col min="53" max="53" width="11" customWidth="1"/>
    <col min="54" max="54" width="9" customWidth="1"/>
    <col min="55" max="55" width="11.85546875" bestFit="1" customWidth="1"/>
    <col min="56" max="56" width="9.140625" customWidth="1"/>
    <col min="57" max="57" width="9.85546875" customWidth="1"/>
    <col min="58" max="58" width="11.85546875" customWidth="1"/>
    <col min="59" max="59" width="12.140625" customWidth="1"/>
    <col min="60" max="60" width="9.85546875" customWidth="1"/>
    <col min="61" max="61" width="11.85546875" customWidth="1"/>
    <col min="62" max="62" width="12.140625" customWidth="1"/>
    <col min="63" max="63" width="9.85546875" customWidth="1"/>
    <col min="64" max="64" width="11.85546875" customWidth="1"/>
    <col min="65" max="65" width="12.140625" customWidth="1"/>
    <col min="66" max="66" width="9" customWidth="1"/>
    <col min="67" max="67" width="11.85546875" bestFit="1" customWidth="1"/>
    <col min="68" max="68" width="9.140625" bestFit="1" customWidth="1"/>
    <col min="69" max="69" width="9" customWidth="1"/>
    <col min="70" max="70" width="11.85546875" bestFit="1" customWidth="1"/>
    <col min="71" max="71" width="9.140625" bestFit="1" customWidth="1"/>
    <col min="72" max="72" width="9" customWidth="1"/>
    <col min="73" max="73" width="11.85546875" bestFit="1" customWidth="1"/>
    <col min="74" max="74" width="11" bestFit="1" customWidth="1"/>
    <col min="75" max="75" width="9.85546875" customWidth="1"/>
    <col min="76" max="76" width="11.85546875" customWidth="1"/>
    <col min="77" max="77" width="12.140625" bestFit="1" customWidth="1"/>
    <col min="78" max="78" width="9" customWidth="1"/>
    <col min="79" max="79" width="11.85546875" bestFit="1" customWidth="1"/>
    <col min="80" max="80" width="11" bestFit="1" customWidth="1"/>
    <col min="81" max="81" width="9" customWidth="1"/>
    <col min="82" max="82" width="11.85546875" bestFit="1" customWidth="1"/>
    <col min="83" max="83" width="9.140625" bestFit="1" customWidth="1"/>
    <col min="84" max="84" width="9" customWidth="1"/>
    <col min="85" max="85" width="11.85546875" bestFit="1" customWidth="1"/>
    <col min="86" max="86" width="9.140625" customWidth="1"/>
    <col min="87" max="87" width="10.85546875" customWidth="1"/>
    <col min="88" max="88" width="11.85546875" customWidth="1"/>
    <col min="89" max="89" width="13.140625" bestFit="1" customWidth="1"/>
    <col min="90" max="90" width="9" customWidth="1"/>
    <col min="91" max="91" width="11.85546875" bestFit="1" customWidth="1"/>
    <col min="92" max="92" width="10.140625" bestFit="1" customWidth="1"/>
    <col min="93" max="93" width="9" customWidth="1"/>
    <col min="94" max="94" width="11.85546875" bestFit="1" customWidth="1"/>
    <col min="95" max="95" width="10.140625" customWidth="1"/>
    <col min="96" max="96" width="10.85546875" customWidth="1"/>
    <col min="97" max="97" width="11.85546875" customWidth="1"/>
    <col min="98" max="98" width="13.140625" bestFit="1" customWidth="1"/>
    <col min="99" max="99" width="9" customWidth="1"/>
    <col min="100" max="100" width="8.85546875" customWidth="1"/>
    <col min="101" max="101" width="4.140625" customWidth="1"/>
    <col min="102" max="102" width="7" customWidth="1"/>
    <col min="103" max="103" width="4.42578125" customWidth="1"/>
    <col min="104" max="104" width="7" customWidth="1"/>
    <col min="105" max="105" width="4.42578125" customWidth="1"/>
    <col min="106" max="106" width="7" customWidth="1"/>
    <col min="107" max="107" width="4.42578125" customWidth="1"/>
    <col min="108" max="108" width="7" customWidth="1"/>
    <col min="109" max="109" width="6.140625" customWidth="1"/>
    <col min="110" max="110" width="8.85546875" customWidth="1"/>
    <col min="111" max="111" width="5.140625" customWidth="1"/>
    <col min="112" max="112" width="8.140625" customWidth="1"/>
    <col min="113" max="113" width="5.140625" customWidth="1"/>
    <col min="114" max="114" width="4.42578125" customWidth="1"/>
    <col min="115" max="115" width="8.140625" customWidth="1"/>
    <col min="116" max="116" width="7.42578125" customWidth="1"/>
    <col min="117" max="117" width="9.85546875" customWidth="1"/>
    <col min="118" max="118" width="7.42578125" customWidth="1"/>
    <col min="119" max="119" width="9.85546875" customWidth="1"/>
    <col min="120" max="120" width="5.140625" customWidth="1"/>
    <col min="121" max="121" width="8.140625" customWidth="1"/>
    <col min="122" max="122" width="7.42578125" customWidth="1"/>
    <col min="123" max="123" width="9.85546875" customWidth="1"/>
    <col min="124" max="124" width="8.42578125" customWidth="1"/>
    <col min="125" max="125" width="11" customWidth="1"/>
    <col min="126" max="126" width="5.42578125" customWidth="1"/>
    <col min="127" max="127" width="8.140625" customWidth="1"/>
    <col min="128" max="128" width="5.140625" customWidth="1"/>
    <col min="129" max="129" width="8.140625" customWidth="1"/>
    <col min="130" max="130" width="7.42578125" customWidth="1"/>
    <col min="131" max="131" width="9.85546875" customWidth="1"/>
    <col min="132" max="132" width="6.140625" customWidth="1"/>
    <col min="133" max="133" width="9.140625" customWidth="1"/>
    <col min="134" max="134" width="6.140625" customWidth="1"/>
    <col min="135" max="135" width="9.140625" customWidth="1"/>
    <col min="136" max="136" width="6.85546875" customWidth="1"/>
    <col min="137" max="137" width="9.140625" bestFit="1" customWidth="1"/>
    <col min="138" max="138" width="9" bestFit="1" customWidth="1"/>
    <col min="139" max="139" width="4.42578125" customWidth="1"/>
    <col min="140" max="141" width="11.85546875" bestFit="1" customWidth="1"/>
    <col min="142" max="142" width="11.140625" bestFit="1" customWidth="1"/>
  </cols>
  <sheetData>
    <row r="1" spans="2:8" ht="21" x14ac:dyDescent="0.35">
      <c r="B1" s="15" t="s">
        <v>4</v>
      </c>
      <c r="C1" s="16" t="s">
        <v>5</v>
      </c>
      <c r="E1"/>
      <c r="F1"/>
      <c r="G1"/>
    </row>
    <row r="2" spans="2:8" ht="5.25" customHeight="1" x14ac:dyDescent="0.25"/>
    <row r="3" spans="2:8" x14ac:dyDescent="0.25">
      <c r="B3" t="s">
        <v>77</v>
      </c>
      <c r="C3" s="18">
        <v>12391.71</v>
      </c>
      <c r="D3" s="11"/>
    </row>
    <row r="4" spans="2:8" x14ac:dyDescent="0.25">
      <c r="B4" t="s">
        <v>41</v>
      </c>
      <c r="C4" s="18">
        <f>F14</f>
        <v>884.07999999999993</v>
      </c>
      <c r="D4" s="11"/>
    </row>
    <row r="5" spans="2:8" x14ac:dyDescent="0.25">
      <c r="B5" s="14" t="s">
        <v>42</v>
      </c>
      <c r="C5" s="19">
        <f>G14+H14</f>
        <v>76.92</v>
      </c>
      <c r="D5" s="11"/>
    </row>
    <row r="6" spans="2:8" x14ac:dyDescent="0.25">
      <c r="B6" t="s">
        <v>118</v>
      </c>
      <c r="C6" s="20">
        <f>C3+C4-C5</f>
        <v>13198.869999999999</v>
      </c>
      <c r="D6" s="11"/>
    </row>
    <row r="7" spans="2:8" ht="6" customHeight="1" thickBot="1" x14ac:dyDescent="0.3">
      <c r="C7" s="20"/>
      <c r="D7" s="11"/>
    </row>
    <row r="8" spans="2:8" x14ac:dyDescent="0.25">
      <c r="B8" s="5" t="s">
        <v>32</v>
      </c>
      <c r="C8" s="6" t="s">
        <v>39</v>
      </c>
      <c r="D8" s="6" t="s">
        <v>18</v>
      </c>
      <c r="E8" s="6" t="s">
        <v>72</v>
      </c>
      <c r="F8" s="10" t="s">
        <v>40</v>
      </c>
      <c r="G8" s="10" t="s">
        <v>19</v>
      </c>
      <c r="H8" s="13" t="s">
        <v>28</v>
      </c>
    </row>
    <row r="9" spans="2:8" x14ac:dyDescent="0.25">
      <c r="B9" s="17">
        <v>43369</v>
      </c>
      <c r="C9" s="8" t="s">
        <v>83</v>
      </c>
      <c r="D9" s="8" t="s">
        <v>84</v>
      </c>
      <c r="E9" s="8" t="s">
        <v>86</v>
      </c>
      <c r="F9" s="12">
        <v>100</v>
      </c>
      <c r="G9" s="12">
        <f>2.3+15</f>
        <v>17.3</v>
      </c>
      <c r="H9" s="53">
        <v>0</v>
      </c>
    </row>
    <row r="10" spans="2:8" x14ac:dyDescent="0.25">
      <c r="B10" s="17">
        <v>43377</v>
      </c>
      <c r="C10" s="8" t="s">
        <v>83</v>
      </c>
      <c r="D10" s="8" t="s">
        <v>85</v>
      </c>
      <c r="E10" s="8" t="s">
        <v>87</v>
      </c>
      <c r="F10" s="12">
        <v>50</v>
      </c>
      <c r="G10" s="12">
        <v>7.5</v>
      </c>
      <c r="H10" s="53">
        <v>0</v>
      </c>
    </row>
    <row r="11" spans="2:8" x14ac:dyDescent="0.25">
      <c r="B11" s="17">
        <v>43383</v>
      </c>
      <c r="C11" s="8" t="s">
        <v>83</v>
      </c>
      <c r="D11" s="8" t="s">
        <v>88</v>
      </c>
      <c r="E11" s="8" t="s">
        <v>98</v>
      </c>
      <c r="F11" s="12">
        <v>50</v>
      </c>
      <c r="G11" s="12">
        <v>7.5</v>
      </c>
      <c r="H11" s="53">
        <v>0</v>
      </c>
    </row>
    <row r="12" spans="2:8" x14ac:dyDescent="0.25">
      <c r="B12" s="17">
        <v>43448</v>
      </c>
      <c r="C12" s="8" t="s">
        <v>109</v>
      </c>
      <c r="D12" s="8" t="s">
        <v>110</v>
      </c>
      <c r="E12" s="8" t="s">
        <v>111</v>
      </c>
      <c r="F12" s="12">
        <v>284.08</v>
      </c>
      <c r="G12" s="12">
        <f>14.2+1.22</f>
        <v>15.42</v>
      </c>
      <c r="H12" s="53">
        <v>0</v>
      </c>
    </row>
    <row r="13" spans="2:8" x14ac:dyDescent="0.25">
      <c r="B13" s="17">
        <v>43462</v>
      </c>
      <c r="C13" s="8" t="s">
        <v>83</v>
      </c>
      <c r="D13" s="8" t="s">
        <v>114</v>
      </c>
      <c r="E13" s="55" t="s">
        <v>115</v>
      </c>
      <c r="F13" s="12">
        <v>400</v>
      </c>
      <c r="G13" s="12">
        <f>9.2+20</f>
        <v>29.2</v>
      </c>
      <c r="H13" s="53">
        <v>0</v>
      </c>
    </row>
    <row r="14" spans="2:8" ht="15.75" thickBot="1" x14ac:dyDescent="0.3">
      <c r="B14" s="23" t="s">
        <v>35</v>
      </c>
      <c r="C14" s="22"/>
      <c r="D14" s="22"/>
      <c r="E14" s="22"/>
      <c r="F14" s="24">
        <f>SUM(F9:F13)</f>
        <v>884.07999999999993</v>
      </c>
      <c r="G14" s="24">
        <f>SUM(G9:G13)</f>
        <v>76.92</v>
      </c>
      <c r="H14" s="54">
        <f>SUM(H9:H13)</f>
        <v>0</v>
      </c>
    </row>
  </sheetData>
  <sortState xmlns:xlrd2="http://schemas.microsoft.com/office/spreadsheetml/2017/richdata2" ref="B67:K103">
    <sortCondition ref="C67:C103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9"/>
  <sheetViews>
    <sheetView showGridLines="0" workbookViewId="0">
      <selection activeCell="C1" sqref="C1"/>
    </sheetView>
  </sheetViews>
  <sheetFormatPr defaultColWidth="8.85546875" defaultRowHeight="15" x14ac:dyDescent="0.25"/>
  <cols>
    <col min="1" max="1" width="3.42578125" customWidth="1"/>
    <col min="2" max="2" width="35.85546875" bestFit="1" customWidth="1"/>
    <col min="3" max="3" width="19.85546875" customWidth="1"/>
    <col min="4" max="4" width="19" bestFit="1" customWidth="1"/>
    <col min="6" max="6" width="10.42578125" bestFit="1" customWidth="1"/>
  </cols>
  <sheetData>
    <row r="1" spans="2:7" ht="21" x14ac:dyDescent="0.35">
      <c r="B1" s="15" t="s">
        <v>67</v>
      </c>
      <c r="C1" s="16" t="s">
        <v>17</v>
      </c>
    </row>
    <row r="3" spans="2:7" x14ac:dyDescent="0.25">
      <c r="B3" t="s">
        <v>77</v>
      </c>
      <c r="C3" s="18">
        <v>3331.7</v>
      </c>
    </row>
    <row r="4" spans="2:7" x14ac:dyDescent="0.25">
      <c r="B4" t="s">
        <v>41</v>
      </c>
      <c r="C4" s="18">
        <f>E9</f>
        <v>0</v>
      </c>
    </row>
    <row r="5" spans="2:7" x14ac:dyDescent="0.25">
      <c r="B5" s="14" t="s">
        <v>42</v>
      </c>
      <c r="C5" s="19">
        <f>F9+G9</f>
        <v>0</v>
      </c>
    </row>
    <row r="6" spans="2:7" x14ac:dyDescent="0.25">
      <c r="B6" t="s">
        <v>118</v>
      </c>
      <c r="C6" s="20">
        <f>C3+C4-C5</f>
        <v>3331.7</v>
      </c>
    </row>
    <row r="7" spans="2:7" ht="15.75" thickBot="1" x14ac:dyDescent="0.3"/>
    <row r="8" spans="2:7" x14ac:dyDescent="0.25">
      <c r="B8" s="5" t="s">
        <v>32</v>
      </c>
      <c r="C8" s="6" t="s">
        <v>39</v>
      </c>
      <c r="D8" s="6" t="s">
        <v>18</v>
      </c>
      <c r="E8" s="10" t="s">
        <v>40</v>
      </c>
      <c r="F8" s="10" t="s">
        <v>19</v>
      </c>
      <c r="G8" s="13" t="s">
        <v>28</v>
      </c>
    </row>
    <row r="9" spans="2:7" ht="15.75" thickBot="1" x14ac:dyDescent="0.3">
      <c r="B9" s="23" t="s">
        <v>35</v>
      </c>
      <c r="C9" s="22"/>
      <c r="D9" s="22"/>
      <c r="E9" s="24">
        <v>0</v>
      </c>
      <c r="F9" s="24">
        <v>0</v>
      </c>
      <c r="G9" s="2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10"/>
  <sheetViews>
    <sheetView showGridLines="0" workbookViewId="0">
      <selection activeCell="C1" sqref="C1"/>
    </sheetView>
  </sheetViews>
  <sheetFormatPr defaultColWidth="8.85546875" defaultRowHeight="15" x14ac:dyDescent="0.25"/>
  <cols>
    <col min="1" max="1" width="2.85546875" customWidth="1"/>
    <col min="2" max="2" width="30.140625" bestFit="1" customWidth="1"/>
    <col min="3" max="3" width="23.42578125" bestFit="1" customWidth="1"/>
    <col min="4" max="4" width="20.85546875" customWidth="1"/>
    <col min="5" max="5" width="45" style="11" customWidth="1"/>
    <col min="6" max="6" width="10.42578125" style="11" bestFit="1" customWidth="1"/>
    <col min="7" max="7" width="9.85546875" style="11" bestFit="1" customWidth="1"/>
  </cols>
  <sheetData>
    <row r="1" spans="2:8" ht="21" x14ac:dyDescent="0.35">
      <c r="B1" s="15" t="s">
        <v>10</v>
      </c>
      <c r="C1" s="16" t="s">
        <v>11</v>
      </c>
    </row>
    <row r="3" spans="2:8" x14ac:dyDescent="0.25">
      <c r="B3" t="s">
        <v>77</v>
      </c>
      <c r="C3" s="18">
        <v>1726.35</v>
      </c>
    </row>
    <row r="4" spans="2:8" x14ac:dyDescent="0.25">
      <c r="B4" t="s">
        <v>41</v>
      </c>
      <c r="C4" s="18">
        <f>F10</f>
        <v>25</v>
      </c>
    </row>
    <row r="5" spans="2:8" x14ac:dyDescent="0.25">
      <c r="B5" s="14" t="s">
        <v>42</v>
      </c>
      <c r="C5" s="19">
        <f>G10+H10</f>
        <v>3.75</v>
      </c>
    </row>
    <row r="6" spans="2:8" x14ac:dyDescent="0.25">
      <c r="B6" t="s">
        <v>118</v>
      </c>
      <c r="C6" s="20">
        <f>C3+C4-C5</f>
        <v>1747.6</v>
      </c>
    </row>
    <row r="7" spans="2:8" ht="15.75" thickBot="1" x14ac:dyDescent="0.3"/>
    <row r="8" spans="2:8" x14ac:dyDescent="0.25">
      <c r="B8" s="5" t="s">
        <v>32</v>
      </c>
      <c r="C8" s="6" t="s">
        <v>39</v>
      </c>
      <c r="D8" s="6" t="s">
        <v>18</v>
      </c>
      <c r="E8" s="6" t="s">
        <v>72</v>
      </c>
      <c r="F8" s="10" t="s">
        <v>40</v>
      </c>
      <c r="G8" s="10" t="s">
        <v>19</v>
      </c>
      <c r="H8" s="13" t="s">
        <v>28</v>
      </c>
    </row>
    <row r="9" spans="2:8" x14ac:dyDescent="0.25">
      <c r="B9" s="17">
        <v>43487</v>
      </c>
      <c r="C9" s="8" t="s">
        <v>83</v>
      </c>
      <c r="D9" s="8" t="s">
        <v>116</v>
      </c>
      <c r="E9" s="8" t="s">
        <v>117</v>
      </c>
      <c r="F9" s="12">
        <v>25</v>
      </c>
      <c r="G9" s="12">
        <v>3.75</v>
      </c>
      <c r="H9" s="53"/>
    </row>
    <row r="10" spans="2:8" ht="15.75" thickBot="1" x14ac:dyDescent="0.3">
      <c r="B10" s="23" t="s">
        <v>35</v>
      </c>
      <c r="C10" s="22"/>
      <c r="D10" s="22"/>
      <c r="E10" s="22"/>
      <c r="F10" s="24">
        <f>F9</f>
        <v>25</v>
      </c>
      <c r="G10" s="24">
        <f>G9</f>
        <v>3.75</v>
      </c>
      <c r="H10" s="25">
        <f>H9</f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G11"/>
  <sheetViews>
    <sheetView showGridLines="0" workbookViewId="0">
      <selection activeCell="C1" sqref="C1"/>
    </sheetView>
  </sheetViews>
  <sheetFormatPr defaultColWidth="8.85546875" defaultRowHeight="15" x14ac:dyDescent="0.25"/>
  <cols>
    <col min="1" max="1" width="2.85546875" customWidth="1"/>
    <col min="2" max="2" width="60.140625" bestFit="1" customWidth="1"/>
    <col min="3" max="3" width="30" bestFit="1" customWidth="1"/>
    <col min="4" max="4" width="8" bestFit="1" customWidth="1"/>
    <col min="5" max="6" width="10.42578125" style="11" bestFit="1" customWidth="1"/>
    <col min="7" max="7" width="9.85546875" style="11" bestFit="1" customWidth="1"/>
  </cols>
  <sheetData>
    <row r="1" spans="2:7" ht="21" x14ac:dyDescent="0.35">
      <c r="B1" s="15" t="s">
        <v>64</v>
      </c>
      <c r="C1" s="16" t="s">
        <v>51</v>
      </c>
    </row>
    <row r="3" spans="2:7" x14ac:dyDescent="0.25">
      <c r="B3" t="s">
        <v>77</v>
      </c>
      <c r="C3" s="18">
        <v>2351.6799999999998</v>
      </c>
    </row>
    <row r="4" spans="2:7" x14ac:dyDescent="0.25">
      <c r="B4" t="s">
        <v>41</v>
      </c>
      <c r="C4" s="18">
        <f>D11</f>
        <v>480.55999999999995</v>
      </c>
    </row>
    <row r="5" spans="2:7" x14ac:dyDescent="0.25">
      <c r="B5" s="14" t="s">
        <v>42</v>
      </c>
      <c r="C5" s="19">
        <v>0</v>
      </c>
    </row>
    <row r="6" spans="2:7" x14ac:dyDescent="0.25">
      <c r="B6" t="s">
        <v>118</v>
      </c>
      <c r="C6" s="20">
        <f>C3+C4-C5</f>
        <v>2832.24</v>
      </c>
    </row>
    <row r="7" spans="2:7" ht="15.75" thickBot="1" x14ac:dyDescent="0.3"/>
    <row r="8" spans="2:7" x14ac:dyDescent="0.25">
      <c r="B8" s="5" t="s">
        <v>32</v>
      </c>
      <c r="C8" s="6" t="s">
        <v>39</v>
      </c>
      <c r="D8" s="10" t="s">
        <v>40</v>
      </c>
      <c r="E8" s="10" t="s">
        <v>19</v>
      </c>
      <c r="F8" s="13" t="s">
        <v>28</v>
      </c>
      <c r="G8"/>
    </row>
    <row r="9" spans="2:7" x14ac:dyDescent="0.25">
      <c r="B9" s="17">
        <v>43373</v>
      </c>
      <c r="C9" s="8" t="s">
        <v>82</v>
      </c>
      <c r="D9" s="12">
        <v>238.92</v>
      </c>
      <c r="E9" s="12"/>
      <c r="F9" s="53"/>
      <c r="G9"/>
    </row>
    <row r="10" spans="2:7" x14ac:dyDescent="0.25">
      <c r="B10" s="17">
        <v>43465</v>
      </c>
      <c r="C10" s="8" t="s">
        <v>82</v>
      </c>
      <c r="D10" s="12">
        <v>241.64</v>
      </c>
      <c r="E10" s="12"/>
      <c r="F10" s="53"/>
      <c r="G10"/>
    </row>
    <row r="11" spans="2:7" ht="15.75" thickBot="1" x14ac:dyDescent="0.3">
      <c r="B11" s="23" t="s">
        <v>35</v>
      </c>
      <c r="C11" s="22"/>
      <c r="D11" s="24">
        <f>SUM(D9:D10)</f>
        <v>480.55999999999995</v>
      </c>
      <c r="E11" s="24">
        <f>SUM(E9:E10)</f>
        <v>0</v>
      </c>
      <c r="F11" s="25">
        <f>SUM(F9:F10)</f>
        <v>0</v>
      </c>
      <c r="G1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31"/>
  <sheetViews>
    <sheetView showGridLines="0" zoomScale="90" zoomScaleNormal="90" zoomScalePageLayoutView="80" workbookViewId="0">
      <selection activeCell="C1" sqref="C1"/>
    </sheetView>
  </sheetViews>
  <sheetFormatPr defaultColWidth="8.85546875" defaultRowHeight="15" x14ac:dyDescent="0.25"/>
  <cols>
    <col min="1" max="1" width="1.42578125" customWidth="1"/>
    <col min="2" max="2" width="32.85546875" bestFit="1" customWidth="1"/>
    <col min="3" max="3" width="26.85546875" bestFit="1" customWidth="1"/>
    <col min="4" max="4" width="62.42578125" bestFit="1" customWidth="1"/>
    <col min="5" max="6" width="11.42578125" style="11" customWidth="1"/>
    <col min="7" max="7" width="8.85546875" style="11"/>
    <col min="8" max="8" width="46.85546875" bestFit="1" customWidth="1"/>
  </cols>
  <sheetData>
    <row r="1" spans="2:8" ht="21" x14ac:dyDescent="0.35">
      <c r="B1" s="15" t="s">
        <v>12</v>
      </c>
      <c r="C1" s="16" t="s">
        <v>13</v>
      </c>
    </row>
    <row r="2" spans="2:8" x14ac:dyDescent="0.25">
      <c r="B2" t="s">
        <v>77</v>
      </c>
      <c r="C2" s="18">
        <v>6005.64</v>
      </c>
    </row>
    <row r="3" spans="2:8" x14ac:dyDescent="0.25">
      <c r="B3" t="s">
        <v>41</v>
      </c>
      <c r="C3" s="18">
        <f>E31</f>
        <v>1322</v>
      </c>
    </row>
    <row r="4" spans="2:8" x14ac:dyDescent="0.25">
      <c r="B4" s="14" t="s">
        <v>42</v>
      </c>
      <c r="C4" s="19">
        <f>F31+G31</f>
        <v>169.63</v>
      </c>
    </row>
    <row r="5" spans="2:8" x14ac:dyDescent="0.25">
      <c r="B5" t="s">
        <v>118</v>
      </c>
      <c r="C5" s="20">
        <f>C2+C3-C4</f>
        <v>7158.01</v>
      </c>
    </row>
    <row r="6" spans="2:8" ht="7.5" customHeight="1" thickBot="1" x14ac:dyDescent="0.3"/>
    <row r="7" spans="2:8" x14ac:dyDescent="0.25">
      <c r="B7" s="5" t="s">
        <v>32</v>
      </c>
      <c r="C7" s="6" t="s">
        <v>39</v>
      </c>
      <c r="D7" s="6" t="s">
        <v>18</v>
      </c>
      <c r="E7" s="10" t="s">
        <v>40</v>
      </c>
      <c r="F7" s="10" t="s">
        <v>19</v>
      </c>
      <c r="G7" s="45" t="s">
        <v>28</v>
      </c>
      <c r="H7" s="48" t="s">
        <v>72</v>
      </c>
    </row>
    <row r="8" spans="2:8" x14ac:dyDescent="0.25">
      <c r="B8" s="17">
        <v>43298</v>
      </c>
      <c r="C8" s="8" t="s">
        <v>29</v>
      </c>
      <c r="D8" s="8" t="s">
        <v>78</v>
      </c>
      <c r="E8" s="12">
        <v>50</v>
      </c>
      <c r="F8" s="12">
        <f>2.5+1.15</f>
        <v>3.65</v>
      </c>
      <c r="G8" s="46"/>
      <c r="H8" s="21" t="s">
        <v>74</v>
      </c>
    </row>
    <row r="9" spans="2:8" x14ac:dyDescent="0.25">
      <c r="B9" s="17">
        <v>43298</v>
      </c>
      <c r="C9" s="8" t="s">
        <v>29</v>
      </c>
      <c r="D9" s="8" t="s">
        <v>66</v>
      </c>
      <c r="E9" s="12">
        <v>45</v>
      </c>
      <c r="F9" s="12">
        <v>2.25</v>
      </c>
      <c r="G9" s="46"/>
      <c r="H9" s="21" t="s">
        <v>73</v>
      </c>
    </row>
    <row r="10" spans="2:8" x14ac:dyDescent="0.25">
      <c r="B10" s="17">
        <v>43328</v>
      </c>
      <c r="C10" s="8" t="s">
        <v>29</v>
      </c>
      <c r="D10" s="8" t="s">
        <v>78</v>
      </c>
      <c r="E10" s="12">
        <v>50</v>
      </c>
      <c r="F10" s="12">
        <f>2.5+1.15</f>
        <v>3.65</v>
      </c>
      <c r="G10" s="46"/>
      <c r="H10" s="21" t="s">
        <v>74</v>
      </c>
    </row>
    <row r="11" spans="2:8" x14ac:dyDescent="0.25">
      <c r="B11" s="17">
        <v>43329</v>
      </c>
      <c r="C11" s="8" t="s">
        <v>29</v>
      </c>
      <c r="D11" s="8" t="s">
        <v>66</v>
      </c>
      <c r="E11" s="12">
        <v>45</v>
      </c>
      <c r="F11" s="12">
        <v>2.25</v>
      </c>
      <c r="G11" s="46"/>
      <c r="H11" s="21" t="s">
        <v>73</v>
      </c>
    </row>
    <row r="12" spans="2:8" x14ac:dyDescent="0.25">
      <c r="B12" s="17">
        <v>43360</v>
      </c>
      <c r="C12" s="8" t="s">
        <v>29</v>
      </c>
      <c r="D12" s="8" t="s">
        <v>78</v>
      </c>
      <c r="E12" s="12">
        <v>50</v>
      </c>
      <c r="F12" s="11">
        <v>3.65</v>
      </c>
      <c r="G12" s="46"/>
      <c r="H12" s="21" t="s">
        <v>74</v>
      </c>
    </row>
    <row r="13" spans="2:8" x14ac:dyDescent="0.25">
      <c r="B13" s="17">
        <v>43363</v>
      </c>
      <c r="C13" s="8" t="s">
        <v>29</v>
      </c>
      <c r="D13" s="8" t="s">
        <v>66</v>
      </c>
      <c r="E13" s="12">
        <v>45</v>
      </c>
      <c r="F13" s="11">
        <v>2.25</v>
      </c>
      <c r="G13" s="46"/>
      <c r="H13" s="21" t="s">
        <v>73</v>
      </c>
    </row>
    <row r="14" spans="2:8" x14ac:dyDescent="0.25">
      <c r="B14" s="17">
        <v>43382</v>
      </c>
      <c r="C14" s="8" t="s">
        <v>29</v>
      </c>
      <c r="D14" s="8" t="s">
        <v>89</v>
      </c>
      <c r="E14" s="12">
        <v>25</v>
      </c>
      <c r="F14" s="11">
        <f>0.58+1.25</f>
        <v>1.83</v>
      </c>
      <c r="G14" s="46"/>
      <c r="H14" s="21" t="s">
        <v>96</v>
      </c>
    </row>
    <row r="15" spans="2:8" x14ac:dyDescent="0.25">
      <c r="B15" s="17">
        <v>43382</v>
      </c>
      <c r="C15" s="8" t="s">
        <v>29</v>
      </c>
      <c r="D15" s="8" t="s">
        <v>90</v>
      </c>
      <c r="E15" s="12">
        <v>25</v>
      </c>
      <c r="F15" s="11">
        <f>0.58+1.25</f>
        <v>1.83</v>
      </c>
      <c r="G15" s="46"/>
      <c r="H15" s="21" t="s">
        <v>97</v>
      </c>
    </row>
    <row r="16" spans="2:8" x14ac:dyDescent="0.25">
      <c r="B16" s="17">
        <v>43384</v>
      </c>
      <c r="C16" s="8" t="s">
        <v>29</v>
      </c>
      <c r="D16" s="8" t="s">
        <v>91</v>
      </c>
      <c r="E16" s="12">
        <v>25</v>
      </c>
      <c r="F16" s="11">
        <f>0.58+1.25</f>
        <v>1.83</v>
      </c>
      <c r="G16" s="46"/>
      <c r="H16" s="44" t="s">
        <v>99</v>
      </c>
    </row>
    <row r="17" spans="2:8" x14ac:dyDescent="0.25">
      <c r="B17" s="17">
        <v>43389</v>
      </c>
      <c r="C17" s="8" t="s">
        <v>29</v>
      </c>
      <c r="D17" s="8" t="s">
        <v>92</v>
      </c>
      <c r="E17" s="12">
        <v>50</v>
      </c>
      <c r="F17" s="11">
        <f>1.15+2.5</f>
        <v>3.65</v>
      </c>
      <c r="G17" s="46"/>
      <c r="H17" s="21" t="s">
        <v>100</v>
      </c>
    </row>
    <row r="18" spans="2:8" x14ac:dyDescent="0.25">
      <c r="B18" s="17">
        <v>43389</v>
      </c>
      <c r="C18" s="8" t="s">
        <v>29</v>
      </c>
      <c r="D18" s="8" t="s">
        <v>93</v>
      </c>
      <c r="E18" s="12">
        <v>50</v>
      </c>
      <c r="F18" s="11">
        <f>1.15+2.5</f>
        <v>3.65</v>
      </c>
      <c r="G18" s="46"/>
      <c r="H18" s="21" t="s">
        <v>74</v>
      </c>
    </row>
    <row r="19" spans="2:8" x14ac:dyDescent="0.25">
      <c r="B19" s="17">
        <v>43398</v>
      </c>
      <c r="C19" s="8" t="s">
        <v>29</v>
      </c>
      <c r="D19" s="8" t="s">
        <v>101</v>
      </c>
      <c r="E19" s="12">
        <v>45</v>
      </c>
      <c r="F19" s="11">
        <v>2.25</v>
      </c>
      <c r="G19" s="46"/>
      <c r="H19" s="21" t="s">
        <v>73</v>
      </c>
    </row>
    <row r="20" spans="2:8" x14ac:dyDescent="0.25">
      <c r="B20" s="17">
        <v>43413</v>
      </c>
      <c r="C20" s="8" t="s">
        <v>29</v>
      </c>
      <c r="D20" s="8" t="s">
        <v>103</v>
      </c>
      <c r="E20" s="12">
        <v>32</v>
      </c>
      <c r="F20" s="11">
        <v>1.6</v>
      </c>
      <c r="G20" s="46"/>
      <c r="H20" s="21" t="s">
        <v>104</v>
      </c>
    </row>
    <row r="21" spans="2:8" x14ac:dyDescent="0.25">
      <c r="B21" s="17">
        <v>43420</v>
      </c>
      <c r="C21" s="8" t="s">
        <v>29</v>
      </c>
      <c r="D21" s="8" t="s">
        <v>78</v>
      </c>
      <c r="E21" s="12">
        <v>50</v>
      </c>
      <c r="F21" s="11">
        <f>1.15+2.5</f>
        <v>3.65</v>
      </c>
      <c r="G21" s="46"/>
      <c r="H21" s="21" t="s">
        <v>74</v>
      </c>
    </row>
    <row r="22" spans="2:8" x14ac:dyDescent="0.25">
      <c r="B22" s="17">
        <v>43431</v>
      </c>
      <c r="C22" s="8" t="s">
        <v>29</v>
      </c>
      <c r="D22" s="8" t="s">
        <v>106</v>
      </c>
      <c r="E22" s="12">
        <v>45</v>
      </c>
      <c r="F22" s="11">
        <v>2.25</v>
      </c>
      <c r="G22" s="46"/>
      <c r="H22" s="21" t="s">
        <v>73</v>
      </c>
    </row>
    <row r="23" spans="2:8" x14ac:dyDescent="0.25">
      <c r="B23" s="17">
        <v>43446</v>
      </c>
      <c r="C23" s="8" t="s">
        <v>29</v>
      </c>
      <c r="D23" s="8" t="s">
        <v>106</v>
      </c>
      <c r="E23" s="12">
        <v>45</v>
      </c>
      <c r="F23" s="11">
        <v>2.25</v>
      </c>
      <c r="G23" s="46"/>
      <c r="H23" s="21" t="s">
        <v>73</v>
      </c>
    </row>
    <row r="24" spans="2:8" x14ac:dyDescent="0.25">
      <c r="B24" s="17">
        <v>43450</v>
      </c>
      <c r="C24" s="8" t="s">
        <v>29</v>
      </c>
      <c r="D24" s="8" t="s">
        <v>112</v>
      </c>
      <c r="E24" s="12">
        <v>500</v>
      </c>
      <c r="F24" s="11">
        <v>25</v>
      </c>
      <c r="G24" s="46"/>
      <c r="H24" s="21" t="s">
        <v>74</v>
      </c>
    </row>
    <row r="25" spans="2:8" x14ac:dyDescent="0.25">
      <c r="B25" s="17">
        <v>43452</v>
      </c>
      <c r="C25" s="8" t="s">
        <v>29</v>
      </c>
      <c r="D25" s="8" t="s">
        <v>93</v>
      </c>
      <c r="E25" s="12">
        <v>50</v>
      </c>
      <c r="F25" s="11">
        <f>2.5+1.15</f>
        <v>3.65</v>
      </c>
      <c r="G25" s="46"/>
      <c r="H25" s="21" t="s">
        <v>74</v>
      </c>
    </row>
    <row r="26" spans="2:8" x14ac:dyDescent="0.25">
      <c r="B26" s="17">
        <v>43479</v>
      </c>
      <c r="C26" s="8" t="s">
        <v>29</v>
      </c>
      <c r="D26" s="8" t="s">
        <v>106</v>
      </c>
      <c r="E26" s="12">
        <v>45</v>
      </c>
      <c r="F26" s="11">
        <v>2.25</v>
      </c>
      <c r="G26" s="46"/>
      <c r="H26" s="21" t="s">
        <v>73</v>
      </c>
    </row>
    <row r="27" spans="2:8" x14ac:dyDescent="0.25">
      <c r="B27" s="40">
        <v>43479</v>
      </c>
      <c r="C27" s="30" t="s">
        <v>29</v>
      </c>
      <c r="D27" s="30" t="s">
        <v>93</v>
      </c>
      <c r="E27" s="41">
        <v>50</v>
      </c>
      <c r="F27" s="52">
        <v>3.65</v>
      </c>
      <c r="G27" s="47"/>
      <c r="H27" s="31" t="s">
        <v>74</v>
      </c>
    </row>
    <row r="28" spans="2:8" x14ac:dyDescent="0.25">
      <c r="B28" s="17">
        <v>43327</v>
      </c>
      <c r="C28" s="8" t="s">
        <v>79</v>
      </c>
      <c r="D28" s="8" t="s">
        <v>80</v>
      </c>
      <c r="E28" s="12"/>
      <c r="G28" s="46">
        <v>60.61</v>
      </c>
      <c r="H28" s="21"/>
    </row>
    <row r="29" spans="2:8" x14ac:dyDescent="0.25">
      <c r="B29" s="17">
        <v>43391</v>
      </c>
      <c r="C29" s="8" t="s">
        <v>94</v>
      </c>
      <c r="D29" s="8" t="s">
        <v>95</v>
      </c>
      <c r="E29" s="12"/>
      <c r="G29" s="46">
        <v>21.98</v>
      </c>
      <c r="H29" s="21"/>
    </row>
    <row r="30" spans="2:8" x14ac:dyDescent="0.25">
      <c r="B30" s="17">
        <v>43444</v>
      </c>
      <c r="C30" s="8" t="s">
        <v>81</v>
      </c>
      <c r="D30" s="8" t="s">
        <v>107</v>
      </c>
      <c r="E30" s="12"/>
      <c r="G30" s="46">
        <v>10</v>
      </c>
      <c r="H30" s="21"/>
    </row>
    <row r="31" spans="2:8" ht="15" customHeight="1" thickBot="1" x14ac:dyDescent="0.3">
      <c r="B31" s="23" t="s">
        <v>35</v>
      </c>
      <c r="C31" s="22"/>
      <c r="D31" s="22"/>
      <c r="E31" s="24">
        <f>SUM(E8:E30)</f>
        <v>1322</v>
      </c>
      <c r="F31" s="24">
        <f t="shared" ref="F31:G31" si="0">SUM(F8:F30)</f>
        <v>77.040000000000006</v>
      </c>
      <c r="G31" s="24">
        <f t="shared" si="0"/>
        <v>92.59</v>
      </c>
      <c r="H31" s="49"/>
    </row>
  </sheetData>
  <autoFilter ref="B7:G31" xr:uid="{00000000-0009-0000-0000-000005000000}"/>
  <sortState xmlns:xlrd2="http://schemas.microsoft.com/office/spreadsheetml/2017/richdata2" ref="B95:H103">
    <sortCondition ref="B95:B103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J594"/>
  <sheetViews>
    <sheetView showGridLines="0" tabSelected="1" zoomScaleNormal="100" zoomScalePageLayoutView="110" workbookViewId="0">
      <selection activeCell="D21" sqref="D21"/>
    </sheetView>
  </sheetViews>
  <sheetFormatPr defaultColWidth="9.140625" defaultRowHeight="15" x14ac:dyDescent="0.25"/>
  <cols>
    <col min="1" max="1" width="2.140625" customWidth="1"/>
    <col min="2" max="2" width="23.85546875" bestFit="1" customWidth="1"/>
    <col min="3" max="3" width="19.140625" bestFit="1" customWidth="1"/>
    <col min="4" max="4" width="18.140625" bestFit="1" customWidth="1"/>
    <col min="5" max="5" width="16" style="34" bestFit="1" customWidth="1"/>
    <col min="6" max="6" width="17.28515625" style="34" bestFit="1" customWidth="1"/>
    <col min="7" max="7" width="14.140625" style="34" customWidth="1"/>
    <col min="8" max="8" width="13.140625" style="34" customWidth="1"/>
    <col min="9" max="9" width="31.42578125" customWidth="1"/>
    <col min="10" max="10" width="53.140625" bestFit="1" customWidth="1"/>
    <col min="11" max="11" width="4.42578125" customWidth="1"/>
    <col min="12" max="12" width="5.42578125" customWidth="1"/>
    <col min="13" max="13" width="13.5703125" customWidth="1"/>
    <col min="14" max="14" width="6.85546875" customWidth="1"/>
    <col min="15" max="15" width="5.42578125" customWidth="1"/>
    <col min="16" max="16" width="3.140625" customWidth="1"/>
    <col min="17" max="19" width="6.85546875" customWidth="1"/>
    <col min="20" max="20" width="5.42578125" customWidth="1"/>
    <col min="21" max="22" width="3.140625" customWidth="1"/>
    <col min="23" max="23" width="6.85546875" customWidth="1"/>
    <col min="24" max="25" width="3.140625" customWidth="1"/>
    <col min="26" max="26" width="5.42578125" customWidth="1"/>
    <col min="27" max="27" width="7" customWidth="1"/>
    <col min="28" max="28" width="11.140625" customWidth="1"/>
    <col min="29" max="29" width="6.85546875" customWidth="1"/>
    <col min="30" max="30" width="12.140625" customWidth="1"/>
    <col min="31" max="31" width="7.140625" customWidth="1"/>
    <col min="32" max="32" width="12.140625" customWidth="1"/>
    <col min="33" max="33" width="7.140625" customWidth="1"/>
    <col min="34" max="34" width="12.140625" customWidth="1"/>
    <col min="35" max="35" width="7.140625" customWidth="1"/>
    <col min="36" max="36" width="12.140625" customWidth="1"/>
    <col min="37" max="37" width="8.140625" customWidth="1"/>
    <col min="38" max="38" width="5.42578125" customWidth="1"/>
    <col min="39" max="39" width="13.140625" customWidth="1"/>
    <col min="40" max="40" width="8.140625" customWidth="1"/>
    <col min="41" max="41" width="13.140625" customWidth="1"/>
    <col min="42" max="42" width="8.140625" customWidth="1"/>
    <col min="43" max="43" width="13.140625" customWidth="1"/>
    <col min="44" max="44" width="8.140625" customWidth="1"/>
    <col min="45" max="45" width="13.140625" customWidth="1"/>
    <col min="46" max="46" width="8.140625" customWidth="1"/>
    <col min="47" max="47" width="13.140625" customWidth="1"/>
    <col min="48" max="48" width="8.140625" customWidth="1"/>
    <col min="49" max="49" width="13.140625" customWidth="1"/>
    <col min="50" max="50" width="8.140625" customWidth="1"/>
    <col min="51" max="51" width="13.140625" customWidth="1"/>
    <col min="52" max="52" width="8.140625" customWidth="1"/>
    <col min="53" max="53" width="13.140625" customWidth="1"/>
    <col min="54" max="54" width="8.140625" customWidth="1"/>
    <col min="55" max="55" width="13.140625" customWidth="1"/>
    <col min="56" max="56" width="8.140625" customWidth="1"/>
    <col min="57" max="57" width="13.140625" customWidth="1"/>
    <col min="58" max="58" width="8.140625" customWidth="1"/>
    <col min="59" max="59" width="13.140625" customWidth="1"/>
    <col min="60" max="60" width="8.140625" customWidth="1"/>
    <col min="61" max="61" width="13.140625" customWidth="1"/>
    <col min="62" max="62" width="8.140625" customWidth="1"/>
    <col min="63" max="63" width="13.140625" customWidth="1"/>
    <col min="64" max="64" width="8.140625" customWidth="1"/>
    <col min="65" max="65" width="13.140625" customWidth="1"/>
    <col min="66" max="66" width="8.140625" customWidth="1"/>
    <col min="67" max="67" width="13.140625" customWidth="1"/>
    <col min="68" max="68" width="8.140625" customWidth="1"/>
    <col min="69" max="69" width="13.140625" customWidth="1"/>
    <col min="70" max="70" width="8.140625" customWidth="1"/>
    <col min="71" max="71" width="13.140625" customWidth="1"/>
    <col min="72" max="72" width="8.140625" customWidth="1"/>
    <col min="73" max="73" width="13.140625" customWidth="1"/>
    <col min="74" max="74" width="8.140625" customWidth="1"/>
    <col min="75" max="75" width="13.140625" customWidth="1"/>
    <col min="76" max="76" width="8.140625" customWidth="1"/>
    <col min="77" max="77" width="13.140625" customWidth="1"/>
    <col min="78" max="78" width="8.140625" customWidth="1"/>
    <col min="79" max="79" width="13.140625" customWidth="1"/>
    <col min="80" max="80" width="8.140625" customWidth="1"/>
    <col min="81" max="81" width="13.140625" customWidth="1"/>
    <col min="82" max="82" width="10" customWidth="1"/>
    <col min="83" max="83" width="14.85546875" customWidth="1"/>
    <col min="84" max="84" width="10" customWidth="1"/>
    <col min="85" max="85" width="14.85546875" customWidth="1"/>
    <col min="86" max="86" width="10" customWidth="1"/>
    <col min="87" max="87" width="14.85546875" customWidth="1"/>
    <col min="88" max="88" width="10" customWidth="1"/>
    <col min="89" max="89" width="14.85546875" customWidth="1"/>
    <col min="90" max="90" width="10" customWidth="1"/>
    <col min="91" max="91" width="14.85546875" customWidth="1"/>
    <col min="92" max="92" width="11.140625" customWidth="1"/>
    <col min="93" max="93" width="16" customWidth="1"/>
    <col min="94" max="94" width="11.140625" customWidth="1"/>
    <col min="95" max="95" width="17" customWidth="1"/>
    <col min="96" max="96" width="25.140625" bestFit="1" customWidth="1"/>
    <col min="97" max="97" width="25" bestFit="1" customWidth="1"/>
    <col min="98" max="98" width="17.140625" customWidth="1"/>
    <col min="99" max="99" width="17" bestFit="1" customWidth="1"/>
    <col min="100" max="100" width="25.140625" bestFit="1" customWidth="1"/>
    <col min="101" max="101" width="25" customWidth="1"/>
    <col min="102" max="102" width="17.140625" customWidth="1"/>
    <col min="103" max="103" width="17" bestFit="1" customWidth="1"/>
    <col min="104" max="104" width="25.140625" customWidth="1"/>
    <col min="105" max="105" width="25" bestFit="1" customWidth="1"/>
    <col min="106" max="106" width="17.140625" bestFit="1" customWidth="1"/>
    <col min="107" max="107" width="17" customWidth="1"/>
    <col min="108" max="108" width="25.140625" bestFit="1" customWidth="1"/>
    <col min="109" max="109" width="25" bestFit="1" customWidth="1"/>
    <col min="110" max="110" width="17.140625" customWidth="1"/>
    <col min="111" max="111" width="17" bestFit="1" customWidth="1"/>
    <col min="112" max="112" width="25.140625" bestFit="1" customWidth="1"/>
    <col min="113" max="113" width="25" customWidth="1"/>
    <col min="114" max="114" width="17.140625" customWidth="1"/>
    <col min="115" max="115" width="17" bestFit="1" customWidth="1"/>
    <col min="116" max="116" width="25.140625" customWidth="1"/>
    <col min="117" max="117" width="25" customWidth="1"/>
    <col min="118" max="118" width="17.140625" bestFit="1" customWidth="1"/>
    <col min="119" max="119" width="17" customWidth="1"/>
    <col min="120" max="120" width="25.140625" bestFit="1" customWidth="1"/>
    <col min="121" max="121" width="25" bestFit="1" customWidth="1"/>
    <col min="122" max="122" width="17.140625" customWidth="1"/>
    <col min="123" max="123" width="17" bestFit="1" customWidth="1"/>
    <col min="124" max="124" width="25.140625" bestFit="1" customWidth="1"/>
    <col min="125" max="125" width="25" customWidth="1"/>
    <col min="126" max="126" width="17.140625" customWidth="1"/>
    <col min="127" max="127" width="17" bestFit="1" customWidth="1"/>
    <col min="128" max="128" width="25.140625" bestFit="1" customWidth="1"/>
    <col min="129" max="129" width="25" customWidth="1"/>
    <col min="130" max="130" width="17.140625" bestFit="1" customWidth="1"/>
    <col min="131" max="131" width="17" bestFit="1" customWidth="1"/>
    <col min="132" max="132" width="25.140625" bestFit="1" customWidth="1"/>
    <col min="133" max="133" width="25" bestFit="1" customWidth="1"/>
    <col min="134" max="134" width="17.140625" bestFit="1" customWidth="1"/>
    <col min="135" max="135" width="17" bestFit="1" customWidth="1"/>
    <col min="136" max="136" width="25.140625" bestFit="1" customWidth="1"/>
    <col min="137" max="137" width="25" bestFit="1" customWidth="1"/>
    <col min="138" max="138" width="17.140625" bestFit="1" customWidth="1"/>
    <col min="139" max="139" width="17" bestFit="1" customWidth="1"/>
    <col min="140" max="140" width="25.140625" bestFit="1" customWidth="1"/>
    <col min="141" max="141" width="25" customWidth="1"/>
    <col min="142" max="142" width="17.140625" bestFit="1" customWidth="1"/>
    <col min="143" max="143" width="17" bestFit="1" customWidth="1"/>
    <col min="144" max="144" width="25.140625" bestFit="1" customWidth="1"/>
    <col min="145" max="145" width="25" bestFit="1" customWidth="1"/>
    <col min="146" max="146" width="17.140625" bestFit="1" customWidth="1"/>
    <col min="147" max="147" width="17" bestFit="1" customWidth="1"/>
    <col min="148" max="148" width="25.140625" bestFit="1" customWidth="1"/>
    <col min="149" max="149" width="25" bestFit="1" customWidth="1"/>
    <col min="150" max="150" width="17.140625" bestFit="1" customWidth="1"/>
    <col min="151" max="151" width="17" bestFit="1" customWidth="1"/>
    <col min="152" max="152" width="25.140625" bestFit="1" customWidth="1"/>
    <col min="153" max="153" width="25" bestFit="1" customWidth="1"/>
    <col min="154" max="154" width="17.140625" bestFit="1" customWidth="1"/>
    <col min="155" max="155" width="17" bestFit="1" customWidth="1"/>
    <col min="156" max="156" width="25.140625" bestFit="1" customWidth="1"/>
    <col min="157" max="157" width="25" bestFit="1" customWidth="1"/>
    <col min="158" max="158" width="17.140625" bestFit="1" customWidth="1"/>
    <col min="159" max="159" width="17" bestFit="1" customWidth="1"/>
    <col min="160" max="160" width="25.140625" bestFit="1" customWidth="1"/>
    <col min="161" max="161" width="25" bestFit="1" customWidth="1"/>
    <col min="162" max="162" width="17.140625" bestFit="1" customWidth="1"/>
    <col min="163" max="163" width="17" bestFit="1" customWidth="1"/>
    <col min="164" max="164" width="25.140625" bestFit="1" customWidth="1"/>
    <col min="165" max="165" width="25" bestFit="1" customWidth="1"/>
    <col min="166" max="166" width="17.140625" bestFit="1" customWidth="1"/>
    <col min="167" max="167" width="17" bestFit="1" customWidth="1"/>
    <col min="168" max="168" width="25.140625" bestFit="1" customWidth="1"/>
    <col min="169" max="169" width="25" bestFit="1" customWidth="1"/>
    <col min="170" max="170" width="17.140625" bestFit="1" customWidth="1"/>
    <col min="171" max="171" width="17" bestFit="1" customWidth="1"/>
    <col min="172" max="173" width="26.85546875" bestFit="1" customWidth="1"/>
    <col min="174" max="174" width="17.140625" bestFit="1" customWidth="1"/>
    <col min="175" max="175" width="17" bestFit="1" customWidth="1"/>
    <col min="176" max="177" width="26.85546875" bestFit="1" customWidth="1"/>
    <col min="178" max="178" width="17.140625" bestFit="1" customWidth="1"/>
    <col min="179" max="179" width="17" bestFit="1" customWidth="1"/>
    <col min="180" max="181" width="26.85546875" bestFit="1" customWidth="1"/>
    <col min="182" max="182" width="17.140625" bestFit="1" customWidth="1"/>
    <col min="183" max="183" width="17" bestFit="1" customWidth="1"/>
    <col min="184" max="185" width="26.85546875" bestFit="1" customWidth="1"/>
    <col min="186" max="186" width="17.140625" bestFit="1" customWidth="1"/>
    <col min="187" max="187" width="17" bestFit="1" customWidth="1"/>
    <col min="188" max="189" width="26.85546875" bestFit="1" customWidth="1"/>
    <col min="190" max="190" width="17.140625" bestFit="1" customWidth="1"/>
    <col min="191" max="191" width="17" bestFit="1" customWidth="1"/>
    <col min="192" max="192" width="28" bestFit="1" customWidth="1"/>
    <col min="193" max="193" width="27.85546875" bestFit="1" customWidth="1"/>
    <col min="194" max="194" width="22.140625" bestFit="1" customWidth="1"/>
    <col min="195" max="195" width="22" bestFit="1" customWidth="1"/>
  </cols>
  <sheetData>
    <row r="1" spans="2:9" ht="21" x14ac:dyDescent="0.35">
      <c r="B1" s="15" t="s">
        <v>43</v>
      </c>
      <c r="C1" s="16" t="s">
        <v>8</v>
      </c>
    </row>
    <row r="2" spans="2:9" ht="6" customHeight="1" x14ac:dyDescent="0.25">
      <c r="B2" s="9"/>
    </row>
    <row r="3" spans="2:9" x14ac:dyDescent="0.25">
      <c r="B3" t="s">
        <v>125</v>
      </c>
      <c r="C3" s="18">
        <f>SUM(H54:H94)</f>
        <v>79707.400000000038</v>
      </c>
    </row>
    <row r="4" spans="2:9" x14ac:dyDescent="0.25">
      <c r="B4" t="s">
        <v>41</v>
      </c>
      <c r="C4" s="18">
        <f>E593</f>
        <v>109461.90999999997</v>
      </c>
    </row>
    <row r="5" spans="2:9" x14ac:dyDescent="0.25">
      <c r="B5" s="14" t="s">
        <v>42</v>
      </c>
      <c r="C5" s="19">
        <f>F593+G593</f>
        <v>10843.275000000023</v>
      </c>
      <c r="D5" s="18"/>
    </row>
    <row r="6" spans="2:9" x14ac:dyDescent="0.25">
      <c r="B6" t="s">
        <v>126</v>
      </c>
      <c r="C6" s="20">
        <f>C3+C4-C5</f>
        <v>178326.03499999997</v>
      </c>
    </row>
    <row r="7" spans="2:9" ht="8.25" customHeight="1" thickBot="1" x14ac:dyDescent="0.3">
      <c r="C7" s="20"/>
    </row>
    <row r="8" spans="2:9" ht="15.75" thickBot="1" x14ac:dyDescent="0.3">
      <c r="B8" s="56" t="s">
        <v>105</v>
      </c>
      <c r="C8" s="58" t="s">
        <v>34</v>
      </c>
      <c r="D8" s="59" t="s">
        <v>37</v>
      </c>
      <c r="E8" s="59" t="s">
        <v>38</v>
      </c>
      <c r="F8" s="32" t="s">
        <v>36</v>
      </c>
    </row>
    <row r="9" spans="2:9" x14ac:dyDescent="0.25">
      <c r="B9" s="64" t="s">
        <v>56</v>
      </c>
      <c r="C9" s="60">
        <v>1803.2</v>
      </c>
      <c r="D9" s="61">
        <v>25.21</v>
      </c>
      <c r="E9" s="61"/>
      <c r="F9" s="62">
        <v>1777.99</v>
      </c>
    </row>
    <row r="10" spans="2:9" x14ac:dyDescent="0.25">
      <c r="B10" s="65" t="s">
        <v>58</v>
      </c>
      <c r="C10" s="67">
        <v>15655.52</v>
      </c>
      <c r="D10" s="68">
        <v>480.94</v>
      </c>
      <c r="E10" s="68"/>
      <c r="F10" s="69">
        <v>15174.580000000002</v>
      </c>
      <c r="I10" s="11"/>
    </row>
    <row r="11" spans="2:9" x14ac:dyDescent="0.25">
      <c r="B11" s="65" t="s">
        <v>113</v>
      </c>
      <c r="C11" s="67">
        <v>475</v>
      </c>
      <c r="D11" s="68"/>
      <c r="E11" s="68"/>
      <c r="F11" s="69">
        <v>475</v>
      </c>
    </row>
    <row r="12" spans="2:9" x14ac:dyDescent="0.25">
      <c r="B12" s="65" t="s">
        <v>53</v>
      </c>
      <c r="C12" s="67">
        <v>95.36</v>
      </c>
      <c r="D12" s="68"/>
      <c r="E12" s="68"/>
      <c r="F12" s="69">
        <v>95.36</v>
      </c>
    </row>
    <row r="13" spans="2:9" x14ac:dyDescent="0.25">
      <c r="B13" s="65" t="s">
        <v>26</v>
      </c>
      <c r="C13" s="67">
        <v>2930.62</v>
      </c>
      <c r="D13" s="68">
        <v>14.6</v>
      </c>
      <c r="E13" s="68"/>
      <c r="F13" s="69">
        <v>2916.0199999999995</v>
      </c>
    </row>
    <row r="14" spans="2:9" x14ac:dyDescent="0.25">
      <c r="B14" s="65" t="s">
        <v>46</v>
      </c>
      <c r="C14" s="67">
        <v>460.52</v>
      </c>
      <c r="D14" s="68"/>
      <c r="E14" s="68"/>
      <c r="F14" s="69">
        <v>460.52</v>
      </c>
    </row>
    <row r="15" spans="2:9" x14ac:dyDescent="0.25">
      <c r="B15" s="65" t="s">
        <v>68</v>
      </c>
      <c r="C15" s="67">
        <v>3994.9100000000003</v>
      </c>
      <c r="D15" s="68">
        <v>7.82</v>
      </c>
      <c r="E15" s="68"/>
      <c r="F15" s="69">
        <v>3987.09</v>
      </c>
    </row>
    <row r="16" spans="2:9" x14ac:dyDescent="0.25">
      <c r="B16" s="65" t="s">
        <v>108</v>
      </c>
      <c r="C16" s="67">
        <v>1829.29</v>
      </c>
      <c r="D16" s="68">
        <v>42.23</v>
      </c>
      <c r="E16" s="68"/>
      <c r="F16" s="69">
        <v>1787.0599999999997</v>
      </c>
    </row>
    <row r="17" spans="2:6" x14ac:dyDescent="0.25">
      <c r="B17" s="65" t="s">
        <v>61</v>
      </c>
      <c r="C17" s="67">
        <v>216.49</v>
      </c>
      <c r="D17" s="68"/>
      <c r="E17" s="68"/>
      <c r="F17" s="69">
        <v>216.49</v>
      </c>
    </row>
    <row r="18" spans="2:6" x14ac:dyDescent="0.25">
      <c r="B18" s="65" t="s">
        <v>54</v>
      </c>
      <c r="C18" s="67">
        <v>1998.79</v>
      </c>
      <c r="D18" s="68"/>
      <c r="E18" s="68"/>
      <c r="F18" s="69">
        <v>1998.79</v>
      </c>
    </row>
    <row r="19" spans="2:6" x14ac:dyDescent="0.25">
      <c r="B19" s="65" t="s">
        <v>75</v>
      </c>
      <c r="C19" s="67">
        <v>425.35</v>
      </c>
      <c r="D19" s="68"/>
      <c r="E19" s="68"/>
      <c r="F19" s="69">
        <v>425.35</v>
      </c>
    </row>
    <row r="20" spans="2:6" x14ac:dyDescent="0.25">
      <c r="B20" s="65" t="s">
        <v>62</v>
      </c>
      <c r="C20" s="67">
        <v>1604.4</v>
      </c>
      <c r="D20" s="68"/>
      <c r="E20" s="68"/>
      <c r="F20" s="69">
        <v>1604.4</v>
      </c>
    </row>
    <row r="21" spans="2:6" x14ac:dyDescent="0.25">
      <c r="B21" s="65" t="s">
        <v>69</v>
      </c>
      <c r="C21" s="67">
        <v>767.89999999999986</v>
      </c>
      <c r="D21" s="68"/>
      <c r="E21" s="68"/>
      <c r="F21" s="69">
        <v>767.89999999999986</v>
      </c>
    </row>
    <row r="22" spans="2:6" x14ac:dyDescent="0.25">
      <c r="B22" s="65" t="s">
        <v>57</v>
      </c>
      <c r="C22" s="67">
        <v>549.02</v>
      </c>
      <c r="D22" s="68"/>
      <c r="E22" s="68"/>
      <c r="F22" s="69">
        <v>549.02</v>
      </c>
    </row>
    <row r="23" spans="2:6" x14ac:dyDescent="0.25">
      <c r="B23" s="65" t="s">
        <v>124</v>
      </c>
      <c r="C23" s="67">
        <v>115.92</v>
      </c>
      <c r="D23" s="68"/>
      <c r="E23" s="68"/>
      <c r="F23" s="69">
        <v>115.92</v>
      </c>
    </row>
    <row r="24" spans="2:6" x14ac:dyDescent="0.25">
      <c r="B24" s="65" t="s">
        <v>22</v>
      </c>
      <c r="C24" s="67">
        <v>74861.790000000008</v>
      </c>
      <c r="D24" s="68">
        <v>4128.3650000000125</v>
      </c>
      <c r="E24" s="68">
        <v>4349.28</v>
      </c>
      <c r="F24" s="69">
        <v>66384.144999999728</v>
      </c>
    </row>
    <row r="25" spans="2:6" x14ac:dyDescent="0.25">
      <c r="B25" s="65" t="s">
        <v>63</v>
      </c>
      <c r="C25" s="67">
        <v>1365.8899999999999</v>
      </c>
      <c r="D25" s="68">
        <v>60.36</v>
      </c>
      <c r="E25" s="68"/>
      <c r="F25" s="69">
        <v>1305.5300000000002</v>
      </c>
    </row>
    <row r="26" spans="2:6" x14ac:dyDescent="0.25">
      <c r="B26" s="65" t="s">
        <v>71</v>
      </c>
      <c r="C26" s="67">
        <v>2998.34</v>
      </c>
      <c r="D26" s="68">
        <v>146</v>
      </c>
      <c r="E26" s="68"/>
      <c r="F26" s="69">
        <v>2852.3399999999997</v>
      </c>
    </row>
    <row r="27" spans="2:6" x14ac:dyDescent="0.25">
      <c r="B27" s="65" t="s">
        <v>59</v>
      </c>
      <c r="C27" s="67">
        <v>1210.3599999999983</v>
      </c>
      <c r="D27" s="68">
        <v>7.5</v>
      </c>
      <c r="E27" s="68"/>
      <c r="F27" s="69">
        <v>1202.8599999999983</v>
      </c>
    </row>
    <row r="28" spans="2:6" x14ac:dyDescent="0.25">
      <c r="B28" s="65" t="s">
        <v>30</v>
      </c>
      <c r="C28" s="67">
        <v>8025.5700000000006</v>
      </c>
      <c r="D28" s="68">
        <v>386.53000000000009</v>
      </c>
      <c r="E28" s="68"/>
      <c r="F28" s="69">
        <v>7639.0400000000009</v>
      </c>
    </row>
    <row r="29" spans="2:6" x14ac:dyDescent="0.25">
      <c r="B29" s="65" t="s">
        <v>47</v>
      </c>
      <c r="C29" s="67">
        <v>98.619999999999095</v>
      </c>
      <c r="D29" s="68"/>
      <c r="E29" s="68"/>
      <c r="F29" s="69">
        <v>98.619999999999095</v>
      </c>
    </row>
    <row r="30" spans="2:6" x14ac:dyDescent="0.25">
      <c r="B30" s="65" t="s">
        <v>50</v>
      </c>
      <c r="C30" s="67">
        <v>1043.8499999999999</v>
      </c>
      <c r="D30" s="68"/>
      <c r="E30" s="68"/>
      <c r="F30" s="69">
        <v>1043.8499999999999</v>
      </c>
    </row>
    <row r="31" spans="2:6" x14ac:dyDescent="0.25">
      <c r="B31" s="65" t="s">
        <v>23</v>
      </c>
      <c r="C31" s="67">
        <v>741.9</v>
      </c>
      <c r="D31" s="68"/>
      <c r="E31" s="68"/>
      <c r="F31" s="69">
        <v>741.9</v>
      </c>
    </row>
    <row r="32" spans="2:6" x14ac:dyDescent="0.25">
      <c r="B32" s="65" t="s">
        <v>121</v>
      </c>
      <c r="C32" s="67">
        <v>69.400000000000006</v>
      </c>
      <c r="D32" s="68"/>
      <c r="E32" s="68"/>
      <c r="F32" s="69">
        <v>69.400000000000006</v>
      </c>
    </row>
    <row r="33" spans="2:6" x14ac:dyDescent="0.25">
      <c r="B33" s="65" t="s">
        <v>31</v>
      </c>
      <c r="C33" s="67">
        <v>5335.8</v>
      </c>
      <c r="D33" s="68"/>
      <c r="E33" s="68"/>
      <c r="F33" s="69">
        <v>5335.8</v>
      </c>
    </row>
    <row r="34" spans="2:6" x14ac:dyDescent="0.25">
      <c r="B34" s="65" t="s">
        <v>44</v>
      </c>
      <c r="C34" s="67">
        <v>2590.4699999999998</v>
      </c>
      <c r="D34" s="68">
        <v>152.5</v>
      </c>
      <c r="E34" s="68"/>
      <c r="F34" s="69">
        <v>2437.9699999999998</v>
      </c>
    </row>
    <row r="35" spans="2:6" x14ac:dyDescent="0.25">
      <c r="B35" s="65" t="s">
        <v>122</v>
      </c>
      <c r="C35" s="67">
        <v>47.51</v>
      </c>
      <c r="D35" s="68"/>
      <c r="E35" s="68"/>
      <c r="F35" s="69">
        <v>47.51</v>
      </c>
    </row>
    <row r="36" spans="2:6" x14ac:dyDescent="0.25">
      <c r="B36" s="65" t="s">
        <v>60</v>
      </c>
      <c r="C36" s="67">
        <v>4061.0099999999998</v>
      </c>
      <c r="D36" s="68">
        <v>99.060000000000016</v>
      </c>
      <c r="E36" s="68"/>
      <c r="F36" s="69">
        <v>3961.9499999999989</v>
      </c>
    </row>
    <row r="37" spans="2:6" x14ac:dyDescent="0.25">
      <c r="B37" s="65" t="s">
        <v>55</v>
      </c>
      <c r="C37" s="67">
        <v>2738.7099999999996</v>
      </c>
      <c r="D37" s="68"/>
      <c r="E37" s="68"/>
      <c r="F37" s="69">
        <v>2738.7099999999996</v>
      </c>
    </row>
    <row r="38" spans="2:6" x14ac:dyDescent="0.25">
      <c r="B38" s="65" t="s">
        <v>65</v>
      </c>
      <c r="C38" s="67">
        <v>6717.9000000000005</v>
      </c>
      <c r="D38" s="68"/>
      <c r="E38" s="68"/>
      <c r="F38" s="69">
        <v>6717.9000000000005</v>
      </c>
    </row>
    <row r="39" spans="2:6" x14ac:dyDescent="0.25">
      <c r="B39" s="65" t="s">
        <v>48</v>
      </c>
      <c r="C39" s="67">
        <v>156.96</v>
      </c>
      <c r="D39" s="68"/>
      <c r="E39" s="68"/>
      <c r="F39" s="69">
        <v>156.96</v>
      </c>
    </row>
    <row r="40" spans="2:6" x14ac:dyDescent="0.25">
      <c r="B40" s="65" t="s">
        <v>76</v>
      </c>
      <c r="C40" s="67">
        <v>1269.44</v>
      </c>
      <c r="D40" s="68"/>
      <c r="E40" s="68"/>
      <c r="F40" s="69">
        <v>1269.44</v>
      </c>
    </row>
    <row r="41" spans="2:6" x14ac:dyDescent="0.25">
      <c r="B41" s="65" t="s">
        <v>70</v>
      </c>
      <c r="C41" s="67">
        <v>3159.3900000000003</v>
      </c>
      <c r="D41" s="68"/>
      <c r="E41" s="68"/>
      <c r="F41" s="69">
        <v>3159.3900000000003</v>
      </c>
    </row>
    <row r="42" spans="2:6" x14ac:dyDescent="0.25">
      <c r="B42" s="65" t="s">
        <v>119</v>
      </c>
      <c r="C42" s="67">
        <v>2985.79</v>
      </c>
      <c r="D42" s="68"/>
      <c r="E42" s="68"/>
      <c r="F42" s="69">
        <v>2985.79</v>
      </c>
    </row>
    <row r="43" spans="2:6" x14ac:dyDescent="0.25">
      <c r="B43" s="65" t="s">
        <v>102</v>
      </c>
      <c r="C43" s="67">
        <v>647.11</v>
      </c>
      <c r="D43" s="68"/>
      <c r="E43" s="68"/>
      <c r="F43" s="69">
        <v>647.11</v>
      </c>
    </row>
    <row r="44" spans="2:6" x14ac:dyDescent="0.25">
      <c r="B44" s="65" t="s">
        <v>24</v>
      </c>
      <c r="C44" s="67">
        <v>-1245.4900000000002</v>
      </c>
      <c r="D44" s="68">
        <v>142.28</v>
      </c>
      <c r="E44" s="68"/>
      <c r="F44" s="69">
        <v>-1387.7700000000016</v>
      </c>
    </row>
    <row r="45" spans="2:6" x14ac:dyDescent="0.25">
      <c r="B45" s="65" t="s">
        <v>21</v>
      </c>
      <c r="C45" s="67">
        <v>16888.73</v>
      </c>
      <c r="D45" s="68">
        <v>253.96</v>
      </c>
      <c r="E45" s="68"/>
      <c r="F45" s="69">
        <v>16634.77</v>
      </c>
    </row>
    <row r="46" spans="2:6" x14ac:dyDescent="0.25">
      <c r="B46" s="65" t="s">
        <v>120</v>
      </c>
      <c r="C46" s="67">
        <v>721.82999999999993</v>
      </c>
      <c r="D46" s="68">
        <v>28.74</v>
      </c>
      <c r="E46" s="68"/>
      <c r="F46" s="69">
        <v>693.08999999999992</v>
      </c>
    </row>
    <row r="47" spans="2:6" x14ac:dyDescent="0.25">
      <c r="B47" s="65" t="s">
        <v>123</v>
      </c>
      <c r="C47" s="67">
        <v>258.8</v>
      </c>
      <c r="D47" s="68"/>
      <c r="E47" s="68"/>
      <c r="F47" s="69">
        <v>258.8</v>
      </c>
    </row>
    <row r="48" spans="2:6" x14ac:dyDescent="0.25">
      <c r="B48" s="65" t="s">
        <v>27</v>
      </c>
      <c r="C48" s="67">
        <v>11111.410000000014</v>
      </c>
      <c r="D48" s="68">
        <v>226.73000000000005</v>
      </c>
      <c r="E48" s="68"/>
      <c r="F48" s="69">
        <v>10884.680000000018</v>
      </c>
    </row>
    <row r="49" spans="2:10" ht="15.75" thickBot="1" x14ac:dyDescent="0.3">
      <c r="B49" s="66" t="s">
        <v>49</v>
      </c>
      <c r="C49" s="67">
        <v>4000.3799999999992</v>
      </c>
      <c r="D49" s="68"/>
      <c r="E49" s="68"/>
      <c r="F49" s="69">
        <v>4000.3799999999992</v>
      </c>
    </row>
    <row r="50" spans="2:10" ht="15.75" thickBot="1" x14ac:dyDescent="0.3">
      <c r="B50" s="57" t="s">
        <v>33</v>
      </c>
      <c r="C50" s="63">
        <v>184783.76</v>
      </c>
      <c r="D50" s="50">
        <v>6202.8250000000126</v>
      </c>
      <c r="E50" s="50">
        <v>4349.28</v>
      </c>
      <c r="F50" s="51">
        <v>174231.65499999974</v>
      </c>
    </row>
    <row r="51" spans="2:10" ht="15.75" thickBot="1" x14ac:dyDescent="0.3">
      <c r="B51" s="74"/>
      <c r="C51" s="75"/>
      <c r="D51" s="68"/>
      <c r="E51" s="68"/>
      <c r="F51" s="76"/>
    </row>
    <row r="52" spans="2:10" ht="15.75" thickBot="1" x14ac:dyDescent="0.3">
      <c r="B52" s="74"/>
      <c r="C52" s="75"/>
      <c r="D52" s="68"/>
      <c r="E52" s="68"/>
      <c r="F52" s="76"/>
    </row>
    <row r="53" spans="2:10" s="7" customFormat="1" ht="15.75" x14ac:dyDescent="0.25">
      <c r="B53" s="27" t="s">
        <v>32</v>
      </c>
      <c r="C53" s="28" t="s">
        <v>39</v>
      </c>
      <c r="D53" s="28" t="s">
        <v>45</v>
      </c>
      <c r="E53" s="35" t="s">
        <v>29</v>
      </c>
      <c r="F53" s="35" t="s">
        <v>19</v>
      </c>
      <c r="G53" s="35" t="s">
        <v>28</v>
      </c>
      <c r="H53" s="35" t="s">
        <v>25</v>
      </c>
      <c r="I53" s="42" t="s">
        <v>20</v>
      </c>
      <c r="J53" s="29" t="s">
        <v>72</v>
      </c>
    </row>
    <row r="54" spans="2:10" x14ac:dyDescent="0.25">
      <c r="B54" s="83">
        <v>45474</v>
      </c>
      <c r="C54" t="s">
        <v>29</v>
      </c>
      <c r="D54" t="s">
        <v>127</v>
      </c>
      <c r="E54" s="84">
        <v>1299.04</v>
      </c>
      <c r="H54" s="34">
        <f t="shared" ref="H54:H118" si="0">E54-F54-G54</f>
        <v>1299.04</v>
      </c>
      <c r="I54" s="86" t="s">
        <v>56</v>
      </c>
      <c r="J54" s="82"/>
    </row>
    <row r="55" spans="2:10" x14ac:dyDescent="0.25">
      <c r="B55" s="83">
        <v>45474</v>
      </c>
      <c r="C55" t="s">
        <v>29</v>
      </c>
      <c r="D55" t="s">
        <v>127</v>
      </c>
      <c r="E55" s="84">
        <v>8736.52</v>
      </c>
      <c r="H55" s="34">
        <f t="shared" si="0"/>
        <v>8736.52</v>
      </c>
      <c r="I55" s="86" t="s">
        <v>58</v>
      </c>
      <c r="J55" s="82"/>
    </row>
    <row r="56" spans="2:10" x14ac:dyDescent="0.25">
      <c r="B56" s="83">
        <v>45474</v>
      </c>
      <c r="C56" t="s">
        <v>29</v>
      </c>
      <c r="D56" t="s">
        <v>127</v>
      </c>
      <c r="E56" s="84">
        <v>475</v>
      </c>
      <c r="H56" s="34">
        <f t="shared" si="0"/>
        <v>475</v>
      </c>
      <c r="I56" s="86" t="s">
        <v>113</v>
      </c>
      <c r="J56" s="82"/>
    </row>
    <row r="57" spans="2:10" x14ac:dyDescent="0.25">
      <c r="B57" s="83">
        <v>45474</v>
      </c>
      <c r="C57" t="s">
        <v>29</v>
      </c>
      <c r="D57" t="s">
        <v>127</v>
      </c>
      <c r="E57" s="84">
        <v>95.36</v>
      </c>
      <c r="H57" s="34">
        <f t="shared" si="0"/>
        <v>95.36</v>
      </c>
      <c r="I57" s="86" t="s">
        <v>53</v>
      </c>
      <c r="J57" s="82"/>
    </row>
    <row r="58" spans="2:10" x14ac:dyDescent="0.25">
      <c r="B58" s="83">
        <v>45474</v>
      </c>
      <c r="C58" t="s">
        <v>29</v>
      </c>
      <c r="D58" t="s">
        <v>127</v>
      </c>
      <c r="E58" s="84">
        <v>2730.62</v>
      </c>
      <c r="H58" s="34">
        <f t="shared" si="0"/>
        <v>2730.62</v>
      </c>
      <c r="I58" s="86" t="s">
        <v>26</v>
      </c>
      <c r="J58" s="82"/>
    </row>
    <row r="59" spans="2:10" x14ac:dyDescent="0.25">
      <c r="B59" s="83">
        <v>45474</v>
      </c>
      <c r="C59" t="s">
        <v>29</v>
      </c>
      <c r="D59" t="s">
        <v>127</v>
      </c>
      <c r="E59" s="84">
        <v>460.52</v>
      </c>
      <c r="H59" s="34">
        <f t="shared" si="0"/>
        <v>460.52</v>
      </c>
      <c r="I59" s="86" t="s">
        <v>46</v>
      </c>
      <c r="J59" s="82"/>
    </row>
    <row r="60" spans="2:10" x14ac:dyDescent="0.25">
      <c r="B60" s="83">
        <v>45474</v>
      </c>
      <c r="C60" t="s">
        <v>29</v>
      </c>
      <c r="D60" t="s">
        <v>127</v>
      </c>
      <c r="E60" s="84">
        <v>3838.53</v>
      </c>
      <c r="H60" s="34">
        <f t="shared" si="0"/>
        <v>3838.53</v>
      </c>
      <c r="I60" s="86" t="s">
        <v>68</v>
      </c>
      <c r="J60" s="82"/>
    </row>
    <row r="61" spans="2:10" x14ac:dyDescent="0.25">
      <c r="B61" s="83">
        <v>45474</v>
      </c>
      <c r="C61" t="s">
        <v>29</v>
      </c>
      <c r="D61" t="s">
        <v>127</v>
      </c>
      <c r="E61" s="84">
        <v>984.69999999999993</v>
      </c>
      <c r="H61" s="34">
        <f t="shared" si="0"/>
        <v>984.69999999999993</v>
      </c>
      <c r="I61" s="86" t="s">
        <v>108</v>
      </c>
      <c r="J61" s="82"/>
    </row>
    <row r="62" spans="2:10" x14ac:dyDescent="0.25">
      <c r="B62" s="83">
        <v>45474</v>
      </c>
      <c r="C62" t="s">
        <v>29</v>
      </c>
      <c r="D62" t="s">
        <v>127</v>
      </c>
      <c r="E62" s="84">
        <v>216.49</v>
      </c>
      <c r="H62" s="34">
        <f t="shared" si="0"/>
        <v>216.49</v>
      </c>
      <c r="I62" s="86" t="s">
        <v>61</v>
      </c>
      <c r="J62" s="82"/>
    </row>
    <row r="63" spans="2:10" x14ac:dyDescent="0.25">
      <c r="B63" s="83">
        <v>45474</v>
      </c>
      <c r="C63" t="s">
        <v>29</v>
      </c>
      <c r="D63" t="s">
        <v>127</v>
      </c>
      <c r="E63" s="84">
        <v>1998.79</v>
      </c>
      <c r="H63" s="34">
        <f t="shared" si="0"/>
        <v>1998.79</v>
      </c>
      <c r="I63" s="86" t="s">
        <v>54</v>
      </c>
      <c r="J63" s="82"/>
    </row>
    <row r="64" spans="2:10" x14ac:dyDescent="0.25">
      <c r="B64" s="83">
        <v>45474</v>
      </c>
      <c r="C64" t="s">
        <v>29</v>
      </c>
      <c r="D64" t="s">
        <v>127</v>
      </c>
      <c r="E64" s="84">
        <v>425.35</v>
      </c>
      <c r="H64" s="34">
        <f t="shared" si="0"/>
        <v>425.35</v>
      </c>
      <c r="I64" s="86" t="s">
        <v>75</v>
      </c>
      <c r="J64" s="82"/>
    </row>
    <row r="65" spans="2:10" x14ac:dyDescent="0.25">
      <c r="B65" s="83">
        <v>45474</v>
      </c>
      <c r="C65" t="s">
        <v>29</v>
      </c>
      <c r="D65" t="s">
        <v>127</v>
      </c>
      <c r="E65" s="84">
        <v>1604.4</v>
      </c>
      <c r="H65" s="34">
        <f t="shared" si="0"/>
        <v>1604.4</v>
      </c>
      <c r="I65" s="86" t="s">
        <v>62</v>
      </c>
      <c r="J65" s="82"/>
    </row>
    <row r="66" spans="2:10" x14ac:dyDescent="0.25">
      <c r="B66" s="83">
        <v>45474</v>
      </c>
      <c r="C66" t="s">
        <v>29</v>
      </c>
      <c r="D66" t="s">
        <v>127</v>
      </c>
      <c r="E66" s="84">
        <v>767.89999999999986</v>
      </c>
      <c r="H66" s="34">
        <f t="shared" si="0"/>
        <v>767.89999999999986</v>
      </c>
      <c r="I66" s="86" t="s">
        <v>69</v>
      </c>
      <c r="J66" s="82"/>
    </row>
    <row r="67" spans="2:10" x14ac:dyDescent="0.25">
      <c r="B67" s="83">
        <v>45474</v>
      </c>
      <c r="C67" t="s">
        <v>29</v>
      </c>
      <c r="D67" t="s">
        <v>127</v>
      </c>
      <c r="E67" s="84">
        <v>549.02</v>
      </c>
      <c r="H67" s="34">
        <f t="shared" si="0"/>
        <v>549.02</v>
      </c>
      <c r="I67" s="86" t="s">
        <v>57</v>
      </c>
      <c r="J67" s="82"/>
    </row>
    <row r="68" spans="2:10" x14ac:dyDescent="0.25">
      <c r="B68" s="83">
        <v>45474</v>
      </c>
      <c r="C68" t="s">
        <v>29</v>
      </c>
      <c r="D68" t="s">
        <v>127</v>
      </c>
      <c r="E68" s="84">
        <v>115.92</v>
      </c>
      <c r="H68" s="34">
        <f t="shared" si="0"/>
        <v>115.92</v>
      </c>
      <c r="I68" s="86" t="s">
        <v>124</v>
      </c>
      <c r="J68" s="82"/>
    </row>
    <row r="69" spans="2:10" x14ac:dyDescent="0.25">
      <c r="B69" s="83">
        <v>45474</v>
      </c>
      <c r="C69" t="s">
        <v>29</v>
      </c>
      <c r="D69" t="s">
        <v>127</v>
      </c>
      <c r="E69" s="84">
        <v>3460.9099999999989</v>
      </c>
      <c r="H69" s="34">
        <f t="shared" si="0"/>
        <v>3460.9099999999989</v>
      </c>
      <c r="I69" s="86" t="s">
        <v>22</v>
      </c>
      <c r="J69" s="82"/>
    </row>
    <row r="70" spans="2:10" x14ac:dyDescent="0.25">
      <c r="B70" s="83">
        <v>45474</v>
      </c>
      <c r="C70" t="s">
        <v>29</v>
      </c>
      <c r="D70" t="s">
        <v>127</v>
      </c>
      <c r="E70" s="84">
        <v>158.68</v>
      </c>
      <c r="H70" s="34">
        <f t="shared" si="0"/>
        <v>158.68</v>
      </c>
      <c r="I70" s="86" t="s">
        <v>63</v>
      </c>
      <c r="J70" s="82"/>
    </row>
    <row r="71" spans="2:10" x14ac:dyDescent="0.25">
      <c r="B71" s="83">
        <v>45474</v>
      </c>
      <c r="C71" t="s">
        <v>29</v>
      </c>
      <c r="D71" t="s">
        <v>127</v>
      </c>
      <c r="E71" s="84">
        <v>998.34000000000015</v>
      </c>
      <c r="H71" s="34">
        <f t="shared" si="0"/>
        <v>998.34000000000015</v>
      </c>
      <c r="I71" s="86" t="s">
        <v>71</v>
      </c>
      <c r="J71" s="82"/>
    </row>
    <row r="72" spans="2:10" x14ac:dyDescent="0.25">
      <c r="B72" s="83">
        <v>45474</v>
      </c>
      <c r="C72" t="s">
        <v>29</v>
      </c>
      <c r="D72" t="s">
        <v>127</v>
      </c>
      <c r="E72" s="84">
        <v>1060.3599999999983</v>
      </c>
      <c r="H72" s="34">
        <f t="shared" si="0"/>
        <v>1060.3599999999983</v>
      </c>
      <c r="I72" s="86" t="s">
        <v>59</v>
      </c>
      <c r="J72" s="82"/>
    </row>
    <row r="73" spans="2:10" x14ac:dyDescent="0.25">
      <c r="B73" s="83">
        <v>45474</v>
      </c>
      <c r="C73" t="s">
        <v>29</v>
      </c>
      <c r="D73" t="s">
        <v>127</v>
      </c>
      <c r="E73" s="84">
        <v>1985.5700000000006</v>
      </c>
      <c r="H73" s="34">
        <f t="shared" si="0"/>
        <v>1985.5700000000006</v>
      </c>
      <c r="I73" s="86" t="s">
        <v>30</v>
      </c>
      <c r="J73" s="82"/>
    </row>
    <row r="74" spans="2:10" x14ac:dyDescent="0.25">
      <c r="B74" s="83">
        <v>45474</v>
      </c>
      <c r="C74" t="s">
        <v>29</v>
      </c>
      <c r="D74" t="s">
        <v>127</v>
      </c>
      <c r="E74" s="84">
        <v>98.619999999999095</v>
      </c>
      <c r="H74" s="34">
        <f t="shared" si="0"/>
        <v>98.619999999999095</v>
      </c>
      <c r="I74" s="86" t="s">
        <v>47</v>
      </c>
      <c r="J74" s="82"/>
    </row>
    <row r="75" spans="2:10" x14ac:dyDescent="0.25">
      <c r="B75" s="83">
        <v>45474</v>
      </c>
      <c r="C75" t="s">
        <v>29</v>
      </c>
      <c r="D75" t="s">
        <v>127</v>
      </c>
      <c r="E75" s="84">
        <v>1043.8499999999999</v>
      </c>
      <c r="H75" s="34">
        <f t="shared" si="0"/>
        <v>1043.8499999999999</v>
      </c>
      <c r="I75" s="86" t="s">
        <v>50</v>
      </c>
      <c r="J75" s="82"/>
    </row>
    <row r="76" spans="2:10" x14ac:dyDescent="0.25">
      <c r="B76" s="83">
        <v>45474</v>
      </c>
      <c r="C76" t="s">
        <v>29</v>
      </c>
      <c r="D76" t="s">
        <v>127</v>
      </c>
      <c r="E76" s="84">
        <v>741.9</v>
      </c>
      <c r="H76" s="34">
        <f t="shared" si="0"/>
        <v>741.9</v>
      </c>
      <c r="I76" s="86" t="s">
        <v>23</v>
      </c>
      <c r="J76" s="82"/>
    </row>
    <row r="77" spans="2:10" x14ac:dyDescent="0.25">
      <c r="B77" s="83">
        <v>45474</v>
      </c>
      <c r="C77" t="s">
        <v>29</v>
      </c>
      <c r="D77" t="s">
        <v>127</v>
      </c>
      <c r="E77" s="84">
        <v>69.400000000000006</v>
      </c>
      <c r="H77" s="34">
        <f t="shared" si="0"/>
        <v>69.400000000000006</v>
      </c>
      <c r="I77" s="86" t="s">
        <v>121</v>
      </c>
      <c r="J77" s="82"/>
    </row>
    <row r="78" spans="2:10" x14ac:dyDescent="0.25">
      <c r="B78" s="83">
        <v>45474</v>
      </c>
      <c r="C78" t="s">
        <v>29</v>
      </c>
      <c r="D78" t="s">
        <v>127</v>
      </c>
      <c r="E78" s="84">
        <v>5335.8</v>
      </c>
      <c r="H78" s="34">
        <f t="shared" si="0"/>
        <v>5335.8</v>
      </c>
      <c r="I78" s="86" t="s">
        <v>31</v>
      </c>
      <c r="J78" s="82"/>
    </row>
    <row r="79" spans="2:10" x14ac:dyDescent="0.25">
      <c r="B79" s="83">
        <v>45474</v>
      </c>
      <c r="C79" t="s">
        <v>29</v>
      </c>
      <c r="D79" t="s">
        <v>127</v>
      </c>
      <c r="E79" s="84">
        <v>-459.5300000000002</v>
      </c>
      <c r="H79" s="34">
        <f t="shared" si="0"/>
        <v>-459.5300000000002</v>
      </c>
      <c r="I79" s="86" t="s">
        <v>44</v>
      </c>
      <c r="J79" s="82"/>
    </row>
    <row r="80" spans="2:10" x14ac:dyDescent="0.25">
      <c r="B80" s="83">
        <v>45474</v>
      </c>
      <c r="C80" t="s">
        <v>29</v>
      </c>
      <c r="D80" t="s">
        <v>127</v>
      </c>
      <c r="E80" s="84">
        <v>47.51</v>
      </c>
      <c r="H80" s="34">
        <f t="shared" si="0"/>
        <v>47.51</v>
      </c>
      <c r="I80" s="86" t="s">
        <v>122</v>
      </c>
      <c r="J80" s="82"/>
    </row>
    <row r="81" spans="2:10" x14ac:dyDescent="0.25">
      <c r="B81" s="83">
        <v>45474</v>
      </c>
      <c r="C81" t="s">
        <v>29</v>
      </c>
      <c r="D81" t="s">
        <v>127</v>
      </c>
      <c r="E81" s="84">
        <v>2625.8999999999996</v>
      </c>
      <c r="H81" s="34">
        <f t="shared" si="0"/>
        <v>2625.8999999999996</v>
      </c>
      <c r="I81" s="86" t="s">
        <v>60</v>
      </c>
      <c r="J81" s="82"/>
    </row>
    <row r="82" spans="2:10" x14ac:dyDescent="0.25">
      <c r="B82" s="83">
        <v>45474</v>
      </c>
      <c r="C82" t="s">
        <v>29</v>
      </c>
      <c r="D82" t="s">
        <v>127</v>
      </c>
      <c r="E82" s="84">
        <v>2738.7099999999996</v>
      </c>
      <c r="H82" s="34">
        <f t="shared" si="0"/>
        <v>2738.7099999999996</v>
      </c>
      <c r="I82" s="86" t="s">
        <v>55</v>
      </c>
      <c r="J82" s="82"/>
    </row>
    <row r="83" spans="2:10" x14ac:dyDescent="0.25">
      <c r="B83" s="83">
        <v>45474</v>
      </c>
      <c r="C83" t="s">
        <v>29</v>
      </c>
      <c r="D83" t="s">
        <v>127</v>
      </c>
      <c r="E83" s="84">
        <v>6717.9000000000005</v>
      </c>
      <c r="H83" s="34">
        <f t="shared" si="0"/>
        <v>6717.9000000000005</v>
      </c>
      <c r="I83" s="86" t="s">
        <v>65</v>
      </c>
      <c r="J83" s="82"/>
    </row>
    <row r="84" spans="2:10" x14ac:dyDescent="0.25">
      <c r="B84" s="83">
        <v>45474</v>
      </c>
      <c r="C84" t="s">
        <v>29</v>
      </c>
      <c r="D84" t="s">
        <v>127</v>
      </c>
      <c r="E84" s="84">
        <v>156.96</v>
      </c>
      <c r="H84" s="34">
        <f t="shared" si="0"/>
        <v>156.96</v>
      </c>
      <c r="I84" s="86" t="s">
        <v>48</v>
      </c>
      <c r="J84" s="82"/>
    </row>
    <row r="85" spans="2:10" x14ac:dyDescent="0.25">
      <c r="B85" s="83">
        <v>45474</v>
      </c>
      <c r="C85" t="s">
        <v>29</v>
      </c>
      <c r="D85" t="s">
        <v>127</v>
      </c>
      <c r="E85" s="84">
        <v>1269.44</v>
      </c>
      <c r="H85" s="34">
        <f t="shared" si="0"/>
        <v>1269.44</v>
      </c>
      <c r="I85" s="86" t="s">
        <v>76</v>
      </c>
      <c r="J85" s="82"/>
    </row>
    <row r="86" spans="2:10" x14ac:dyDescent="0.25">
      <c r="B86" s="83">
        <v>45474</v>
      </c>
      <c r="C86" t="s">
        <v>29</v>
      </c>
      <c r="D86" t="s">
        <v>127</v>
      </c>
      <c r="E86" s="84">
        <v>3159.3900000000003</v>
      </c>
      <c r="H86" s="34">
        <f t="shared" si="0"/>
        <v>3159.3900000000003</v>
      </c>
      <c r="I86" s="86" t="s">
        <v>70</v>
      </c>
      <c r="J86" s="82"/>
    </row>
    <row r="87" spans="2:10" x14ac:dyDescent="0.25">
      <c r="B87" s="83">
        <v>45474</v>
      </c>
      <c r="C87" t="s">
        <v>29</v>
      </c>
      <c r="D87" t="s">
        <v>127</v>
      </c>
      <c r="E87" s="84">
        <v>2985.79</v>
      </c>
      <c r="H87" s="34">
        <f t="shared" si="0"/>
        <v>2985.79</v>
      </c>
      <c r="I87" s="86" t="s">
        <v>119</v>
      </c>
      <c r="J87" s="82"/>
    </row>
    <row r="88" spans="2:10" x14ac:dyDescent="0.25">
      <c r="B88" s="83">
        <v>45474</v>
      </c>
      <c r="C88" t="s">
        <v>29</v>
      </c>
      <c r="D88" t="s">
        <v>127</v>
      </c>
      <c r="E88" s="84">
        <v>647.11</v>
      </c>
      <c r="H88" s="34">
        <f t="shared" si="0"/>
        <v>647.11</v>
      </c>
      <c r="I88" s="86" t="s">
        <v>102</v>
      </c>
      <c r="J88" s="82"/>
    </row>
    <row r="89" spans="2:10" x14ac:dyDescent="0.25">
      <c r="B89" s="83">
        <v>45474</v>
      </c>
      <c r="C89" t="s">
        <v>29</v>
      </c>
      <c r="D89" t="s">
        <v>127</v>
      </c>
      <c r="E89" s="84">
        <v>-3768.8500000000004</v>
      </c>
      <c r="H89" s="34">
        <f t="shared" si="0"/>
        <v>-3768.8500000000004</v>
      </c>
      <c r="I89" s="86" t="s">
        <v>24</v>
      </c>
      <c r="J89" s="82"/>
    </row>
    <row r="90" spans="2:10" x14ac:dyDescent="0.25">
      <c r="B90" s="83">
        <v>45474</v>
      </c>
      <c r="C90" t="s">
        <v>29</v>
      </c>
      <c r="D90" t="s">
        <v>127</v>
      </c>
      <c r="E90" s="84">
        <v>12317.48</v>
      </c>
      <c r="H90" s="34">
        <f t="shared" si="0"/>
        <v>12317.48</v>
      </c>
      <c r="I90" s="86" t="s">
        <v>21</v>
      </c>
      <c r="J90" s="82"/>
    </row>
    <row r="91" spans="2:10" x14ac:dyDescent="0.25">
      <c r="B91" s="83">
        <v>45474</v>
      </c>
      <c r="C91" t="s">
        <v>29</v>
      </c>
      <c r="D91" t="s">
        <v>127</v>
      </c>
      <c r="E91" s="84">
        <v>147.06999999999994</v>
      </c>
      <c r="H91" s="34">
        <f t="shared" si="0"/>
        <v>147.06999999999994</v>
      </c>
      <c r="I91" s="86" t="s">
        <v>120</v>
      </c>
      <c r="J91" s="82"/>
    </row>
    <row r="92" spans="2:10" x14ac:dyDescent="0.25">
      <c r="B92" s="83">
        <v>45474</v>
      </c>
      <c r="C92" t="s">
        <v>29</v>
      </c>
      <c r="D92" t="s">
        <v>127</v>
      </c>
      <c r="E92" s="84">
        <v>258.8</v>
      </c>
      <c r="H92" s="34">
        <f t="shared" si="0"/>
        <v>258.8</v>
      </c>
      <c r="I92" s="86" t="s">
        <v>123</v>
      </c>
      <c r="J92" s="82"/>
    </row>
    <row r="93" spans="2:10" x14ac:dyDescent="0.25">
      <c r="B93" s="83">
        <v>45474</v>
      </c>
      <c r="C93" t="s">
        <v>29</v>
      </c>
      <c r="D93" t="s">
        <v>127</v>
      </c>
      <c r="E93" s="84">
        <v>7611.7500000000146</v>
      </c>
      <c r="H93" s="34">
        <f t="shared" si="0"/>
        <v>7611.7500000000146</v>
      </c>
      <c r="I93" s="86" t="s">
        <v>27</v>
      </c>
      <c r="J93" s="82"/>
    </row>
    <row r="94" spans="2:10" s="33" customFormat="1" ht="15" customHeight="1" x14ac:dyDescent="0.25">
      <c r="B94" s="83">
        <v>45474</v>
      </c>
      <c r="C94" t="s">
        <v>29</v>
      </c>
      <c r="D94" t="s">
        <v>127</v>
      </c>
      <c r="E94" s="84">
        <v>4000.3799999999992</v>
      </c>
      <c r="F94" s="34"/>
      <c r="G94" s="34"/>
      <c r="H94" s="34">
        <f t="shared" si="0"/>
        <v>4000.3799999999992</v>
      </c>
      <c r="I94" s="86" t="s">
        <v>49</v>
      </c>
      <c r="J94" s="96"/>
    </row>
    <row r="95" spans="2:10" ht="15" customHeight="1" x14ac:dyDescent="0.25">
      <c r="B95" s="90"/>
      <c r="C95" s="91"/>
      <c r="D95" s="92"/>
      <c r="E95" s="93"/>
      <c r="F95" s="93"/>
      <c r="G95" s="94"/>
      <c r="H95" s="34">
        <f t="shared" si="0"/>
        <v>0</v>
      </c>
      <c r="I95" s="89"/>
      <c r="J95" s="95"/>
    </row>
    <row r="96" spans="2:10" ht="15" customHeight="1" x14ac:dyDescent="0.25">
      <c r="B96" s="38">
        <v>45476</v>
      </c>
      <c r="C96" s="70" t="s">
        <v>29</v>
      </c>
      <c r="D96" s="79" t="s">
        <v>129</v>
      </c>
      <c r="E96" s="36">
        <v>100</v>
      </c>
      <c r="F96" s="36">
        <v>5</v>
      </c>
      <c r="G96" s="87"/>
      <c r="H96" s="34">
        <f t="shared" si="0"/>
        <v>95</v>
      </c>
      <c r="I96" s="88"/>
      <c r="J96" s="82"/>
    </row>
    <row r="97" spans="2:10" ht="15" customHeight="1" x14ac:dyDescent="0.25">
      <c r="B97" s="38">
        <v>45545</v>
      </c>
      <c r="C97" s="70" t="s">
        <v>29</v>
      </c>
      <c r="D97" s="79" t="s">
        <v>130</v>
      </c>
      <c r="E97" s="36">
        <v>20000</v>
      </c>
      <c r="F97" s="36">
        <v>1000</v>
      </c>
      <c r="G97" s="87"/>
      <c r="H97" s="34">
        <f t="shared" si="0"/>
        <v>19000</v>
      </c>
      <c r="I97" s="88" t="s">
        <v>22</v>
      </c>
      <c r="J97" s="82"/>
    </row>
    <row r="98" spans="2:10" ht="15" customHeight="1" x14ac:dyDescent="0.25">
      <c r="B98" s="38">
        <v>45545</v>
      </c>
      <c r="C98" s="70" t="s">
        <v>29</v>
      </c>
      <c r="D98" s="79" t="s">
        <v>131</v>
      </c>
      <c r="E98" s="36">
        <v>1000</v>
      </c>
      <c r="F98" s="36">
        <v>50</v>
      </c>
      <c r="G98" s="87"/>
      <c r="H98" s="34">
        <f t="shared" si="0"/>
        <v>950</v>
      </c>
      <c r="I98" s="88" t="s">
        <v>22</v>
      </c>
      <c r="J98" s="82"/>
    </row>
    <row r="99" spans="2:10" ht="15" customHeight="1" x14ac:dyDescent="0.25">
      <c r="B99" s="38">
        <v>45574</v>
      </c>
      <c r="C99" s="70" t="s">
        <v>29</v>
      </c>
      <c r="D99" s="79" t="s">
        <v>132</v>
      </c>
      <c r="E99" s="36">
        <v>100</v>
      </c>
      <c r="F99" s="36">
        <v>7.3</v>
      </c>
      <c r="G99" s="87"/>
      <c r="H99" s="34">
        <f t="shared" si="0"/>
        <v>92.7</v>
      </c>
      <c r="I99" s="88" t="s">
        <v>26</v>
      </c>
      <c r="J99" s="82"/>
    </row>
    <row r="100" spans="2:10" ht="15" customHeight="1" x14ac:dyDescent="0.25">
      <c r="B100" s="38">
        <v>45575</v>
      </c>
      <c r="C100" s="70" t="s">
        <v>29</v>
      </c>
      <c r="D100" s="79" t="s">
        <v>133</v>
      </c>
      <c r="E100" s="36">
        <v>196.03</v>
      </c>
      <c r="F100" s="36">
        <v>9.8000000000000007</v>
      </c>
      <c r="G100" s="87"/>
      <c r="H100" s="34">
        <f t="shared" si="0"/>
        <v>186.23</v>
      </c>
      <c r="I100" s="88" t="s">
        <v>108</v>
      </c>
      <c r="J100" s="82"/>
    </row>
    <row r="101" spans="2:10" ht="15" customHeight="1" x14ac:dyDescent="0.25">
      <c r="B101" s="38">
        <v>45579</v>
      </c>
      <c r="C101" s="70" t="s">
        <v>29</v>
      </c>
      <c r="D101" s="79" t="s">
        <v>134</v>
      </c>
      <c r="E101" s="36">
        <v>1000</v>
      </c>
      <c r="F101" s="36">
        <v>73</v>
      </c>
      <c r="G101" s="87"/>
      <c r="H101" s="34">
        <f t="shared" si="0"/>
        <v>927</v>
      </c>
      <c r="I101" s="88" t="s">
        <v>60</v>
      </c>
      <c r="J101" s="85"/>
    </row>
    <row r="102" spans="2:10" ht="15" customHeight="1" x14ac:dyDescent="0.25">
      <c r="B102" s="38">
        <v>45586</v>
      </c>
      <c r="C102" s="70" t="s">
        <v>29</v>
      </c>
      <c r="D102" s="79" t="s">
        <v>135</v>
      </c>
      <c r="E102" s="36">
        <v>50</v>
      </c>
      <c r="F102" s="36">
        <v>3.65</v>
      </c>
      <c r="G102" s="87"/>
      <c r="H102" s="34">
        <f t="shared" si="0"/>
        <v>46.35</v>
      </c>
      <c r="I102" s="88" t="s">
        <v>60</v>
      </c>
      <c r="J102" s="82"/>
    </row>
    <row r="103" spans="2:10" x14ac:dyDescent="0.25">
      <c r="B103" s="38">
        <v>45588</v>
      </c>
      <c r="C103" s="70" t="s">
        <v>29</v>
      </c>
      <c r="D103" s="79" t="s">
        <v>136</v>
      </c>
      <c r="E103" s="36">
        <v>50</v>
      </c>
      <c r="F103" s="36">
        <v>3.65</v>
      </c>
      <c r="G103" s="87"/>
      <c r="H103" s="34">
        <f t="shared" si="0"/>
        <v>46.35</v>
      </c>
      <c r="I103" s="88" t="s">
        <v>21</v>
      </c>
      <c r="J103" s="82"/>
    </row>
    <row r="104" spans="2:10" x14ac:dyDescent="0.25">
      <c r="B104" s="38">
        <v>45588</v>
      </c>
      <c r="C104" s="70" t="s">
        <v>29</v>
      </c>
      <c r="D104" s="79" t="s">
        <v>137</v>
      </c>
      <c r="E104" s="36">
        <v>100</v>
      </c>
      <c r="F104" s="36">
        <v>7.3</v>
      </c>
      <c r="G104" s="87"/>
      <c r="H104" s="34">
        <f t="shared" si="0"/>
        <v>92.7</v>
      </c>
      <c r="I104" s="88" t="s">
        <v>21</v>
      </c>
      <c r="J104" s="82"/>
    </row>
    <row r="105" spans="2:10" x14ac:dyDescent="0.25">
      <c r="B105" s="38">
        <v>45588</v>
      </c>
      <c r="C105" s="70" t="s">
        <v>29</v>
      </c>
      <c r="D105" s="79" t="s">
        <v>138</v>
      </c>
      <c r="E105" s="36">
        <v>10</v>
      </c>
      <c r="F105" s="36">
        <v>0.73</v>
      </c>
      <c r="G105" s="87"/>
      <c r="H105" s="34">
        <f t="shared" si="0"/>
        <v>9.27</v>
      </c>
      <c r="I105" s="88" t="s">
        <v>21</v>
      </c>
      <c r="J105" s="82"/>
    </row>
    <row r="106" spans="2:10" x14ac:dyDescent="0.25">
      <c r="B106" s="38">
        <v>45590</v>
      </c>
      <c r="C106" s="70" t="s">
        <v>29</v>
      </c>
      <c r="D106" s="79" t="s">
        <v>139</v>
      </c>
      <c r="E106" s="36">
        <v>70</v>
      </c>
      <c r="F106" s="36">
        <v>51.1</v>
      </c>
      <c r="G106" s="87"/>
      <c r="H106" s="34">
        <f t="shared" si="0"/>
        <v>18.899999999999999</v>
      </c>
      <c r="I106" s="70" t="s">
        <v>22</v>
      </c>
      <c r="J106" s="82"/>
    </row>
    <row r="107" spans="2:10" x14ac:dyDescent="0.25">
      <c r="B107" s="38">
        <v>45596</v>
      </c>
      <c r="C107" s="70" t="s">
        <v>29</v>
      </c>
      <c r="D107" s="79" t="s">
        <v>140</v>
      </c>
      <c r="E107" s="36">
        <v>50</v>
      </c>
      <c r="F107" s="36">
        <v>1.05</v>
      </c>
      <c r="G107" s="87"/>
      <c r="H107" s="34">
        <f t="shared" si="0"/>
        <v>48.95</v>
      </c>
      <c r="I107" s="88" t="s">
        <v>60</v>
      </c>
      <c r="J107" s="82"/>
    </row>
    <row r="108" spans="2:10" x14ac:dyDescent="0.25">
      <c r="B108" s="38">
        <v>45596</v>
      </c>
      <c r="C108" s="70" t="s">
        <v>29</v>
      </c>
      <c r="D108" s="79" t="s">
        <v>141</v>
      </c>
      <c r="E108" s="36">
        <v>21</v>
      </c>
      <c r="F108" s="36">
        <v>2.98</v>
      </c>
      <c r="G108" s="87"/>
      <c r="H108" s="34">
        <f t="shared" si="0"/>
        <v>18.02</v>
      </c>
      <c r="I108" s="88" t="s">
        <v>21</v>
      </c>
      <c r="J108" s="82"/>
    </row>
    <row r="109" spans="2:10" x14ac:dyDescent="0.25">
      <c r="B109" s="38">
        <v>45596</v>
      </c>
      <c r="C109" s="70" t="s">
        <v>29</v>
      </c>
      <c r="D109" s="79" t="s">
        <v>142</v>
      </c>
      <c r="E109" s="36">
        <v>50</v>
      </c>
      <c r="F109" s="36">
        <v>3.65</v>
      </c>
      <c r="G109" s="87"/>
      <c r="H109" s="34">
        <f t="shared" si="0"/>
        <v>46.35</v>
      </c>
      <c r="I109" s="88" t="s">
        <v>60</v>
      </c>
      <c r="J109" s="82"/>
    </row>
    <row r="110" spans="2:10" x14ac:dyDescent="0.25">
      <c r="B110" s="38">
        <v>45601</v>
      </c>
      <c r="C110" s="70" t="s">
        <v>29</v>
      </c>
      <c r="D110" s="79" t="s">
        <v>145</v>
      </c>
      <c r="E110" s="36">
        <v>150</v>
      </c>
      <c r="F110" s="80">
        <v>10.95</v>
      </c>
      <c r="G110" s="87"/>
      <c r="H110" s="34">
        <f t="shared" si="0"/>
        <v>139.05000000000001</v>
      </c>
      <c r="I110" s="88" t="s">
        <v>21</v>
      </c>
      <c r="J110" s="82"/>
    </row>
    <row r="111" spans="2:10" x14ac:dyDescent="0.25">
      <c r="B111" s="38">
        <v>45603</v>
      </c>
      <c r="C111" s="70" t="s">
        <v>29</v>
      </c>
      <c r="D111" s="70" t="s">
        <v>146</v>
      </c>
      <c r="E111" s="36">
        <v>27.1</v>
      </c>
      <c r="F111" s="80">
        <v>1.36</v>
      </c>
      <c r="G111" s="87"/>
      <c r="H111" s="34">
        <f t="shared" si="0"/>
        <v>25.740000000000002</v>
      </c>
      <c r="I111" s="88" t="s">
        <v>108</v>
      </c>
      <c r="J111" s="82"/>
    </row>
    <row r="112" spans="2:10" x14ac:dyDescent="0.25">
      <c r="B112" s="38">
        <v>45603</v>
      </c>
      <c r="C112" s="70" t="s">
        <v>29</v>
      </c>
      <c r="D112" s="39" t="s">
        <v>147</v>
      </c>
      <c r="E112" s="36">
        <v>100</v>
      </c>
      <c r="F112" s="80">
        <v>7.3</v>
      </c>
      <c r="G112" s="87"/>
      <c r="H112" s="34">
        <f t="shared" si="0"/>
        <v>92.7</v>
      </c>
      <c r="I112" s="88" t="s">
        <v>60</v>
      </c>
      <c r="J112" s="82"/>
    </row>
    <row r="113" spans="2:10" x14ac:dyDescent="0.25">
      <c r="B113" s="38">
        <v>45608</v>
      </c>
      <c r="C113" s="70" t="s">
        <v>29</v>
      </c>
      <c r="D113" s="39" t="s">
        <v>148</v>
      </c>
      <c r="E113" s="36">
        <v>184.66</v>
      </c>
      <c r="F113" s="80">
        <v>9.23</v>
      </c>
      <c r="G113" s="87"/>
      <c r="H113" s="34">
        <f t="shared" si="0"/>
        <v>175.43</v>
      </c>
      <c r="I113" s="88" t="s">
        <v>27</v>
      </c>
      <c r="J113" s="82"/>
    </row>
    <row r="114" spans="2:10" x14ac:dyDescent="0.25">
      <c r="B114" s="38">
        <v>45617</v>
      </c>
      <c r="C114" s="70" t="s">
        <v>29</v>
      </c>
      <c r="D114" s="8" t="s">
        <v>149</v>
      </c>
      <c r="E114" s="36">
        <v>705.2</v>
      </c>
      <c r="F114" s="80">
        <v>35.26</v>
      </c>
      <c r="G114" s="87"/>
      <c r="H114" s="34">
        <f t="shared" si="0"/>
        <v>669.94</v>
      </c>
      <c r="I114" s="88" t="s">
        <v>22</v>
      </c>
      <c r="J114" s="82"/>
    </row>
    <row r="115" spans="2:10" x14ac:dyDescent="0.25">
      <c r="B115" s="38">
        <v>45622</v>
      </c>
      <c r="C115" s="70" t="s">
        <v>29</v>
      </c>
      <c r="D115" s="39" t="s">
        <v>150</v>
      </c>
      <c r="E115" s="36">
        <v>50</v>
      </c>
      <c r="F115" s="80">
        <v>3.65</v>
      </c>
      <c r="G115" s="87"/>
      <c r="H115" s="34">
        <f t="shared" si="0"/>
        <v>46.35</v>
      </c>
      <c r="I115" s="88" t="s">
        <v>60</v>
      </c>
      <c r="J115" s="82"/>
    </row>
    <row r="116" spans="2:10" x14ac:dyDescent="0.25">
      <c r="B116" s="110">
        <v>45623</v>
      </c>
      <c r="C116" s="108" t="s">
        <v>29</v>
      </c>
      <c r="D116" s="107" t="s">
        <v>151</v>
      </c>
      <c r="E116" s="106">
        <v>75</v>
      </c>
      <c r="F116" s="105">
        <v>5.48</v>
      </c>
      <c r="G116" s="112"/>
      <c r="H116" s="111">
        <f t="shared" si="0"/>
        <v>69.52</v>
      </c>
      <c r="I116" s="109" t="s">
        <v>162</v>
      </c>
      <c r="J116" s="82"/>
    </row>
    <row r="117" spans="2:10" x14ac:dyDescent="0.25">
      <c r="B117" s="38">
        <v>45635</v>
      </c>
      <c r="C117" s="70" t="s">
        <v>29</v>
      </c>
      <c r="D117" s="39" t="s">
        <v>146</v>
      </c>
      <c r="E117" s="36">
        <v>324.76</v>
      </c>
      <c r="F117" s="80">
        <v>16.239999999999998</v>
      </c>
      <c r="G117" s="87"/>
      <c r="H117" s="34">
        <f t="shared" si="0"/>
        <v>308.52</v>
      </c>
      <c r="I117" s="88" t="s">
        <v>120</v>
      </c>
      <c r="J117" s="82"/>
    </row>
    <row r="118" spans="2:10" x14ac:dyDescent="0.25">
      <c r="B118" s="110">
        <v>45635</v>
      </c>
      <c r="C118" s="108" t="s">
        <v>29</v>
      </c>
      <c r="D118" s="107" t="s">
        <v>152</v>
      </c>
      <c r="E118" s="106">
        <v>250</v>
      </c>
      <c r="F118" s="105">
        <v>18.25</v>
      </c>
      <c r="G118" s="112"/>
      <c r="H118" s="111">
        <f t="shared" si="0"/>
        <v>231.75</v>
      </c>
      <c r="I118" s="109" t="s">
        <v>162</v>
      </c>
      <c r="J118" s="82"/>
    </row>
    <row r="119" spans="2:10" x14ac:dyDescent="0.25">
      <c r="B119" s="38">
        <v>45635</v>
      </c>
      <c r="C119" s="70" t="s">
        <v>29</v>
      </c>
      <c r="D119" s="39" t="s">
        <v>153</v>
      </c>
      <c r="E119" s="36">
        <v>50</v>
      </c>
      <c r="F119" s="80">
        <v>3.65</v>
      </c>
      <c r="G119" s="87"/>
      <c r="H119" s="34">
        <f t="shared" ref="H119:H323" si="1">E119-F119-G119</f>
        <v>46.35</v>
      </c>
      <c r="I119" s="109"/>
      <c r="J119" s="82"/>
    </row>
    <row r="120" spans="2:10" x14ac:dyDescent="0.25">
      <c r="B120" s="38">
        <v>45635</v>
      </c>
      <c r="C120" s="70" t="s">
        <v>29</v>
      </c>
      <c r="D120" s="39" t="s">
        <v>154</v>
      </c>
      <c r="E120" s="36">
        <v>100</v>
      </c>
      <c r="F120" s="80">
        <v>7.3</v>
      </c>
      <c r="G120" s="87"/>
      <c r="H120" s="34">
        <f t="shared" si="1"/>
        <v>92.7</v>
      </c>
      <c r="I120" s="109"/>
      <c r="J120" s="82"/>
    </row>
    <row r="121" spans="2:10" x14ac:dyDescent="0.25">
      <c r="B121" s="110">
        <v>45636</v>
      </c>
      <c r="C121" s="108" t="s">
        <v>29</v>
      </c>
      <c r="D121" s="107" t="s">
        <v>155</v>
      </c>
      <c r="E121" s="106">
        <v>250</v>
      </c>
      <c r="F121" s="105">
        <v>18.25</v>
      </c>
      <c r="G121" s="112"/>
      <c r="H121" s="111">
        <f t="shared" si="1"/>
        <v>231.75</v>
      </c>
      <c r="I121" s="109" t="s">
        <v>162</v>
      </c>
      <c r="J121" s="82"/>
    </row>
    <row r="122" spans="2:10" x14ac:dyDescent="0.25">
      <c r="B122" s="38">
        <v>45637</v>
      </c>
      <c r="C122" s="70" t="s">
        <v>29</v>
      </c>
      <c r="D122" s="39" t="s">
        <v>156</v>
      </c>
      <c r="E122" s="36">
        <v>286.82</v>
      </c>
      <c r="F122" s="80">
        <v>14.34</v>
      </c>
      <c r="G122" s="87"/>
      <c r="H122" s="34">
        <f t="shared" si="1"/>
        <v>272.48</v>
      </c>
      <c r="I122" s="88"/>
      <c r="J122" s="82"/>
    </row>
    <row r="123" spans="2:10" x14ac:dyDescent="0.25">
      <c r="B123" s="38">
        <v>45639</v>
      </c>
      <c r="C123" s="70" t="s">
        <v>29</v>
      </c>
      <c r="D123" s="39" t="s">
        <v>157</v>
      </c>
      <c r="E123" s="36">
        <v>399.82</v>
      </c>
      <c r="F123" s="80">
        <v>19.989999999999998</v>
      </c>
      <c r="G123" s="87"/>
      <c r="H123" s="34">
        <f t="shared" si="1"/>
        <v>379.83</v>
      </c>
      <c r="I123" s="88" t="s">
        <v>24</v>
      </c>
      <c r="J123" s="82"/>
    </row>
    <row r="124" spans="2:10" x14ac:dyDescent="0.25">
      <c r="B124" s="38">
        <v>45639</v>
      </c>
      <c r="C124" s="70" t="s">
        <v>29</v>
      </c>
      <c r="D124" s="39" t="s">
        <v>156</v>
      </c>
      <c r="E124" s="36">
        <v>33.04</v>
      </c>
      <c r="F124" s="80">
        <v>1.65</v>
      </c>
      <c r="G124" s="87"/>
      <c r="H124" s="34">
        <f t="shared" si="1"/>
        <v>31.39</v>
      </c>
      <c r="I124" s="88" t="s">
        <v>68</v>
      </c>
      <c r="J124" s="82"/>
    </row>
    <row r="125" spans="2:10" x14ac:dyDescent="0.25">
      <c r="B125" s="38">
        <v>45639</v>
      </c>
      <c r="C125" s="70" t="s">
        <v>29</v>
      </c>
      <c r="D125" s="39" t="s">
        <v>156</v>
      </c>
      <c r="E125" s="36">
        <v>121.99</v>
      </c>
      <c r="F125" s="80">
        <v>6.1</v>
      </c>
      <c r="G125" s="87"/>
      <c r="H125" s="34">
        <f t="shared" si="1"/>
        <v>115.89</v>
      </c>
      <c r="I125" s="88" t="s">
        <v>21</v>
      </c>
      <c r="J125" s="82"/>
    </row>
    <row r="126" spans="2:10" x14ac:dyDescent="0.25">
      <c r="B126" s="17">
        <v>45639</v>
      </c>
      <c r="C126" s="70" t="s">
        <v>29</v>
      </c>
      <c r="D126" s="39" t="s">
        <v>146</v>
      </c>
      <c r="E126" s="36">
        <v>113.39</v>
      </c>
      <c r="F126" s="80">
        <v>5.67</v>
      </c>
      <c r="G126" s="87"/>
      <c r="H126" s="34">
        <f t="shared" si="1"/>
        <v>107.72</v>
      </c>
      <c r="I126" s="88" t="s">
        <v>24</v>
      </c>
      <c r="J126" s="82"/>
    </row>
    <row r="127" spans="2:10" x14ac:dyDescent="0.25">
      <c r="B127" s="17">
        <v>45646</v>
      </c>
      <c r="C127" s="70" t="s">
        <v>29</v>
      </c>
      <c r="D127" s="39" t="s">
        <v>158</v>
      </c>
      <c r="E127" s="36">
        <v>50</v>
      </c>
      <c r="F127" s="80">
        <v>3.65</v>
      </c>
      <c r="G127" s="87"/>
      <c r="H127" s="34">
        <f t="shared" si="1"/>
        <v>46.35</v>
      </c>
      <c r="I127" s="88" t="s">
        <v>27</v>
      </c>
      <c r="J127" s="82"/>
    </row>
    <row r="128" spans="2:10" x14ac:dyDescent="0.25">
      <c r="B128" s="17">
        <v>45646</v>
      </c>
      <c r="C128" s="70" t="s">
        <v>29</v>
      </c>
      <c r="D128" s="39" t="s">
        <v>159</v>
      </c>
      <c r="E128" s="36">
        <v>10000</v>
      </c>
      <c r="F128" s="80">
        <v>500</v>
      </c>
      <c r="G128" s="87"/>
      <c r="H128" s="34">
        <f t="shared" si="1"/>
        <v>9500</v>
      </c>
      <c r="I128" s="88" t="s">
        <v>22</v>
      </c>
      <c r="J128" s="82"/>
    </row>
    <row r="129" spans="2:10" x14ac:dyDescent="0.25">
      <c r="B129" s="17">
        <v>45650</v>
      </c>
      <c r="C129" s="70" t="s">
        <v>29</v>
      </c>
      <c r="D129" s="39" t="s">
        <v>160</v>
      </c>
      <c r="E129" s="36">
        <v>1000</v>
      </c>
      <c r="F129" s="80">
        <v>50</v>
      </c>
      <c r="G129" s="87"/>
      <c r="H129" s="34">
        <f t="shared" si="1"/>
        <v>950</v>
      </c>
      <c r="I129" s="88" t="s">
        <v>30</v>
      </c>
      <c r="J129" s="82"/>
    </row>
    <row r="130" spans="2:10" ht="14.85" customHeight="1" x14ac:dyDescent="0.25">
      <c r="B130" s="17">
        <v>45652</v>
      </c>
      <c r="C130" s="70" t="s">
        <v>29</v>
      </c>
      <c r="D130" s="39" t="s">
        <v>161</v>
      </c>
      <c r="E130" s="36">
        <v>50</v>
      </c>
      <c r="F130" s="80">
        <v>3.65</v>
      </c>
      <c r="G130" s="87"/>
      <c r="H130" s="34">
        <f t="shared" si="1"/>
        <v>46.35</v>
      </c>
      <c r="I130" s="88" t="s">
        <v>27</v>
      </c>
      <c r="J130" s="82"/>
    </row>
    <row r="131" spans="2:10" ht="14.85" customHeight="1" x14ac:dyDescent="0.25">
      <c r="B131" s="38">
        <v>45660</v>
      </c>
      <c r="C131" s="70" t="s">
        <v>29</v>
      </c>
      <c r="D131" s="39" t="s">
        <v>164</v>
      </c>
      <c r="E131" s="36">
        <v>50</v>
      </c>
      <c r="F131" s="80">
        <v>3.65</v>
      </c>
      <c r="G131" s="87"/>
      <c r="H131" s="34">
        <f t="shared" si="1"/>
        <v>46.35</v>
      </c>
      <c r="I131" s="109" t="s">
        <v>404</v>
      </c>
      <c r="J131" s="21"/>
    </row>
    <row r="132" spans="2:10" ht="14.85" customHeight="1" x14ac:dyDescent="0.25">
      <c r="B132" s="38">
        <v>45660</v>
      </c>
      <c r="C132" s="70" t="s">
        <v>29</v>
      </c>
      <c r="D132" s="39" t="s">
        <v>165</v>
      </c>
      <c r="E132" s="36">
        <v>50</v>
      </c>
      <c r="F132" s="36">
        <v>3.65</v>
      </c>
      <c r="G132" s="87"/>
      <c r="H132" s="34">
        <f t="shared" si="1"/>
        <v>46.35</v>
      </c>
      <c r="I132" s="109" t="s">
        <v>404</v>
      </c>
      <c r="J132" s="21"/>
    </row>
    <row r="133" spans="2:10" ht="14.85" customHeight="1" x14ac:dyDescent="0.25">
      <c r="B133" s="38">
        <v>45660</v>
      </c>
      <c r="C133" s="70" t="s">
        <v>29</v>
      </c>
      <c r="D133" s="39" t="s">
        <v>166</v>
      </c>
      <c r="E133" s="36">
        <v>50</v>
      </c>
      <c r="F133" s="36">
        <v>3.65</v>
      </c>
      <c r="G133" s="87"/>
      <c r="H133" s="34">
        <f t="shared" si="1"/>
        <v>46.35</v>
      </c>
      <c r="I133" s="109" t="s">
        <v>404</v>
      </c>
      <c r="J133" s="21"/>
    </row>
    <row r="134" spans="2:10" ht="14.85" customHeight="1" x14ac:dyDescent="0.25">
      <c r="B134" s="38">
        <v>45663</v>
      </c>
      <c r="C134" s="70" t="s">
        <v>29</v>
      </c>
      <c r="D134" s="39" t="s">
        <v>167</v>
      </c>
      <c r="E134" s="36">
        <v>500</v>
      </c>
      <c r="F134" s="36">
        <v>36.5</v>
      </c>
      <c r="G134" s="87"/>
      <c r="H134" s="34">
        <f t="shared" si="1"/>
        <v>463.5</v>
      </c>
      <c r="I134" s="88" t="s">
        <v>27</v>
      </c>
      <c r="J134" s="21"/>
    </row>
    <row r="135" spans="2:10" ht="14.85" customHeight="1" x14ac:dyDescent="0.25">
      <c r="B135" s="38">
        <v>45665</v>
      </c>
      <c r="C135" s="70" t="s">
        <v>29</v>
      </c>
      <c r="D135" s="39" t="s">
        <v>168</v>
      </c>
      <c r="E135" s="36">
        <v>1000</v>
      </c>
      <c r="F135" s="36">
        <v>73</v>
      </c>
      <c r="G135" s="87"/>
      <c r="H135" s="34">
        <f t="shared" si="1"/>
        <v>927</v>
      </c>
      <c r="I135" s="88" t="s">
        <v>27</v>
      </c>
      <c r="J135" s="21"/>
    </row>
    <row r="136" spans="2:10" ht="14.85" customHeight="1" x14ac:dyDescent="0.25">
      <c r="B136" s="38">
        <v>45670</v>
      </c>
      <c r="C136" s="70" t="s">
        <v>29</v>
      </c>
      <c r="D136" s="39" t="s">
        <v>169</v>
      </c>
      <c r="E136" s="36">
        <v>500</v>
      </c>
      <c r="F136" s="36">
        <v>36.5</v>
      </c>
      <c r="G136" s="87"/>
      <c r="H136" s="34">
        <f t="shared" si="1"/>
        <v>463.5</v>
      </c>
      <c r="I136" s="88" t="s">
        <v>21</v>
      </c>
      <c r="J136" s="21"/>
    </row>
    <row r="137" spans="2:10" ht="14.85" customHeight="1" x14ac:dyDescent="0.25">
      <c r="B137" s="38">
        <v>45671</v>
      </c>
      <c r="C137" s="70" t="s">
        <v>29</v>
      </c>
      <c r="D137" s="39" t="s">
        <v>170</v>
      </c>
      <c r="E137" s="36">
        <v>40</v>
      </c>
      <c r="F137" s="36">
        <v>2</v>
      </c>
      <c r="G137" s="87"/>
      <c r="H137" s="34">
        <f t="shared" si="1"/>
        <v>38</v>
      </c>
      <c r="I137" s="88" t="s">
        <v>27</v>
      </c>
      <c r="J137" s="21"/>
    </row>
    <row r="138" spans="2:10" ht="14.85" customHeight="1" x14ac:dyDescent="0.25">
      <c r="B138" s="38">
        <v>45671</v>
      </c>
      <c r="C138" s="70" t="s">
        <v>29</v>
      </c>
      <c r="D138" s="39" t="s">
        <v>171</v>
      </c>
      <c r="E138" s="36">
        <v>200</v>
      </c>
      <c r="F138" s="36">
        <v>10</v>
      </c>
      <c r="G138" s="87"/>
      <c r="H138" s="34">
        <f t="shared" si="1"/>
        <v>190</v>
      </c>
      <c r="I138" s="88" t="s">
        <v>27</v>
      </c>
      <c r="J138" s="21"/>
    </row>
    <row r="139" spans="2:10" ht="14.85" customHeight="1" x14ac:dyDescent="0.25">
      <c r="B139" s="38">
        <v>45671</v>
      </c>
      <c r="C139" s="70" t="s">
        <v>29</v>
      </c>
      <c r="D139" s="39" t="s">
        <v>172</v>
      </c>
      <c r="E139" s="36">
        <v>50</v>
      </c>
      <c r="F139" s="36">
        <v>2.5</v>
      </c>
      <c r="G139" s="87"/>
      <c r="H139" s="34">
        <f t="shared" si="1"/>
        <v>47.5</v>
      </c>
      <c r="I139" s="109" t="s">
        <v>404</v>
      </c>
      <c r="J139" s="21"/>
    </row>
    <row r="140" spans="2:10" ht="14.85" customHeight="1" x14ac:dyDescent="0.25">
      <c r="B140" s="38">
        <v>45671</v>
      </c>
      <c r="C140" s="70" t="s">
        <v>29</v>
      </c>
      <c r="D140" s="39" t="s">
        <v>173</v>
      </c>
      <c r="E140" s="36">
        <v>50</v>
      </c>
      <c r="F140" s="36">
        <v>2.5</v>
      </c>
      <c r="G140" s="87"/>
      <c r="H140" s="34">
        <f t="shared" si="1"/>
        <v>47.5</v>
      </c>
      <c r="I140" s="88" t="s">
        <v>27</v>
      </c>
      <c r="J140" s="21"/>
    </row>
    <row r="141" spans="2:10" ht="14.85" customHeight="1" x14ac:dyDescent="0.25">
      <c r="B141" s="38">
        <v>45671</v>
      </c>
      <c r="C141" s="70" t="s">
        <v>29</v>
      </c>
      <c r="D141" s="39" t="s">
        <v>174</v>
      </c>
      <c r="E141" s="36">
        <v>50</v>
      </c>
      <c r="F141" s="36">
        <v>2.5</v>
      </c>
      <c r="G141" s="87"/>
      <c r="H141" s="34">
        <f t="shared" si="1"/>
        <v>47.5</v>
      </c>
      <c r="I141" s="88" t="s">
        <v>27</v>
      </c>
      <c r="J141" s="21"/>
    </row>
    <row r="142" spans="2:10" ht="14.85" customHeight="1" x14ac:dyDescent="0.25">
      <c r="B142" s="38">
        <v>45673</v>
      </c>
      <c r="C142" s="70" t="s">
        <v>29</v>
      </c>
      <c r="D142" s="39" t="s">
        <v>175</v>
      </c>
      <c r="E142" s="36">
        <v>100</v>
      </c>
      <c r="F142" s="36">
        <v>7.3</v>
      </c>
      <c r="G142" s="87"/>
      <c r="H142" s="34">
        <f t="shared" si="1"/>
        <v>92.7</v>
      </c>
      <c r="I142" s="88" t="s">
        <v>24</v>
      </c>
      <c r="J142" s="21"/>
    </row>
    <row r="143" spans="2:10" ht="14.85" customHeight="1" x14ac:dyDescent="0.25">
      <c r="B143" s="38">
        <v>45673</v>
      </c>
      <c r="C143" s="70" t="s">
        <v>29</v>
      </c>
      <c r="D143" s="39" t="s">
        <v>176</v>
      </c>
      <c r="E143" s="36">
        <v>100</v>
      </c>
      <c r="F143" s="36">
        <v>7.3</v>
      </c>
      <c r="G143" s="87"/>
      <c r="H143" s="34">
        <f t="shared" si="1"/>
        <v>92.7</v>
      </c>
      <c r="I143" s="88" t="s">
        <v>27</v>
      </c>
      <c r="J143" s="21"/>
    </row>
    <row r="144" spans="2:10" ht="14.85" customHeight="1" x14ac:dyDescent="0.25">
      <c r="B144" s="38">
        <v>45674</v>
      </c>
      <c r="C144" s="70" t="s">
        <v>29</v>
      </c>
      <c r="D144" s="39" t="s">
        <v>177</v>
      </c>
      <c r="E144" s="36">
        <v>25</v>
      </c>
      <c r="F144" s="36">
        <v>1.25</v>
      </c>
      <c r="G144" s="87"/>
      <c r="H144" s="34">
        <f t="shared" si="1"/>
        <v>23.75</v>
      </c>
      <c r="I144" s="88" t="s">
        <v>27</v>
      </c>
      <c r="J144" s="21"/>
    </row>
    <row r="145" spans="2:10" ht="14.85" customHeight="1" x14ac:dyDescent="0.25">
      <c r="B145" s="38">
        <v>45674</v>
      </c>
      <c r="C145" s="70" t="s">
        <v>29</v>
      </c>
      <c r="D145" s="39" t="s">
        <v>148</v>
      </c>
      <c r="E145" s="36">
        <v>189.49</v>
      </c>
      <c r="F145" s="36">
        <v>9.4700000000000006</v>
      </c>
      <c r="G145" s="87"/>
      <c r="H145" s="34">
        <f t="shared" si="1"/>
        <v>180.02</v>
      </c>
      <c r="I145" s="88" t="s">
        <v>63</v>
      </c>
      <c r="J145" s="21"/>
    </row>
    <row r="146" spans="2:10" ht="14.85" customHeight="1" x14ac:dyDescent="0.25">
      <c r="B146" s="38">
        <v>45680</v>
      </c>
      <c r="C146" s="70" t="s">
        <v>29</v>
      </c>
      <c r="D146" s="39" t="s">
        <v>178</v>
      </c>
      <c r="E146" s="36">
        <v>100</v>
      </c>
      <c r="F146" s="36">
        <v>5</v>
      </c>
      <c r="G146" s="87"/>
      <c r="H146" s="34">
        <f t="shared" si="1"/>
        <v>95</v>
      </c>
      <c r="I146" s="88" t="s">
        <v>24</v>
      </c>
      <c r="J146" s="21"/>
    </row>
    <row r="147" spans="2:10" ht="14.85" customHeight="1" x14ac:dyDescent="0.25">
      <c r="B147" s="38">
        <v>45680</v>
      </c>
      <c r="C147" s="70" t="s">
        <v>29</v>
      </c>
      <c r="D147" s="39" t="s">
        <v>179</v>
      </c>
      <c r="E147" s="36">
        <v>150</v>
      </c>
      <c r="F147" s="36">
        <v>7.5</v>
      </c>
      <c r="G147" s="87"/>
      <c r="H147" s="34">
        <f t="shared" si="1"/>
        <v>142.5</v>
      </c>
      <c r="I147" s="88" t="s">
        <v>24</v>
      </c>
      <c r="J147" s="21"/>
    </row>
    <row r="148" spans="2:10" ht="14.85" customHeight="1" x14ac:dyDescent="0.25">
      <c r="B148" s="38">
        <v>45680</v>
      </c>
      <c r="C148" s="70" t="s">
        <v>29</v>
      </c>
      <c r="D148" s="39" t="s">
        <v>180</v>
      </c>
      <c r="E148" s="36">
        <v>50</v>
      </c>
      <c r="F148" s="36">
        <v>2.5</v>
      </c>
      <c r="G148" s="87"/>
      <c r="H148" s="34">
        <f t="shared" si="1"/>
        <v>47.5</v>
      </c>
      <c r="I148" s="88" t="s">
        <v>24</v>
      </c>
      <c r="J148" s="21"/>
    </row>
    <row r="149" spans="2:10" ht="14.85" customHeight="1" x14ac:dyDescent="0.25">
      <c r="B149" s="38">
        <v>45680</v>
      </c>
      <c r="C149" s="70" t="s">
        <v>29</v>
      </c>
      <c r="D149" s="39" t="s">
        <v>181</v>
      </c>
      <c r="E149" s="36">
        <v>100</v>
      </c>
      <c r="F149" s="36">
        <v>5</v>
      </c>
      <c r="G149" s="87"/>
      <c r="H149" s="34">
        <f t="shared" si="1"/>
        <v>95</v>
      </c>
      <c r="I149" s="88" t="s">
        <v>27</v>
      </c>
      <c r="J149" s="21"/>
    </row>
    <row r="150" spans="2:10" ht="14.85" customHeight="1" x14ac:dyDescent="0.25">
      <c r="B150" s="38">
        <v>45684</v>
      </c>
      <c r="C150" s="70" t="s">
        <v>29</v>
      </c>
      <c r="D150" s="39" t="s">
        <v>182</v>
      </c>
      <c r="E150" s="36">
        <v>100</v>
      </c>
      <c r="F150" s="36">
        <v>7.3</v>
      </c>
      <c r="G150" s="87"/>
      <c r="H150" s="34">
        <f t="shared" si="1"/>
        <v>92.7</v>
      </c>
      <c r="I150" s="88" t="s">
        <v>24</v>
      </c>
      <c r="J150" s="21"/>
    </row>
    <row r="151" spans="2:10" ht="14.85" customHeight="1" x14ac:dyDescent="0.25">
      <c r="B151" s="38">
        <v>45684</v>
      </c>
      <c r="C151" s="70" t="s">
        <v>29</v>
      </c>
      <c r="D151" s="39" t="s">
        <v>183</v>
      </c>
      <c r="E151" s="36">
        <v>100</v>
      </c>
      <c r="F151" s="36">
        <v>7.3</v>
      </c>
      <c r="G151" s="87"/>
      <c r="H151" s="34">
        <f t="shared" si="1"/>
        <v>92.7</v>
      </c>
      <c r="I151" s="88" t="s">
        <v>27</v>
      </c>
      <c r="J151" s="21"/>
    </row>
    <row r="152" spans="2:10" ht="14.85" customHeight="1" x14ac:dyDescent="0.25">
      <c r="B152" s="38">
        <v>45684</v>
      </c>
      <c r="C152" s="70" t="s">
        <v>29</v>
      </c>
      <c r="D152" s="39" t="s">
        <v>184</v>
      </c>
      <c r="E152" s="36">
        <v>100</v>
      </c>
      <c r="F152" s="36">
        <v>7.3</v>
      </c>
      <c r="G152" s="87"/>
      <c r="H152" s="34">
        <f t="shared" si="1"/>
        <v>92.7</v>
      </c>
      <c r="I152" s="88" t="s">
        <v>27</v>
      </c>
      <c r="J152" s="21"/>
    </row>
    <row r="153" spans="2:10" ht="14.85" customHeight="1" x14ac:dyDescent="0.25">
      <c r="B153" s="38">
        <v>45684</v>
      </c>
      <c r="C153" s="70" t="s">
        <v>29</v>
      </c>
      <c r="D153" s="39" t="s">
        <v>185</v>
      </c>
      <c r="E153" s="36">
        <v>200</v>
      </c>
      <c r="F153" s="36">
        <v>10</v>
      </c>
      <c r="G153" s="87"/>
      <c r="H153" s="34">
        <f t="shared" si="1"/>
        <v>190</v>
      </c>
      <c r="I153" s="88" t="s">
        <v>27</v>
      </c>
      <c r="J153" s="21"/>
    </row>
    <row r="154" spans="2:10" ht="14.85" customHeight="1" x14ac:dyDescent="0.25">
      <c r="B154" s="38">
        <v>45684</v>
      </c>
      <c r="C154" s="70" t="s">
        <v>29</v>
      </c>
      <c r="D154" s="39" t="s">
        <v>186</v>
      </c>
      <c r="E154" s="36">
        <v>250</v>
      </c>
      <c r="F154" s="36">
        <v>12.5</v>
      </c>
      <c r="G154" s="87"/>
      <c r="H154" s="34">
        <f t="shared" si="1"/>
        <v>237.5</v>
      </c>
      <c r="I154" s="88" t="s">
        <v>24</v>
      </c>
      <c r="J154" s="21"/>
    </row>
    <row r="155" spans="2:10" ht="14.85" customHeight="1" x14ac:dyDescent="0.25">
      <c r="B155" s="38">
        <v>45684</v>
      </c>
      <c r="C155" s="70" t="s">
        <v>29</v>
      </c>
      <c r="D155" s="39" t="s">
        <v>187</v>
      </c>
      <c r="E155" s="36">
        <v>300</v>
      </c>
      <c r="F155" s="36">
        <v>15</v>
      </c>
      <c r="G155" s="87"/>
      <c r="H155" s="34">
        <f t="shared" si="1"/>
        <v>285</v>
      </c>
      <c r="I155" s="88" t="s">
        <v>27</v>
      </c>
      <c r="J155" s="21"/>
    </row>
    <row r="156" spans="2:10" ht="14.85" customHeight="1" x14ac:dyDescent="0.25">
      <c r="B156" s="38">
        <v>45685</v>
      </c>
      <c r="C156" s="70" t="s">
        <v>29</v>
      </c>
      <c r="D156" s="39" t="s">
        <v>188</v>
      </c>
      <c r="E156" s="36">
        <v>100</v>
      </c>
      <c r="F156" s="36">
        <v>7.3</v>
      </c>
      <c r="G156" s="87"/>
      <c r="H156" s="34">
        <f t="shared" si="1"/>
        <v>92.7</v>
      </c>
      <c r="I156" s="88" t="s">
        <v>24</v>
      </c>
      <c r="J156" s="21"/>
    </row>
    <row r="157" spans="2:10" ht="14.85" customHeight="1" x14ac:dyDescent="0.25">
      <c r="B157" s="38">
        <v>45685</v>
      </c>
      <c r="C157" s="70" t="s">
        <v>29</v>
      </c>
      <c r="D157" s="39" t="s">
        <v>189</v>
      </c>
      <c r="E157" s="36">
        <v>25</v>
      </c>
      <c r="F157" s="36">
        <v>1.83</v>
      </c>
      <c r="G157" s="87"/>
      <c r="H157" s="34">
        <f t="shared" si="1"/>
        <v>23.17</v>
      </c>
      <c r="I157" s="88" t="s">
        <v>24</v>
      </c>
      <c r="J157" s="21"/>
    </row>
    <row r="158" spans="2:10" ht="14.85" customHeight="1" x14ac:dyDescent="0.25">
      <c r="B158" s="38">
        <v>45685</v>
      </c>
      <c r="C158" s="70" t="s">
        <v>29</v>
      </c>
      <c r="D158" s="39" t="s">
        <v>139</v>
      </c>
      <c r="E158" s="36">
        <v>1800</v>
      </c>
      <c r="F158" s="36">
        <v>131.4</v>
      </c>
      <c r="G158" s="87"/>
      <c r="H158" s="34">
        <f t="shared" si="1"/>
        <v>1668.6</v>
      </c>
      <c r="I158" s="88" t="s">
        <v>22</v>
      </c>
      <c r="J158" s="21"/>
    </row>
    <row r="159" spans="2:10" ht="14.85" customHeight="1" x14ac:dyDescent="0.25">
      <c r="B159" s="38">
        <v>45688</v>
      </c>
      <c r="C159" s="70" t="s">
        <v>29</v>
      </c>
      <c r="D159" s="39" t="s">
        <v>190</v>
      </c>
      <c r="E159" s="36">
        <v>250</v>
      </c>
      <c r="F159" s="36">
        <v>18.25</v>
      </c>
      <c r="G159" s="87"/>
      <c r="H159" s="34">
        <f t="shared" si="1"/>
        <v>231.75</v>
      </c>
      <c r="I159" s="88" t="s">
        <v>27</v>
      </c>
      <c r="J159" s="21"/>
    </row>
    <row r="160" spans="2:10" ht="14.85" customHeight="1" x14ac:dyDescent="0.25">
      <c r="B160" s="38">
        <v>45688</v>
      </c>
      <c r="C160" s="70" t="s">
        <v>29</v>
      </c>
      <c r="D160" s="39" t="s">
        <v>191</v>
      </c>
      <c r="E160" s="36">
        <v>50</v>
      </c>
      <c r="F160" s="36">
        <v>3.65</v>
      </c>
      <c r="G160" s="87"/>
      <c r="H160" s="34">
        <f t="shared" si="1"/>
        <v>46.35</v>
      </c>
      <c r="I160" s="88" t="s">
        <v>24</v>
      </c>
      <c r="J160" s="21"/>
    </row>
    <row r="161" spans="2:10" ht="14.85" customHeight="1" x14ac:dyDescent="0.25">
      <c r="B161" s="38">
        <v>45688</v>
      </c>
      <c r="C161" s="70" t="s">
        <v>29</v>
      </c>
      <c r="D161" s="39" t="s">
        <v>192</v>
      </c>
      <c r="E161" s="36">
        <v>50</v>
      </c>
      <c r="F161" s="36">
        <v>3.65</v>
      </c>
      <c r="G161" s="87"/>
      <c r="H161" s="34">
        <f t="shared" si="1"/>
        <v>46.35</v>
      </c>
      <c r="I161" s="88" t="s">
        <v>24</v>
      </c>
      <c r="J161" s="21"/>
    </row>
    <row r="162" spans="2:10" ht="14.85" customHeight="1" x14ac:dyDescent="0.25">
      <c r="B162" s="38">
        <v>45688</v>
      </c>
      <c r="C162" s="70" t="s">
        <v>29</v>
      </c>
      <c r="D162" s="39" t="s">
        <v>193</v>
      </c>
      <c r="E162" s="36">
        <v>500</v>
      </c>
      <c r="F162" s="36">
        <v>36.5</v>
      </c>
      <c r="G162" s="87"/>
      <c r="H162" s="34">
        <f t="shared" si="1"/>
        <v>463.5</v>
      </c>
      <c r="I162" s="109" t="s">
        <v>162</v>
      </c>
      <c r="J162" s="21"/>
    </row>
    <row r="163" spans="2:10" ht="14.85" customHeight="1" x14ac:dyDescent="0.25">
      <c r="B163" s="38">
        <v>45688</v>
      </c>
      <c r="C163" s="70" t="s">
        <v>29</v>
      </c>
      <c r="D163" s="39" t="s">
        <v>194</v>
      </c>
      <c r="E163" s="36">
        <v>25</v>
      </c>
      <c r="F163" s="36">
        <v>1.83</v>
      </c>
      <c r="G163" s="87"/>
      <c r="H163" s="34">
        <f t="shared" si="1"/>
        <v>23.17</v>
      </c>
      <c r="I163" s="88" t="s">
        <v>24</v>
      </c>
      <c r="J163" s="21"/>
    </row>
    <row r="164" spans="2:10" ht="14.85" customHeight="1" x14ac:dyDescent="0.25">
      <c r="B164" s="38">
        <v>45688</v>
      </c>
      <c r="C164" s="70" t="s">
        <v>29</v>
      </c>
      <c r="D164" s="39" t="s">
        <v>195</v>
      </c>
      <c r="E164" s="36">
        <v>100</v>
      </c>
      <c r="F164" s="36">
        <v>7.3</v>
      </c>
      <c r="G164" s="87"/>
      <c r="H164" s="34">
        <f t="shared" si="1"/>
        <v>92.7</v>
      </c>
      <c r="I164" s="109" t="s">
        <v>162</v>
      </c>
      <c r="J164" s="21"/>
    </row>
    <row r="165" spans="2:10" ht="14.85" customHeight="1" x14ac:dyDescent="0.25">
      <c r="B165" s="38">
        <v>45688</v>
      </c>
      <c r="C165" s="70" t="s">
        <v>29</v>
      </c>
      <c r="D165" s="39" t="s">
        <v>196</v>
      </c>
      <c r="E165" s="36">
        <v>50</v>
      </c>
      <c r="F165" s="36">
        <v>3.65</v>
      </c>
      <c r="G165" s="87"/>
      <c r="H165" s="34">
        <f t="shared" si="1"/>
        <v>46.35</v>
      </c>
      <c r="I165" s="88" t="s">
        <v>24</v>
      </c>
      <c r="J165" s="21"/>
    </row>
    <row r="166" spans="2:10" ht="14.85" customHeight="1" x14ac:dyDescent="0.25">
      <c r="B166" s="38">
        <v>45691</v>
      </c>
      <c r="C166" s="70" t="s">
        <v>29</v>
      </c>
      <c r="D166" s="39" t="s">
        <v>197</v>
      </c>
      <c r="E166" s="36">
        <v>25</v>
      </c>
      <c r="F166" s="36">
        <v>1.83</v>
      </c>
      <c r="G166" s="87"/>
      <c r="H166" s="34">
        <f t="shared" si="1"/>
        <v>23.17</v>
      </c>
      <c r="I166" s="109" t="s">
        <v>162</v>
      </c>
      <c r="J166" s="21"/>
    </row>
    <row r="167" spans="2:10" ht="14.85" customHeight="1" x14ac:dyDescent="0.25">
      <c r="B167" s="38">
        <v>45691</v>
      </c>
      <c r="C167" s="70" t="s">
        <v>29</v>
      </c>
      <c r="D167" s="39" t="s">
        <v>198</v>
      </c>
      <c r="E167" s="36">
        <v>50</v>
      </c>
      <c r="F167" s="36">
        <v>2.5</v>
      </c>
      <c r="G167" s="87"/>
      <c r="H167" s="34">
        <f t="shared" si="1"/>
        <v>47.5</v>
      </c>
      <c r="I167" s="88" t="s">
        <v>24</v>
      </c>
      <c r="J167" s="21"/>
    </row>
    <row r="168" spans="2:10" ht="14.85" customHeight="1" x14ac:dyDescent="0.25">
      <c r="B168" s="38">
        <v>45691</v>
      </c>
      <c r="C168" s="70" t="s">
        <v>29</v>
      </c>
      <c r="D168" s="39" t="s">
        <v>199</v>
      </c>
      <c r="E168" s="36">
        <v>50</v>
      </c>
      <c r="F168" s="36">
        <v>2.5</v>
      </c>
      <c r="G168" s="87"/>
      <c r="H168" s="34">
        <f t="shared" si="1"/>
        <v>47.5</v>
      </c>
      <c r="I168" s="88" t="s">
        <v>24</v>
      </c>
      <c r="J168" s="21"/>
    </row>
    <row r="169" spans="2:10" ht="14.85" customHeight="1" x14ac:dyDescent="0.25">
      <c r="B169" s="38">
        <v>45691</v>
      </c>
      <c r="C169" s="70" t="s">
        <v>29</v>
      </c>
      <c r="D169" s="39" t="s">
        <v>200</v>
      </c>
      <c r="E169" s="36">
        <v>25</v>
      </c>
      <c r="F169" s="36">
        <v>1.25</v>
      </c>
      <c r="G169" s="87"/>
      <c r="H169" s="34">
        <f t="shared" si="1"/>
        <v>23.75</v>
      </c>
      <c r="I169" s="88" t="s">
        <v>24</v>
      </c>
      <c r="J169" s="21"/>
    </row>
    <row r="170" spans="2:10" ht="14.85" customHeight="1" x14ac:dyDescent="0.25">
      <c r="B170" s="38">
        <v>45691</v>
      </c>
      <c r="C170" s="70" t="s">
        <v>29</v>
      </c>
      <c r="D170" s="39" t="s">
        <v>201</v>
      </c>
      <c r="E170" s="36">
        <v>50</v>
      </c>
      <c r="F170" s="36">
        <v>2.5</v>
      </c>
      <c r="G170" s="87"/>
      <c r="H170" s="34">
        <f t="shared" si="1"/>
        <v>47.5</v>
      </c>
      <c r="I170" s="88" t="s">
        <v>24</v>
      </c>
      <c r="J170" s="21"/>
    </row>
    <row r="171" spans="2:10" ht="14.85" customHeight="1" x14ac:dyDescent="0.25">
      <c r="B171" s="38">
        <v>45691</v>
      </c>
      <c r="C171" s="70" t="s">
        <v>29</v>
      </c>
      <c r="D171" s="39" t="s">
        <v>202</v>
      </c>
      <c r="E171" s="36">
        <v>50</v>
      </c>
      <c r="F171" s="36">
        <v>2.5</v>
      </c>
      <c r="G171" s="87"/>
      <c r="H171" s="34">
        <f t="shared" si="1"/>
        <v>47.5</v>
      </c>
      <c r="I171" s="88" t="s">
        <v>24</v>
      </c>
      <c r="J171" s="21"/>
    </row>
    <row r="172" spans="2:10" ht="14.85" customHeight="1" x14ac:dyDescent="0.25">
      <c r="B172" s="38">
        <v>45691</v>
      </c>
      <c r="C172" s="70" t="s">
        <v>29</v>
      </c>
      <c r="D172" s="39" t="s">
        <v>149</v>
      </c>
      <c r="E172" s="36">
        <v>327.60000000000002</v>
      </c>
      <c r="F172" s="36">
        <v>16.38</v>
      </c>
      <c r="G172" s="87"/>
      <c r="H172" s="34">
        <f t="shared" si="1"/>
        <v>311.22000000000003</v>
      </c>
      <c r="I172" s="88" t="s">
        <v>22</v>
      </c>
      <c r="J172" s="21"/>
    </row>
    <row r="173" spans="2:10" ht="14.85" customHeight="1" x14ac:dyDescent="0.25">
      <c r="B173" s="38">
        <v>45691</v>
      </c>
      <c r="C173" s="70" t="s">
        <v>29</v>
      </c>
      <c r="D173" s="39" t="s">
        <v>203</v>
      </c>
      <c r="E173" s="36">
        <v>150</v>
      </c>
      <c r="F173" s="36">
        <v>7.5</v>
      </c>
      <c r="G173" s="87"/>
      <c r="H173" s="34">
        <f t="shared" si="1"/>
        <v>142.5</v>
      </c>
      <c r="I173" s="88" t="s">
        <v>24</v>
      </c>
      <c r="J173" s="21"/>
    </row>
    <row r="174" spans="2:10" ht="14.85" customHeight="1" x14ac:dyDescent="0.25">
      <c r="B174" s="110">
        <v>45692</v>
      </c>
      <c r="C174" s="108" t="s">
        <v>29</v>
      </c>
      <c r="D174" s="107" t="s">
        <v>156</v>
      </c>
      <c r="E174" s="106">
        <v>273.73</v>
      </c>
      <c r="F174" s="106">
        <v>13.69</v>
      </c>
      <c r="G174" s="112"/>
      <c r="H174" s="111">
        <f t="shared" si="1"/>
        <v>260.04000000000002</v>
      </c>
      <c r="I174" s="109" t="s">
        <v>405</v>
      </c>
      <c r="J174" s="21"/>
    </row>
    <row r="175" spans="2:10" ht="14.85" customHeight="1" x14ac:dyDescent="0.25">
      <c r="B175" s="38">
        <v>45693</v>
      </c>
      <c r="C175" s="70" t="s">
        <v>29</v>
      </c>
      <c r="D175" s="39" t="s">
        <v>204</v>
      </c>
      <c r="E175" s="36">
        <v>30</v>
      </c>
      <c r="F175" s="36">
        <v>2.19</v>
      </c>
      <c r="G175" s="87"/>
      <c r="H175" s="34">
        <f t="shared" si="1"/>
        <v>27.81</v>
      </c>
      <c r="I175" s="88" t="s">
        <v>21</v>
      </c>
      <c r="J175" s="21"/>
    </row>
    <row r="176" spans="2:10" ht="14.85" customHeight="1" x14ac:dyDescent="0.25">
      <c r="B176" s="38">
        <v>45693</v>
      </c>
      <c r="C176" s="70" t="s">
        <v>29</v>
      </c>
      <c r="D176" s="39" t="s">
        <v>205</v>
      </c>
      <c r="E176" s="36">
        <v>50</v>
      </c>
      <c r="F176" s="36">
        <v>3.65</v>
      </c>
      <c r="G176" s="87"/>
      <c r="H176" s="34">
        <f t="shared" si="1"/>
        <v>46.35</v>
      </c>
      <c r="I176" s="88" t="s">
        <v>21</v>
      </c>
      <c r="J176" s="21"/>
    </row>
    <row r="177" spans="2:10" ht="14.85" customHeight="1" x14ac:dyDescent="0.25">
      <c r="B177" s="38">
        <v>45693</v>
      </c>
      <c r="C177" s="70" t="s">
        <v>29</v>
      </c>
      <c r="D177" s="39" t="s">
        <v>206</v>
      </c>
      <c r="E177" s="36">
        <v>50</v>
      </c>
      <c r="F177" s="36">
        <v>3.65</v>
      </c>
      <c r="G177" s="87"/>
      <c r="H177" s="34">
        <f t="shared" si="1"/>
        <v>46.35</v>
      </c>
      <c r="I177" s="88" t="s">
        <v>21</v>
      </c>
      <c r="J177" s="21"/>
    </row>
    <row r="178" spans="2:10" ht="14.85" customHeight="1" x14ac:dyDescent="0.25">
      <c r="B178" s="38">
        <v>45693</v>
      </c>
      <c r="C178" s="70" t="s">
        <v>29</v>
      </c>
      <c r="D178" s="39" t="s">
        <v>207</v>
      </c>
      <c r="E178" s="36">
        <v>20</v>
      </c>
      <c r="F178" s="36">
        <v>1.46</v>
      </c>
      <c r="G178" s="87"/>
      <c r="H178" s="34">
        <f t="shared" si="1"/>
        <v>18.54</v>
      </c>
      <c r="I178" s="88" t="s">
        <v>21</v>
      </c>
      <c r="J178" s="21"/>
    </row>
    <row r="179" spans="2:10" ht="14.85" customHeight="1" x14ac:dyDescent="0.25">
      <c r="B179" s="38">
        <v>45693</v>
      </c>
      <c r="C179" s="70" t="s">
        <v>29</v>
      </c>
      <c r="D179" s="39" t="s">
        <v>208</v>
      </c>
      <c r="E179" s="36">
        <v>75</v>
      </c>
      <c r="F179" s="36">
        <v>5.48</v>
      </c>
      <c r="G179" s="87"/>
      <c r="H179" s="34">
        <f t="shared" si="1"/>
        <v>69.52</v>
      </c>
      <c r="I179" s="109" t="s">
        <v>162</v>
      </c>
      <c r="J179" s="21"/>
    </row>
    <row r="180" spans="2:10" ht="14.85" customHeight="1" x14ac:dyDescent="0.25">
      <c r="B180" s="38">
        <v>45694</v>
      </c>
      <c r="C180" s="70" t="s">
        <v>29</v>
      </c>
      <c r="D180" s="39" t="s">
        <v>209</v>
      </c>
      <c r="E180" s="36">
        <v>1000</v>
      </c>
      <c r="F180" s="36">
        <v>73</v>
      </c>
      <c r="G180" s="87"/>
      <c r="H180" s="34">
        <f t="shared" si="1"/>
        <v>927</v>
      </c>
      <c r="I180" s="88" t="s">
        <v>22</v>
      </c>
      <c r="J180" s="21"/>
    </row>
    <row r="181" spans="2:10" ht="14.85" customHeight="1" x14ac:dyDescent="0.25">
      <c r="B181" s="38">
        <v>45694</v>
      </c>
      <c r="C181" s="70" t="s">
        <v>29</v>
      </c>
      <c r="D181" s="39" t="s">
        <v>210</v>
      </c>
      <c r="E181" s="36">
        <v>1040.7</v>
      </c>
      <c r="F181" s="36">
        <v>52.04</v>
      </c>
      <c r="G181" s="87"/>
      <c r="H181" s="34">
        <f t="shared" si="1"/>
        <v>988.66000000000008</v>
      </c>
      <c r="I181" s="88" t="s">
        <v>22</v>
      </c>
      <c r="J181" s="21"/>
    </row>
    <row r="182" spans="2:10" ht="14.85" customHeight="1" x14ac:dyDescent="0.25">
      <c r="B182" s="38">
        <v>45694</v>
      </c>
      <c r="C182" s="70" t="s">
        <v>29</v>
      </c>
      <c r="D182" s="39" t="s">
        <v>211</v>
      </c>
      <c r="E182" s="36">
        <v>50</v>
      </c>
      <c r="F182" s="36">
        <v>2.5</v>
      </c>
      <c r="G182" s="87"/>
      <c r="H182" s="34">
        <f t="shared" si="1"/>
        <v>47.5</v>
      </c>
      <c r="I182" s="88" t="s">
        <v>24</v>
      </c>
      <c r="J182" s="21"/>
    </row>
    <row r="183" spans="2:10" ht="14.85" customHeight="1" x14ac:dyDescent="0.25">
      <c r="B183" s="38">
        <v>45695</v>
      </c>
      <c r="C183" s="70" t="s">
        <v>29</v>
      </c>
      <c r="D183" s="39" t="s">
        <v>212</v>
      </c>
      <c r="E183" s="36">
        <v>150</v>
      </c>
      <c r="F183" s="36">
        <v>10.95</v>
      </c>
      <c r="G183" s="87"/>
      <c r="H183" s="34">
        <f t="shared" si="1"/>
        <v>139.05000000000001</v>
      </c>
      <c r="I183" s="88" t="s">
        <v>162</v>
      </c>
      <c r="J183" s="21"/>
    </row>
    <row r="184" spans="2:10" ht="14.85" customHeight="1" x14ac:dyDescent="0.25">
      <c r="B184" s="38">
        <v>45695</v>
      </c>
      <c r="C184" s="70" t="s">
        <v>29</v>
      </c>
      <c r="D184" s="39" t="s">
        <v>213</v>
      </c>
      <c r="E184" s="36">
        <v>250</v>
      </c>
      <c r="F184" s="36">
        <v>12.5</v>
      </c>
      <c r="G184" s="87"/>
      <c r="H184" s="34">
        <f t="shared" si="1"/>
        <v>237.5</v>
      </c>
      <c r="I184" s="88" t="s">
        <v>162</v>
      </c>
      <c r="J184" s="21"/>
    </row>
    <row r="185" spans="2:10" ht="14.85" customHeight="1" x14ac:dyDescent="0.25">
      <c r="B185" s="38">
        <v>45695</v>
      </c>
      <c r="C185" s="70" t="s">
        <v>29</v>
      </c>
      <c r="D185" s="39" t="s">
        <v>214</v>
      </c>
      <c r="E185" s="36">
        <v>50</v>
      </c>
      <c r="F185" s="36">
        <v>3.65</v>
      </c>
      <c r="G185" s="87"/>
      <c r="H185" s="34">
        <f t="shared" si="1"/>
        <v>46.35</v>
      </c>
      <c r="I185" s="88" t="s">
        <v>162</v>
      </c>
      <c r="J185" s="21"/>
    </row>
    <row r="186" spans="2:10" ht="14.85" customHeight="1" x14ac:dyDescent="0.25">
      <c r="B186" s="38">
        <v>45695</v>
      </c>
      <c r="C186" s="70" t="s">
        <v>29</v>
      </c>
      <c r="D186" s="39" t="s">
        <v>215</v>
      </c>
      <c r="E186" s="36">
        <v>100</v>
      </c>
      <c r="F186" s="36">
        <v>7.3</v>
      </c>
      <c r="G186" s="87"/>
      <c r="H186" s="34">
        <f t="shared" si="1"/>
        <v>92.7</v>
      </c>
      <c r="I186" s="88" t="s">
        <v>27</v>
      </c>
      <c r="J186" s="21"/>
    </row>
    <row r="187" spans="2:10" ht="14.85" customHeight="1" x14ac:dyDescent="0.25">
      <c r="B187" s="38">
        <v>45695</v>
      </c>
      <c r="C187" s="70" t="s">
        <v>29</v>
      </c>
      <c r="D187" s="39" t="s">
        <v>216</v>
      </c>
      <c r="E187" s="36">
        <v>100</v>
      </c>
      <c r="F187" s="36">
        <v>7.3</v>
      </c>
      <c r="G187" s="87"/>
      <c r="H187" s="34">
        <f t="shared" si="1"/>
        <v>92.7</v>
      </c>
      <c r="I187" s="88" t="s">
        <v>162</v>
      </c>
      <c r="J187" s="21"/>
    </row>
    <row r="188" spans="2:10" ht="14.85" customHeight="1" x14ac:dyDescent="0.25">
      <c r="B188" s="38">
        <v>45695</v>
      </c>
      <c r="C188" s="70" t="s">
        <v>29</v>
      </c>
      <c r="D188" s="39" t="s">
        <v>217</v>
      </c>
      <c r="E188" s="36">
        <v>50</v>
      </c>
      <c r="F188" s="36">
        <v>3.65</v>
      </c>
      <c r="G188" s="87"/>
      <c r="H188" s="34">
        <f t="shared" si="1"/>
        <v>46.35</v>
      </c>
      <c r="I188" s="88" t="s">
        <v>162</v>
      </c>
      <c r="J188" s="21"/>
    </row>
    <row r="189" spans="2:10" ht="14.85" customHeight="1" x14ac:dyDescent="0.25">
      <c r="B189" s="38">
        <v>45695</v>
      </c>
      <c r="C189" s="70" t="s">
        <v>29</v>
      </c>
      <c r="D189" s="39" t="s">
        <v>218</v>
      </c>
      <c r="E189" s="36">
        <v>350</v>
      </c>
      <c r="F189" s="36">
        <v>25.55</v>
      </c>
      <c r="G189" s="87"/>
      <c r="H189" s="34">
        <f t="shared" si="1"/>
        <v>324.45</v>
      </c>
      <c r="I189" s="88" t="s">
        <v>162</v>
      </c>
      <c r="J189" s="21"/>
    </row>
    <row r="190" spans="2:10" ht="14.85" customHeight="1" x14ac:dyDescent="0.25">
      <c r="B190" s="38">
        <v>45695</v>
      </c>
      <c r="C190" s="70" t="s">
        <v>29</v>
      </c>
      <c r="D190" s="39" t="s">
        <v>219</v>
      </c>
      <c r="E190" s="36">
        <v>200</v>
      </c>
      <c r="F190" s="36">
        <v>14.6</v>
      </c>
      <c r="G190" s="87"/>
      <c r="H190" s="34">
        <f t="shared" si="1"/>
        <v>185.4</v>
      </c>
      <c r="I190" s="88" t="s">
        <v>162</v>
      </c>
      <c r="J190" s="21"/>
    </row>
    <row r="191" spans="2:10" ht="14.85" customHeight="1" x14ac:dyDescent="0.25">
      <c r="B191" s="38">
        <v>45699</v>
      </c>
      <c r="C191" s="70" t="s">
        <v>29</v>
      </c>
      <c r="D191" s="39" t="s">
        <v>220</v>
      </c>
      <c r="E191" s="36">
        <v>100</v>
      </c>
      <c r="F191" s="36">
        <v>5</v>
      </c>
      <c r="G191" s="87"/>
      <c r="H191" s="34">
        <f t="shared" si="1"/>
        <v>95</v>
      </c>
      <c r="I191" s="88" t="s">
        <v>27</v>
      </c>
      <c r="J191" s="21"/>
    </row>
    <row r="192" spans="2:10" ht="14.85" customHeight="1" x14ac:dyDescent="0.25">
      <c r="B192" s="38">
        <v>45700</v>
      </c>
      <c r="C192" s="70" t="s">
        <v>29</v>
      </c>
      <c r="D192" s="39" t="s">
        <v>221</v>
      </c>
      <c r="E192" s="36">
        <v>100</v>
      </c>
      <c r="F192" s="36">
        <v>7.3</v>
      </c>
      <c r="G192" s="87"/>
      <c r="H192" s="34">
        <f t="shared" si="1"/>
        <v>92.7</v>
      </c>
      <c r="I192" s="88" t="s">
        <v>162</v>
      </c>
      <c r="J192" s="21"/>
    </row>
    <row r="193" spans="2:10" ht="14.85" customHeight="1" x14ac:dyDescent="0.25">
      <c r="B193" s="38">
        <v>45702</v>
      </c>
      <c r="C193" s="70" t="s">
        <v>29</v>
      </c>
      <c r="D193" s="39" t="s">
        <v>222</v>
      </c>
      <c r="E193" s="36">
        <v>35</v>
      </c>
      <c r="F193" s="36">
        <v>2.56</v>
      </c>
      <c r="G193" s="87"/>
      <c r="H193" s="34">
        <f t="shared" si="1"/>
        <v>32.44</v>
      </c>
      <c r="I193" s="88" t="s">
        <v>21</v>
      </c>
      <c r="J193" s="21"/>
    </row>
    <row r="194" spans="2:10" ht="14.85" customHeight="1" x14ac:dyDescent="0.25">
      <c r="B194" s="38">
        <v>45706</v>
      </c>
      <c r="C194" s="70" t="s">
        <v>29</v>
      </c>
      <c r="D194" s="39" t="s">
        <v>156</v>
      </c>
      <c r="E194" s="36">
        <v>39.35</v>
      </c>
      <c r="F194" s="36">
        <v>1.97</v>
      </c>
      <c r="G194" s="87"/>
      <c r="H194" s="34">
        <f t="shared" si="1"/>
        <v>37.380000000000003</v>
      </c>
      <c r="I194" s="88" t="s">
        <v>63</v>
      </c>
      <c r="J194" s="21"/>
    </row>
    <row r="195" spans="2:10" ht="14.85" customHeight="1" x14ac:dyDescent="0.25">
      <c r="B195" s="38">
        <v>45708</v>
      </c>
      <c r="C195" s="70" t="s">
        <v>29</v>
      </c>
      <c r="D195" s="39" t="s">
        <v>223</v>
      </c>
      <c r="E195" s="36">
        <v>500</v>
      </c>
      <c r="F195" s="36">
        <v>36.5</v>
      </c>
      <c r="G195" s="87"/>
      <c r="H195" s="34">
        <f t="shared" si="1"/>
        <v>463.5</v>
      </c>
      <c r="I195" s="88" t="s">
        <v>71</v>
      </c>
      <c r="J195" s="21"/>
    </row>
    <row r="196" spans="2:10" ht="14.85" customHeight="1" x14ac:dyDescent="0.25">
      <c r="B196" s="38">
        <v>45709</v>
      </c>
      <c r="C196" s="70" t="s">
        <v>29</v>
      </c>
      <c r="D196" s="39" t="s">
        <v>224</v>
      </c>
      <c r="E196" s="36">
        <v>100</v>
      </c>
      <c r="F196" s="36">
        <v>7.3</v>
      </c>
      <c r="G196" s="87"/>
      <c r="H196" s="34">
        <f t="shared" si="1"/>
        <v>92.7</v>
      </c>
      <c r="I196" s="88" t="s">
        <v>71</v>
      </c>
      <c r="J196" s="21"/>
    </row>
    <row r="197" spans="2:10" ht="14.85" customHeight="1" x14ac:dyDescent="0.25">
      <c r="B197" s="38">
        <v>45709</v>
      </c>
      <c r="C197" s="70" t="s">
        <v>29</v>
      </c>
      <c r="D197" s="39" t="s">
        <v>225</v>
      </c>
      <c r="E197" s="36">
        <v>250</v>
      </c>
      <c r="F197" s="36">
        <v>18.25</v>
      </c>
      <c r="G197" s="87"/>
      <c r="H197" s="34">
        <f t="shared" si="1"/>
        <v>231.75</v>
      </c>
      <c r="I197" s="88" t="s">
        <v>71</v>
      </c>
      <c r="J197" s="21"/>
    </row>
    <row r="198" spans="2:10" ht="14.85" customHeight="1" x14ac:dyDescent="0.25">
      <c r="B198" s="38">
        <v>45709</v>
      </c>
      <c r="C198" s="70" t="s">
        <v>29</v>
      </c>
      <c r="D198" s="39" t="s">
        <v>226</v>
      </c>
      <c r="E198" s="36">
        <v>50</v>
      </c>
      <c r="F198" s="36">
        <v>3.65</v>
      </c>
      <c r="G198" s="87"/>
      <c r="H198" s="34">
        <f t="shared" si="1"/>
        <v>46.35</v>
      </c>
      <c r="I198" s="88" t="s">
        <v>71</v>
      </c>
      <c r="J198" s="21"/>
    </row>
    <row r="199" spans="2:10" ht="14.85" customHeight="1" x14ac:dyDescent="0.25">
      <c r="B199" s="38">
        <v>45709</v>
      </c>
      <c r="C199" s="70" t="s">
        <v>29</v>
      </c>
      <c r="D199" s="39" t="s">
        <v>227</v>
      </c>
      <c r="E199" s="36">
        <v>50</v>
      </c>
      <c r="F199" s="36">
        <v>3.65</v>
      </c>
      <c r="G199" s="87"/>
      <c r="H199" s="34">
        <f t="shared" si="1"/>
        <v>46.35</v>
      </c>
      <c r="I199" s="88" t="s">
        <v>24</v>
      </c>
      <c r="J199" s="21"/>
    </row>
    <row r="200" spans="2:10" ht="14.85" customHeight="1" x14ac:dyDescent="0.25">
      <c r="B200" s="38">
        <v>45712</v>
      </c>
      <c r="C200" s="70" t="s">
        <v>29</v>
      </c>
      <c r="D200" s="39" t="s">
        <v>228</v>
      </c>
      <c r="E200" s="36">
        <v>100</v>
      </c>
      <c r="F200" s="36">
        <v>5</v>
      </c>
      <c r="G200" s="87"/>
      <c r="H200" s="34">
        <f t="shared" si="1"/>
        <v>95</v>
      </c>
      <c r="I200" s="88" t="s">
        <v>162</v>
      </c>
      <c r="J200" s="21"/>
    </row>
    <row r="201" spans="2:10" ht="14.85" customHeight="1" x14ac:dyDescent="0.25">
      <c r="B201" s="38">
        <v>45712</v>
      </c>
      <c r="C201" s="70" t="s">
        <v>29</v>
      </c>
      <c r="D201" s="39" t="s">
        <v>229</v>
      </c>
      <c r="E201" s="36">
        <v>100</v>
      </c>
      <c r="F201" s="36">
        <v>7.3</v>
      </c>
      <c r="G201" s="87"/>
      <c r="H201" s="34">
        <f t="shared" si="1"/>
        <v>92.7</v>
      </c>
      <c r="I201" s="88" t="s">
        <v>71</v>
      </c>
      <c r="J201" s="21"/>
    </row>
    <row r="202" spans="2:10" ht="14.85" customHeight="1" x14ac:dyDescent="0.25">
      <c r="B202" s="38">
        <v>45713</v>
      </c>
      <c r="C202" s="70" t="s">
        <v>29</v>
      </c>
      <c r="D202" s="39" t="s">
        <v>230</v>
      </c>
      <c r="E202" s="36">
        <v>100</v>
      </c>
      <c r="F202" s="36">
        <v>7.3</v>
      </c>
      <c r="G202" s="87"/>
      <c r="H202" s="34">
        <f t="shared" si="1"/>
        <v>92.7</v>
      </c>
      <c r="I202" s="88" t="s">
        <v>71</v>
      </c>
      <c r="J202" s="21"/>
    </row>
    <row r="203" spans="2:10" ht="14.85" customHeight="1" x14ac:dyDescent="0.25">
      <c r="B203" s="38">
        <v>45713</v>
      </c>
      <c r="C203" s="70" t="s">
        <v>29</v>
      </c>
      <c r="D203" s="39" t="s">
        <v>231</v>
      </c>
      <c r="E203" s="36">
        <v>250</v>
      </c>
      <c r="F203" s="36">
        <v>18.25</v>
      </c>
      <c r="G203" s="87"/>
      <c r="H203" s="34">
        <f t="shared" si="1"/>
        <v>231.75</v>
      </c>
      <c r="I203" s="88" t="s">
        <v>162</v>
      </c>
      <c r="J203" s="21"/>
    </row>
    <row r="204" spans="2:10" ht="14.85" customHeight="1" x14ac:dyDescent="0.25">
      <c r="B204" s="38">
        <v>45713</v>
      </c>
      <c r="C204" s="70" t="s">
        <v>29</v>
      </c>
      <c r="D204" s="39" t="s">
        <v>232</v>
      </c>
      <c r="E204" s="36">
        <v>100</v>
      </c>
      <c r="F204" s="36">
        <v>7.3</v>
      </c>
      <c r="G204" s="87"/>
      <c r="H204" s="34">
        <f t="shared" si="1"/>
        <v>92.7</v>
      </c>
      <c r="I204" s="88" t="s">
        <v>71</v>
      </c>
      <c r="J204" s="21"/>
    </row>
    <row r="205" spans="2:10" ht="14.85" customHeight="1" x14ac:dyDescent="0.25">
      <c r="B205" s="38">
        <v>45713</v>
      </c>
      <c r="C205" s="70" t="s">
        <v>29</v>
      </c>
      <c r="D205" s="39" t="s">
        <v>233</v>
      </c>
      <c r="E205" s="36">
        <v>100</v>
      </c>
      <c r="F205" s="36">
        <v>7.3</v>
      </c>
      <c r="G205" s="87"/>
      <c r="H205" s="34">
        <f t="shared" si="1"/>
        <v>92.7</v>
      </c>
      <c r="I205" s="88" t="s">
        <v>71</v>
      </c>
      <c r="J205" s="21"/>
    </row>
    <row r="206" spans="2:10" ht="14.85" customHeight="1" x14ac:dyDescent="0.25">
      <c r="B206" s="38">
        <v>45713</v>
      </c>
      <c r="C206" s="70" t="s">
        <v>29</v>
      </c>
      <c r="D206" s="39" t="s">
        <v>234</v>
      </c>
      <c r="E206" s="36">
        <v>100</v>
      </c>
      <c r="F206" s="36">
        <v>7.3</v>
      </c>
      <c r="G206" s="87"/>
      <c r="H206" s="34">
        <f t="shared" si="1"/>
        <v>92.7</v>
      </c>
      <c r="I206" s="88" t="s">
        <v>71</v>
      </c>
      <c r="J206" s="21"/>
    </row>
    <row r="207" spans="2:10" ht="14.85" customHeight="1" x14ac:dyDescent="0.25">
      <c r="B207" s="38">
        <v>45714</v>
      </c>
      <c r="C207" s="70" t="s">
        <v>29</v>
      </c>
      <c r="D207" s="39" t="s">
        <v>235</v>
      </c>
      <c r="E207" s="36">
        <v>100</v>
      </c>
      <c r="F207" s="36">
        <v>7.3</v>
      </c>
      <c r="G207" s="87"/>
      <c r="H207" s="34">
        <f t="shared" si="1"/>
        <v>92.7</v>
      </c>
      <c r="I207" s="88" t="s">
        <v>30</v>
      </c>
      <c r="J207" s="21"/>
    </row>
    <row r="208" spans="2:10" ht="14.85" customHeight="1" x14ac:dyDescent="0.25">
      <c r="B208" s="38">
        <v>45715</v>
      </c>
      <c r="C208" s="70" t="s">
        <v>29</v>
      </c>
      <c r="D208" s="39" t="s">
        <v>236</v>
      </c>
      <c r="E208" s="36">
        <v>50</v>
      </c>
      <c r="F208" s="36">
        <v>3.65</v>
      </c>
      <c r="G208" s="87"/>
      <c r="H208" s="34">
        <f t="shared" si="1"/>
        <v>46.35</v>
      </c>
      <c r="I208" s="88" t="s">
        <v>30</v>
      </c>
      <c r="J208" s="21"/>
    </row>
    <row r="209" spans="2:10" ht="14.85" customHeight="1" x14ac:dyDescent="0.25">
      <c r="B209" s="38">
        <v>45716</v>
      </c>
      <c r="C209" s="70" t="s">
        <v>29</v>
      </c>
      <c r="D209" s="39" t="s">
        <v>237</v>
      </c>
      <c r="E209" s="36">
        <v>3000</v>
      </c>
      <c r="F209" s="36">
        <v>150</v>
      </c>
      <c r="G209" s="87"/>
      <c r="H209" s="34">
        <f t="shared" si="1"/>
        <v>2850</v>
      </c>
      <c r="I209" s="88" t="s">
        <v>44</v>
      </c>
      <c r="J209" s="21"/>
    </row>
    <row r="210" spans="2:10" ht="14.85" customHeight="1" x14ac:dyDescent="0.25">
      <c r="B210" s="38">
        <v>45716</v>
      </c>
      <c r="C210" s="70" t="s">
        <v>29</v>
      </c>
      <c r="D210" s="39" t="s">
        <v>157</v>
      </c>
      <c r="E210" s="36">
        <v>104.95</v>
      </c>
      <c r="F210" s="36">
        <v>5.25</v>
      </c>
      <c r="G210" s="87"/>
      <c r="H210" s="34">
        <f t="shared" si="1"/>
        <v>99.7</v>
      </c>
      <c r="I210" s="88" t="s">
        <v>24</v>
      </c>
      <c r="J210" s="21"/>
    </row>
    <row r="211" spans="2:10" ht="14.85" customHeight="1" x14ac:dyDescent="0.25">
      <c r="B211" s="38">
        <v>45719</v>
      </c>
      <c r="C211" s="70" t="s">
        <v>29</v>
      </c>
      <c r="D211" s="39" t="s">
        <v>238</v>
      </c>
      <c r="E211" s="36">
        <v>200</v>
      </c>
      <c r="F211" s="36">
        <v>10</v>
      </c>
      <c r="G211" s="87"/>
      <c r="H211" s="34">
        <f t="shared" si="1"/>
        <v>190</v>
      </c>
      <c r="I211" s="88" t="s">
        <v>162</v>
      </c>
      <c r="J211" s="21"/>
    </row>
    <row r="212" spans="2:10" ht="14.85" customHeight="1" x14ac:dyDescent="0.25">
      <c r="B212" s="38">
        <v>45719</v>
      </c>
      <c r="C212" s="70" t="s">
        <v>29</v>
      </c>
      <c r="D212" s="39" t="s">
        <v>239</v>
      </c>
      <c r="E212" s="36">
        <v>100</v>
      </c>
      <c r="F212" s="36">
        <v>7.3</v>
      </c>
      <c r="G212" s="87"/>
      <c r="H212" s="34">
        <f t="shared" si="1"/>
        <v>92.7</v>
      </c>
      <c r="I212" s="88" t="s">
        <v>30</v>
      </c>
      <c r="J212" s="21"/>
    </row>
    <row r="213" spans="2:10" ht="14.85" customHeight="1" x14ac:dyDescent="0.25">
      <c r="B213" s="38">
        <v>45721</v>
      </c>
      <c r="C213" s="70" t="s">
        <v>29</v>
      </c>
      <c r="D213" s="39" t="s">
        <v>240</v>
      </c>
      <c r="E213" s="36">
        <v>300</v>
      </c>
      <c r="F213" s="36">
        <v>21.9</v>
      </c>
      <c r="G213" s="87"/>
      <c r="H213" s="34">
        <f t="shared" si="1"/>
        <v>278.10000000000002</v>
      </c>
      <c r="I213" s="88" t="s">
        <v>162</v>
      </c>
      <c r="J213" s="21"/>
    </row>
    <row r="214" spans="2:10" ht="14.85" customHeight="1" x14ac:dyDescent="0.25">
      <c r="B214" s="38">
        <v>45721</v>
      </c>
      <c r="C214" s="70" t="s">
        <v>29</v>
      </c>
      <c r="D214" s="39" t="s">
        <v>241</v>
      </c>
      <c r="E214" s="36">
        <v>25</v>
      </c>
      <c r="F214" s="36">
        <v>5.93</v>
      </c>
      <c r="G214" s="87"/>
      <c r="H214" s="34">
        <f t="shared" si="1"/>
        <v>19.07</v>
      </c>
      <c r="I214" s="88" t="s">
        <v>22</v>
      </c>
      <c r="J214" s="21"/>
    </row>
    <row r="215" spans="2:10" ht="14.85" customHeight="1" x14ac:dyDescent="0.25">
      <c r="B215" s="38">
        <v>45721</v>
      </c>
      <c r="C215" s="70" t="s">
        <v>29</v>
      </c>
      <c r="D215" s="39" t="s">
        <v>242</v>
      </c>
      <c r="E215" s="36">
        <v>50</v>
      </c>
      <c r="F215" s="36">
        <v>3.65</v>
      </c>
      <c r="G215" s="87"/>
      <c r="H215" s="34">
        <f t="shared" si="1"/>
        <v>46.35</v>
      </c>
      <c r="I215" s="88" t="s">
        <v>30</v>
      </c>
      <c r="J215" s="21"/>
    </row>
    <row r="216" spans="2:10" ht="14.85" customHeight="1" x14ac:dyDescent="0.25">
      <c r="B216" s="38">
        <v>45721</v>
      </c>
      <c r="C216" s="70" t="s">
        <v>29</v>
      </c>
      <c r="D216" s="39" t="s">
        <v>243</v>
      </c>
      <c r="E216" s="36">
        <v>250</v>
      </c>
      <c r="F216" s="36">
        <v>18.25</v>
      </c>
      <c r="G216" s="87"/>
      <c r="H216" s="34">
        <f t="shared" si="1"/>
        <v>231.75</v>
      </c>
      <c r="I216" s="88" t="s">
        <v>30</v>
      </c>
      <c r="J216" s="21"/>
    </row>
    <row r="217" spans="2:10" ht="14.85" customHeight="1" x14ac:dyDescent="0.25">
      <c r="B217" s="38">
        <v>45721</v>
      </c>
      <c r="C217" s="70" t="s">
        <v>29</v>
      </c>
      <c r="D217" s="39" t="s">
        <v>244</v>
      </c>
      <c r="E217" s="36">
        <v>500</v>
      </c>
      <c r="F217" s="36">
        <v>36.5</v>
      </c>
      <c r="G217" s="87"/>
      <c r="H217" s="34">
        <f t="shared" si="1"/>
        <v>463.5</v>
      </c>
      <c r="I217" s="88" t="s">
        <v>71</v>
      </c>
      <c r="J217" s="21"/>
    </row>
    <row r="218" spans="2:10" ht="14.85" customHeight="1" x14ac:dyDescent="0.25">
      <c r="B218" s="38">
        <v>45721</v>
      </c>
      <c r="C218" s="70" t="s">
        <v>29</v>
      </c>
      <c r="D218" s="39" t="s">
        <v>245</v>
      </c>
      <c r="E218" s="36">
        <v>250</v>
      </c>
      <c r="F218" s="36">
        <v>18.25</v>
      </c>
      <c r="G218" s="87"/>
      <c r="H218" s="34">
        <f t="shared" si="1"/>
        <v>231.75</v>
      </c>
      <c r="I218" s="88" t="s">
        <v>30</v>
      </c>
      <c r="J218" s="21"/>
    </row>
    <row r="219" spans="2:10" ht="14.85" customHeight="1" x14ac:dyDescent="0.25">
      <c r="B219" s="38">
        <v>45721</v>
      </c>
      <c r="C219" s="70" t="s">
        <v>29</v>
      </c>
      <c r="D219" s="39" t="s">
        <v>246</v>
      </c>
      <c r="E219" s="36">
        <v>50</v>
      </c>
      <c r="F219" s="36">
        <v>4.05</v>
      </c>
      <c r="G219" s="87"/>
      <c r="H219" s="34">
        <f t="shared" si="1"/>
        <v>45.95</v>
      </c>
      <c r="I219" s="88" t="s">
        <v>22</v>
      </c>
      <c r="J219" s="21"/>
    </row>
    <row r="220" spans="2:10" ht="14.85" customHeight="1" x14ac:dyDescent="0.25">
      <c r="B220" s="38">
        <v>45721</v>
      </c>
      <c r="C220" s="70" t="s">
        <v>29</v>
      </c>
      <c r="D220" s="39" t="s">
        <v>247</v>
      </c>
      <c r="E220" s="36">
        <v>100</v>
      </c>
      <c r="F220" s="36">
        <v>7.8</v>
      </c>
      <c r="G220" s="87"/>
      <c r="H220" s="34">
        <f t="shared" si="1"/>
        <v>92.2</v>
      </c>
      <c r="I220" s="88" t="s">
        <v>22</v>
      </c>
      <c r="J220" s="21"/>
    </row>
    <row r="221" spans="2:10" ht="14.85" customHeight="1" x14ac:dyDescent="0.25">
      <c r="B221" s="38">
        <v>45721</v>
      </c>
      <c r="C221" s="70" t="s">
        <v>29</v>
      </c>
      <c r="D221" s="39" t="s">
        <v>248</v>
      </c>
      <c r="E221" s="36">
        <v>100</v>
      </c>
      <c r="F221" s="36">
        <v>7.8</v>
      </c>
      <c r="G221" s="87"/>
      <c r="H221" s="34">
        <f t="shared" si="1"/>
        <v>92.2</v>
      </c>
      <c r="I221" s="88" t="s">
        <v>22</v>
      </c>
      <c r="J221" s="21"/>
    </row>
    <row r="222" spans="2:10" ht="14.85" customHeight="1" x14ac:dyDescent="0.25">
      <c r="B222" s="38">
        <v>45722</v>
      </c>
      <c r="C222" s="70" t="s">
        <v>29</v>
      </c>
      <c r="D222" s="39" t="s">
        <v>249</v>
      </c>
      <c r="E222" s="36">
        <v>100</v>
      </c>
      <c r="F222" s="36">
        <v>7.8</v>
      </c>
      <c r="G222" s="87"/>
      <c r="H222" s="34">
        <f t="shared" si="1"/>
        <v>92.2</v>
      </c>
      <c r="I222" s="88" t="s">
        <v>22</v>
      </c>
      <c r="J222" s="21"/>
    </row>
    <row r="223" spans="2:10" ht="14.85" customHeight="1" x14ac:dyDescent="0.25">
      <c r="B223" s="38">
        <v>45722</v>
      </c>
      <c r="C223" s="70" t="s">
        <v>29</v>
      </c>
      <c r="D223" s="39" t="s">
        <v>250</v>
      </c>
      <c r="E223" s="36">
        <v>100</v>
      </c>
      <c r="F223" s="36">
        <v>7.8</v>
      </c>
      <c r="G223" s="87"/>
      <c r="H223" s="34">
        <f t="shared" si="1"/>
        <v>92.2</v>
      </c>
      <c r="I223" s="88" t="s">
        <v>22</v>
      </c>
      <c r="J223" s="21"/>
    </row>
    <row r="224" spans="2:10" ht="14.85" customHeight="1" x14ac:dyDescent="0.25">
      <c r="B224" s="38">
        <v>45722</v>
      </c>
      <c r="C224" s="70" t="s">
        <v>29</v>
      </c>
      <c r="D224" s="39" t="s">
        <v>251</v>
      </c>
      <c r="E224" s="36">
        <v>100</v>
      </c>
      <c r="F224" s="36">
        <v>7.8</v>
      </c>
      <c r="G224" s="87"/>
      <c r="H224" s="34">
        <f t="shared" si="1"/>
        <v>92.2</v>
      </c>
      <c r="I224" s="88" t="s">
        <v>22</v>
      </c>
      <c r="J224" s="21"/>
    </row>
    <row r="225" spans="2:10" ht="14.85" customHeight="1" x14ac:dyDescent="0.25">
      <c r="B225" s="38">
        <v>45722</v>
      </c>
      <c r="C225" s="70" t="s">
        <v>29</v>
      </c>
      <c r="D225" s="39" t="s">
        <v>252</v>
      </c>
      <c r="E225" s="36">
        <v>50</v>
      </c>
      <c r="F225" s="36">
        <v>4.05</v>
      </c>
      <c r="G225" s="87"/>
      <c r="H225" s="34">
        <f t="shared" si="1"/>
        <v>45.95</v>
      </c>
      <c r="I225" s="88" t="s">
        <v>22</v>
      </c>
      <c r="J225" s="21"/>
    </row>
    <row r="226" spans="2:10" ht="14.85" customHeight="1" x14ac:dyDescent="0.25">
      <c r="B226" s="38">
        <v>45722</v>
      </c>
      <c r="C226" s="70" t="s">
        <v>29</v>
      </c>
      <c r="D226" s="39" t="s">
        <v>253</v>
      </c>
      <c r="E226" s="36">
        <v>100</v>
      </c>
      <c r="F226" s="36">
        <v>7.8</v>
      </c>
      <c r="G226" s="87"/>
      <c r="H226" s="34">
        <f t="shared" si="1"/>
        <v>92.2</v>
      </c>
      <c r="I226" s="88" t="s">
        <v>22</v>
      </c>
      <c r="J226" s="21"/>
    </row>
    <row r="227" spans="2:10" ht="14.85" customHeight="1" x14ac:dyDescent="0.25">
      <c r="B227" s="38">
        <v>45722</v>
      </c>
      <c r="C227" s="70" t="s">
        <v>29</v>
      </c>
      <c r="D227" s="39" t="s">
        <v>254</v>
      </c>
      <c r="E227" s="36">
        <v>3358</v>
      </c>
      <c r="F227" s="36">
        <v>167.9</v>
      </c>
      <c r="G227" s="87"/>
      <c r="H227" s="34">
        <f t="shared" si="1"/>
        <v>3190.1</v>
      </c>
      <c r="I227" s="88" t="s">
        <v>21</v>
      </c>
      <c r="J227" s="21"/>
    </row>
    <row r="228" spans="2:10" ht="14.85" customHeight="1" x14ac:dyDescent="0.25">
      <c r="B228" s="38">
        <v>45722</v>
      </c>
      <c r="C228" s="70" t="s">
        <v>29</v>
      </c>
      <c r="D228" s="39" t="s">
        <v>255</v>
      </c>
      <c r="E228" s="36">
        <v>50</v>
      </c>
      <c r="F228" s="36">
        <v>2.5</v>
      </c>
      <c r="G228" s="87"/>
      <c r="H228" s="34">
        <f t="shared" si="1"/>
        <v>47.5</v>
      </c>
      <c r="I228" s="88" t="s">
        <v>44</v>
      </c>
      <c r="J228" s="21"/>
    </row>
    <row r="229" spans="2:10" ht="14.85" customHeight="1" x14ac:dyDescent="0.25">
      <c r="B229" s="38">
        <v>45722</v>
      </c>
      <c r="C229" s="70" t="s">
        <v>29</v>
      </c>
      <c r="D229" s="39" t="s">
        <v>256</v>
      </c>
      <c r="E229" s="36">
        <v>50</v>
      </c>
      <c r="F229" s="36">
        <v>4.05</v>
      </c>
      <c r="G229" s="87"/>
      <c r="H229" s="34">
        <f t="shared" si="1"/>
        <v>45.95</v>
      </c>
      <c r="I229" s="88" t="s">
        <v>22</v>
      </c>
      <c r="J229" s="21"/>
    </row>
    <row r="230" spans="2:10" ht="14.85" customHeight="1" x14ac:dyDescent="0.25">
      <c r="B230" s="38">
        <v>45722</v>
      </c>
      <c r="C230" s="70" t="s">
        <v>29</v>
      </c>
      <c r="D230" s="39" t="s">
        <v>257</v>
      </c>
      <c r="E230" s="36">
        <v>25</v>
      </c>
      <c r="F230" s="36">
        <v>2.1800000000000002</v>
      </c>
      <c r="G230" s="87"/>
      <c r="H230" s="34">
        <f t="shared" si="1"/>
        <v>22.82</v>
      </c>
      <c r="I230" s="88" t="s">
        <v>22</v>
      </c>
      <c r="J230" s="21"/>
    </row>
    <row r="231" spans="2:10" ht="14.85" customHeight="1" x14ac:dyDescent="0.25">
      <c r="B231" s="38">
        <v>45722</v>
      </c>
      <c r="C231" s="70" t="s">
        <v>29</v>
      </c>
      <c r="D231" s="39" t="s">
        <v>258</v>
      </c>
      <c r="E231" s="36">
        <v>100</v>
      </c>
      <c r="F231" s="36">
        <v>8</v>
      </c>
      <c r="G231" s="87"/>
      <c r="H231" s="34">
        <f t="shared" si="1"/>
        <v>92</v>
      </c>
      <c r="I231" s="88" t="s">
        <v>22</v>
      </c>
      <c r="J231" s="21"/>
    </row>
    <row r="232" spans="2:10" ht="14.85" customHeight="1" x14ac:dyDescent="0.25">
      <c r="B232" s="38">
        <v>45722</v>
      </c>
      <c r="C232" s="70" t="s">
        <v>29</v>
      </c>
      <c r="D232" s="39" t="s">
        <v>259</v>
      </c>
      <c r="E232" s="36">
        <v>50</v>
      </c>
      <c r="F232" s="36">
        <v>4.05</v>
      </c>
      <c r="G232" s="87"/>
      <c r="H232" s="34">
        <f t="shared" si="1"/>
        <v>45.95</v>
      </c>
      <c r="I232" s="88" t="s">
        <v>22</v>
      </c>
      <c r="J232" s="21"/>
    </row>
    <row r="233" spans="2:10" ht="14.85" customHeight="1" x14ac:dyDescent="0.25">
      <c r="B233" s="38">
        <v>45722</v>
      </c>
      <c r="C233" s="70" t="s">
        <v>29</v>
      </c>
      <c r="D233" s="39" t="s">
        <v>260</v>
      </c>
      <c r="E233" s="36">
        <v>50</v>
      </c>
      <c r="F233" s="36">
        <v>4.05</v>
      </c>
      <c r="G233" s="87"/>
      <c r="H233" s="34">
        <f t="shared" si="1"/>
        <v>45.95</v>
      </c>
      <c r="I233" s="88" t="s">
        <v>22</v>
      </c>
      <c r="J233" s="21"/>
    </row>
    <row r="234" spans="2:10" ht="14.85" customHeight="1" x14ac:dyDescent="0.25">
      <c r="B234" s="38">
        <v>45722</v>
      </c>
      <c r="C234" s="70" t="s">
        <v>29</v>
      </c>
      <c r="D234" s="39" t="s">
        <v>261</v>
      </c>
      <c r="E234" s="36">
        <v>10</v>
      </c>
      <c r="F234" s="36">
        <v>1.05</v>
      </c>
      <c r="G234" s="87"/>
      <c r="H234" s="34">
        <f t="shared" si="1"/>
        <v>8.9499999999999993</v>
      </c>
      <c r="I234" s="88" t="s">
        <v>22</v>
      </c>
      <c r="J234" s="21"/>
    </row>
    <row r="235" spans="2:10" ht="14.85" customHeight="1" x14ac:dyDescent="0.25">
      <c r="B235" s="38">
        <v>45722</v>
      </c>
      <c r="C235" s="70" t="s">
        <v>29</v>
      </c>
      <c r="D235" s="39" t="s">
        <v>262</v>
      </c>
      <c r="E235" s="36">
        <v>100</v>
      </c>
      <c r="F235" s="36">
        <v>7.8</v>
      </c>
      <c r="G235" s="87"/>
      <c r="H235" s="34">
        <f t="shared" si="1"/>
        <v>92.2</v>
      </c>
      <c r="I235" s="88" t="s">
        <v>22</v>
      </c>
      <c r="J235" s="21"/>
    </row>
    <row r="236" spans="2:10" ht="14.85" customHeight="1" x14ac:dyDescent="0.25">
      <c r="B236" s="38">
        <v>45722</v>
      </c>
      <c r="C236" s="70" t="s">
        <v>29</v>
      </c>
      <c r="D236" s="39" t="s">
        <v>263</v>
      </c>
      <c r="E236" s="36">
        <v>25</v>
      </c>
      <c r="F236" s="36">
        <v>2.1800000000000002</v>
      </c>
      <c r="G236" s="87"/>
      <c r="H236" s="34">
        <f t="shared" si="1"/>
        <v>22.82</v>
      </c>
      <c r="I236" s="88" t="s">
        <v>22</v>
      </c>
      <c r="J236" s="21"/>
    </row>
    <row r="237" spans="2:10" ht="14.85" customHeight="1" x14ac:dyDescent="0.25">
      <c r="B237" s="38">
        <v>45723</v>
      </c>
      <c r="C237" s="70" t="s">
        <v>29</v>
      </c>
      <c r="D237" s="39" t="s">
        <v>264</v>
      </c>
      <c r="E237" s="36">
        <v>500</v>
      </c>
      <c r="F237" s="36">
        <v>37.799999999999997</v>
      </c>
      <c r="G237" s="87"/>
      <c r="H237" s="34">
        <f t="shared" si="1"/>
        <v>462.2</v>
      </c>
      <c r="I237" s="88" t="s">
        <v>22</v>
      </c>
      <c r="J237" s="21"/>
    </row>
    <row r="238" spans="2:10" ht="14.85" customHeight="1" x14ac:dyDescent="0.25">
      <c r="B238" s="38">
        <v>45723</v>
      </c>
      <c r="C238" s="70" t="s">
        <v>29</v>
      </c>
      <c r="D238" s="39" t="s">
        <v>265</v>
      </c>
      <c r="E238" s="36">
        <v>50</v>
      </c>
      <c r="F238" s="36">
        <v>4.05</v>
      </c>
      <c r="G238" s="87"/>
      <c r="H238" s="34">
        <f t="shared" si="1"/>
        <v>45.95</v>
      </c>
      <c r="I238" s="88" t="s">
        <v>22</v>
      </c>
      <c r="J238" s="21"/>
    </row>
    <row r="239" spans="2:10" ht="14.85" customHeight="1" x14ac:dyDescent="0.25">
      <c r="B239" s="38">
        <v>45723</v>
      </c>
      <c r="C239" s="70" t="s">
        <v>29</v>
      </c>
      <c r="D239" s="39" t="s">
        <v>266</v>
      </c>
      <c r="E239" s="36">
        <v>10</v>
      </c>
      <c r="F239" s="36">
        <v>1.05</v>
      </c>
      <c r="G239" s="87"/>
      <c r="H239" s="34">
        <f t="shared" si="1"/>
        <v>8.9499999999999993</v>
      </c>
      <c r="I239" s="88" t="s">
        <v>22</v>
      </c>
      <c r="J239" s="21"/>
    </row>
    <row r="240" spans="2:10" ht="14.85" customHeight="1" x14ac:dyDescent="0.25">
      <c r="B240" s="38">
        <v>45723</v>
      </c>
      <c r="C240" s="70" t="s">
        <v>29</v>
      </c>
      <c r="D240" s="39" t="s">
        <v>267</v>
      </c>
      <c r="E240" s="36">
        <v>1000</v>
      </c>
      <c r="F240" s="36">
        <v>75.3</v>
      </c>
      <c r="G240" s="87"/>
      <c r="H240" s="34">
        <f t="shared" si="1"/>
        <v>924.7</v>
      </c>
      <c r="I240" s="88" t="s">
        <v>22</v>
      </c>
      <c r="J240" s="21"/>
    </row>
    <row r="241" spans="2:10" ht="14.85" customHeight="1" x14ac:dyDescent="0.25">
      <c r="B241" s="38">
        <v>45723</v>
      </c>
      <c r="C241" s="70" t="s">
        <v>29</v>
      </c>
      <c r="D241" s="39" t="s">
        <v>268</v>
      </c>
      <c r="E241" s="36">
        <v>500</v>
      </c>
      <c r="F241" s="36">
        <v>37.799999999999997</v>
      </c>
      <c r="G241" s="87"/>
      <c r="H241" s="34">
        <f t="shared" si="1"/>
        <v>462.2</v>
      </c>
      <c r="I241" s="88" t="s">
        <v>22</v>
      </c>
      <c r="J241" s="21"/>
    </row>
    <row r="242" spans="2:10" ht="14.85" customHeight="1" x14ac:dyDescent="0.25">
      <c r="B242" s="38">
        <v>45723</v>
      </c>
      <c r="C242" s="70" t="s">
        <v>29</v>
      </c>
      <c r="D242" s="39" t="s">
        <v>269</v>
      </c>
      <c r="E242" s="36">
        <v>100</v>
      </c>
      <c r="F242" s="36">
        <v>7.8</v>
      </c>
      <c r="G242" s="87"/>
      <c r="H242" s="34">
        <f t="shared" si="1"/>
        <v>92.2</v>
      </c>
      <c r="I242" s="88" t="s">
        <v>22</v>
      </c>
      <c r="J242" s="21"/>
    </row>
    <row r="243" spans="2:10" ht="14.85" customHeight="1" x14ac:dyDescent="0.25">
      <c r="B243" s="38">
        <v>45723</v>
      </c>
      <c r="C243" s="70" t="s">
        <v>29</v>
      </c>
      <c r="D243" s="39" t="s">
        <v>270</v>
      </c>
      <c r="E243" s="36">
        <v>50</v>
      </c>
      <c r="F243" s="36">
        <v>4.05</v>
      </c>
      <c r="G243" s="87"/>
      <c r="H243" s="34">
        <f t="shared" si="1"/>
        <v>45.95</v>
      </c>
      <c r="I243" s="88" t="s">
        <v>22</v>
      </c>
      <c r="J243" s="21"/>
    </row>
    <row r="244" spans="2:10" ht="14.85" customHeight="1" x14ac:dyDescent="0.25">
      <c r="B244" s="38">
        <v>45723</v>
      </c>
      <c r="C244" s="70" t="s">
        <v>29</v>
      </c>
      <c r="D244" s="39" t="s">
        <v>271</v>
      </c>
      <c r="E244" s="36">
        <v>500</v>
      </c>
      <c r="F244" s="36">
        <v>37.799999999999997</v>
      </c>
      <c r="G244" s="87"/>
      <c r="H244" s="34">
        <f t="shared" si="1"/>
        <v>462.2</v>
      </c>
      <c r="I244" s="88" t="s">
        <v>22</v>
      </c>
      <c r="J244" s="21"/>
    </row>
    <row r="245" spans="2:10" ht="14.85" customHeight="1" x14ac:dyDescent="0.25">
      <c r="B245" s="38">
        <v>45723</v>
      </c>
      <c r="C245" s="70" t="s">
        <v>29</v>
      </c>
      <c r="D245" s="39" t="s">
        <v>272</v>
      </c>
      <c r="E245" s="36">
        <v>100</v>
      </c>
      <c r="F245" s="36">
        <v>7.8</v>
      </c>
      <c r="G245" s="87"/>
      <c r="H245" s="34">
        <f t="shared" si="1"/>
        <v>92.2</v>
      </c>
      <c r="I245" s="88" t="s">
        <v>22</v>
      </c>
      <c r="J245" s="21"/>
    </row>
    <row r="246" spans="2:10" ht="14.85" customHeight="1" x14ac:dyDescent="0.25">
      <c r="B246" s="38">
        <v>45723</v>
      </c>
      <c r="C246" s="70" t="s">
        <v>29</v>
      </c>
      <c r="D246" s="39" t="s">
        <v>273</v>
      </c>
      <c r="E246" s="36">
        <v>10</v>
      </c>
      <c r="F246" s="36">
        <v>1.05</v>
      </c>
      <c r="G246" s="87"/>
      <c r="H246" s="34">
        <f t="shared" si="1"/>
        <v>8.9499999999999993</v>
      </c>
      <c r="I246" s="88" t="s">
        <v>22</v>
      </c>
      <c r="J246" s="21"/>
    </row>
    <row r="247" spans="2:10" ht="14.85" customHeight="1" x14ac:dyDescent="0.25">
      <c r="B247" s="38">
        <v>45723</v>
      </c>
      <c r="C247" s="70" t="s">
        <v>29</v>
      </c>
      <c r="D247" s="39" t="s">
        <v>274</v>
      </c>
      <c r="E247" s="36">
        <v>100</v>
      </c>
      <c r="F247" s="36">
        <v>7.8</v>
      </c>
      <c r="G247" s="87"/>
      <c r="H247" s="34">
        <f t="shared" si="1"/>
        <v>92.2</v>
      </c>
      <c r="I247" s="88" t="s">
        <v>22</v>
      </c>
      <c r="J247" s="21"/>
    </row>
    <row r="248" spans="2:10" ht="14.85" customHeight="1" x14ac:dyDescent="0.25">
      <c r="B248" s="38">
        <v>45723</v>
      </c>
      <c r="C248" s="70" t="s">
        <v>29</v>
      </c>
      <c r="D248" s="39" t="s">
        <v>275</v>
      </c>
      <c r="E248" s="36">
        <v>50</v>
      </c>
      <c r="F248" s="36">
        <v>4.05</v>
      </c>
      <c r="G248" s="87"/>
      <c r="H248" s="34">
        <f t="shared" si="1"/>
        <v>45.95</v>
      </c>
      <c r="I248" s="88" t="s">
        <v>22</v>
      </c>
      <c r="J248" s="21"/>
    </row>
    <row r="249" spans="2:10" ht="14.85" customHeight="1" x14ac:dyDescent="0.25">
      <c r="B249" s="38">
        <v>45723</v>
      </c>
      <c r="C249" s="70" t="s">
        <v>29</v>
      </c>
      <c r="D249" s="39" t="s">
        <v>276</v>
      </c>
      <c r="E249" s="36">
        <v>150</v>
      </c>
      <c r="F249" s="36">
        <v>11.55</v>
      </c>
      <c r="G249" s="87"/>
      <c r="H249" s="34">
        <f t="shared" si="1"/>
        <v>138.44999999999999</v>
      </c>
      <c r="I249" s="88" t="s">
        <v>22</v>
      </c>
      <c r="J249" s="21"/>
    </row>
    <row r="250" spans="2:10" ht="14.85" customHeight="1" x14ac:dyDescent="0.25">
      <c r="B250" s="38">
        <v>45723</v>
      </c>
      <c r="C250" s="70" t="s">
        <v>29</v>
      </c>
      <c r="D250" s="39" t="s">
        <v>277</v>
      </c>
      <c r="E250" s="36">
        <v>50</v>
      </c>
      <c r="F250" s="36">
        <v>4.05</v>
      </c>
      <c r="G250" s="87"/>
      <c r="H250" s="34">
        <f t="shared" si="1"/>
        <v>45.95</v>
      </c>
      <c r="I250" s="88" t="s">
        <v>22</v>
      </c>
      <c r="J250" s="21"/>
    </row>
    <row r="251" spans="2:10" ht="14.85" customHeight="1" x14ac:dyDescent="0.25">
      <c r="B251" s="38">
        <v>45723</v>
      </c>
      <c r="C251" s="70" t="s">
        <v>29</v>
      </c>
      <c r="D251" s="39" t="s">
        <v>278</v>
      </c>
      <c r="E251" s="36">
        <v>250</v>
      </c>
      <c r="F251" s="36">
        <v>19.05</v>
      </c>
      <c r="G251" s="87"/>
      <c r="H251" s="34">
        <f t="shared" si="1"/>
        <v>230.95</v>
      </c>
      <c r="I251" s="88" t="s">
        <v>22</v>
      </c>
      <c r="J251" s="21"/>
    </row>
    <row r="252" spans="2:10" ht="14.85" customHeight="1" x14ac:dyDescent="0.25">
      <c r="B252" s="38">
        <v>45723</v>
      </c>
      <c r="C252" s="70" t="s">
        <v>29</v>
      </c>
      <c r="D252" s="39" t="s">
        <v>279</v>
      </c>
      <c r="E252" s="36">
        <v>100</v>
      </c>
      <c r="F252" s="36">
        <v>7.8</v>
      </c>
      <c r="G252" s="87"/>
      <c r="H252" s="34">
        <f t="shared" si="1"/>
        <v>92.2</v>
      </c>
      <c r="I252" s="88" t="s">
        <v>22</v>
      </c>
      <c r="J252" s="21"/>
    </row>
    <row r="253" spans="2:10" ht="14.85" customHeight="1" x14ac:dyDescent="0.25">
      <c r="B253" s="38">
        <v>45723</v>
      </c>
      <c r="C253" s="70" t="s">
        <v>29</v>
      </c>
      <c r="D253" s="39" t="s">
        <v>280</v>
      </c>
      <c r="E253" s="36">
        <v>25</v>
      </c>
      <c r="F253" s="36">
        <v>2.1800000000000002</v>
      </c>
      <c r="G253" s="87"/>
      <c r="H253" s="34">
        <f t="shared" si="1"/>
        <v>22.82</v>
      </c>
      <c r="I253" s="88" t="s">
        <v>22</v>
      </c>
      <c r="J253" s="21"/>
    </row>
    <row r="254" spans="2:10" ht="14.85" customHeight="1" x14ac:dyDescent="0.25">
      <c r="B254" s="38">
        <v>45723</v>
      </c>
      <c r="C254" s="70" t="s">
        <v>29</v>
      </c>
      <c r="D254" s="39" t="s">
        <v>281</v>
      </c>
      <c r="E254" s="36">
        <v>200</v>
      </c>
      <c r="F254" s="36">
        <v>15.3</v>
      </c>
      <c r="G254" s="87"/>
      <c r="H254" s="34">
        <f t="shared" si="1"/>
        <v>184.7</v>
      </c>
      <c r="I254" s="88" t="s">
        <v>22</v>
      </c>
      <c r="J254" s="21"/>
    </row>
    <row r="255" spans="2:10" ht="14.85" customHeight="1" x14ac:dyDescent="0.25">
      <c r="B255" s="38">
        <v>45723</v>
      </c>
      <c r="C255" s="70" t="s">
        <v>29</v>
      </c>
      <c r="D255" s="39" t="s">
        <v>282</v>
      </c>
      <c r="E255" s="36">
        <v>50</v>
      </c>
      <c r="F255" s="36">
        <v>4.05</v>
      </c>
      <c r="G255" s="87"/>
      <c r="H255" s="34">
        <f t="shared" si="1"/>
        <v>45.95</v>
      </c>
      <c r="I255" s="88" t="s">
        <v>22</v>
      </c>
      <c r="J255" s="21"/>
    </row>
    <row r="256" spans="2:10" ht="14.85" customHeight="1" x14ac:dyDescent="0.25">
      <c r="B256" s="38">
        <v>45723</v>
      </c>
      <c r="C256" s="70" t="s">
        <v>29</v>
      </c>
      <c r="D256" s="39" t="s">
        <v>283</v>
      </c>
      <c r="E256" s="36">
        <v>100</v>
      </c>
      <c r="F256" s="36">
        <v>7.8</v>
      </c>
      <c r="G256" s="87"/>
      <c r="H256" s="34">
        <f t="shared" si="1"/>
        <v>92.2</v>
      </c>
      <c r="I256" s="88" t="s">
        <v>22</v>
      </c>
      <c r="J256" s="21"/>
    </row>
    <row r="257" spans="2:10" ht="14.85" customHeight="1" x14ac:dyDescent="0.25">
      <c r="B257" s="38">
        <v>45723</v>
      </c>
      <c r="C257" s="70" t="s">
        <v>29</v>
      </c>
      <c r="D257" s="39" t="s">
        <v>284</v>
      </c>
      <c r="E257" s="36">
        <v>100</v>
      </c>
      <c r="F257" s="36">
        <v>7.8</v>
      </c>
      <c r="G257" s="87"/>
      <c r="H257" s="34">
        <f t="shared" si="1"/>
        <v>92.2</v>
      </c>
      <c r="I257" s="88" t="s">
        <v>22</v>
      </c>
      <c r="J257" s="21"/>
    </row>
    <row r="258" spans="2:10" ht="14.85" customHeight="1" x14ac:dyDescent="0.25">
      <c r="B258" s="38">
        <v>45723</v>
      </c>
      <c r="C258" s="70" t="s">
        <v>29</v>
      </c>
      <c r="D258" s="39" t="s">
        <v>285</v>
      </c>
      <c r="E258" s="36">
        <v>10</v>
      </c>
      <c r="F258" s="36">
        <v>1.05</v>
      </c>
      <c r="G258" s="87"/>
      <c r="H258" s="34">
        <f t="shared" si="1"/>
        <v>8.9499999999999993</v>
      </c>
      <c r="I258" s="88" t="s">
        <v>22</v>
      </c>
      <c r="J258" s="21"/>
    </row>
    <row r="259" spans="2:10" ht="14.85" customHeight="1" x14ac:dyDescent="0.25">
      <c r="B259" s="38">
        <v>45723</v>
      </c>
      <c r="C259" s="70" t="s">
        <v>29</v>
      </c>
      <c r="D259" s="39" t="s">
        <v>286</v>
      </c>
      <c r="E259" s="36">
        <v>25</v>
      </c>
      <c r="F259" s="36">
        <v>2.1800000000000002</v>
      </c>
      <c r="G259" s="87"/>
      <c r="H259" s="34">
        <f t="shared" si="1"/>
        <v>22.82</v>
      </c>
      <c r="I259" s="88" t="s">
        <v>22</v>
      </c>
      <c r="J259" s="21"/>
    </row>
    <row r="260" spans="2:10" ht="14.85" customHeight="1" x14ac:dyDescent="0.25">
      <c r="B260" s="38">
        <v>45723</v>
      </c>
      <c r="C260" s="70" t="s">
        <v>29</v>
      </c>
      <c r="D260" s="39" t="s">
        <v>287</v>
      </c>
      <c r="E260" s="36">
        <v>75</v>
      </c>
      <c r="F260" s="36">
        <v>5.93</v>
      </c>
      <c r="G260" s="87"/>
      <c r="H260" s="34">
        <f t="shared" si="1"/>
        <v>69.069999999999993</v>
      </c>
      <c r="I260" s="88" t="s">
        <v>22</v>
      </c>
      <c r="J260" s="21"/>
    </row>
    <row r="261" spans="2:10" ht="14.85" customHeight="1" x14ac:dyDescent="0.25">
      <c r="B261" s="38">
        <v>45723</v>
      </c>
      <c r="C261" s="70" t="s">
        <v>29</v>
      </c>
      <c r="D261" s="39" t="s">
        <v>288</v>
      </c>
      <c r="E261" s="36">
        <v>500</v>
      </c>
      <c r="F261" s="36">
        <v>37.799999999999997</v>
      </c>
      <c r="G261" s="87"/>
      <c r="H261" s="34">
        <f t="shared" si="1"/>
        <v>462.2</v>
      </c>
      <c r="I261" s="88" t="s">
        <v>22</v>
      </c>
      <c r="J261" s="21"/>
    </row>
    <row r="262" spans="2:10" ht="14.85" customHeight="1" x14ac:dyDescent="0.25">
      <c r="B262" s="38">
        <v>45723</v>
      </c>
      <c r="C262" s="70" t="s">
        <v>29</v>
      </c>
      <c r="D262" s="39" t="s">
        <v>289</v>
      </c>
      <c r="E262" s="36">
        <v>10</v>
      </c>
      <c r="F262" s="36">
        <v>1.05</v>
      </c>
      <c r="G262" s="87"/>
      <c r="H262" s="34">
        <f t="shared" si="1"/>
        <v>8.9499999999999993</v>
      </c>
      <c r="I262" s="88" t="s">
        <v>22</v>
      </c>
      <c r="J262" s="21"/>
    </row>
    <row r="263" spans="2:10" ht="14.85" customHeight="1" x14ac:dyDescent="0.25">
      <c r="B263" s="38">
        <v>45723</v>
      </c>
      <c r="C263" s="70" t="s">
        <v>29</v>
      </c>
      <c r="D263" s="39" t="s">
        <v>290</v>
      </c>
      <c r="E263" s="36">
        <v>50</v>
      </c>
      <c r="F263" s="36">
        <v>4.05</v>
      </c>
      <c r="G263" s="87"/>
      <c r="H263" s="34">
        <f t="shared" si="1"/>
        <v>45.95</v>
      </c>
      <c r="I263" s="88" t="s">
        <v>22</v>
      </c>
      <c r="J263" s="21"/>
    </row>
    <row r="264" spans="2:10" ht="14.85" customHeight="1" x14ac:dyDescent="0.25">
      <c r="B264" s="38">
        <v>45723</v>
      </c>
      <c r="C264" s="70" t="s">
        <v>29</v>
      </c>
      <c r="D264" s="39" t="s">
        <v>291</v>
      </c>
      <c r="E264" s="36">
        <v>500</v>
      </c>
      <c r="F264" s="36">
        <v>37.799999999999997</v>
      </c>
      <c r="G264" s="87"/>
      <c r="H264" s="34">
        <f t="shared" si="1"/>
        <v>462.2</v>
      </c>
      <c r="I264" s="88" t="s">
        <v>22</v>
      </c>
      <c r="J264" s="21"/>
    </row>
    <row r="265" spans="2:10" ht="14.85" customHeight="1" x14ac:dyDescent="0.25">
      <c r="B265" s="38">
        <v>45723</v>
      </c>
      <c r="C265" s="70" t="s">
        <v>29</v>
      </c>
      <c r="D265" s="39" t="s">
        <v>268</v>
      </c>
      <c r="E265" s="36">
        <v>2500</v>
      </c>
      <c r="F265" s="36">
        <v>187.8</v>
      </c>
      <c r="G265" s="87"/>
      <c r="H265" s="34">
        <f t="shared" si="1"/>
        <v>2312.1999999999998</v>
      </c>
      <c r="I265" s="88" t="s">
        <v>22</v>
      </c>
      <c r="J265" s="21"/>
    </row>
    <row r="266" spans="2:10" ht="14.85" customHeight="1" x14ac:dyDescent="0.25">
      <c r="B266" s="38">
        <v>45723</v>
      </c>
      <c r="C266" s="70" t="s">
        <v>29</v>
      </c>
      <c r="D266" s="39" t="s">
        <v>292</v>
      </c>
      <c r="E266" s="36">
        <v>2000</v>
      </c>
      <c r="F266" s="36">
        <v>150.30000000000001</v>
      </c>
      <c r="G266" s="87"/>
      <c r="H266" s="34">
        <f t="shared" si="1"/>
        <v>1849.7</v>
      </c>
      <c r="I266" s="88" t="s">
        <v>22</v>
      </c>
      <c r="J266" s="21"/>
    </row>
    <row r="267" spans="2:10" ht="14.85" customHeight="1" x14ac:dyDescent="0.25">
      <c r="B267" s="38">
        <v>45723</v>
      </c>
      <c r="C267" s="70" t="s">
        <v>29</v>
      </c>
      <c r="D267" s="39" t="s">
        <v>293</v>
      </c>
      <c r="E267" s="36">
        <v>100</v>
      </c>
      <c r="F267" s="36">
        <v>7.8</v>
      </c>
      <c r="G267" s="87"/>
      <c r="H267" s="34">
        <f t="shared" si="1"/>
        <v>92.2</v>
      </c>
      <c r="I267" s="88" t="s">
        <v>22</v>
      </c>
      <c r="J267" s="21"/>
    </row>
    <row r="268" spans="2:10" ht="14.85" customHeight="1" x14ac:dyDescent="0.25">
      <c r="B268" s="38">
        <v>45723</v>
      </c>
      <c r="C268" s="70" t="s">
        <v>29</v>
      </c>
      <c r="D268" s="39" t="s">
        <v>294</v>
      </c>
      <c r="E268" s="36">
        <v>100</v>
      </c>
      <c r="F268" s="36">
        <v>7.8</v>
      </c>
      <c r="G268" s="87"/>
      <c r="H268" s="34">
        <f t="shared" si="1"/>
        <v>92.2</v>
      </c>
      <c r="I268" s="88" t="s">
        <v>22</v>
      </c>
      <c r="J268" s="21"/>
    </row>
    <row r="269" spans="2:10" ht="14.85" customHeight="1" x14ac:dyDescent="0.25">
      <c r="B269" s="38">
        <v>45723</v>
      </c>
      <c r="C269" s="70" t="s">
        <v>29</v>
      </c>
      <c r="D269" s="39" t="s">
        <v>295</v>
      </c>
      <c r="E269" s="36">
        <v>100</v>
      </c>
      <c r="F269" s="36">
        <v>7.8</v>
      </c>
      <c r="G269" s="87"/>
      <c r="H269" s="34">
        <f t="shared" si="1"/>
        <v>92.2</v>
      </c>
      <c r="I269" s="88" t="s">
        <v>22</v>
      </c>
      <c r="J269" s="21"/>
    </row>
    <row r="270" spans="2:10" ht="14.85" customHeight="1" x14ac:dyDescent="0.25">
      <c r="B270" s="38">
        <v>45723</v>
      </c>
      <c r="C270" s="70" t="s">
        <v>29</v>
      </c>
      <c r="D270" s="39" t="s">
        <v>296</v>
      </c>
      <c r="E270" s="36">
        <v>100</v>
      </c>
      <c r="F270" s="36">
        <v>7.8</v>
      </c>
      <c r="G270" s="87"/>
      <c r="H270" s="34">
        <f t="shared" si="1"/>
        <v>92.2</v>
      </c>
      <c r="I270" s="88" t="s">
        <v>22</v>
      </c>
      <c r="J270" s="21"/>
    </row>
    <row r="271" spans="2:10" ht="14.85" customHeight="1" x14ac:dyDescent="0.25">
      <c r="B271" s="38">
        <v>45723</v>
      </c>
      <c r="C271" s="70" t="s">
        <v>29</v>
      </c>
      <c r="D271" s="39" t="s">
        <v>297</v>
      </c>
      <c r="E271" s="36">
        <v>5</v>
      </c>
      <c r="F271" s="36">
        <v>0.67999999999999994</v>
      </c>
      <c r="G271" s="87"/>
      <c r="H271" s="34">
        <f t="shared" si="1"/>
        <v>4.32</v>
      </c>
      <c r="I271" s="88" t="s">
        <v>22</v>
      </c>
      <c r="J271" s="21"/>
    </row>
    <row r="272" spans="2:10" ht="14.85" customHeight="1" x14ac:dyDescent="0.25">
      <c r="B272" s="38">
        <v>45723</v>
      </c>
      <c r="C272" s="70" t="s">
        <v>29</v>
      </c>
      <c r="D272" s="39" t="s">
        <v>298</v>
      </c>
      <c r="E272" s="36">
        <v>100</v>
      </c>
      <c r="F272" s="36">
        <v>7.8</v>
      </c>
      <c r="G272" s="87"/>
      <c r="H272" s="34">
        <f t="shared" si="1"/>
        <v>92.2</v>
      </c>
      <c r="I272" s="88" t="s">
        <v>22</v>
      </c>
      <c r="J272" s="21"/>
    </row>
    <row r="273" spans="2:10" ht="14.85" customHeight="1" x14ac:dyDescent="0.25">
      <c r="B273" s="38">
        <v>45723</v>
      </c>
      <c r="C273" s="70" t="s">
        <v>29</v>
      </c>
      <c r="D273" s="39" t="s">
        <v>299</v>
      </c>
      <c r="E273" s="36">
        <v>100</v>
      </c>
      <c r="F273" s="36">
        <v>7.8</v>
      </c>
      <c r="G273" s="87"/>
      <c r="H273" s="34">
        <f t="shared" si="1"/>
        <v>92.2</v>
      </c>
      <c r="I273" s="88" t="s">
        <v>22</v>
      </c>
      <c r="J273" s="21"/>
    </row>
    <row r="274" spans="2:10" ht="14.85" customHeight="1" x14ac:dyDescent="0.25">
      <c r="B274" s="38">
        <v>45723</v>
      </c>
      <c r="C274" s="70" t="s">
        <v>29</v>
      </c>
      <c r="D274" s="39" t="s">
        <v>300</v>
      </c>
      <c r="E274" s="36">
        <v>500</v>
      </c>
      <c r="F274" s="36">
        <v>37.799999999999997</v>
      </c>
      <c r="G274" s="87"/>
      <c r="H274" s="34">
        <f t="shared" si="1"/>
        <v>462.2</v>
      </c>
      <c r="I274" s="88" t="s">
        <v>22</v>
      </c>
      <c r="J274" s="21"/>
    </row>
    <row r="275" spans="2:10" ht="14.85" customHeight="1" x14ac:dyDescent="0.25">
      <c r="B275" s="38">
        <v>45723</v>
      </c>
      <c r="C275" s="70" t="s">
        <v>29</v>
      </c>
      <c r="D275" s="39" t="s">
        <v>301</v>
      </c>
      <c r="E275" s="36">
        <v>100</v>
      </c>
      <c r="F275" s="36">
        <v>7.8</v>
      </c>
      <c r="G275" s="87"/>
      <c r="H275" s="34">
        <f t="shared" si="1"/>
        <v>92.2</v>
      </c>
      <c r="I275" s="88" t="s">
        <v>22</v>
      </c>
      <c r="J275" s="21"/>
    </row>
    <row r="276" spans="2:10" ht="14.85" customHeight="1" x14ac:dyDescent="0.25">
      <c r="B276" s="38">
        <v>45723</v>
      </c>
      <c r="C276" s="70" t="s">
        <v>29</v>
      </c>
      <c r="D276" s="39" t="s">
        <v>302</v>
      </c>
      <c r="E276" s="36">
        <v>50</v>
      </c>
      <c r="F276" s="36">
        <v>4.05</v>
      </c>
      <c r="G276" s="87"/>
      <c r="H276" s="34">
        <f t="shared" si="1"/>
        <v>45.95</v>
      </c>
      <c r="I276" s="88" t="s">
        <v>22</v>
      </c>
      <c r="J276" s="21"/>
    </row>
    <row r="277" spans="2:10" ht="14.85" customHeight="1" x14ac:dyDescent="0.25">
      <c r="B277" s="38">
        <v>45723</v>
      </c>
      <c r="C277" s="70" t="s">
        <v>29</v>
      </c>
      <c r="D277" s="39" t="s">
        <v>303</v>
      </c>
      <c r="E277" s="36">
        <v>100</v>
      </c>
      <c r="F277" s="36">
        <v>7.8</v>
      </c>
      <c r="G277" s="87"/>
      <c r="H277" s="34">
        <f t="shared" si="1"/>
        <v>92.2</v>
      </c>
      <c r="I277" s="88" t="s">
        <v>22</v>
      </c>
      <c r="J277" s="21"/>
    </row>
    <row r="278" spans="2:10" ht="14.85" customHeight="1" x14ac:dyDescent="0.25">
      <c r="B278" s="38">
        <v>45723</v>
      </c>
      <c r="C278" s="70" t="s">
        <v>29</v>
      </c>
      <c r="D278" s="39" t="s">
        <v>304</v>
      </c>
      <c r="E278" s="36">
        <v>100</v>
      </c>
      <c r="F278" s="36">
        <v>7.8</v>
      </c>
      <c r="G278" s="87"/>
      <c r="H278" s="34">
        <f t="shared" si="1"/>
        <v>92.2</v>
      </c>
      <c r="I278" s="88" t="s">
        <v>22</v>
      </c>
      <c r="J278" s="21"/>
    </row>
    <row r="279" spans="2:10" ht="14.85" customHeight="1" x14ac:dyDescent="0.25">
      <c r="B279" s="38">
        <v>45723</v>
      </c>
      <c r="C279" s="70" t="s">
        <v>29</v>
      </c>
      <c r="D279" s="39" t="s">
        <v>305</v>
      </c>
      <c r="E279" s="36">
        <v>5.69</v>
      </c>
      <c r="F279" s="36">
        <v>0.72</v>
      </c>
      <c r="G279" s="87"/>
      <c r="H279" s="34">
        <f t="shared" si="1"/>
        <v>4.9700000000000006</v>
      </c>
      <c r="I279" s="88" t="s">
        <v>22</v>
      </c>
      <c r="J279" s="21"/>
    </row>
    <row r="280" spans="2:10" ht="14.85" customHeight="1" x14ac:dyDescent="0.25">
      <c r="B280" s="38">
        <v>45723</v>
      </c>
      <c r="C280" s="70" t="s">
        <v>29</v>
      </c>
      <c r="D280" s="39" t="s">
        <v>306</v>
      </c>
      <c r="E280" s="36">
        <v>100</v>
      </c>
      <c r="F280" s="36">
        <v>7.8</v>
      </c>
      <c r="G280" s="87"/>
      <c r="H280" s="34">
        <f t="shared" si="1"/>
        <v>92.2</v>
      </c>
      <c r="I280" s="88" t="s">
        <v>22</v>
      </c>
      <c r="J280" s="21"/>
    </row>
    <row r="281" spans="2:10" ht="14.85" customHeight="1" x14ac:dyDescent="0.25">
      <c r="B281" s="38">
        <v>45723</v>
      </c>
      <c r="C281" s="70" t="s">
        <v>29</v>
      </c>
      <c r="D281" s="39" t="s">
        <v>307</v>
      </c>
      <c r="E281" s="36">
        <v>10</v>
      </c>
      <c r="F281" s="36">
        <v>1.05</v>
      </c>
      <c r="G281" s="87"/>
      <c r="H281" s="34">
        <f t="shared" si="1"/>
        <v>8.9499999999999993</v>
      </c>
      <c r="I281" s="88" t="s">
        <v>22</v>
      </c>
      <c r="J281" s="21"/>
    </row>
    <row r="282" spans="2:10" ht="14.85" customHeight="1" x14ac:dyDescent="0.25">
      <c r="B282" s="38">
        <v>45723</v>
      </c>
      <c r="C282" s="70" t="s">
        <v>29</v>
      </c>
      <c r="D282" s="39" t="s">
        <v>308</v>
      </c>
      <c r="E282" s="36">
        <v>100</v>
      </c>
      <c r="F282" s="36">
        <v>7.8</v>
      </c>
      <c r="G282" s="87"/>
      <c r="H282" s="34">
        <f t="shared" si="1"/>
        <v>92.2</v>
      </c>
      <c r="I282" s="88" t="s">
        <v>22</v>
      </c>
      <c r="J282" s="21"/>
    </row>
    <row r="283" spans="2:10" ht="14.85" customHeight="1" x14ac:dyDescent="0.25">
      <c r="B283" s="38">
        <v>45723</v>
      </c>
      <c r="C283" s="70" t="s">
        <v>29</v>
      </c>
      <c r="D283" s="39" t="s">
        <v>309</v>
      </c>
      <c r="E283" s="36">
        <v>100</v>
      </c>
      <c r="F283" s="36">
        <v>7.8</v>
      </c>
      <c r="G283" s="87"/>
      <c r="H283" s="34">
        <f t="shared" si="1"/>
        <v>92.2</v>
      </c>
      <c r="I283" s="88" t="s">
        <v>22</v>
      </c>
      <c r="J283" s="21"/>
    </row>
    <row r="284" spans="2:10" ht="14.85" customHeight="1" x14ac:dyDescent="0.25">
      <c r="B284" s="38">
        <v>45723</v>
      </c>
      <c r="C284" s="70" t="s">
        <v>29</v>
      </c>
      <c r="D284" s="39" t="s">
        <v>310</v>
      </c>
      <c r="E284" s="36">
        <v>500</v>
      </c>
      <c r="F284" s="36">
        <v>37.799999999999997</v>
      </c>
      <c r="G284" s="87"/>
      <c r="H284" s="34">
        <f t="shared" si="1"/>
        <v>462.2</v>
      </c>
      <c r="I284" s="88" t="s">
        <v>22</v>
      </c>
      <c r="J284" s="21"/>
    </row>
    <row r="285" spans="2:10" ht="14.85" customHeight="1" x14ac:dyDescent="0.25">
      <c r="B285" s="38">
        <v>45723</v>
      </c>
      <c r="C285" s="70" t="s">
        <v>29</v>
      </c>
      <c r="D285" s="39" t="s">
        <v>311</v>
      </c>
      <c r="E285" s="36">
        <v>100</v>
      </c>
      <c r="F285" s="36">
        <v>7.8</v>
      </c>
      <c r="G285" s="87"/>
      <c r="H285" s="34">
        <f t="shared" si="1"/>
        <v>92.2</v>
      </c>
      <c r="I285" s="88" t="s">
        <v>22</v>
      </c>
      <c r="J285" s="21"/>
    </row>
    <row r="286" spans="2:10" ht="14.85" customHeight="1" x14ac:dyDescent="0.25">
      <c r="B286" s="38">
        <v>45723</v>
      </c>
      <c r="C286" s="70" t="s">
        <v>29</v>
      </c>
      <c r="D286" s="39" t="s">
        <v>209</v>
      </c>
      <c r="E286" s="36">
        <v>100</v>
      </c>
      <c r="F286" s="36">
        <v>7.8</v>
      </c>
      <c r="G286" s="87"/>
      <c r="H286" s="34">
        <f t="shared" si="1"/>
        <v>92.2</v>
      </c>
      <c r="I286" s="88" t="s">
        <v>22</v>
      </c>
      <c r="J286" s="21"/>
    </row>
    <row r="287" spans="2:10" ht="14.85" customHeight="1" x14ac:dyDescent="0.25">
      <c r="B287" s="38">
        <v>45723</v>
      </c>
      <c r="C287" s="70" t="s">
        <v>29</v>
      </c>
      <c r="D287" s="39" t="s">
        <v>312</v>
      </c>
      <c r="E287" s="36">
        <v>10</v>
      </c>
      <c r="F287" s="36">
        <v>1.05</v>
      </c>
      <c r="G287" s="87"/>
      <c r="H287" s="34">
        <f t="shared" si="1"/>
        <v>8.9499999999999993</v>
      </c>
      <c r="I287" s="88" t="s">
        <v>22</v>
      </c>
      <c r="J287" s="21"/>
    </row>
    <row r="288" spans="2:10" ht="14.85" customHeight="1" x14ac:dyDescent="0.25">
      <c r="B288" s="38">
        <v>45723</v>
      </c>
      <c r="C288" s="70" t="s">
        <v>29</v>
      </c>
      <c r="D288" s="39" t="s">
        <v>313</v>
      </c>
      <c r="E288" s="36">
        <v>5</v>
      </c>
      <c r="F288" s="36">
        <v>0.67999999999999994</v>
      </c>
      <c r="G288" s="87"/>
      <c r="H288" s="34">
        <f t="shared" si="1"/>
        <v>4.32</v>
      </c>
      <c r="I288" s="88" t="s">
        <v>22</v>
      </c>
      <c r="J288" s="21"/>
    </row>
    <row r="289" spans="2:10" ht="14.85" customHeight="1" x14ac:dyDescent="0.25">
      <c r="B289" s="38">
        <v>45723</v>
      </c>
      <c r="C289" s="70" t="s">
        <v>29</v>
      </c>
      <c r="D289" s="39" t="s">
        <v>314</v>
      </c>
      <c r="E289" s="36">
        <v>100</v>
      </c>
      <c r="F289" s="36">
        <v>7.8</v>
      </c>
      <c r="G289" s="87"/>
      <c r="H289" s="34">
        <f t="shared" si="1"/>
        <v>92.2</v>
      </c>
      <c r="I289" s="88" t="s">
        <v>22</v>
      </c>
      <c r="J289" s="21"/>
    </row>
    <row r="290" spans="2:10" ht="14.85" customHeight="1" x14ac:dyDescent="0.25">
      <c r="B290" s="38">
        <v>45723</v>
      </c>
      <c r="C290" s="70" t="s">
        <v>29</v>
      </c>
      <c r="D290" s="39" t="s">
        <v>315</v>
      </c>
      <c r="E290" s="36">
        <v>25</v>
      </c>
      <c r="F290" s="36">
        <v>2.1800000000000002</v>
      </c>
      <c r="G290" s="87"/>
      <c r="H290" s="34">
        <f t="shared" si="1"/>
        <v>22.82</v>
      </c>
      <c r="I290" s="88" t="s">
        <v>22</v>
      </c>
      <c r="J290" s="21"/>
    </row>
    <row r="291" spans="2:10" ht="14.85" customHeight="1" x14ac:dyDescent="0.25">
      <c r="B291" s="38">
        <v>45723</v>
      </c>
      <c r="C291" s="70" t="s">
        <v>29</v>
      </c>
      <c r="D291" s="39" t="s">
        <v>316</v>
      </c>
      <c r="E291" s="36">
        <v>100</v>
      </c>
      <c r="F291" s="36">
        <v>7.8</v>
      </c>
      <c r="G291" s="87"/>
      <c r="H291" s="34">
        <f t="shared" si="1"/>
        <v>92.2</v>
      </c>
      <c r="I291" s="88" t="s">
        <v>22</v>
      </c>
      <c r="J291" s="21"/>
    </row>
    <row r="292" spans="2:10" ht="14.85" customHeight="1" x14ac:dyDescent="0.25">
      <c r="B292" s="38">
        <v>45723</v>
      </c>
      <c r="C292" s="70" t="s">
        <v>29</v>
      </c>
      <c r="D292" s="39" t="s">
        <v>297</v>
      </c>
      <c r="E292" s="36">
        <v>6.69</v>
      </c>
      <c r="F292" s="36">
        <v>0.8</v>
      </c>
      <c r="G292" s="87"/>
      <c r="H292" s="34">
        <f t="shared" si="1"/>
        <v>5.8900000000000006</v>
      </c>
      <c r="I292" s="88" t="s">
        <v>22</v>
      </c>
      <c r="J292" s="21"/>
    </row>
    <row r="293" spans="2:10" ht="14.85" customHeight="1" x14ac:dyDescent="0.25">
      <c r="B293" s="38">
        <v>45723</v>
      </c>
      <c r="C293" s="70" t="s">
        <v>29</v>
      </c>
      <c r="D293" s="39" t="s">
        <v>317</v>
      </c>
      <c r="E293" s="36">
        <v>100</v>
      </c>
      <c r="F293" s="36">
        <v>7.8</v>
      </c>
      <c r="G293" s="87"/>
      <c r="H293" s="34">
        <f t="shared" si="1"/>
        <v>92.2</v>
      </c>
      <c r="I293" s="88" t="s">
        <v>22</v>
      </c>
      <c r="J293" s="21"/>
    </row>
    <row r="294" spans="2:10" ht="14.85" customHeight="1" x14ac:dyDescent="0.25">
      <c r="B294" s="38">
        <v>45723</v>
      </c>
      <c r="C294" s="70" t="s">
        <v>29</v>
      </c>
      <c r="D294" s="39" t="s">
        <v>318</v>
      </c>
      <c r="E294" s="36">
        <v>5</v>
      </c>
      <c r="F294" s="36">
        <v>0.67999999999999994</v>
      </c>
      <c r="G294" s="87"/>
      <c r="H294" s="34">
        <f t="shared" si="1"/>
        <v>4.32</v>
      </c>
      <c r="I294" s="88" t="s">
        <v>22</v>
      </c>
      <c r="J294" s="21"/>
    </row>
    <row r="295" spans="2:10" ht="14.85" customHeight="1" x14ac:dyDescent="0.25">
      <c r="B295" s="38">
        <v>45723</v>
      </c>
      <c r="C295" s="70" t="s">
        <v>29</v>
      </c>
      <c r="D295" s="39" t="s">
        <v>319</v>
      </c>
      <c r="E295" s="36">
        <v>10</v>
      </c>
      <c r="F295" s="36">
        <v>1.05</v>
      </c>
      <c r="G295" s="87"/>
      <c r="H295" s="34">
        <f t="shared" si="1"/>
        <v>8.9499999999999993</v>
      </c>
      <c r="I295" s="88" t="s">
        <v>22</v>
      </c>
      <c r="J295" s="21"/>
    </row>
    <row r="296" spans="2:10" ht="14.85" customHeight="1" x14ac:dyDescent="0.25">
      <c r="B296" s="38">
        <v>45723</v>
      </c>
      <c r="C296" s="70" t="s">
        <v>29</v>
      </c>
      <c r="D296" s="39" t="s">
        <v>320</v>
      </c>
      <c r="E296" s="36">
        <v>50</v>
      </c>
      <c r="F296" s="36">
        <v>4.05</v>
      </c>
      <c r="G296" s="87"/>
      <c r="H296" s="34">
        <f t="shared" si="1"/>
        <v>45.95</v>
      </c>
      <c r="I296" s="88" t="s">
        <v>22</v>
      </c>
      <c r="J296" s="21"/>
    </row>
    <row r="297" spans="2:10" ht="14.85" customHeight="1" x14ac:dyDescent="0.25">
      <c r="B297" s="38">
        <v>45723</v>
      </c>
      <c r="C297" s="70" t="s">
        <v>29</v>
      </c>
      <c r="D297" s="39" t="s">
        <v>321</v>
      </c>
      <c r="E297" s="36">
        <v>20</v>
      </c>
      <c r="F297" s="36">
        <v>1.8</v>
      </c>
      <c r="G297" s="87"/>
      <c r="H297" s="34">
        <f t="shared" si="1"/>
        <v>18.2</v>
      </c>
      <c r="I297" s="88" t="s">
        <v>22</v>
      </c>
      <c r="J297" s="21"/>
    </row>
    <row r="298" spans="2:10" ht="14.85" customHeight="1" x14ac:dyDescent="0.25">
      <c r="B298" s="38">
        <v>45723</v>
      </c>
      <c r="C298" s="70" t="s">
        <v>29</v>
      </c>
      <c r="D298" s="39" t="s">
        <v>322</v>
      </c>
      <c r="E298" s="36">
        <v>50</v>
      </c>
      <c r="F298" s="36">
        <v>4.05</v>
      </c>
      <c r="G298" s="87"/>
      <c r="H298" s="34">
        <f t="shared" si="1"/>
        <v>45.95</v>
      </c>
      <c r="I298" s="88" t="s">
        <v>22</v>
      </c>
      <c r="J298" s="21"/>
    </row>
    <row r="299" spans="2:10" ht="14.85" customHeight="1" x14ac:dyDescent="0.25">
      <c r="B299" s="38">
        <v>45723</v>
      </c>
      <c r="C299" s="70" t="s">
        <v>29</v>
      </c>
      <c r="D299" s="39" t="s">
        <v>323</v>
      </c>
      <c r="E299" s="36">
        <v>100</v>
      </c>
      <c r="F299" s="36">
        <v>7.8</v>
      </c>
      <c r="G299" s="87"/>
      <c r="H299" s="34">
        <f t="shared" si="1"/>
        <v>92.2</v>
      </c>
      <c r="I299" s="88" t="s">
        <v>22</v>
      </c>
      <c r="J299" s="21"/>
    </row>
    <row r="300" spans="2:10" ht="14.85" customHeight="1" x14ac:dyDescent="0.25">
      <c r="B300" s="38">
        <v>45723</v>
      </c>
      <c r="C300" s="70" t="s">
        <v>29</v>
      </c>
      <c r="D300" s="39" t="s">
        <v>324</v>
      </c>
      <c r="E300" s="36">
        <v>100</v>
      </c>
      <c r="F300" s="36">
        <v>7.8</v>
      </c>
      <c r="G300" s="87"/>
      <c r="H300" s="34">
        <f t="shared" si="1"/>
        <v>92.2</v>
      </c>
      <c r="I300" s="88" t="s">
        <v>22</v>
      </c>
      <c r="J300" s="21"/>
    </row>
    <row r="301" spans="2:10" ht="14.85" customHeight="1" x14ac:dyDescent="0.25">
      <c r="B301" s="38">
        <v>45723</v>
      </c>
      <c r="C301" s="70" t="s">
        <v>29</v>
      </c>
      <c r="D301" s="39" t="s">
        <v>325</v>
      </c>
      <c r="E301" s="36">
        <v>100</v>
      </c>
      <c r="F301" s="36">
        <v>7.8</v>
      </c>
      <c r="G301" s="87"/>
      <c r="H301" s="34">
        <f t="shared" si="1"/>
        <v>92.2</v>
      </c>
      <c r="I301" s="88" t="s">
        <v>22</v>
      </c>
      <c r="J301" s="21"/>
    </row>
    <row r="302" spans="2:10" ht="14.85" customHeight="1" x14ac:dyDescent="0.25">
      <c r="B302" s="38">
        <v>45723</v>
      </c>
      <c r="C302" s="70" t="s">
        <v>29</v>
      </c>
      <c r="D302" s="39" t="s">
        <v>323</v>
      </c>
      <c r="E302" s="36">
        <v>100</v>
      </c>
      <c r="F302" s="36">
        <v>7.8</v>
      </c>
      <c r="G302" s="87"/>
      <c r="H302" s="34">
        <f t="shared" si="1"/>
        <v>92.2</v>
      </c>
      <c r="I302" s="88" t="s">
        <v>22</v>
      </c>
      <c r="J302" s="21"/>
    </row>
    <row r="303" spans="2:10" ht="14.85" customHeight="1" x14ac:dyDescent="0.25">
      <c r="B303" s="38">
        <v>45723</v>
      </c>
      <c r="C303" s="70" t="s">
        <v>29</v>
      </c>
      <c r="D303" s="39" t="s">
        <v>326</v>
      </c>
      <c r="E303" s="36">
        <v>50</v>
      </c>
      <c r="F303" s="36">
        <v>4.05</v>
      </c>
      <c r="G303" s="87"/>
      <c r="H303" s="34">
        <f t="shared" si="1"/>
        <v>45.95</v>
      </c>
      <c r="I303" s="88" t="s">
        <v>22</v>
      </c>
      <c r="J303" s="21"/>
    </row>
    <row r="304" spans="2:10" ht="14.85" customHeight="1" x14ac:dyDescent="0.25">
      <c r="B304" s="38">
        <v>45723</v>
      </c>
      <c r="C304" s="70" t="s">
        <v>29</v>
      </c>
      <c r="D304" s="39" t="s">
        <v>327</v>
      </c>
      <c r="E304" s="36">
        <v>50</v>
      </c>
      <c r="F304" s="36">
        <v>4.05</v>
      </c>
      <c r="G304" s="87"/>
      <c r="H304" s="34">
        <f t="shared" si="1"/>
        <v>45.95</v>
      </c>
      <c r="I304" s="88" t="s">
        <v>22</v>
      </c>
      <c r="J304" s="21"/>
    </row>
    <row r="305" spans="2:10" ht="14.85" customHeight="1" x14ac:dyDescent="0.25">
      <c r="B305" s="38">
        <v>45723</v>
      </c>
      <c r="C305" s="70" t="s">
        <v>29</v>
      </c>
      <c r="D305" s="39" t="s">
        <v>328</v>
      </c>
      <c r="E305" s="36">
        <v>100</v>
      </c>
      <c r="F305" s="36">
        <v>7.8</v>
      </c>
      <c r="G305" s="87"/>
      <c r="H305" s="34">
        <f t="shared" si="1"/>
        <v>92.2</v>
      </c>
      <c r="I305" s="88" t="s">
        <v>22</v>
      </c>
      <c r="J305" s="21"/>
    </row>
    <row r="306" spans="2:10" ht="14.85" customHeight="1" x14ac:dyDescent="0.25">
      <c r="B306" s="38">
        <v>45723</v>
      </c>
      <c r="C306" s="70" t="s">
        <v>29</v>
      </c>
      <c r="D306" s="39" t="s">
        <v>329</v>
      </c>
      <c r="E306" s="36">
        <v>200</v>
      </c>
      <c r="F306" s="36">
        <v>15.3</v>
      </c>
      <c r="G306" s="87"/>
      <c r="H306" s="34">
        <f t="shared" si="1"/>
        <v>184.7</v>
      </c>
      <c r="I306" s="88" t="s">
        <v>22</v>
      </c>
      <c r="J306" s="21"/>
    </row>
    <row r="307" spans="2:10" ht="14.85" customHeight="1" x14ac:dyDescent="0.25">
      <c r="B307" s="38">
        <v>45723</v>
      </c>
      <c r="C307" s="70" t="s">
        <v>29</v>
      </c>
      <c r="D307" s="39" t="s">
        <v>330</v>
      </c>
      <c r="E307" s="36">
        <v>5</v>
      </c>
      <c r="F307" s="36">
        <v>0.67999999999999994</v>
      </c>
      <c r="G307" s="87"/>
      <c r="H307" s="34">
        <f t="shared" si="1"/>
        <v>4.32</v>
      </c>
      <c r="I307" s="88" t="s">
        <v>22</v>
      </c>
      <c r="J307" s="21"/>
    </row>
    <row r="308" spans="2:10" ht="14.85" customHeight="1" x14ac:dyDescent="0.25">
      <c r="B308" s="38">
        <v>45723</v>
      </c>
      <c r="C308" s="70" t="s">
        <v>29</v>
      </c>
      <c r="D308" s="39" t="s">
        <v>331</v>
      </c>
      <c r="E308" s="36">
        <v>50</v>
      </c>
      <c r="F308" s="36">
        <v>4.05</v>
      </c>
      <c r="G308" s="87"/>
      <c r="H308" s="34">
        <f t="shared" si="1"/>
        <v>45.95</v>
      </c>
      <c r="I308" s="88" t="s">
        <v>22</v>
      </c>
      <c r="J308" s="21"/>
    </row>
    <row r="309" spans="2:10" ht="14.85" customHeight="1" x14ac:dyDescent="0.25">
      <c r="B309" s="38">
        <v>45723</v>
      </c>
      <c r="C309" s="70" t="s">
        <v>29</v>
      </c>
      <c r="D309" s="39" t="s">
        <v>332</v>
      </c>
      <c r="E309" s="36">
        <v>50</v>
      </c>
      <c r="F309" s="36">
        <v>4.05</v>
      </c>
      <c r="G309" s="87"/>
      <c r="H309" s="34">
        <f t="shared" si="1"/>
        <v>45.95</v>
      </c>
      <c r="I309" s="88" t="s">
        <v>22</v>
      </c>
      <c r="J309" s="21"/>
    </row>
    <row r="310" spans="2:10" ht="14.85" customHeight="1" x14ac:dyDescent="0.25">
      <c r="B310" s="38">
        <v>45723</v>
      </c>
      <c r="C310" s="70" t="s">
        <v>29</v>
      </c>
      <c r="D310" s="39" t="s">
        <v>333</v>
      </c>
      <c r="E310" s="36">
        <v>100</v>
      </c>
      <c r="F310" s="36">
        <v>7.8</v>
      </c>
      <c r="G310" s="87"/>
      <c r="H310" s="34">
        <f t="shared" si="1"/>
        <v>92.2</v>
      </c>
      <c r="I310" s="88" t="s">
        <v>22</v>
      </c>
      <c r="J310" s="21"/>
    </row>
    <row r="311" spans="2:10" ht="14.85" customHeight="1" x14ac:dyDescent="0.25">
      <c r="B311" s="38">
        <v>45723</v>
      </c>
      <c r="C311" s="70" t="s">
        <v>29</v>
      </c>
      <c r="D311" s="39" t="s">
        <v>334</v>
      </c>
      <c r="E311" s="36">
        <v>25</v>
      </c>
      <c r="F311" s="36">
        <v>1.0550000000000002</v>
      </c>
      <c r="G311" s="87"/>
      <c r="H311" s="34">
        <f t="shared" si="1"/>
        <v>23.945</v>
      </c>
      <c r="I311" s="88" t="s">
        <v>22</v>
      </c>
      <c r="J311" s="21"/>
    </row>
    <row r="312" spans="2:10" ht="14.85" customHeight="1" x14ac:dyDescent="0.25">
      <c r="B312" s="38">
        <v>45723</v>
      </c>
      <c r="C312" s="70" t="s">
        <v>29</v>
      </c>
      <c r="D312" s="39" t="s">
        <v>335</v>
      </c>
      <c r="E312" s="36">
        <v>50</v>
      </c>
      <c r="F312" s="36">
        <v>4.05</v>
      </c>
      <c r="G312" s="87"/>
      <c r="H312" s="34">
        <f t="shared" si="1"/>
        <v>45.95</v>
      </c>
      <c r="I312" s="88" t="s">
        <v>22</v>
      </c>
      <c r="J312" s="21"/>
    </row>
    <row r="313" spans="2:10" ht="14.85" customHeight="1" x14ac:dyDescent="0.25">
      <c r="B313" s="38">
        <v>45723</v>
      </c>
      <c r="C313" s="70" t="s">
        <v>29</v>
      </c>
      <c r="D313" s="39" t="s">
        <v>336</v>
      </c>
      <c r="E313" s="36">
        <v>20</v>
      </c>
      <c r="F313" s="36">
        <v>1.8</v>
      </c>
      <c r="G313" s="87"/>
      <c r="H313" s="34">
        <f t="shared" si="1"/>
        <v>18.2</v>
      </c>
      <c r="I313" s="88" t="s">
        <v>22</v>
      </c>
      <c r="J313" s="21"/>
    </row>
    <row r="314" spans="2:10" ht="14.85" customHeight="1" x14ac:dyDescent="0.25">
      <c r="B314" s="38">
        <v>45723</v>
      </c>
      <c r="C314" s="70" t="s">
        <v>29</v>
      </c>
      <c r="D314" s="39" t="s">
        <v>337</v>
      </c>
      <c r="E314" s="36">
        <v>100</v>
      </c>
      <c r="F314" s="36">
        <v>7.8</v>
      </c>
      <c r="G314" s="87"/>
      <c r="H314" s="34">
        <f t="shared" si="1"/>
        <v>92.2</v>
      </c>
      <c r="I314" s="88" t="s">
        <v>22</v>
      </c>
      <c r="J314" s="21"/>
    </row>
    <row r="315" spans="2:10" ht="14.85" customHeight="1" x14ac:dyDescent="0.25">
      <c r="B315" s="38">
        <v>45723</v>
      </c>
      <c r="C315" s="70" t="s">
        <v>29</v>
      </c>
      <c r="D315" s="39" t="s">
        <v>338</v>
      </c>
      <c r="E315" s="36">
        <v>100</v>
      </c>
      <c r="F315" s="36">
        <v>7.8</v>
      </c>
      <c r="G315" s="87"/>
      <c r="H315" s="34">
        <f t="shared" si="1"/>
        <v>92.2</v>
      </c>
      <c r="I315" s="88" t="s">
        <v>22</v>
      </c>
      <c r="J315" s="21"/>
    </row>
    <row r="316" spans="2:10" ht="14.85" customHeight="1" x14ac:dyDescent="0.25">
      <c r="B316" s="38">
        <v>45723</v>
      </c>
      <c r="C316" s="70" t="s">
        <v>29</v>
      </c>
      <c r="D316" s="39" t="s">
        <v>339</v>
      </c>
      <c r="E316" s="36">
        <v>100</v>
      </c>
      <c r="F316" s="36">
        <v>7.8</v>
      </c>
      <c r="G316" s="87"/>
      <c r="H316" s="34">
        <f t="shared" si="1"/>
        <v>92.2</v>
      </c>
      <c r="I316" s="88" t="s">
        <v>22</v>
      </c>
      <c r="J316" s="21"/>
    </row>
    <row r="317" spans="2:10" ht="14.85" customHeight="1" x14ac:dyDescent="0.25">
      <c r="B317" s="38">
        <v>45723</v>
      </c>
      <c r="C317" s="70" t="s">
        <v>29</v>
      </c>
      <c r="D317" s="39" t="s">
        <v>340</v>
      </c>
      <c r="E317" s="36">
        <v>100</v>
      </c>
      <c r="F317" s="36">
        <v>7.8</v>
      </c>
      <c r="G317" s="87"/>
      <c r="H317" s="34">
        <f t="shared" si="1"/>
        <v>92.2</v>
      </c>
      <c r="I317" s="88" t="s">
        <v>22</v>
      </c>
      <c r="J317" s="21"/>
    </row>
    <row r="318" spans="2:10" ht="14.85" customHeight="1" x14ac:dyDescent="0.25">
      <c r="B318" s="38">
        <v>45723</v>
      </c>
      <c r="C318" s="70" t="s">
        <v>29</v>
      </c>
      <c r="D318" s="39" t="s">
        <v>341</v>
      </c>
      <c r="E318" s="36">
        <v>150</v>
      </c>
      <c r="F318" s="36">
        <v>11.55</v>
      </c>
      <c r="G318" s="87"/>
      <c r="H318" s="34">
        <f t="shared" si="1"/>
        <v>138.44999999999999</v>
      </c>
      <c r="I318" s="88" t="s">
        <v>22</v>
      </c>
      <c r="J318" s="21"/>
    </row>
    <row r="319" spans="2:10" ht="14.85" customHeight="1" x14ac:dyDescent="0.25">
      <c r="B319" s="38">
        <v>45723</v>
      </c>
      <c r="C319" s="70" t="s">
        <v>29</v>
      </c>
      <c r="D319" s="39" t="s">
        <v>342</v>
      </c>
      <c r="E319" s="36">
        <v>100</v>
      </c>
      <c r="F319" s="36">
        <v>7.3</v>
      </c>
      <c r="G319" s="87"/>
      <c r="H319" s="34">
        <f t="shared" si="1"/>
        <v>92.7</v>
      </c>
      <c r="I319" s="88" t="s">
        <v>71</v>
      </c>
      <c r="J319" s="21"/>
    </row>
    <row r="320" spans="2:10" ht="14.85" customHeight="1" x14ac:dyDescent="0.25">
      <c r="B320" s="38">
        <v>45723</v>
      </c>
      <c r="C320" s="70" t="s">
        <v>29</v>
      </c>
      <c r="D320" s="39" t="s">
        <v>339</v>
      </c>
      <c r="E320" s="36">
        <v>100</v>
      </c>
      <c r="F320" s="36">
        <v>7.8</v>
      </c>
      <c r="G320" s="87"/>
      <c r="H320" s="34">
        <f t="shared" si="1"/>
        <v>92.2</v>
      </c>
      <c r="I320" s="88" t="s">
        <v>22</v>
      </c>
      <c r="J320" s="21"/>
    </row>
    <row r="321" spans="2:10" ht="14.85" customHeight="1" x14ac:dyDescent="0.25">
      <c r="B321" s="38">
        <v>45723</v>
      </c>
      <c r="C321" s="70" t="s">
        <v>29</v>
      </c>
      <c r="D321" s="39" t="s">
        <v>339</v>
      </c>
      <c r="E321" s="36">
        <v>100</v>
      </c>
      <c r="F321" s="36">
        <v>7.8</v>
      </c>
      <c r="G321" s="87"/>
      <c r="H321" s="34">
        <f t="shared" si="1"/>
        <v>92.2</v>
      </c>
      <c r="I321" s="88" t="s">
        <v>22</v>
      </c>
      <c r="J321" s="21"/>
    </row>
    <row r="322" spans="2:10" ht="14.85" customHeight="1" x14ac:dyDescent="0.25">
      <c r="B322" s="38">
        <v>45726</v>
      </c>
      <c r="C322" s="70" t="s">
        <v>29</v>
      </c>
      <c r="D322" s="39" t="s">
        <v>343</v>
      </c>
      <c r="E322" s="36">
        <v>50</v>
      </c>
      <c r="F322" s="36">
        <v>3.65</v>
      </c>
      <c r="G322" s="87"/>
      <c r="H322" s="34">
        <f t="shared" si="1"/>
        <v>46.35</v>
      </c>
      <c r="I322" s="88" t="s">
        <v>30</v>
      </c>
      <c r="J322" s="21"/>
    </row>
    <row r="323" spans="2:10" ht="14.85" customHeight="1" x14ac:dyDescent="0.25">
      <c r="B323" s="38">
        <v>45726</v>
      </c>
      <c r="C323" s="70" t="s">
        <v>29</v>
      </c>
      <c r="D323" s="39" t="s">
        <v>344</v>
      </c>
      <c r="E323" s="36">
        <v>250</v>
      </c>
      <c r="F323" s="36">
        <v>18.25</v>
      </c>
      <c r="G323" s="87"/>
      <c r="H323" s="34">
        <f t="shared" si="1"/>
        <v>231.75</v>
      </c>
      <c r="I323" s="88" t="s">
        <v>30</v>
      </c>
      <c r="J323" s="21"/>
    </row>
    <row r="324" spans="2:10" ht="14.85" customHeight="1" x14ac:dyDescent="0.25">
      <c r="B324" s="38">
        <v>45726</v>
      </c>
      <c r="C324" s="70" t="s">
        <v>29</v>
      </c>
      <c r="D324" s="39" t="s">
        <v>345</v>
      </c>
      <c r="E324" s="36">
        <v>250</v>
      </c>
      <c r="F324" s="36">
        <v>18.25</v>
      </c>
      <c r="G324" s="87"/>
      <c r="H324" s="34">
        <f t="shared" ref="H324:H387" si="2">E324-F324-G324</f>
        <v>231.75</v>
      </c>
      <c r="I324" s="88" t="s">
        <v>30</v>
      </c>
      <c r="J324" s="21"/>
    </row>
    <row r="325" spans="2:10" ht="14.85" customHeight="1" x14ac:dyDescent="0.25">
      <c r="B325" s="38">
        <v>45726</v>
      </c>
      <c r="C325" s="70" t="s">
        <v>29</v>
      </c>
      <c r="D325" s="39" t="s">
        <v>346</v>
      </c>
      <c r="E325" s="36">
        <v>25</v>
      </c>
      <c r="F325" s="36">
        <v>1.83</v>
      </c>
      <c r="G325" s="87"/>
      <c r="H325" s="34">
        <f t="shared" si="2"/>
        <v>23.17</v>
      </c>
      <c r="I325" s="88" t="s">
        <v>30</v>
      </c>
      <c r="J325" s="21"/>
    </row>
    <row r="326" spans="2:10" ht="14.85" customHeight="1" x14ac:dyDescent="0.25">
      <c r="B326" s="38">
        <v>45726</v>
      </c>
      <c r="C326" s="70" t="s">
        <v>29</v>
      </c>
      <c r="D326" s="39" t="s">
        <v>347</v>
      </c>
      <c r="E326" s="36">
        <v>1000</v>
      </c>
      <c r="F326" s="36">
        <v>73</v>
      </c>
      <c r="G326" s="87"/>
      <c r="H326" s="34">
        <f t="shared" si="2"/>
        <v>927</v>
      </c>
      <c r="I326" s="88" t="s">
        <v>30</v>
      </c>
      <c r="J326" s="21"/>
    </row>
    <row r="327" spans="2:10" ht="14.85" customHeight="1" x14ac:dyDescent="0.25">
      <c r="B327" s="38">
        <v>45726</v>
      </c>
      <c r="C327" s="70" t="s">
        <v>29</v>
      </c>
      <c r="D327" s="39" t="s">
        <v>348</v>
      </c>
      <c r="E327" s="36">
        <v>250</v>
      </c>
      <c r="F327" s="36">
        <v>18.25</v>
      </c>
      <c r="G327" s="87"/>
      <c r="H327" s="34">
        <f t="shared" si="2"/>
        <v>231.75</v>
      </c>
      <c r="I327" s="88" t="s">
        <v>30</v>
      </c>
      <c r="J327" s="21"/>
    </row>
    <row r="328" spans="2:10" ht="14.85" customHeight="1" x14ac:dyDescent="0.25">
      <c r="B328" s="38">
        <v>45728</v>
      </c>
      <c r="C328" s="70" t="s">
        <v>29</v>
      </c>
      <c r="D328" s="39" t="s">
        <v>349</v>
      </c>
      <c r="E328" s="36">
        <v>100</v>
      </c>
      <c r="F328" s="36">
        <v>7.8</v>
      </c>
      <c r="G328" s="87"/>
      <c r="H328" s="34">
        <f t="shared" si="2"/>
        <v>92.2</v>
      </c>
      <c r="I328" s="88" t="s">
        <v>22</v>
      </c>
      <c r="J328" s="21"/>
    </row>
    <row r="329" spans="2:10" ht="14.85" customHeight="1" x14ac:dyDescent="0.25">
      <c r="B329" s="38">
        <v>45729</v>
      </c>
      <c r="C329" s="70" t="s">
        <v>29</v>
      </c>
      <c r="D329" s="39" t="s">
        <v>350</v>
      </c>
      <c r="E329" s="36">
        <v>125</v>
      </c>
      <c r="F329" s="36">
        <v>9.68</v>
      </c>
      <c r="G329" s="87"/>
      <c r="H329" s="34">
        <f t="shared" si="2"/>
        <v>115.32</v>
      </c>
      <c r="I329" s="88" t="s">
        <v>22</v>
      </c>
      <c r="J329" s="21"/>
    </row>
    <row r="330" spans="2:10" ht="14.85" customHeight="1" x14ac:dyDescent="0.25">
      <c r="B330" s="38">
        <v>45729</v>
      </c>
      <c r="C330" s="70" t="s">
        <v>29</v>
      </c>
      <c r="D330" s="39" t="s">
        <v>351</v>
      </c>
      <c r="E330" s="36">
        <v>100</v>
      </c>
      <c r="F330" s="36">
        <v>7.8</v>
      </c>
      <c r="G330" s="87"/>
      <c r="H330" s="34">
        <f t="shared" si="2"/>
        <v>92.2</v>
      </c>
      <c r="I330" s="88" t="s">
        <v>22</v>
      </c>
      <c r="J330" s="21"/>
    </row>
    <row r="331" spans="2:10" ht="14.85" customHeight="1" x14ac:dyDescent="0.25">
      <c r="B331" s="38">
        <v>45729</v>
      </c>
      <c r="C331" s="70" t="s">
        <v>29</v>
      </c>
      <c r="D331" s="39" t="s">
        <v>352</v>
      </c>
      <c r="E331" s="36">
        <v>100</v>
      </c>
      <c r="F331" s="36">
        <v>7.8</v>
      </c>
      <c r="G331" s="87"/>
      <c r="H331" s="34">
        <f t="shared" si="2"/>
        <v>92.2</v>
      </c>
      <c r="I331" s="88" t="s">
        <v>22</v>
      </c>
      <c r="J331" s="21"/>
    </row>
    <row r="332" spans="2:10" ht="14.85" customHeight="1" x14ac:dyDescent="0.25">
      <c r="B332" s="38">
        <v>45729</v>
      </c>
      <c r="C332" s="70" t="s">
        <v>29</v>
      </c>
      <c r="D332" s="39" t="s">
        <v>353</v>
      </c>
      <c r="E332" s="36">
        <v>100</v>
      </c>
      <c r="F332" s="36">
        <v>7.8</v>
      </c>
      <c r="G332" s="87"/>
      <c r="H332" s="34">
        <f t="shared" si="2"/>
        <v>92.2</v>
      </c>
      <c r="I332" s="88" t="s">
        <v>22</v>
      </c>
      <c r="J332" s="21"/>
    </row>
    <row r="333" spans="2:10" ht="14.85" customHeight="1" x14ac:dyDescent="0.25">
      <c r="B333" s="38">
        <v>45730</v>
      </c>
      <c r="C333" s="70" t="s">
        <v>29</v>
      </c>
      <c r="D333" s="39" t="s">
        <v>130</v>
      </c>
      <c r="E333" s="36">
        <v>19000</v>
      </c>
      <c r="F333" s="36">
        <v>950</v>
      </c>
      <c r="G333" s="87"/>
      <c r="H333" s="34">
        <f t="shared" si="2"/>
        <v>18050</v>
      </c>
      <c r="I333" s="88" t="s">
        <v>22</v>
      </c>
      <c r="J333" s="21"/>
    </row>
    <row r="334" spans="2:10" ht="14.85" customHeight="1" x14ac:dyDescent="0.25">
      <c r="B334" s="38">
        <v>45733</v>
      </c>
      <c r="C334" s="70" t="s">
        <v>29</v>
      </c>
      <c r="D334" s="39" t="s">
        <v>354</v>
      </c>
      <c r="E334" s="36">
        <v>100</v>
      </c>
      <c r="F334" s="36">
        <v>5</v>
      </c>
      <c r="G334" s="87"/>
      <c r="H334" s="34">
        <f t="shared" si="2"/>
        <v>95</v>
      </c>
      <c r="I334" s="88" t="s">
        <v>30</v>
      </c>
      <c r="J334" s="21"/>
    </row>
    <row r="335" spans="2:10" ht="14.85" customHeight="1" x14ac:dyDescent="0.25">
      <c r="B335" s="38">
        <v>45733</v>
      </c>
      <c r="C335" s="70" t="s">
        <v>29</v>
      </c>
      <c r="D335" s="39" t="s">
        <v>355</v>
      </c>
      <c r="E335" s="36">
        <v>100</v>
      </c>
      <c r="F335" s="36">
        <v>5</v>
      </c>
      <c r="G335" s="87"/>
      <c r="H335" s="34">
        <f t="shared" si="2"/>
        <v>95</v>
      </c>
      <c r="I335" s="88" t="s">
        <v>30</v>
      </c>
      <c r="J335" s="21"/>
    </row>
    <row r="336" spans="2:10" ht="14.85" customHeight="1" x14ac:dyDescent="0.25">
      <c r="B336" s="38">
        <v>45733</v>
      </c>
      <c r="C336" s="70" t="s">
        <v>29</v>
      </c>
      <c r="D336" s="39" t="s">
        <v>156</v>
      </c>
      <c r="E336" s="36">
        <v>113.33</v>
      </c>
      <c r="F336" s="36">
        <v>5.67</v>
      </c>
      <c r="G336" s="87"/>
      <c r="H336" s="34">
        <f t="shared" si="2"/>
        <v>107.66</v>
      </c>
      <c r="I336" s="88" t="s">
        <v>63</v>
      </c>
      <c r="J336" s="21"/>
    </row>
    <row r="337" spans="2:10" ht="14.85" customHeight="1" x14ac:dyDescent="0.25">
      <c r="B337" s="38">
        <v>45733</v>
      </c>
      <c r="C337" s="70" t="s">
        <v>29</v>
      </c>
      <c r="D337" s="39" t="s">
        <v>156</v>
      </c>
      <c r="E337" s="36">
        <v>130.19999999999999</v>
      </c>
      <c r="F337" s="36">
        <v>6.51</v>
      </c>
      <c r="G337" s="87"/>
      <c r="H337" s="34">
        <f t="shared" si="2"/>
        <v>123.68999999999998</v>
      </c>
      <c r="I337" s="88" t="s">
        <v>24</v>
      </c>
      <c r="J337" s="21"/>
    </row>
    <row r="338" spans="2:10" ht="14.85" customHeight="1" x14ac:dyDescent="0.25">
      <c r="B338" s="38">
        <v>45733</v>
      </c>
      <c r="C338" s="70" t="s">
        <v>29</v>
      </c>
      <c r="D338" s="39" t="s">
        <v>148</v>
      </c>
      <c r="E338" s="36">
        <v>445.04</v>
      </c>
      <c r="F338" s="36">
        <v>22.25</v>
      </c>
      <c r="G338" s="87"/>
      <c r="H338" s="34">
        <f t="shared" si="2"/>
        <v>422.79</v>
      </c>
      <c r="I338" s="88" t="s">
        <v>108</v>
      </c>
      <c r="J338" s="21"/>
    </row>
    <row r="339" spans="2:10" ht="14.85" customHeight="1" x14ac:dyDescent="0.25">
      <c r="B339" s="38">
        <v>45733</v>
      </c>
      <c r="C339" s="70" t="s">
        <v>29</v>
      </c>
      <c r="D339" s="39" t="s">
        <v>146</v>
      </c>
      <c r="E339" s="36">
        <v>50.26</v>
      </c>
      <c r="F339" s="36">
        <v>2.5099999999999998</v>
      </c>
      <c r="G339" s="87"/>
      <c r="H339" s="34">
        <f t="shared" si="2"/>
        <v>47.75</v>
      </c>
      <c r="I339" s="88" t="s">
        <v>21</v>
      </c>
      <c r="J339" s="21"/>
    </row>
    <row r="340" spans="2:10" ht="14.85" customHeight="1" x14ac:dyDescent="0.25">
      <c r="B340" s="38">
        <v>45733</v>
      </c>
      <c r="C340" s="70" t="s">
        <v>29</v>
      </c>
      <c r="D340" s="39" t="s">
        <v>146</v>
      </c>
      <c r="E340" s="36">
        <v>123.34</v>
      </c>
      <c r="F340" s="36">
        <v>6.17</v>
      </c>
      <c r="G340" s="87"/>
      <c r="H340" s="34">
        <f t="shared" si="2"/>
        <v>117.17</v>
      </c>
      <c r="I340" s="88" t="s">
        <v>68</v>
      </c>
      <c r="J340" s="21"/>
    </row>
    <row r="341" spans="2:10" ht="14.85" customHeight="1" x14ac:dyDescent="0.25">
      <c r="B341" s="38">
        <v>45733</v>
      </c>
      <c r="C341" s="70" t="s">
        <v>29</v>
      </c>
      <c r="D341" s="39" t="s">
        <v>356</v>
      </c>
      <c r="E341" s="36">
        <v>100</v>
      </c>
      <c r="F341" s="36">
        <v>5</v>
      </c>
      <c r="G341" s="87"/>
      <c r="H341" s="34">
        <f t="shared" si="2"/>
        <v>95</v>
      </c>
      <c r="I341" s="70" t="s">
        <v>30</v>
      </c>
      <c r="J341" s="21"/>
    </row>
    <row r="342" spans="2:10" ht="14.85" customHeight="1" x14ac:dyDescent="0.25">
      <c r="B342" s="38">
        <v>45733</v>
      </c>
      <c r="C342" s="70" t="s">
        <v>29</v>
      </c>
      <c r="D342" s="39" t="s">
        <v>357</v>
      </c>
      <c r="E342" s="36">
        <v>40</v>
      </c>
      <c r="F342" s="36">
        <v>2</v>
      </c>
      <c r="G342" s="87"/>
      <c r="H342" s="34">
        <f t="shared" si="2"/>
        <v>38</v>
      </c>
      <c r="I342" s="88" t="s">
        <v>30</v>
      </c>
      <c r="J342" s="21"/>
    </row>
    <row r="343" spans="2:10" ht="14.85" customHeight="1" x14ac:dyDescent="0.25">
      <c r="B343" s="38">
        <v>45733</v>
      </c>
      <c r="C343" s="70" t="s">
        <v>29</v>
      </c>
      <c r="D343" s="39" t="s">
        <v>358</v>
      </c>
      <c r="E343" s="36">
        <v>100</v>
      </c>
      <c r="F343" s="36">
        <v>7.8</v>
      </c>
      <c r="G343" s="36"/>
      <c r="H343" s="34">
        <f t="shared" si="2"/>
        <v>92.2</v>
      </c>
      <c r="I343" s="88" t="s">
        <v>22</v>
      </c>
      <c r="J343" s="21"/>
    </row>
    <row r="344" spans="2:10" ht="14.85" customHeight="1" x14ac:dyDescent="0.25">
      <c r="B344" s="38">
        <v>45733</v>
      </c>
      <c r="C344" s="70" t="s">
        <v>29</v>
      </c>
      <c r="D344" s="39" t="s">
        <v>359</v>
      </c>
      <c r="E344" s="36">
        <v>75</v>
      </c>
      <c r="F344" s="36">
        <v>3.75</v>
      </c>
      <c r="G344" s="36"/>
      <c r="H344" s="34">
        <f t="shared" si="2"/>
        <v>71.25</v>
      </c>
      <c r="I344" s="88" t="s">
        <v>30</v>
      </c>
      <c r="J344" s="21"/>
    </row>
    <row r="345" spans="2:10" ht="14.85" customHeight="1" x14ac:dyDescent="0.25">
      <c r="B345" s="38">
        <v>45733</v>
      </c>
      <c r="C345" s="70" t="s">
        <v>29</v>
      </c>
      <c r="D345" s="39" t="s">
        <v>360</v>
      </c>
      <c r="E345" s="36">
        <v>100</v>
      </c>
      <c r="F345" s="36">
        <v>5</v>
      </c>
      <c r="G345" s="36"/>
      <c r="H345" s="34">
        <f t="shared" si="2"/>
        <v>95</v>
      </c>
      <c r="I345" s="88" t="s">
        <v>30</v>
      </c>
      <c r="J345" s="21"/>
    </row>
    <row r="346" spans="2:10" ht="14.85" customHeight="1" x14ac:dyDescent="0.25">
      <c r="B346" s="38">
        <v>45733</v>
      </c>
      <c r="C346" s="70" t="s">
        <v>29</v>
      </c>
      <c r="D346" s="39" t="s">
        <v>361</v>
      </c>
      <c r="E346" s="36">
        <v>30</v>
      </c>
      <c r="F346" s="36">
        <v>2.5499999999999998</v>
      </c>
      <c r="G346" s="36"/>
      <c r="H346" s="34">
        <f t="shared" si="2"/>
        <v>27.45</v>
      </c>
      <c r="I346" s="88" t="s">
        <v>22</v>
      </c>
      <c r="J346" s="21"/>
    </row>
    <row r="347" spans="2:10" ht="14.85" customHeight="1" x14ac:dyDescent="0.25">
      <c r="B347" s="38">
        <v>45733</v>
      </c>
      <c r="C347" s="70" t="s">
        <v>29</v>
      </c>
      <c r="D347" s="39" t="s">
        <v>362</v>
      </c>
      <c r="E347" s="36">
        <v>100</v>
      </c>
      <c r="F347" s="36">
        <v>5</v>
      </c>
      <c r="G347" s="36"/>
      <c r="H347" s="34">
        <f t="shared" si="2"/>
        <v>95</v>
      </c>
      <c r="I347" s="88" t="s">
        <v>30</v>
      </c>
      <c r="J347" s="21"/>
    </row>
    <row r="348" spans="2:10" ht="14.85" customHeight="1" x14ac:dyDescent="0.25">
      <c r="B348" s="113">
        <v>45733</v>
      </c>
      <c r="C348" s="70" t="s">
        <v>29</v>
      </c>
      <c r="D348" s="78" t="s">
        <v>363</v>
      </c>
      <c r="E348" s="73">
        <v>100</v>
      </c>
      <c r="F348" s="73">
        <v>5</v>
      </c>
      <c r="G348" s="73"/>
      <c r="H348" s="34">
        <f t="shared" si="2"/>
        <v>95</v>
      </c>
      <c r="I348" s="88" t="s">
        <v>30</v>
      </c>
      <c r="J348" s="21"/>
    </row>
    <row r="349" spans="2:10" ht="14.85" customHeight="1" x14ac:dyDescent="0.25">
      <c r="B349" s="38">
        <v>45733</v>
      </c>
      <c r="C349" s="70" t="s">
        <v>29</v>
      </c>
      <c r="D349" s="39" t="s">
        <v>133</v>
      </c>
      <c r="E349" s="36">
        <v>176.42</v>
      </c>
      <c r="F349" s="36">
        <v>8.82</v>
      </c>
      <c r="G349" s="36"/>
      <c r="H349" s="34">
        <f t="shared" si="2"/>
        <v>167.6</v>
      </c>
      <c r="I349" s="88" t="s">
        <v>108</v>
      </c>
      <c r="J349" s="21"/>
    </row>
    <row r="350" spans="2:10" ht="14.85" customHeight="1" x14ac:dyDescent="0.25">
      <c r="B350" s="38">
        <v>45733</v>
      </c>
      <c r="C350" s="70" t="s">
        <v>29</v>
      </c>
      <c r="D350" s="39" t="s">
        <v>364</v>
      </c>
      <c r="E350" s="36">
        <v>100</v>
      </c>
      <c r="F350" s="36">
        <v>5</v>
      </c>
      <c r="G350" s="36"/>
      <c r="H350" s="34">
        <f t="shared" si="2"/>
        <v>95</v>
      </c>
      <c r="I350" s="88" t="s">
        <v>30</v>
      </c>
      <c r="J350" s="21"/>
    </row>
    <row r="351" spans="2:10" ht="14.85" customHeight="1" x14ac:dyDescent="0.25">
      <c r="B351" s="38">
        <v>45734</v>
      </c>
      <c r="C351" s="70" t="s">
        <v>29</v>
      </c>
      <c r="D351" s="39" t="s">
        <v>148</v>
      </c>
      <c r="E351" s="36">
        <v>504.16</v>
      </c>
      <c r="F351" s="36">
        <v>25.21</v>
      </c>
      <c r="G351" s="36"/>
      <c r="H351" s="34">
        <f t="shared" si="2"/>
        <v>478.95000000000005</v>
      </c>
      <c r="I351" s="88" t="s">
        <v>56</v>
      </c>
      <c r="J351" s="21"/>
    </row>
    <row r="352" spans="2:10" ht="14.85" customHeight="1" x14ac:dyDescent="0.25">
      <c r="B352" s="38">
        <v>45734</v>
      </c>
      <c r="C352" s="70" t="s">
        <v>29</v>
      </c>
      <c r="D352" s="39" t="s">
        <v>365</v>
      </c>
      <c r="E352" s="36">
        <v>400</v>
      </c>
      <c r="F352" s="36">
        <v>20</v>
      </c>
      <c r="G352" s="36"/>
      <c r="H352" s="34">
        <f t="shared" si="2"/>
        <v>380</v>
      </c>
      <c r="I352" s="88" t="s">
        <v>58</v>
      </c>
      <c r="J352" s="21"/>
    </row>
    <row r="353" spans="2:10" ht="14.85" customHeight="1" x14ac:dyDescent="0.25">
      <c r="B353" s="38">
        <v>45734</v>
      </c>
      <c r="C353" s="70" t="s">
        <v>29</v>
      </c>
      <c r="D353" s="39" t="s">
        <v>366</v>
      </c>
      <c r="E353" s="36">
        <v>100</v>
      </c>
      <c r="F353" s="36">
        <v>5</v>
      </c>
      <c r="G353" s="36"/>
      <c r="H353" s="34">
        <f t="shared" si="2"/>
        <v>95</v>
      </c>
      <c r="I353" s="88" t="s">
        <v>58</v>
      </c>
      <c r="J353" s="21"/>
    </row>
    <row r="354" spans="2:10" ht="14.85" customHeight="1" x14ac:dyDescent="0.25">
      <c r="B354" s="113">
        <v>45734</v>
      </c>
      <c r="C354" s="70" t="s">
        <v>29</v>
      </c>
      <c r="D354" s="78" t="s">
        <v>367</v>
      </c>
      <c r="E354" s="73">
        <v>100</v>
      </c>
      <c r="F354" s="73">
        <v>7.3</v>
      </c>
      <c r="G354" s="73"/>
      <c r="H354" s="34">
        <f t="shared" si="2"/>
        <v>92.7</v>
      </c>
      <c r="I354" s="88" t="s">
        <v>30</v>
      </c>
      <c r="J354" s="21"/>
    </row>
    <row r="355" spans="2:10" ht="14.85" customHeight="1" x14ac:dyDescent="0.25">
      <c r="B355" s="38">
        <v>45734</v>
      </c>
      <c r="C355" s="70" t="s">
        <v>29</v>
      </c>
      <c r="D355" s="39" t="s">
        <v>368</v>
      </c>
      <c r="E355" s="36">
        <v>250</v>
      </c>
      <c r="F355" s="36">
        <v>18.25</v>
      </c>
      <c r="G355" s="36"/>
      <c r="H355" s="34">
        <f t="shared" si="2"/>
        <v>231.75</v>
      </c>
      <c r="I355" s="88" t="s">
        <v>58</v>
      </c>
      <c r="J355" s="21"/>
    </row>
    <row r="356" spans="2:10" ht="14.85" customHeight="1" x14ac:dyDescent="0.25">
      <c r="B356" s="38">
        <v>45734</v>
      </c>
      <c r="C356" s="70" t="s">
        <v>29</v>
      </c>
      <c r="D356" s="39" t="s">
        <v>369</v>
      </c>
      <c r="E356" s="36">
        <v>100</v>
      </c>
      <c r="F356" s="36">
        <v>7.3</v>
      </c>
      <c r="G356" s="36"/>
      <c r="H356" s="34">
        <f t="shared" si="2"/>
        <v>92.7</v>
      </c>
      <c r="I356" s="88" t="s">
        <v>58</v>
      </c>
      <c r="J356" s="21"/>
    </row>
    <row r="357" spans="2:10" ht="14.85" customHeight="1" x14ac:dyDescent="0.25">
      <c r="B357" s="38">
        <v>45734</v>
      </c>
      <c r="C357" s="70" t="s">
        <v>29</v>
      </c>
      <c r="D357" s="39" t="s">
        <v>370</v>
      </c>
      <c r="E357" s="36">
        <v>200</v>
      </c>
      <c r="F357" s="36">
        <v>14.6</v>
      </c>
      <c r="G357" s="36"/>
      <c r="H357" s="34">
        <f t="shared" si="2"/>
        <v>185.4</v>
      </c>
      <c r="I357" s="88" t="s">
        <v>58</v>
      </c>
      <c r="J357" s="21"/>
    </row>
    <row r="358" spans="2:10" ht="14.85" customHeight="1" x14ac:dyDescent="0.25">
      <c r="B358" s="38">
        <v>45734</v>
      </c>
      <c r="C358" s="70" t="s">
        <v>29</v>
      </c>
      <c r="D358" s="39" t="s">
        <v>371</v>
      </c>
      <c r="E358" s="36">
        <v>500</v>
      </c>
      <c r="F358" s="36">
        <v>36.5</v>
      </c>
      <c r="G358" s="36"/>
      <c r="H358" s="34">
        <f t="shared" si="2"/>
        <v>463.5</v>
      </c>
      <c r="I358" s="88" t="s">
        <v>58</v>
      </c>
      <c r="J358" s="21"/>
    </row>
    <row r="359" spans="2:10" ht="14.85" customHeight="1" x14ac:dyDescent="0.25">
      <c r="B359" s="38">
        <v>45734</v>
      </c>
      <c r="C359" s="70" t="s">
        <v>29</v>
      </c>
      <c r="D359" s="39" t="s">
        <v>372</v>
      </c>
      <c r="E359" s="36">
        <v>200</v>
      </c>
      <c r="F359" s="36">
        <v>14.6</v>
      </c>
      <c r="G359" s="36"/>
      <c r="H359" s="34">
        <f t="shared" si="2"/>
        <v>185.4</v>
      </c>
      <c r="I359" s="88" t="s">
        <v>22</v>
      </c>
      <c r="J359" s="21"/>
    </row>
    <row r="360" spans="2:10" ht="14.85" customHeight="1" x14ac:dyDescent="0.25">
      <c r="B360" s="38">
        <v>45734</v>
      </c>
      <c r="C360" s="70" t="s">
        <v>29</v>
      </c>
      <c r="D360" s="39" t="s">
        <v>373</v>
      </c>
      <c r="E360" s="36">
        <v>2500</v>
      </c>
      <c r="F360" s="36">
        <v>182.5</v>
      </c>
      <c r="G360" s="36"/>
      <c r="H360" s="34">
        <f t="shared" si="2"/>
        <v>2317.5</v>
      </c>
      <c r="I360" s="88" t="s">
        <v>58</v>
      </c>
      <c r="J360" s="21"/>
    </row>
    <row r="361" spans="2:10" x14ac:dyDescent="0.25">
      <c r="B361" s="38">
        <v>45734</v>
      </c>
      <c r="C361" s="70" t="s">
        <v>29</v>
      </c>
      <c r="D361" s="39" t="s">
        <v>374</v>
      </c>
      <c r="E361" s="36">
        <v>500</v>
      </c>
      <c r="F361" s="36">
        <v>36.5</v>
      </c>
      <c r="G361" s="36"/>
      <c r="H361" s="34">
        <f t="shared" si="2"/>
        <v>463.5</v>
      </c>
      <c r="I361" s="88" t="s">
        <v>58</v>
      </c>
      <c r="J361" s="21"/>
    </row>
    <row r="362" spans="2:10" x14ac:dyDescent="0.25">
      <c r="B362" s="38">
        <v>45734</v>
      </c>
      <c r="C362" s="70" t="s">
        <v>29</v>
      </c>
      <c r="D362" s="39" t="s">
        <v>375</v>
      </c>
      <c r="E362" s="36">
        <v>100</v>
      </c>
      <c r="F362" s="36">
        <v>7.3</v>
      </c>
      <c r="G362" s="36"/>
      <c r="H362" s="34">
        <f t="shared" si="2"/>
        <v>92.7</v>
      </c>
      <c r="I362" s="88" t="s">
        <v>30</v>
      </c>
      <c r="J362" s="21"/>
    </row>
    <row r="363" spans="2:10" x14ac:dyDescent="0.25">
      <c r="B363" s="38">
        <v>45734</v>
      </c>
      <c r="C363" s="70" t="s">
        <v>29</v>
      </c>
      <c r="D363" s="39" t="s">
        <v>376</v>
      </c>
      <c r="E363" s="36">
        <v>100</v>
      </c>
      <c r="F363" s="36">
        <v>7.3</v>
      </c>
      <c r="G363" s="36"/>
      <c r="H363" s="34">
        <f t="shared" si="2"/>
        <v>92.7</v>
      </c>
      <c r="I363" s="88" t="s">
        <v>30</v>
      </c>
      <c r="J363" s="21"/>
    </row>
    <row r="364" spans="2:10" ht="15" customHeight="1" x14ac:dyDescent="0.25">
      <c r="B364" s="114">
        <v>45734</v>
      </c>
      <c r="C364" s="70" t="s">
        <v>29</v>
      </c>
      <c r="D364" s="71" t="s">
        <v>377</v>
      </c>
      <c r="E364" s="72">
        <v>50</v>
      </c>
      <c r="F364" s="72">
        <v>3.65</v>
      </c>
      <c r="G364" s="72"/>
      <c r="H364" s="34">
        <f t="shared" si="2"/>
        <v>46.35</v>
      </c>
      <c r="I364" s="88" t="s">
        <v>24</v>
      </c>
      <c r="J364" s="31"/>
    </row>
    <row r="365" spans="2:10" ht="15" customHeight="1" x14ac:dyDescent="0.25">
      <c r="B365" s="38">
        <v>45740</v>
      </c>
      <c r="C365" s="70" t="s">
        <v>29</v>
      </c>
      <c r="D365" s="39" t="s">
        <v>378</v>
      </c>
      <c r="E365" s="36">
        <v>150</v>
      </c>
      <c r="F365" s="36">
        <v>10.95</v>
      </c>
      <c r="G365" s="36"/>
      <c r="H365" s="34">
        <f t="shared" si="2"/>
        <v>139.05000000000001</v>
      </c>
      <c r="I365" s="88" t="s">
        <v>58</v>
      </c>
      <c r="J365" s="21"/>
    </row>
    <row r="366" spans="2:10" ht="15" customHeight="1" x14ac:dyDescent="0.25">
      <c r="B366" s="38">
        <v>45740</v>
      </c>
      <c r="C366" s="70" t="s">
        <v>29</v>
      </c>
      <c r="D366" s="39" t="s">
        <v>378</v>
      </c>
      <c r="E366" s="36">
        <v>150</v>
      </c>
      <c r="F366" s="36">
        <v>10.95</v>
      </c>
      <c r="G366" s="36"/>
      <c r="H366" s="34">
        <f t="shared" si="2"/>
        <v>139.05000000000001</v>
      </c>
      <c r="I366" s="88" t="s">
        <v>58</v>
      </c>
      <c r="J366" s="21"/>
    </row>
    <row r="367" spans="2:10" ht="15" customHeight="1" x14ac:dyDescent="0.25">
      <c r="B367" s="38">
        <v>45740</v>
      </c>
      <c r="C367" s="70" t="s">
        <v>29</v>
      </c>
      <c r="D367" s="39" t="s">
        <v>379</v>
      </c>
      <c r="E367" s="36">
        <v>25</v>
      </c>
      <c r="F367" s="36">
        <v>1.83</v>
      </c>
      <c r="G367" s="36"/>
      <c r="H367" s="34">
        <f t="shared" si="2"/>
        <v>23.17</v>
      </c>
      <c r="I367" s="88" t="s">
        <v>21</v>
      </c>
      <c r="J367" s="21"/>
    </row>
    <row r="368" spans="2:10" ht="15" customHeight="1" x14ac:dyDescent="0.25">
      <c r="B368" s="38">
        <v>45740</v>
      </c>
      <c r="C368" s="70" t="s">
        <v>29</v>
      </c>
      <c r="D368" s="39" t="s">
        <v>380</v>
      </c>
      <c r="E368" s="36">
        <v>100</v>
      </c>
      <c r="F368" s="36">
        <v>7.3</v>
      </c>
      <c r="G368" s="36"/>
      <c r="H368" s="34">
        <f t="shared" si="2"/>
        <v>92.7</v>
      </c>
      <c r="I368" s="88" t="s">
        <v>58</v>
      </c>
      <c r="J368" s="21"/>
    </row>
    <row r="369" spans="2:10" ht="15" customHeight="1" x14ac:dyDescent="0.25">
      <c r="B369" s="38">
        <v>45740</v>
      </c>
      <c r="C369" s="70" t="s">
        <v>29</v>
      </c>
      <c r="D369" s="39" t="s">
        <v>381</v>
      </c>
      <c r="E369" s="36">
        <v>119</v>
      </c>
      <c r="F369" s="36">
        <v>8.6900000000000013</v>
      </c>
      <c r="G369" s="36"/>
      <c r="H369" s="34">
        <f t="shared" si="2"/>
        <v>110.31</v>
      </c>
      <c r="I369" s="88" t="s">
        <v>58</v>
      </c>
      <c r="J369" s="21"/>
    </row>
    <row r="370" spans="2:10" ht="15" customHeight="1" x14ac:dyDescent="0.25">
      <c r="B370" s="38">
        <v>45740</v>
      </c>
      <c r="C370" s="70" t="s">
        <v>29</v>
      </c>
      <c r="D370" s="39" t="s">
        <v>382</v>
      </c>
      <c r="E370" s="36">
        <v>50</v>
      </c>
      <c r="F370" s="36">
        <v>3.65</v>
      </c>
      <c r="G370" s="36"/>
      <c r="H370" s="34">
        <f t="shared" si="2"/>
        <v>46.35</v>
      </c>
      <c r="I370" s="88" t="s">
        <v>58</v>
      </c>
      <c r="J370" s="21"/>
    </row>
    <row r="371" spans="2:10" ht="15" customHeight="1" x14ac:dyDescent="0.25">
      <c r="B371" s="38">
        <v>45741</v>
      </c>
      <c r="C371" s="70" t="s">
        <v>29</v>
      </c>
      <c r="D371" s="39" t="s">
        <v>383</v>
      </c>
      <c r="E371" s="36">
        <v>500</v>
      </c>
      <c r="F371" s="36">
        <v>25</v>
      </c>
      <c r="G371" s="36"/>
      <c r="H371" s="34">
        <f t="shared" si="2"/>
        <v>475</v>
      </c>
      <c r="I371" s="88" t="s">
        <v>30</v>
      </c>
      <c r="J371" s="21"/>
    </row>
    <row r="372" spans="2:10" ht="15" customHeight="1" x14ac:dyDescent="0.25">
      <c r="B372" s="38">
        <v>45741</v>
      </c>
      <c r="C372" s="70" t="s">
        <v>29</v>
      </c>
      <c r="D372" s="39" t="s">
        <v>384</v>
      </c>
      <c r="E372" s="36">
        <v>100</v>
      </c>
      <c r="F372" s="36">
        <v>7.3</v>
      </c>
      <c r="G372" s="36"/>
      <c r="H372" s="34">
        <f t="shared" si="2"/>
        <v>92.7</v>
      </c>
      <c r="I372" s="88" t="s">
        <v>58</v>
      </c>
      <c r="J372" s="21"/>
    </row>
    <row r="373" spans="2:10" ht="15" customHeight="1" x14ac:dyDescent="0.25">
      <c r="B373" s="38">
        <v>45741</v>
      </c>
      <c r="C373" s="70" t="s">
        <v>29</v>
      </c>
      <c r="D373" s="39" t="s">
        <v>385</v>
      </c>
      <c r="E373" s="36">
        <v>250</v>
      </c>
      <c r="F373" s="36">
        <v>18.25</v>
      </c>
      <c r="G373" s="36"/>
      <c r="H373" s="34">
        <f t="shared" si="2"/>
        <v>231.75</v>
      </c>
      <c r="I373" s="88" t="s">
        <v>58</v>
      </c>
      <c r="J373" s="21"/>
    </row>
    <row r="374" spans="2:10" ht="15" customHeight="1" x14ac:dyDescent="0.25">
      <c r="B374" s="38">
        <v>45741</v>
      </c>
      <c r="C374" s="70" t="s">
        <v>29</v>
      </c>
      <c r="D374" s="39" t="s">
        <v>386</v>
      </c>
      <c r="E374" s="36">
        <v>200</v>
      </c>
      <c r="F374" s="36">
        <v>14.6</v>
      </c>
      <c r="G374" s="36"/>
      <c r="H374" s="34">
        <f t="shared" si="2"/>
        <v>185.4</v>
      </c>
      <c r="I374" s="88" t="s">
        <v>58</v>
      </c>
      <c r="J374" s="21"/>
    </row>
    <row r="375" spans="2:10" ht="15" customHeight="1" x14ac:dyDescent="0.25">
      <c r="B375" s="38">
        <v>45741</v>
      </c>
      <c r="C375" s="70" t="s">
        <v>29</v>
      </c>
      <c r="D375" s="39" t="s">
        <v>156</v>
      </c>
      <c r="E375" s="36">
        <v>135.11000000000001</v>
      </c>
      <c r="F375" s="36">
        <v>6.76</v>
      </c>
      <c r="G375" s="36"/>
      <c r="H375" s="34">
        <f t="shared" si="2"/>
        <v>128.35000000000002</v>
      </c>
      <c r="I375" s="88" t="s">
        <v>60</v>
      </c>
      <c r="J375" s="21"/>
    </row>
    <row r="376" spans="2:10" ht="15" customHeight="1" x14ac:dyDescent="0.25">
      <c r="B376" s="38">
        <v>45741</v>
      </c>
      <c r="C376" s="70" t="s">
        <v>29</v>
      </c>
      <c r="D376" s="39" t="s">
        <v>387</v>
      </c>
      <c r="E376" s="36">
        <v>500</v>
      </c>
      <c r="F376" s="36">
        <v>36.5</v>
      </c>
      <c r="G376" s="36"/>
      <c r="H376" s="34">
        <f t="shared" si="2"/>
        <v>463.5</v>
      </c>
      <c r="I376" s="88" t="s">
        <v>58</v>
      </c>
      <c r="J376" s="21"/>
    </row>
    <row r="377" spans="2:10" ht="15" customHeight="1" x14ac:dyDescent="0.25">
      <c r="B377" s="38">
        <v>45741</v>
      </c>
      <c r="C377" s="70" t="s">
        <v>29</v>
      </c>
      <c r="D377" s="39" t="s">
        <v>388</v>
      </c>
      <c r="E377" s="36">
        <v>500</v>
      </c>
      <c r="F377" s="36">
        <v>36.5</v>
      </c>
      <c r="G377" s="36"/>
      <c r="H377" s="34">
        <f t="shared" si="2"/>
        <v>463.5</v>
      </c>
      <c r="I377" s="88" t="s">
        <v>30</v>
      </c>
      <c r="J377" s="21"/>
    </row>
    <row r="378" spans="2:10" ht="15" customHeight="1" x14ac:dyDescent="0.25">
      <c r="B378" s="38">
        <v>45741</v>
      </c>
      <c r="C378" s="70" t="s">
        <v>29</v>
      </c>
      <c r="D378" s="39" t="s">
        <v>389</v>
      </c>
      <c r="E378" s="36">
        <v>150</v>
      </c>
      <c r="F378" s="36">
        <v>7.5</v>
      </c>
      <c r="G378" s="36"/>
      <c r="H378" s="34">
        <f t="shared" si="2"/>
        <v>142.5</v>
      </c>
      <c r="I378" s="88" t="s">
        <v>59</v>
      </c>
      <c r="J378" s="21" t="s">
        <v>406</v>
      </c>
    </row>
    <row r="379" spans="2:10" ht="15" customHeight="1" x14ac:dyDescent="0.25">
      <c r="B379" s="38">
        <v>45743</v>
      </c>
      <c r="C379" s="70" t="s">
        <v>29</v>
      </c>
      <c r="D379" s="39" t="s">
        <v>390</v>
      </c>
      <c r="E379" s="36">
        <v>250</v>
      </c>
      <c r="F379" s="36">
        <v>12.5</v>
      </c>
      <c r="G379" s="36"/>
      <c r="H379" s="34">
        <f t="shared" si="2"/>
        <v>237.5</v>
      </c>
      <c r="I379" s="88" t="s">
        <v>120</v>
      </c>
      <c r="J379" s="21"/>
    </row>
    <row r="380" spans="2:10" ht="15" customHeight="1" x14ac:dyDescent="0.25">
      <c r="B380" s="38">
        <v>45748</v>
      </c>
      <c r="C380" s="70" t="s">
        <v>29</v>
      </c>
      <c r="D380" s="39" t="s">
        <v>391</v>
      </c>
      <c r="E380" s="36">
        <v>50</v>
      </c>
      <c r="F380" s="36">
        <v>2.5</v>
      </c>
      <c r="G380" s="36"/>
      <c r="H380" s="34">
        <f t="shared" si="2"/>
        <v>47.5</v>
      </c>
      <c r="I380" s="88" t="s">
        <v>30</v>
      </c>
      <c r="J380" s="21"/>
    </row>
    <row r="381" spans="2:10" ht="15" customHeight="1" x14ac:dyDescent="0.25">
      <c r="B381" s="38">
        <v>45748</v>
      </c>
      <c r="C381" s="70" t="s">
        <v>29</v>
      </c>
      <c r="D381" s="39" t="s">
        <v>392</v>
      </c>
      <c r="E381" s="36">
        <v>150</v>
      </c>
      <c r="F381" s="36">
        <v>7.5</v>
      </c>
      <c r="G381" s="36"/>
      <c r="H381" s="34">
        <f t="shared" si="2"/>
        <v>142.5</v>
      </c>
      <c r="I381" s="88" t="s">
        <v>58</v>
      </c>
      <c r="J381" s="21"/>
    </row>
    <row r="382" spans="2:10" ht="15" customHeight="1" x14ac:dyDescent="0.25">
      <c r="B382" s="38">
        <v>45748</v>
      </c>
      <c r="C382" s="70" t="s">
        <v>29</v>
      </c>
      <c r="D382" s="39" t="s">
        <v>146</v>
      </c>
      <c r="E382" s="36">
        <v>635.04</v>
      </c>
      <c r="F382" s="36">
        <v>31.75</v>
      </c>
      <c r="G382" s="36"/>
      <c r="H382" s="34">
        <f t="shared" si="2"/>
        <v>603.29</v>
      </c>
      <c r="I382" s="70" t="s">
        <v>63</v>
      </c>
      <c r="J382" s="21"/>
    </row>
    <row r="383" spans="2:10" ht="15" customHeight="1" x14ac:dyDescent="0.25">
      <c r="B383" s="38">
        <v>45748</v>
      </c>
      <c r="C383" s="70" t="s">
        <v>29</v>
      </c>
      <c r="D383" s="39" t="s">
        <v>393</v>
      </c>
      <c r="E383" s="36">
        <v>50</v>
      </c>
      <c r="F383" s="36">
        <v>2.5</v>
      </c>
      <c r="G383" s="36"/>
      <c r="H383" s="34">
        <f t="shared" si="2"/>
        <v>47.5</v>
      </c>
      <c r="I383" s="88" t="s">
        <v>58</v>
      </c>
      <c r="J383" s="21"/>
    </row>
    <row r="384" spans="2:10" ht="15" customHeight="1" x14ac:dyDescent="0.25">
      <c r="B384" s="38">
        <v>45748</v>
      </c>
      <c r="C384" s="70" t="s">
        <v>29</v>
      </c>
      <c r="D384" s="39" t="s">
        <v>394</v>
      </c>
      <c r="E384" s="36">
        <v>100</v>
      </c>
      <c r="F384" s="36">
        <v>5</v>
      </c>
      <c r="G384" s="36"/>
      <c r="H384" s="34">
        <f t="shared" si="2"/>
        <v>95</v>
      </c>
      <c r="I384" s="88" t="s">
        <v>24</v>
      </c>
      <c r="J384" s="21"/>
    </row>
    <row r="385" spans="2:10" ht="15" customHeight="1" x14ac:dyDescent="0.25">
      <c r="B385" s="38">
        <v>45748</v>
      </c>
      <c r="C385" s="70" t="s">
        <v>29</v>
      </c>
      <c r="D385" s="39" t="s">
        <v>395</v>
      </c>
      <c r="E385" s="36">
        <v>150</v>
      </c>
      <c r="F385" s="36">
        <v>7.5</v>
      </c>
      <c r="G385" s="36"/>
      <c r="H385" s="34">
        <f t="shared" si="2"/>
        <v>142.5</v>
      </c>
      <c r="I385" s="88" t="s">
        <v>58</v>
      </c>
      <c r="J385" s="21"/>
    </row>
    <row r="386" spans="2:10" ht="15" customHeight="1" x14ac:dyDescent="0.25">
      <c r="B386" s="38">
        <v>45748</v>
      </c>
      <c r="C386" s="70" t="s">
        <v>29</v>
      </c>
      <c r="D386" s="39" t="s">
        <v>396</v>
      </c>
      <c r="E386" s="36">
        <v>200</v>
      </c>
      <c r="F386" s="36">
        <v>10</v>
      </c>
      <c r="G386" s="36"/>
      <c r="H386" s="34">
        <f t="shared" si="2"/>
        <v>190</v>
      </c>
      <c r="I386" s="88" t="s">
        <v>58</v>
      </c>
      <c r="J386" s="21"/>
    </row>
    <row r="387" spans="2:10" ht="15" customHeight="1" x14ac:dyDescent="0.25">
      <c r="B387" s="38">
        <v>45750</v>
      </c>
      <c r="C387" s="70" t="s">
        <v>29</v>
      </c>
      <c r="D387" s="39" t="s">
        <v>397</v>
      </c>
      <c r="E387" s="36">
        <v>250</v>
      </c>
      <c r="F387" s="36">
        <v>18.25</v>
      </c>
      <c r="G387" s="36"/>
      <c r="H387" s="34">
        <f t="shared" si="2"/>
        <v>231.75</v>
      </c>
      <c r="I387" s="88" t="s">
        <v>30</v>
      </c>
      <c r="J387" s="21"/>
    </row>
    <row r="388" spans="2:10" ht="15" customHeight="1" x14ac:dyDescent="0.25">
      <c r="B388" s="113">
        <v>45754</v>
      </c>
      <c r="C388" s="70" t="s">
        <v>29</v>
      </c>
      <c r="D388" s="78" t="s">
        <v>398</v>
      </c>
      <c r="E388" s="73">
        <v>150</v>
      </c>
      <c r="F388" s="73">
        <v>7.5</v>
      </c>
      <c r="G388" s="73"/>
      <c r="H388" s="34">
        <f t="shared" ref="H388:H451" si="3">E388-F388-G388</f>
        <v>142.5</v>
      </c>
      <c r="I388" s="88" t="s">
        <v>63</v>
      </c>
      <c r="J388" s="21"/>
    </row>
    <row r="389" spans="2:10" ht="15" customHeight="1" x14ac:dyDescent="0.25">
      <c r="B389" s="38">
        <v>45754</v>
      </c>
      <c r="C389" s="70" t="s">
        <v>29</v>
      </c>
      <c r="D389" s="39" t="s">
        <v>398</v>
      </c>
      <c r="E389" s="36">
        <v>30</v>
      </c>
      <c r="F389" s="36">
        <v>1.5</v>
      </c>
      <c r="G389" s="36"/>
      <c r="H389" s="34">
        <f t="shared" si="3"/>
        <v>28.5</v>
      </c>
      <c r="I389" s="88" t="s">
        <v>63</v>
      </c>
      <c r="J389" s="21"/>
    </row>
    <row r="390" spans="2:10" ht="15" customHeight="1" x14ac:dyDescent="0.25">
      <c r="B390" s="38">
        <v>45754</v>
      </c>
      <c r="C390" s="70" t="s">
        <v>29</v>
      </c>
      <c r="D390" s="39" t="s">
        <v>399</v>
      </c>
      <c r="E390" s="36">
        <v>50</v>
      </c>
      <c r="F390" s="36">
        <v>2.5</v>
      </c>
      <c r="G390" s="36"/>
      <c r="H390" s="34">
        <f t="shared" si="3"/>
        <v>47.5</v>
      </c>
      <c r="I390" s="88" t="s">
        <v>63</v>
      </c>
      <c r="J390" s="21"/>
    </row>
    <row r="391" spans="2:10" ht="15" customHeight="1" x14ac:dyDescent="0.25">
      <c r="B391" s="38">
        <v>45756</v>
      </c>
      <c r="C391" s="70" t="s">
        <v>29</v>
      </c>
      <c r="D391" s="39" t="s">
        <v>400</v>
      </c>
      <c r="E391" s="36">
        <v>100</v>
      </c>
      <c r="F391" s="36">
        <v>7.3</v>
      </c>
      <c r="G391" s="36"/>
      <c r="H391" s="34">
        <f t="shared" si="3"/>
        <v>92.7</v>
      </c>
      <c r="I391" s="88" t="s">
        <v>58</v>
      </c>
      <c r="J391" s="21"/>
    </row>
    <row r="392" spans="2:10" ht="15" customHeight="1" x14ac:dyDescent="0.25">
      <c r="B392" s="38">
        <v>45756</v>
      </c>
      <c r="C392" s="70" t="s">
        <v>29</v>
      </c>
      <c r="D392" s="39" t="s">
        <v>401</v>
      </c>
      <c r="E392" s="36">
        <v>100</v>
      </c>
      <c r="F392" s="36">
        <v>7.3</v>
      </c>
      <c r="G392" s="36"/>
      <c r="H392" s="34">
        <f t="shared" si="3"/>
        <v>92.7</v>
      </c>
      <c r="I392" s="88" t="s">
        <v>58</v>
      </c>
      <c r="J392" s="21"/>
    </row>
    <row r="393" spans="2:10" ht="15" customHeight="1" x14ac:dyDescent="0.25">
      <c r="B393" s="38">
        <v>45756</v>
      </c>
      <c r="C393" s="70" t="s">
        <v>29</v>
      </c>
      <c r="D393" s="39" t="s">
        <v>402</v>
      </c>
      <c r="E393" s="36">
        <v>100</v>
      </c>
      <c r="F393" s="36">
        <v>7.3</v>
      </c>
      <c r="G393" s="36"/>
      <c r="H393" s="34">
        <f t="shared" si="3"/>
        <v>92.7</v>
      </c>
      <c r="I393" s="88" t="s">
        <v>26</v>
      </c>
      <c r="J393" s="21"/>
    </row>
    <row r="394" spans="2:10" ht="15" customHeight="1" x14ac:dyDescent="0.25">
      <c r="B394" s="38">
        <v>45756</v>
      </c>
      <c r="C394" s="70" t="s">
        <v>29</v>
      </c>
      <c r="D394" s="39" t="s">
        <v>403</v>
      </c>
      <c r="E394" s="36">
        <v>100</v>
      </c>
      <c r="F394" s="36">
        <v>7.3</v>
      </c>
      <c r="G394" s="36"/>
      <c r="H394" s="34">
        <f t="shared" si="3"/>
        <v>92.7</v>
      </c>
      <c r="I394" s="88" t="s">
        <v>24</v>
      </c>
      <c r="J394" s="21"/>
    </row>
    <row r="395" spans="2:10" ht="15" customHeight="1" x14ac:dyDescent="0.25">
      <c r="B395" s="77"/>
      <c r="C395" s="70"/>
      <c r="D395" s="78"/>
      <c r="E395" s="73"/>
      <c r="F395" s="73"/>
      <c r="G395" s="73"/>
      <c r="H395" s="34">
        <f t="shared" si="3"/>
        <v>0</v>
      </c>
      <c r="I395" s="88"/>
      <c r="J395" s="21"/>
    </row>
    <row r="396" spans="2:10" ht="15" customHeight="1" x14ac:dyDescent="0.25">
      <c r="B396" s="17"/>
      <c r="C396" s="70"/>
      <c r="D396" s="39"/>
      <c r="E396" s="36"/>
      <c r="F396" s="36"/>
      <c r="G396" s="36"/>
      <c r="H396" s="34">
        <f t="shared" si="3"/>
        <v>0</v>
      </c>
      <c r="I396" s="88"/>
      <c r="J396" s="21"/>
    </row>
    <row r="397" spans="2:10" ht="15" customHeight="1" x14ac:dyDescent="0.25">
      <c r="B397" s="17"/>
      <c r="C397" s="70"/>
      <c r="D397" s="39"/>
      <c r="E397" s="36"/>
      <c r="F397" s="36"/>
      <c r="G397" s="36"/>
      <c r="H397" s="34">
        <f t="shared" si="3"/>
        <v>0</v>
      </c>
      <c r="I397" s="88"/>
      <c r="J397" s="21"/>
    </row>
    <row r="398" spans="2:10" ht="15" customHeight="1" x14ac:dyDescent="0.25">
      <c r="B398" s="17"/>
      <c r="C398" s="70"/>
      <c r="D398" s="39"/>
      <c r="E398" s="36"/>
      <c r="F398" s="36"/>
      <c r="G398" s="36"/>
      <c r="H398" s="34">
        <f t="shared" si="3"/>
        <v>0</v>
      </c>
      <c r="I398" s="88"/>
      <c r="J398" s="21"/>
    </row>
    <row r="399" spans="2:10" ht="15" customHeight="1" x14ac:dyDescent="0.25">
      <c r="B399" s="17"/>
      <c r="C399" s="70"/>
      <c r="D399" s="39"/>
      <c r="E399" s="36"/>
      <c r="F399" s="36"/>
      <c r="G399" s="36"/>
      <c r="H399" s="34">
        <f t="shared" si="3"/>
        <v>0</v>
      </c>
      <c r="I399" s="88"/>
      <c r="J399" s="21"/>
    </row>
    <row r="400" spans="2:10" ht="15" customHeight="1" x14ac:dyDescent="0.25">
      <c r="B400" s="77"/>
      <c r="C400" s="70"/>
      <c r="D400" s="78"/>
      <c r="E400" s="73"/>
      <c r="F400" s="73"/>
      <c r="G400" s="73"/>
      <c r="H400" s="34">
        <f t="shared" si="3"/>
        <v>0</v>
      </c>
      <c r="I400" s="88"/>
      <c r="J400" s="21"/>
    </row>
    <row r="401" spans="2:10" ht="15" customHeight="1" x14ac:dyDescent="0.25">
      <c r="B401" s="17"/>
      <c r="C401" s="70"/>
      <c r="D401" s="39"/>
      <c r="E401" s="36"/>
      <c r="F401" s="36"/>
      <c r="G401" s="36"/>
      <c r="H401" s="34">
        <f t="shared" si="3"/>
        <v>0</v>
      </c>
      <c r="I401" s="88"/>
      <c r="J401" s="21"/>
    </row>
    <row r="402" spans="2:10" ht="15" customHeight="1" x14ac:dyDescent="0.25">
      <c r="B402" s="17"/>
      <c r="C402" s="70"/>
      <c r="D402" s="39"/>
      <c r="E402" s="36"/>
      <c r="F402" s="36"/>
      <c r="G402" s="36"/>
      <c r="H402" s="34">
        <f t="shared" si="3"/>
        <v>0</v>
      </c>
      <c r="I402" s="88"/>
      <c r="J402" s="21"/>
    </row>
    <row r="403" spans="2:10" ht="15" customHeight="1" x14ac:dyDescent="0.25">
      <c r="B403" s="17"/>
      <c r="C403" s="70"/>
      <c r="D403" s="39"/>
      <c r="E403" s="36"/>
      <c r="F403" s="36"/>
      <c r="G403" s="36"/>
      <c r="H403" s="34">
        <f t="shared" si="3"/>
        <v>0</v>
      </c>
      <c r="I403" s="88"/>
      <c r="J403" s="21"/>
    </row>
    <row r="404" spans="2:10" ht="15" customHeight="1" x14ac:dyDescent="0.25">
      <c r="B404" s="17"/>
      <c r="C404" s="70"/>
      <c r="D404" s="39"/>
      <c r="E404" s="36"/>
      <c r="F404" s="36"/>
      <c r="G404" s="36"/>
      <c r="H404" s="34">
        <f t="shared" si="3"/>
        <v>0</v>
      </c>
      <c r="I404" s="70"/>
      <c r="J404" s="21"/>
    </row>
    <row r="405" spans="2:10" ht="15" customHeight="1" x14ac:dyDescent="0.25">
      <c r="B405" s="17"/>
      <c r="C405" s="70"/>
      <c r="D405" s="39"/>
      <c r="E405" s="36"/>
      <c r="F405" s="36"/>
      <c r="G405" s="36"/>
      <c r="H405" s="34">
        <f t="shared" si="3"/>
        <v>0</v>
      </c>
      <c r="I405" s="88"/>
      <c r="J405" s="21"/>
    </row>
    <row r="406" spans="2:10" ht="15" customHeight="1" x14ac:dyDescent="0.25">
      <c r="B406" s="17"/>
      <c r="C406" s="70"/>
      <c r="D406" s="39"/>
      <c r="E406" s="36"/>
      <c r="F406" s="36"/>
      <c r="G406" s="36"/>
      <c r="H406" s="34">
        <f t="shared" si="3"/>
        <v>0</v>
      </c>
      <c r="I406" s="88"/>
      <c r="J406" s="21"/>
    </row>
    <row r="407" spans="2:10" ht="15" customHeight="1" x14ac:dyDescent="0.25">
      <c r="B407" s="17"/>
      <c r="C407" s="70"/>
      <c r="D407" s="39"/>
      <c r="E407" s="36"/>
      <c r="F407" s="36"/>
      <c r="G407" s="36"/>
      <c r="H407" s="34">
        <f t="shared" si="3"/>
        <v>0</v>
      </c>
      <c r="I407" s="88"/>
      <c r="J407" s="21"/>
    </row>
    <row r="408" spans="2:10" ht="15" customHeight="1" x14ac:dyDescent="0.25">
      <c r="B408" s="17"/>
      <c r="C408" s="70"/>
      <c r="D408" s="39"/>
      <c r="E408" s="36"/>
      <c r="F408" s="36"/>
      <c r="G408" s="36"/>
      <c r="H408" s="34">
        <f t="shared" si="3"/>
        <v>0</v>
      </c>
      <c r="I408" s="88"/>
      <c r="J408" s="21"/>
    </row>
    <row r="409" spans="2:10" ht="15" customHeight="1" x14ac:dyDescent="0.25">
      <c r="B409" s="17"/>
      <c r="C409" s="70"/>
      <c r="D409" s="39"/>
      <c r="E409" s="36"/>
      <c r="F409" s="36"/>
      <c r="G409" s="36"/>
      <c r="H409" s="34">
        <f t="shared" si="3"/>
        <v>0</v>
      </c>
      <c r="I409" s="88"/>
      <c r="J409" s="21"/>
    </row>
    <row r="410" spans="2:10" ht="15" customHeight="1" x14ac:dyDescent="0.25">
      <c r="B410" s="17"/>
      <c r="C410" s="70"/>
      <c r="D410" s="39"/>
      <c r="E410" s="36"/>
      <c r="F410" s="36"/>
      <c r="G410" s="36"/>
      <c r="H410" s="34">
        <f t="shared" si="3"/>
        <v>0</v>
      </c>
      <c r="I410" s="88"/>
      <c r="J410" s="21"/>
    </row>
    <row r="411" spans="2:10" ht="15" customHeight="1" x14ac:dyDescent="0.25">
      <c r="B411" s="17"/>
      <c r="C411" s="70"/>
      <c r="D411" s="39"/>
      <c r="E411" s="36"/>
      <c r="F411" s="36"/>
      <c r="G411" s="36"/>
      <c r="H411" s="34">
        <f t="shared" si="3"/>
        <v>0</v>
      </c>
      <c r="I411" s="88"/>
      <c r="J411" s="21"/>
    </row>
    <row r="412" spans="2:10" ht="15" customHeight="1" x14ac:dyDescent="0.25">
      <c r="B412" s="17"/>
      <c r="C412" s="70"/>
      <c r="D412" s="39"/>
      <c r="E412" s="36"/>
      <c r="F412" s="36"/>
      <c r="G412" s="36"/>
      <c r="H412" s="34">
        <f t="shared" si="3"/>
        <v>0</v>
      </c>
      <c r="I412" s="88"/>
      <c r="J412" s="21"/>
    </row>
    <row r="413" spans="2:10" ht="15" customHeight="1" x14ac:dyDescent="0.25">
      <c r="B413" s="17"/>
      <c r="C413" s="70"/>
      <c r="D413" s="39"/>
      <c r="E413" s="36"/>
      <c r="F413" s="36"/>
      <c r="G413" s="36"/>
      <c r="H413" s="34">
        <f t="shared" si="3"/>
        <v>0</v>
      </c>
      <c r="I413" s="88"/>
      <c r="J413" s="21"/>
    </row>
    <row r="414" spans="2:10" ht="15" customHeight="1" x14ac:dyDescent="0.25">
      <c r="B414" s="17"/>
      <c r="C414" s="70"/>
      <c r="D414" s="39"/>
      <c r="E414" s="36"/>
      <c r="F414" s="36"/>
      <c r="G414" s="36"/>
      <c r="H414" s="34">
        <f t="shared" si="3"/>
        <v>0</v>
      </c>
      <c r="I414" s="88"/>
      <c r="J414" s="21"/>
    </row>
    <row r="415" spans="2:10" ht="15" customHeight="1" x14ac:dyDescent="0.25">
      <c r="B415" s="17"/>
      <c r="C415" s="70"/>
      <c r="D415" s="39"/>
      <c r="E415" s="36"/>
      <c r="F415" s="36"/>
      <c r="G415" s="36"/>
      <c r="H415" s="34">
        <f t="shared" si="3"/>
        <v>0</v>
      </c>
      <c r="I415" s="88"/>
      <c r="J415" s="21"/>
    </row>
    <row r="416" spans="2:10" ht="15" customHeight="1" x14ac:dyDescent="0.25">
      <c r="B416" s="17"/>
      <c r="C416" s="70"/>
      <c r="D416" s="39"/>
      <c r="E416" s="36"/>
      <c r="F416" s="36"/>
      <c r="G416" s="36"/>
      <c r="H416" s="34">
        <f t="shared" si="3"/>
        <v>0</v>
      </c>
      <c r="I416" s="88"/>
      <c r="J416" s="21"/>
    </row>
    <row r="417" spans="2:10" ht="15" customHeight="1" x14ac:dyDescent="0.25">
      <c r="B417" s="17"/>
      <c r="C417" s="70"/>
      <c r="D417" s="39"/>
      <c r="E417" s="36"/>
      <c r="F417" s="36"/>
      <c r="G417" s="36"/>
      <c r="H417" s="34">
        <f t="shared" si="3"/>
        <v>0</v>
      </c>
      <c r="I417" s="88"/>
      <c r="J417" s="21"/>
    </row>
    <row r="418" spans="2:10" ht="15" customHeight="1" x14ac:dyDescent="0.25">
      <c r="B418" s="17"/>
      <c r="C418" s="70"/>
      <c r="D418" s="39"/>
      <c r="E418" s="36"/>
      <c r="F418" s="36"/>
      <c r="G418" s="36"/>
      <c r="H418" s="34">
        <f t="shared" si="3"/>
        <v>0</v>
      </c>
      <c r="I418" s="88"/>
      <c r="J418" s="21"/>
    </row>
    <row r="419" spans="2:10" ht="15" customHeight="1" x14ac:dyDescent="0.25">
      <c r="B419" s="17"/>
      <c r="C419" s="70"/>
      <c r="D419" s="39"/>
      <c r="E419" s="36"/>
      <c r="F419" s="36"/>
      <c r="G419" s="36"/>
      <c r="H419" s="34">
        <f t="shared" si="3"/>
        <v>0</v>
      </c>
      <c r="I419" s="88"/>
      <c r="J419" s="21"/>
    </row>
    <row r="420" spans="2:10" ht="15" customHeight="1" x14ac:dyDescent="0.25">
      <c r="B420" s="17"/>
      <c r="C420" s="70"/>
      <c r="D420" s="39"/>
      <c r="E420" s="36"/>
      <c r="F420" s="36"/>
      <c r="G420" s="36"/>
      <c r="H420" s="34">
        <f t="shared" si="3"/>
        <v>0</v>
      </c>
      <c r="I420" s="88"/>
      <c r="J420" s="21"/>
    </row>
    <row r="421" spans="2:10" ht="15" customHeight="1" x14ac:dyDescent="0.25">
      <c r="B421" s="17"/>
      <c r="C421" s="70"/>
      <c r="D421" s="39"/>
      <c r="E421" s="36"/>
      <c r="F421" s="36"/>
      <c r="G421" s="36"/>
      <c r="H421" s="34">
        <f t="shared" si="3"/>
        <v>0</v>
      </c>
      <c r="I421" s="88"/>
      <c r="J421" s="21"/>
    </row>
    <row r="422" spans="2:10" ht="15" customHeight="1" x14ac:dyDescent="0.25">
      <c r="B422" s="17"/>
      <c r="C422" s="70"/>
      <c r="D422" s="39"/>
      <c r="E422" s="36"/>
      <c r="F422" s="36"/>
      <c r="G422" s="36"/>
      <c r="H422" s="34">
        <f t="shared" si="3"/>
        <v>0</v>
      </c>
      <c r="I422" s="88"/>
      <c r="J422" s="21"/>
    </row>
    <row r="423" spans="2:10" ht="15" customHeight="1" x14ac:dyDescent="0.25">
      <c r="B423" s="17"/>
      <c r="C423" s="70"/>
      <c r="D423" s="39"/>
      <c r="E423" s="36"/>
      <c r="F423" s="36"/>
      <c r="G423" s="36"/>
      <c r="H423" s="34">
        <f t="shared" si="3"/>
        <v>0</v>
      </c>
      <c r="I423" s="88"/>
      <c r="J423" s="21"/>
    </row>
    <row r="424" spans="2:10" ht="15" customHeight="1" x14ac:dyDescent="0.25">
      <c r="B424" s="17"/>
      <c r="C424" s="70"/>
      <c r="D424" s="39"/>
      <c r="E424" s="36"/>
      <c r="F424" s="36"/>
      <c r="G424" s="36"/>
      <c r="H424" s="34">
        <f t="shared" si="3"/>
        <v>0</v>
      </c>
      <c r="I424" s="88"/>
      <c r="J424" s="21"/>
    </row>
    <row r="425" spans="2:10" ht="15" customHeight="1" x14ac:dyDescent="0.25">
      <c r="B425" s="17"/>
      <c r="C425" s="70"/>
      <c r="D425" s="39"/>
      <c r="E425" s="36"/>
      <c r="F425" s="36"/>
      <c r="G425" s="36"/>
      <c r="H425" s="34">
        <f t="shared" si="3"/>
        <v>0</v>
      </c>
      <c r="I425" s="88"/>
      <c r="J425" s="21"/>
    </row>
    <row r="426" spans="2:10" ht="15" customHeight="1" x14ac:dyDescent="0.25">
      <c r="B426" s="17"/>
      <c r="C426" s="70"/>
      <c r="D426" s="39"/>
      <c r="E426" s="36"/>
      <c r="F426" s="36"/>
      <c r="G426" s="36"/>
      <c r="H426" s="34">
        <f t="shared" si="3"/>
        <v>0</v>
      </c>
      <c r="I426" s="88"/>
      <c r="J426" s="21"/>
    </row>
    <row r="427" spans="2:10" ht="15" customHeight="1" x14ac:dyDescent="0.25">
      <c r="B427" s="17"/>
      <c r="C427" s="70"/>
      <c r="D427" s="39"/>
      <c r="E427" s="36"/>
      <c r="F427" s="36"/>
      <c r="G427" s="36"/>
      <c r="H427" s="34">
        <f t="shared" si="3"/>
        <v>0</v>
      </c>
      <c r="I427" s="88"/>
      <c r="J427" s="21"/>
    </row>
    <row r="428" spans="2:10" ht="15" customHeight="1" x14ac:dyDescent="0.25">
      <c r="B428" s="17"/>
      <c r="C428" s="70"/>
      <c r="D428" s="39"/>
      <c r="E428" s="36"/>
      <c r="F428" s="36"/>
      <c r="G428"/>
      <c r="H428" s="34">
        <f t="shared" si="3"/>
        <v>0</v>
      </c>
      <c r="I428" s="88"/>
      <c r="J428" s="21"/>
    </row>
    <row r="429" spans="2:10" ht="15" customHeight="1" x14ac:dyDescent="0.25">
      <c r="B429" s="17"/>
      <c r="C429" s="70"/>
      <c r="D429" s="39"/>
      <c r="E429" s="36"/>
      <c r="F429" s="36"/>
      <c r="G429" s="36"/>
      <c r="H429" s="34">
        <f t="shared" si="3"/>
        <v>0</v>
      </c>
      <c r="I429" s="88"/>
      <c r="J429" s="21"/>
    </row>
    <row r="430" spans="2:10" ht="15" customHeight="1" x14ac:dyDescent="0.25">
      <c r="B430" s="17"/>
      <c r="C430" s="70"/>
      <c r="D430" s="39"/>
      <c r="E430" s="36"/>
      <c r="F430" s="36"/>
      <c r="G430" s="36"/>
      <c r="H430" s="34">
        <f t="shared" si="3"/>
        <v>0</v>
      </c>
      <c r="I430" s="81"/>
      <c r="J430" s="21"/>
    </row>
    <row r="431" spans="2:10" ht="15" customHeight="1" x14ac:dyDescent="0.25">
      <c r="B431" s="17"/>
      <c r="C431" s="70"/>
      <c r="D431" s="39"/>
      <c r="E431" s="36"/>
      <c r="F431" s="36"/>
      <c r="G431" s="36"/>
      <c r="H431" s="34">
        <f t="shared" si="3"/>
        <v>0</v>
      </c>
      <c r="I431" s="81"/>
      <c r="J431" s="21"/>
    </row>
    <row r="432" spans="2:10" ht="15" customHeight="1" x14ac:dyDescent="0.25">
      <c r="B432" s="17"/>
      <c r="C432" s="70"/>
      <c r="D432" s="39"/>
      <c r="E432" s="36"/>
      <c r="F432" s="36"/>
      <c r="G432" s="36"/>
      <c r="H432" s="34">
        <f t="shared" si="3"/>
        <v>0</v>
      </c>
      <c r="I432" s="81"/>
      <c r="J432" s="21"/>
    </row>
    <row r="433" spans="2:10" ht="15" customHeight="1" x14ac:dyDescent="0.25">
      <c r="B433" s="17"/>
      <c r="C433" s="70"/>
      <c r="D433" s="39"/>
      <c r="E433" s="36"/>
      <c r="F433" s="36"/>
      <c r="G433" s="36"/>
      <c r="H433" s="34">
        <f t="shared" si="3"/>
        <v>0</v>
      </c>
      <c r="I433" s="81"/>
      <c r="J433" s="21"/>
    </row>
    <row r="434" spans="2:10" ht="15" customHeight="1" x14ac:dyDescent="0.25">
      <c r="B434" s="17"/>
      <c r="C434" s="70"/>
      <c r="D434" s="39"/>
      <c r="E434" s="36"/>
      <c r="F434" s="36"/>
      <c r="G434" s="36"/>
      <c r="H434" s="34">
        <f t="shared" si="3"/>
        <v>0</v>
      </c>
      <c r="I434" s="81"/>
      <c r="J434" s="21"/>
    </row>
    <row r="435" spans="2:10" ht="15" customHeight="1" x14ac:dyDescent="0.25">
      <c r="B435" s="17"/>
      <c r="C435" s="70"/>
      <c r="D435" s="39"/>
      <c r="E435" s="36"/>
      <c r="F435" s="36"/>
      <c r="G435" s="36"/>
      <c r="H435" s="34">
        <f t="shared" si="3"/>
        <v>0</v>
      </c>
      <c r="I435" s="81"/>
      <c r="J435" s="21"/>
    </row>
    <row r="436" spans="2:10" ht="15" customHeight="1" x14ac:dyDescent="0.25">
      <c r="B436" s="17"/>
      <c r="C436" s="70"/>
      <c r="D436" s="39"/>
      <c r="E436" s="36"/>
      <c r="F436" s="36"/>
      <c r="G436" s="36"/>
      <c r="H436" s="34">
        <f t="shared" si="3"/>
        <v>0</v>
      </c>
      <c r="I436" s="81"/>
      <c r="J436" s="21"/>
    </row>
    <row r="437" spans="2:10" ht="15" customHeight="1" x14ac:dyDescent="0.25">
      <c r="B437" s="17"/>
      <c r="C437" s="70"/>
      <c r="D437" s="39"/>
      <c r="E437" s="36"/>
      <c r="F437" s="36"/>
      <c r="G437" s="36"/>
      <c r="H437" s="34">
        <f t="shared" si="3"/>
        <v>0</v>
      </c>
      <c r="I437" s="81"/>
      <c r="J437" s="21"/>
    </row>
    <row r="438" spans="2:10" ht="15" customHeight="1" x14ac:dyDescent="0.25">
      <c r="B438" s="17"/>
      <c r="C438" s="70"/>
      <c r="D438" s="39"/>
      <c r="E438" s="36"/>
      <c r="F438" s="36"/>
      <c r="G438" s="36"/>
      <c r="H438" s="34">
        <f t="shared" si="3"/>
        <v>0</v>
      </c>
      <c r="I438" s="81"/>
      <c r="J438" s="21"/>
    </row>
    <row r="439" spans="2:10" ht="15" customHeight="1" x14ac:dyDescent="0.25">
      <c r="B439" s="17"/>
      <c r="C439" s="70"/>
      <c r="D439" s="39"/>
      <c r="E439" s="36"/>
      <c r="F439" s="36"/>
      <c r="G439" s="36"/>
      <c r="H439" s="34">
        <f t="shared" si="3"/>
        <v>0</v>
      </c>
      <c r="I439" s="81"/>
      <c r="J439" s="21"/>
    </row>
    <row r="440" spans="2:10" ht="15" customHeight="1" x14ac:dyDescent="0.25">
      <c r="B440" s="17"/>
      <c r="C440" s="70"/>
      <c r="D440" s="39"/>
      <c r="E440" s="36"/>
      <c r="F440" s="36"/>
      <c r="G440" s="36"/>
      <c r="H440" s="34">
        <f t="shared" si="3"/>
        <v>0</v>
      </c>
      <c r="I440" s="81"/>
      <c r="J440" s="21"/>
    </row>
    <row r="441" spans="2:10" ht="15" customHeight="1" x14ac:dyDescent="0.25">
      <c r="B441" s="17"/>
      <c r="C441" s="70"/>
      <c r="D441" s="39"/>
      <c r="E441" s="36"/>
      <c r="F441" s="36"/>
      <c r="G441" s="36"/>
      <c r="H441" s="34">
        <f t="shared" si="3"/>
        <v>0</v>
      </c>
      <c r="I441" s="81"/>
      <c r="J441" s="21"/>
    </row>
    <row r="442" spans="2:10" ht="15" customHeight="1" x14ac:dyDescent="0.25">
      <c r="B442" s="17"/>
      <c r="C442" s="70"/>
      <c r="D442" s="39"/>
      <c r="E442" s="36"/>
      <c r="F442" s="36"/>
      <c r="G442" s="36"/>
      <c r="H442" s="34">
        <f t="shared" si="3"/>
        <v>0</v>
      </c>
      <c r="I442" s="81"/>
      <c r="J442" s="21"/>
    </row>
    <row r="443" spans="2:10" ht="15" customHeight="1" x14ac:dyDescent="0.25">
      <c r="B443" s="17"/>
      <c r="C443" s="70"/>
      <c r="D443" s="39"/>
      <c r="E443" s="36"/>
      <c r="F443" s="36"/>
      <c r="G443" s="36"/>
      <c r="H443" s="34">
        <f t="shared" si="3"/>
        <v>0</v>
      </c>
      <c r="I443" s="81"/>
      <c r="J443" s="21"/>
    </row>
    <row r="444" spans="2:10" ht="15" customHeight="1" x14ac:dyDescent="0.25">
      <c r="B444" s="77"/>
      <c r="C444" s="70"/>
      <c r="D444" s="78"/>
      <c r="E444" s="73"/>
      <c r="F444" s="73"/>
      <c r="G444" s="73"/>
      <c r="H444" s="34">
        <f t="shared" si="3"/>
        <v>0</v>
      </c>
      <c r="I444" s="103"/>
      <c r="J444" s="21"/>
    </row>
    <row r="445" spans="2:10" ht="15" customHeight="1" x14ac:dyDescent="0.25">
      <c r="B445" s="77"/>
      <c r="C445" s="102"/>
      <c r="D445" s="78"/>
      <c r="E445" s="73"/>
      <c r="F445" s="73"/>
      <c r="G445" s="73"/>
      <c r="H445" s="34">
        <f t="shared" si="3"/>
        <v>0</v>
      </c>
      <c r="I445" s="103"/>
      <c r="J445" s="21"/>
    </row>
    <row r="446" spans="2:10" ht="15" customHeight="1" x14ac:dyDescent="0.25">
      <c r="B446" s="77"/>
      <c r="C446" s="102"/>
      <c r="D446" s="78"/>
      <c r="E446" s="73"/>
      <c r="F446" s="73"/>
      <c r="G446" s="73"/>
      <c r="H446" s="34">
        <f t="shared" si="3"/>
        <v>0</v>
      </c>
      <c r="I446" s="103"/>
      <c r="J446" s="21"/>
    </row>
    <row r="447" spans="2:10" ht="15" customHeight="1" x14ac:dyDescent="0.25">
      <c r="B447" s="77"/>
      <c r="C447" s="102"/>
      <c r="D447" s="78"/>
      <c r="E447" s="73"/>
      <c r="F447" s="73"/>
      <c r="G447" s="73"/>
      <c r="H447" s="34">
        <f t="shared" si="3"/>
        <v>0</v>
      </c>
      <c r="I447" s="103"/>
      <c r="J447" s="21"/>
    </row>
    <row r="448" spans="2:10" ht="15" customHeight="1" x14ac:dyDescent="0.25">
      <c r="B448" s="77"/>
      <c r="C448" s="102"/>
      <c r="D448" s="78"/>
      <c r="E448" s="73"/>
      <c r="F448" s="73"/>
      <c r="G448" s="73"/>
      <c r="H448" s="34">
        <f t="shared" si="3"/>
        <v>0</v>
      </c>
      <c r="I448" s="103"/>
      <c r="J448" s="21"/>
    </row>
    <row r="449" spans="2:10" ht="15" customHeight="1" x14ac:dyDescent="0.25">
      <c r="B449" s="77"/>
      <c r="C449" s="102"/>
      <c r="D449" s="78"/>
      <c r="E449" s="73"/>
      <c r="F449" s="73"/>
      <c r="G449" s="73"/>
      <c r="H449" s="34">
        <f t="shared" si="3"/>
        <v>0</v>
      </c>
      <c r="I449" s="103"/>
      <c r="J449" s="21"/>
    </row>
    <row r="450" spans="2:10" ht="15" customHeight="1" x14ac:dyDescent="0.25">
      <c r="B450" s="77"/>
      <c r="C450" s="102"/>
      <c r="D450" s="78"/>
      <c r="E450" s="73"/>
      <c r="G450" s="73"/>
      <c r="H450" s="34">
        <f t="shared" si="3"/>
        <v>0</v>
      </c>
      <c r="I450" s="103"/>
      <c r="J450" s="21"/>
    </row>
    <row r="451" spans="2:10" ht="15" customHeight="1" x14ac:dyDescent="0.25">
      <c r="B451" s="77"/>
      <c r="C451" s="102"/>
      <c r="D451" s="78"/>
      <c r="E451" s="73"/>
      <c r="F451" s="73"/>
      <c r="G451" s="73"/>
      <c r="H451" s="34">
        <f t="shared" si="3"/>
        <v>0</v>
      </c>
      <c r="I451" s="103"/>
      <c r="J451" s="21"/>
    </row>
    <row r="452" spans="2:10" ht="15" customHeight="1" x14ac:dyDescent="0.25">
      <c r="B452" s="77"/>
      <c r="C452" s="102"/>
      <c r="D452" s="78"/>
      <c r="E452" s="73"/>
      <c r="F452" s="73"/>
      <c r="G452" s="73"/>
      <c r="H452" s="34">
        <f t="shared" ref="H452:H458" si="4">E452-F452-G452</f>
        <v>0</v>
      </c>
      <c r="I452" s="103"/>
      <c r="J452" s="21"/>
    </row>
    <row r="453" spans="2:10" ht="15" customHeight="1" x14ac:dyDescent="0.25">
      <c r="B453" s="77"/>
      <c r="C453" s="102"/>
      <c r="D453" s="78"/>
      <c r="E453" s="73"/>
      <c r="F453" s="73"/>
      <c r="G453" s="73"/>
      <c r="H453" s="34">
        <f t="shared" si="4"/>
        <v>0</v>
      </c>
      <c r="I453" s="103"/>
      <c r="J453" s="21"/>
    </row>
    <row r="454" spans="2:10" ht="15" customHeight="1" x14ac:dyDescent="0.25">
      <c r="B454" s="77"/>
      <c r="C454" s="102"/>
      <c r="D454" s="78"/>
      <c r="E454" s="73"/>
      <c r="F454" s="73"/>
      <c r="G454" s="73"/>
      <c r="H454" s="34">
        <f t="shared" si="4"/>
        <v>0</v>
      </c>
      <c r="I454" s="103"/>
      <c r="J454" s="21"/>
    </row>
    <row r="455" spans="2:10" ht="15" customHeight="1" x14ac:dyDescent="0.25">
      <c r="B455" s="77"/>
      <c r="C455" s="102"/>
      <c r="D455" s="78"/>
      <c r="E455" s="73"/>
      <c r="F455" s="73"/>
      <c r="G455" s="73"/>
      <c r="H455" s="34">
        <f t="shared" si="4"/>
        <v>0</v>
      </c>
      <c r="I455" s="103"/>
      <c r="J455" s="21"/>
    </row>
    <row r="456" spans="2:10" ht="15" customHeight="1" x14ac:dyDescent="0.25">
      <c r="B456" s="77"/>
      <c r="C456" s="102"/>
      <c r="D456" s="78"/>
      <c r="E456" s="73"/>
      <c r="F456" s="73"/>
      <c r="G456" s="73"/>
      <c r="H456" s="34">
        <f t="shared" si="4"/>
        <v>0</v>
      </c>
      <c r="I456" s="103"/>
      <c r="J456" s="21"/>
    </row>
    <row r="457" spans="2:10" ht="15" customHeight="1" x14ac:dyDescent="0.25">
      <c r="B457" s="77"/>
      <c r="C457" s="102"/>
      <c r="D457" s="78"/>
      <c r="E457" s="73"/>
      <c r="F457" s="73"/>
      <c r="G457" s="73"/>
      <c r="H457" s="34">
        <f t="shared" si="4"/>
        <v>0</v>
      </c>
      <c r="I457" s="103"/>
      <c r="J457" s="21"/>
    </row>
    <row r="458" spans="2:10" ht="15" customHeight="1" x14ac:dyDescent="0.25">
      <c r="B458" s="77"/>
      <c r="C458" s="102"/>
      <c r="D458" s="78"/>
      <c r="E458" s="73"/>
      <c r="F458" s="73"/>
      <c r="G458" s="73"/>
      <c r="H458" s="34">
        <f t="shared" si="4"/>
        <v>0</v>
      </c>
      <c r="I458" s="103"/>
      <c r="J458" s="21"/>
    </row>
    <row r="459" spans="2:10" ht="15" customHeight="1" x14ac:dyDescent="0.25">
      <c r="B459" s="77"/>
      <c r="C459" s="102"/>
      <c r="D459" s="78"/>
      <c r="E459" s="73"/>
      <c r="F459" s="73"/>
      <c r="G459" s="73"/>
      <c r="H459" s="34">
        <f t="shared" ref="H459:H545" si="5">E459-F459-G459</f>
        <v>0</v>
      </c>
      <c r="I459" s="103"/>
      <c r="J459" s="21"/>
    </row>
    <row r="460" spans="2:10" ht="15" customHeight="1" x14ac:dyDescent="0.25">
      <c r="B460" s="77"/>
      <c r="C460" s="102"/>
      <c r="D460" s="78"/>
      <c r="E460" s="73"/>
      <c r="F460" s="73"/>
      <c r="G460" s="73"/>
      <c r="H460" s="34">
        <f t="shared" si="5"/>
        <v>0</v>
      </c>
      <c r="I460" s="103"/>
      <c r="J460" s="21"/>
    </row>
    <row r="461" spans="2:10" ht="15" customHeight="1" x14ac:dyDescent="0.25">
      <c r="B461" s="77"/>
      <c r="C461" s="102"/>
      <c r="D461" s="78"/>
      <c r="E461" s="73"/>
      <c r="F461" s="73"/>
      <c r="G461" s="73"/>
      <c r="H461" s="34">
        <f t="shared" si="5"/>
        <v>0</v>
      </c>
      <c r="I461" s="103"/>
      <c r="J461" s="21"/>
    </row>
    <row r="462" spans="2:10" ht="15" customHeight="1" x14ac:dyDescent="0.25">
      <c r="B462" s="77"/>
      <c r="C462" s="102"/>
      <c r="D462" s="78"/>
      <c r="E462" s="73"/>
      <c r="F462" s="73"/>
      <c r="G462" s="73"/>
      <c r="H462" s="34">
        <f t="shared" si="5"/>
        <v>0</v>
      </c>
      <c r="I462" s="103"/>
      <c r="J462" s="21"/>
    </row>
    <row r="463" spans="2:10" ht="15" customHeight="1" x14ac:dyDescent="0.25">
      <c r="B463" s="77"/>
      <c r="C463" s="102"/>
      <c r="D463" s="78"/>
      <c r="E463" s="73"/>
      <c r="F463" s="73"/>
      <c r="G463" s="73"/>
      <c r="H463" s="34">
        <f t="shared" si="5"/>
        <v>0</v>
      </c>
      <c r="I463" s="103"/>
      <c r="J463" s="21"/>
    </row>
    <row r="464" spans="2:10" ht="15" customHeight="1" x14ac:dyDescent="0.25">
      <c r="B464" s="77"/>
      <c r="C464" s="102"/>
      <c r="D464" s="78"/>
      <c r="E464" s="73"/>
      <c r="F464" s="73"/>
      <c r="G464" s="73"/>
      <c r="H464" s="34">
        <f t="shared" si="5"/>
        <v>0</v>
      </c>
      <c r="I464" s="103"/>
      <c r="J464" s="21"/>
    </row>
    <row r="465" spans="2:10" ht="15" customHeight="1" x14ac:dyDescent="0.25">
      <c r="B465" s="77"/>
      <c r="C465" s="102"/>
      <c r="D465" s="78"/>
      <c r="E465" s="73"/>
      <c r="F465" s="73"/>
      <c r="G465" s="73"/>
      <c r="H465" s="34">
        <f t="shared" si="5"/>
        <v>0</v>
      </c>
      <c r="I465" s="103"/>
      <c r="J465" s="21"/>
    </row>
    <row r="466" spans="2:10" ht="15" customHeight="1" x14ac:dyDescent="0.25">
      <c r="B466" s="77"/>
      <c r="C466" s="102"/>
      <c r="D466" s="78"/>
      <c r="E466" s="73"/>
      <c r="F466" s="73"/>
      <c r="G466" s="73"/>
      <c r="H466" s="34">
        <f t="shared" si="5"/>
        <v>0</v>
      </c>
      <c r="I466" s="103"/>
      <c r="J466" s="21"/>
    </row>
    <row r="467" spans="2:10" ht="15" customHeight="1" x14ac:dyDescent="0.25">
      <c r="B467" s="77"/>
      <c r="C467" s="102"/>
      <c r="D467" s="78"/>
      <c r="E467" s="73"/>
      <c r="F467" s="73"/>
      <c r="G467" s="73"/>
      <c r="H467" s="34">
        <f t="shared" si="5"/>
        <v>0</v>
      </c>
      <c r="I467" s="103"/>
      <c r="J467" s="21"/>
    </row>
    <row r="468" spans="2:10" ht="15" customHeight="1" x14ac:dyDescent="0.25">
      <c r="B468" s="77"/>
      <c r="C468" s="102"/>
      <c r="D468" s="78"/>
      <c r="E468" s="73"/>
      <c r="F468" s="73"/>
      <c r="G468" s="73"/>
      <c r="H468" s="34">
        <f t="shared" si="5"/>
        <v>0</v>
      </c>
      <c r="I468" s="103"/>
      <c r="J468" s="21"/>
    </row>
    <row r="469" spans="2:10" ht="15" customHeight="1" x14ac:dyDescent="0.25">
      <c r="B469" s="77"/>
      <c r="C469" s="102"/>
      <c r="D469" s="78"/>
      <c r="E469" s="73"/>
      <c r="F469" s="73"/>
      <c r="G469" s="73"/>
      <c r="H469" s="34">
        <f t="shared" si="5"/>
        <v>0</v>
      </c>
      <c r="I469" s="103"/>
      <c r="J469" s="21"/>
    </row>
    <row r="470" spans="2:10" ht="15" customHeight="1" x14ac:dyDescent="0.25">
      <c r="B470" s="77"/>
      <c r="C470" s="102"/>
      <c r="D470" s="78"/>
      <c r="E470" s="73"/>
      <c r="F470" s="73"/>
      <c r="G470" s="73"/>
      <c r="H470" s="34">
        <f t="shared" si="5"/>
        <v>0</v>
      </c>
      <c r="I470" s="103"/>
      <c r="J470" s="21"/>
    </row>
    <row r="471" spans="2:10" ht="15" customHeight="1" x14ac:dyDescent="0.25">
      <c r="B471" s="77"/>
      <c r="C471" s="102"/>
      <c r="D471" s="78"/>
      <c r="E471" s="73"/>
      <c r="F471" s="73"/>
      <c r="G471" s="73"/>
      <c r="H471" s="34">
        <f t="shared" si="5"/>
        <v>0</v>
      </c>
      <c r="I471" s="103"/>
      <c r="J471" s="21"/>
    </row>
    <row r="472" spans="2:10" ht="15" customHeight="1" x14ac:dyDescent="0.25">
      <c r="B472" s="77"/>
      <c r="C472" s="102"/>
      <c r="D472" s="78"/>
      <c r="E472" s="73"/>
      <c r="F472" s="73"/>
      <c r="G472" s="73"/>
      <c r="H472" s="34">
        <f t="shared" si="5"/>
        <v>0</v>
      </c>
      <c r="I472" s="103"/>
      <c r="J472" s="21"/>
    </row>
    <row r="473" spans="2:10" ht="15" customHeight="1" x14ac:dyDescent="0.25">
      <c r="B473" s="77"/>
      <c r="C473" s="102"/>
      <c r="D473" s="78"/>
      <c r="E473" s="73"/>
      <c r="F473" s="73"/>
      <c r="G473" s="73"/>
      <c r="H473" s="34">
        <f t="shared" si="5"/>
        <v>0</v>
      </c>
      <c r="I473" s="103"/>
      <c r="J473" s="21"/>
    </row>
    <row r="474" spans="2:10" ht="15" customHeight="1" x14ac:dyDescent="0.25">
      <c r="B474" s="77"/>
      <c r="C474" s="102"/>
      <c r="D474" s="78"/>
      <c r="E474" s="73"/>
      <c r="F474" s="73"/>
      <c r="G474" s="73"/>
      <c r="H474" s="34">
        <f t="shared" si="5"/>
        <v>0</v>
      </c>
      <c r="I474" s="103"/>
      <c r="J474" s="21"/>
    </row>
    <row r="475" spans="2:10" ht="15" customHeight="1" x14ac:dyDescent="0.25">
      <c r="B475" s="77"/>
      <c r="C475" s="102"/>
      <c r="D475" s="78"/>
      <c r="E475" s="73"/>
      <c r="F475" s="73"/>
      <c r="G475" s="73"/>
      <c r="H475" s="34">
        <f t="shared" si="5"/>
        <v>0</v>
      </c>
      <c r="I475" s="103"/>
      <c r="J475" s="21"/>
    </row>
    <row r="476" spans="2:10" ht="15" customHeight="1" x14ac:dyDescent="0.25">
      <c r="B476" s="77"/>
      <c r="C476" s="102"/>
      <c r="D476" s="78"/>
      <c r="E476" s="73"/>
      <c r="F476" s="73"/>
      <c r="G476" s="73"/>
      <c r="H476" s="34">
        <f t="shared" si="5"/>
        <v>0</v>
      </c>
      <c r="I476" s="103"/>
      <c r="J476" s="21"/>
    </row>
    <row r="477" spans="2:10" ht="15" customHeight="1" x14ac:dyDescent="0.25">
      <c r="B477" s="77"/>
      <c r="C477" s="102"/>
      <c r="D477" s="78"/>
      <c r="E477" s="73"/>
      <c r="F477" s="73"/>
      <c r="G477" s="73"/>
      <c r="H477" s="34">
        <f t="shared" si="5"/>
        <v>0</v>
      </c>
      <c r="I477" s="103"/>
      <c r="J477" s="21"/>
    </row>
    <row r="478" spans="2:10" ht="15" customHeight="1" x14ac:dyDescent="0.25">
      <c r="B478" s="77"/>
      <c r="C478" s="102"/>
      <c r="D478" s="78"/>
      <c r="E478" s="73"/>
      <c r="F478" s="73"/>
      <c r="G478" s="73"/>
      <c r="H478" s="34">
        <f t="shared" si="5"/>
        <v>0</v>
      </c>
      <c r="I478" s="103"/>
      <c r="J478" s="21"/>
    </row>
    <row r="479" spans="2:10" ht="15" customHeight="1" x14ac:dyDescent="0.25">
      <c r="B479" s="77"/>
      <c r="C479" s="102"/>
      <c r="D479" s="78"/>
      <c r="E479" s="73"/>
      <c r="F479" s="73"/>
      <c r="G479" s="73"/>
      <c r="H479" s="34">
        <f t="shared" si="5"/>
        <v>0</v>
      </c>
      <c r="I479" s="103"/>
      <c r="J479" s="21"/>
    </row>
    <row r="480" spans="2:10" ht="15" customHeight="1" x14ac:dyDescent="0.25">
      <c r="B480" s="77"/>
      <c r="C480" s="102"/>
      <c r="D480" s="78"/>
      <c r="E480" s="73"/>
      <c r="F480" s="73"/>
      <c r="G480" s="73"/>
      <c r="H480" s="34">
        <f t="shared" si="5"/>
        <v>0</v>
      </c>
      <c r="I480" s="103"/>
      <c r="J480" s="21"/>
    </row>
    <row r="481" spans="2:10" ht="15" customHeight="1" x14ac:dyDescent="0.25">
      <c r="B481" s="77"/>
      <c r="C481" s="102"/>
      <c r="D481" s="78"/>
      <c r="E481" s="73"/>
      <c r="F481" s="73"/>
      <c r="G481" s="73"/>
      <c r="H481" s="34">
        <f t="shared" si="5"/>
        <v>0</v>
      </c>
      <c r="I481" s="103"/>
      <c r="J481" s="21"/>
    </row>
    <row r="482" spans="2:10" ht="15" customHeight="1" x14ac:dyDescent="0.25">
      <c r="B482" s="77"/>
      <c r="C482" s="102"/>
      <c r="D482" s="78"/>
      <c r="E482" s="73"/>
      <c r="F482" s="73"/>
      <c r="G482" s="73"/>
      <c r="H482" s="34">
        <f t="shared" si="5"/>
        <v>0</v>
      </c>
      <c r="I482" s="103"/>
      <c r="J482" s="21"/>
    </row>
    <row r="483" spans="2:10" ht="15" customHeight="1" x14ac:dyDescent="0.25">
      <c r="B483" s="77"/>
      <c r="C483" s="102"/>
      <c r="D483" s="78"/>
      <c r="E483" s="73"/>
      <c r="F483" s="73"/>
      <c r="G483" s="73"/>
      <c r="H483" s="34">
        <f t="shared" si="5"/>
        <v>0</v>
      </c>
      <c r="I483" s="103"/>
      <c r="J483" s="21"/>
    </row>
    <row r="484" spans="2:10" ht="15" customHeight="1" x14ac:dyDescent="0.25">
      <c r="B484" s="77"/>
      <c r="C484" s="102"/>
      <c r="D484" s="78"/>
      <c r="E484" s="73"/>
      <c r="F484" s="73"/>
      <c r="G484" s="73"/>
      <c r="H484" s="34">
        <f t="shared" si="5"/>
        <v>0</v>
      </c>
      <c r="I484" s="103"/>
      <c r="J484" s="21"/>
    </row>
    <row r="485" spans="2:10" ht="15" customHeight="1" x14ac:dyDescent="0.25">
      <c r="B485" s="77"/>
      <c r="C485" s="102"/>
      <c r="D485" s="78"/>
      <c r="E485" s="73"/>
      <c r="F485" s="73"/>
      <c r="G485" s="73"/>
      <c r="H485" s="34">
        <f t="shared" si="5"/>
        <v>0</v>
      </c>
      <c r="I485" s="103"/>
      <c r="J485" s="21"/>
    </row>
    <row r="486" spans="2:10" ht="15" customHeight="1" x14ac:dyDescent="0.25">
      <c r="B486" s="77"/>
      <c r="C486" s="102"/>
      <c r="D486" s="78"/>
      <c r="E486" s="73"/>
      <c r="F486" s="73"/>
      <c r="G486" s="73"/>
      <c r="H486" s="34">
        <f t="shared" si="5"/>
        <v>0</v>
      </c>
      <c r="I486" s="103"/>
      <c r="J486" s="21"/>
    </row>
    <row r="487" spans="2:10" ht="15" customHeight="1" x14ac:dyDescent="0.25">
      <c r="B487" s="77"/>
      <c r="C487" s="102"/>
      <c r="D487" s="78"/>
      <c r="E487" s="73"/>
      <c r="F487" s="73"/>
      <c r="G487" s="73"/>
      <c r="H487" s="34">
        <f t="shared" si="5"/>
        <v>0</v>
      </c>
      <c r="I487" s="103"/>
      <c r="J487" s="21"/>
    </row>
    <row r="488" spans="2:10" ht="15" customHeight="1" x14ac:dyDescent="0.25">
      <c r="B488" s="77"/>
      <c r="C488" s="102"/>
      <c r="D488" s="78"/>
      <c r="E488" s="73"/>
      <c r="F488" s="73"/>
      <c r="G488" s="73"/>
      <c r="H488" s="34">
        <f t="shared" si="5"/>
        <v>0</v>
      </c>
      <c r="I488" s="103"/>
      <c r="J488" s="21"/>
    </row>
    <row r="489" spans="2:10" ht="15" customHeight="1" x14ac:dyDescent="0.25">
      <c r="B489" s="77"/>
      <c r="C489" s="102"/>
      <c r="D489" s="78"/>
      <c r="E489" s="73"/>
      <c r="F489" s="73"/>
      <c r="G489" s="73"/>
      <c r="H489" s="34">
        <f t="shared" si="5"/>
        <v>0</v>
      </c>
      <c r="I489" s="103"/>
      <c r="J489" s="21"/>
    </row>
    <row r="490" spans="2:10" ht="15" customHeight="1" x14ac:dyDescent="0.25">
      <c r="B490" s="77"/>
      <c r="C490" s="102"/>
      <c r="D490" s="78"/>
      <c r="E490" s="73"/>
      <c r="F490" s="73"/>
      <c r="G490" s="73"/>
      <c r="H490" s="34">
        <f t="shared" si="5"/>
        <v>0</v>
      </c>
      <c r="I490" s="103"/>
      <c r="J490" s="21"/>
    </row>
    <row r="491" spans="2:10" ht="15" customHeight="1" x14ac:dyDescent="0.25">
      <c r="B491" s="77"/>
      <c r="C491" s="102"/>
      <c r="D491" s="78"/>
      <c r="E491" s="73"/>
      <c r="F491" s="73"/>
      <c r="G491" s="73"/>
      <c r="H491" s="34">
        <f t="shared" si="5"/>
        <v>0</v>
      </c>
      <c r="I491" s="103"/>
      <c r="J491" s="21"/>
    </row>
    <row r="492" spans="2:10" ht="15" customHeight="1" x14ac:dyDescent="0.25">
      <c r="B492" s="77"/>
      <c r="C492" s="102"/>
      <c r="D492" s="78"/>
      <c r="E492" s="73"/>
      <c r="F492" s="73"/>
      <c r="G492" s="73"/>
      <c r="H492" s="34">
        <f t="shared" si="5"/>
        <v>0</v>
      </c>
      <c r="I492" s="103"/>
      <c r="J492" s="21"/>
    </row>
    <row r="493" spans="2:10" ht="15" customHeight="1" x14ac:dyDescent="0.25">
      <c r="B493" s="77"/>
      <c r="C493" s="102"/>
      <c r="D493" s="78"/>
      <c r="E493" s="73"/>
      <c r="F493" s="73"/>
      <c r="G493" s="73"/>
      <c r="H493" s="34">
        <f t="shared" si="5"/>
        <v>0</v>
      </c>
      <c r="I493" s="103"/>
      <c r="J493" s="21"/>
    </row>
    <row r="494" spans="2:10" ht="15" customHeight="1" x14ac:dyDescent="0.25">
      <c r="B494" s="77"/>
      <c r="C494" s="102"/>
      <c r="D494" s="78"/>
      <c r="E494" s="73"/>
      <c r="F494" s="73"/>
      <c r="G494" s="73"/>
      <c r="H494" s="34">
        <f t="shared" si="5"/>
        <v>0</v>
      </c>
      <c r="I494" s="103"/>
      <c r="J494" s="21"/>
    </row>
    <row r="495" spans="2:10" ht="15" customHeight="1" x14ac:dyDescent="0.25">
      <c r="B495" s="77"/>
      <c r="C495" s="102"/>
      <c r="D495" s="78"/>
      <c r="E495" s="73"/>
      <c r="F495" s="73"/>
      <c r="G495" s="73"/>
      <c r="H495" s="34">
        <f t="shared" si="5"/>
        <v>0</v>
      </c>
      <c r="I495" s="103"/>
      <c r="J495" s="21"/>
    </row>
    <row r="496" spans="2:10" ht="15" customHeight="1" x14ac:dyDescent="0.25">
      <c r="B496" s="77"/>
      <c r="C496" s="102"/>
      <c r="D496" s="78"/>
      <c r="E496" s="73"/>
      <c r="F496" s="73"/>
      <c r="G496" s="73"/>
      <c r="H496" s="34">
        <f t="shared" si="5"/>
        <v>0</v>
      </c>
      <c r="I496" s="103"/>
      <c r="J496" s="21"/>
    </row>
    <row r="497" spans="2:10" ht="15" customHeight="1" x14ac:dyDescent="0.25">
      <c r="B497" s="77"/>
      <c r="C497" s="102"/>
      <c r="D497" s="78"/>
      <c r="E497" s="73"/>
      <c r="F497" s="73"/>
      <c r="G497" s="73"/>
      <c r="H497" s="34">
        <f t="shared" si="5"/>
        <v>0</v>
      </c>
      <c r="I497" s="103"/>
      <c r="J497" s="21"/>
    </row>
    <row r="498" spans="2:10" ht="15" customHeight="1" x14ac:dyDescent="0.25">
      <c r="B498" s="77"/>
      <c r="C498" s="102"/>
      <c r="D498" s="78"/>
      <c r="E498" s="73"/>
      <c r="F498" s="73"/>
      <c r="G498" s="73"/>
      <c r="H498" s="34">
        <f t="shared" si="5"/>
        <v>0</v>
      </c>
      <c r="I498" s="103"/>
      <c r="J498" s="21"/>
    </row>
    <row r="499" spans="2:10" ht="15" customHeight="1" x14ac:dyDescent="0.25">
      <c r="B499" s="77"/>
      <c r="C499" s="102"/>
      <c r="D499" s="78"/>
      <c r="E499" s="73"/>
      <c r="F499" s="73"/>
      <c r="G499" s="73"/>
      <c r="H499" s="34">
        <f t="shared" si="5"/>
        <v>0</v>
      </c>
      <c r="I499" s="103"/>
      <c r="J499" s="21"/>
    </row>
    <row r="500" spans="2:10" ht="15" customHeight="1" x14ac:dyDescent="0.25">
      <c r="B500" s="77"/>
      <c r="C500" s="102"/>
      <c r="D500" s="78"/>
      <c r="E500" s="73"/>
      <c r="F500" s="73"/>
      <c r="G500" s="73"/>
      <c r="H500" s="34">
        <f t="shared" si="5"/>
        <v>0</v>
      </c>
      <c r="I500" s="103"/>
      <c r="J500" s="21"/>
    </row>
    <row r="501" spans="2:10" ht="15" customHeight="1" x14ac:dyDescent="0.25">
      <c r="B501" s="77"/>
      <c r="C501" s="102"/>
      <c r="D501" s="78"/>
      <c r="E501" s="73"/>
      <c r="F501" s="73"/>
      <c r="G501" s="73"/>
      <c r="H501" s="34">
        <f t="shared" si="5"/>
        <v>0</v>
      </c>
      <c r="I501" s="103"/>
      <c r="J501" s="21"/>
    </row>
    <row r="502" spans="2:10" ht="15" customHeight="1" x14ac:dyDescent="0.25">
      <c r="B502" s="77"/>
      <c r="C502" s="102"/>
      <c r="D502" s="78"/>
      <c r="E502" s="73"/>
      <c r="F502" s="73"/>
      <c r="G502" s="73"/>
      <c r="H502" s="34">
        <f t="shared" si="5"/>
        <v>0</v>
      </c>
      <c r="I502" s="103"/>
      <c r="J502" s="21"/>
    </row>
    <row r="503" spans="2:10" ht="15" customHeight="1" x14ac:dyDescent="0.25">
      <c r="B503" s="77"/>
      <c r="C503" s="102"/>
      <c r="D503" s="78"/>
      <c r="E503" s="73"/>
      <c r="F503" s="73"/>
      <c r="G503" s="73"/>
      <c r="H503" s="34">
        <f t="shared" si="5"/>
        <v>0</v>
      </c>
      <c r="I503" s="103"/>
      <c r="J503" s="21"/>
    </row>
    <row r="504" spans="2:10" ht="15" customHeight="1" x14ac:dyDescent="0.25">
      <c r="B504" s="77"/>
      <c r="C504" s="102"/>
      <c r="D504" s="78"/>
      <c r="E504" s="73"/>
      <c r="F504" s="73"/>
      <c r="G504" s="73"/>
      <c r="H504" s="34">
        <f t="shared" si="5"/>
        <v>0</v>
      </c>
      <c r="I504" s="103"/>
      <c r="J504" s="21"/>
    </row>
    <row r="505" spans="2:10" ht="15" customHeight="1" x14ac:dyDescent="0.25">
      <c r="B505" s="77"/>
      <c r="C505" s="102"/>
      <c r="D505" s="78"/>
      <c r="E505" s="73"/>
      <c r="F505" s="73"/>
      <c r="G505" s="73"/>
      <c r="H505" s="34">
        <f t="shared" si="5"/>
        <v>0</v>
      </c>
      <c r="I505" s="103"/>
      <c r="J505" s="21"/>
    </row>
    <row r="506" spans="2:10" ht="15" customHeight="1" x14ac:dyDescent="0.25">
      <c r="B506" s="77"/>
      <c r="C506" s="102"/>
      <c r="D506" s="78"/>
      <c r="E506" s="73"/>
      <c r="F506" s="73"/>
      <c r="G506" s="73"/>
      <c r="H506" s="34">
        <f t="shared" si="5"/>
        <v>0</v>
      </c>
      <c r="I506" s="103"/>
      <c r="J506" s="21"/>
    </row>
    <row r="507" spans="2:10" ht="15" customHeight="1" x14ac:dyDescent="0.25">
      <c r="B507" s="17"/>
      <c r="C507" s="8"/>
      <c r="D507" s="39"/>
      <c r="E507" s="36"/>
      <c r="F507" s="36"/>
      <c r="G507" s="36"/>
      <c r="H507" s="34">
        <f t="shared" si="5"/>
        <v>0</v>
      </c>
      <c r="I507" s="103"/>
      <c r="J507" s="21"/>
    </row>
    <row r="508" spans="2:10" ht="15" customHeight="1" x14ac:dyDescent="0.25">
      <c r="B508" s="77"/>
      <c r="C508" s="102"/>
      <c r="D508" s="78"/>
      <c r="E508" s="73"/>
      <c r="F508" s="73"/>
      <c r="G508" s="73"/>
      <c r="H508" s="34">
        <f t="shared" si="5"/>
        <v>0</v>
      </c>
      <c r="I508" s="103"/>
      <c r="J508" s="21"/>
    </row>
    <row r="509" spans="2:10" ht="15" customHeight="1" x14ac:dyDescent="0.25">
      <c r="B509" s="77"/>
      <c r="C509" s="102"/>
      <c r="D509" s="78"/>
      <c r="E509" s="73"/>
      <c r="F509" s="73"/>
      <c r="G509" s="73"/>
      <c r="H509" s="34">
        <f t="shared" si="5"/>
        <v>0</v>
      </c>
      <c r="I509" s="103"/>
      <c r="J509" s="21"/>
    </row>
    <row r="510" spans="2:10" ht="15" customHeight="1" x14ac:dyDescent="0.25">
      <c r="B510" s="77"/>
      <c r="C510" s="102"/>
      <c r="D510" s="78"/>
      <c r="E510" s="73"/>
      <c r="F510" s="73"/>
      <c r="G510" s="73"/>
      <c r="H510" s="34">
        <f t="shared" si="5"/>
        <v>0</v>
      </c>
      <c r="I510" s="103"/>
      <c r="J510" s="21"/>
    </row>
    <row r="511" spans="2:10" ht="15" customHeight="1" x14ac:dyDescent="0.25">
      <c r="B511" s="77"/>
      <c r="C511" s="102"/>
      <c r="D511" s="78"/>
      <c r="E511" s="73"/>
      <c r="F511" s="73"/>
      <c r="G511" s="73"/>
      <c r="H511" s="34">
        <f t="shared" si="5"/>
        <v>0</v>
      </c>
      <c r="I511" s="103"/>
      <c r="J511" s="21"/>
    </row>
    <row r="512" spans="2:10" ht="15" customHeight="1" x14ac:dyDescent="0.25">
      <c r="B512" s="77"/>
      <c r="C512" s="102"/>
      <c r="D512" s="78"/>
      <c r="E512" s="73"/>
      <c r="F512" s="73"/>
      <c r="G512" s="73"/>
      <c r="H512" s="34">
        <f t="shared" si="5"/>
        <v>0</v>
      </c>
      <c r="I512" s="103"/>
      <c r="J512" s="21"/>
    </row>
    <row r="513" spans="2:10" ht="15" customHeight="1" x14ac:dyDescent="0.25">
      <c r="B513" s="77"/>
      <c r="C513" s="102"/>
      <c r="D513" s="78"/>
      <c r="E513" s="73"/>
      <c r="F513" s="73"/>
      <c r="G513" s="73"/>
      <c r="H513" s="34">
        <f t="shared" si="5"/>
        <v>0</v>
      </c>
      <c r="I513" s="103"/>
      <c r="J513" s="21"/>
    </row>
    <row r="514" spans="2:10" ht="15" customHeight="1" x14ac:dyDescent="0.25">
      <c r="B514" s="77"/>
      <c r="C514" s="102"/>
      <c r="D514" s="78"/>
      <c r="E514" s="73"/>
      <c r="F514" s="73"/>
      <c r="G514" s="73"/>
      <c r="H514" s="34">
        <f t="shared" si="5"/>
        <v>0</v>
      </c>
      <c r="I514" s="103"/>
      <c r="J514" s="21"/>
    </row>
    <row r="515" spans="2:10" ht="15" customHeight="1" x14ac:dyDescent="0.25">
      <c r="B515" s="77"/>
      <c r="C515" s="102"/>
      <c r="D515" s="78"/>
      <c r="E515" s="73"/>
      <c r="F515" s="73"/>
      <c r="G515" s="73"/>
      <c r="H515" s="34">
        <f t="shared" si="5"/>
        <v>0</v>
      </c>
      <c r="I515" s="103"/>
      <c r="J515" s="21"/>
    </row>
    <row r="516" spans="2:10" ht="15" customHeight="1" x14ac:dyDescent="0.25">
      <c r="B516" s="77"/>
      <c r="C516" s="102"/>
      <c r="D516" s="78"/>
      <c r="E516" s="73"/>
      <c r="F516" s="73"/>
      <c r="G516" s="73"/>
      <c r="H516" s="34">
        <f t="shared" si="5"/>
        <v>0</v>
      </c>
      <c r="I516" s="103"/>
      <c r="J516" s="21"/>
    </row>
    <row r="517" spans="2:10" ht="15" customHeight="1" x14ac:dyDescent="0.25">
      <c r="B517" s="77"/>
      <c r="C517" s="102"/>
      <c r="D517" s="78"/>
      <c r="E517" s="73"/>
      <c r="F517" s="73"/>
      <c r="G517" s="73"/>
      <c r="H517" s="34">
        <f t="shared" si="5"/>
        <v>0</v>
      </c>
      <c r="I517" s="103"/>
      <c r="J517" s="21"/>
    </row>
    <row r="518" spans="2:10" ht="15" customHeight="1" x14ac:dyDescent="0.25">
      <c r="B518" s="77"/>
      <c r="C518" s="102"/>
      <c r="D518" s="78"/>
      <c r="E518" s="73"/>
      <c r="F518" s="73"/>
      <c r="G518" s="73"/>
      <c r="H518" s="34">
        <f t="shared" si="5"/>
        <v>0</v>
      </c>
      <c r="I518" s="103"/>
      <c r="J518" s="21"/>
    </row>
    <row r="519" spans="2:10" ht="15" customHeight="1" x14ac:dyDescent="0.25">
      <c r="B519" s="77"/>
      <c r="C519" s="102"/>
      <c r="D519" s="78"/>
      <c r="E519" s="73"/>
      <c r="F519" s="73"/>
      <c r="G519" s="73"/>
      <c r="H519" s="34">
        <f t="shared" si="5"/>
        <v>0</v>
      </c>
      <c r="I519" s="103"/>
      <c r="J519" s="21"/>
    </row>
    <row r="520" spans="2:10" ht="15" customHeight="1" x14ac:dyDescent="0.25">
      <c r="B520" s="77"/>
      <c r="C520" s="102"/>
      <c r="D520" s="78"/>
      <c r="E520" s="73"/>
      <c r="F520" s="73"/>
      <c r="G520" s="73"/>
      <c r="H520" s="34">
        <f t="shared" si="5"/>
        <v>0</v>
      </c>
      <c r="I520" s="103"/>
      <c r="J520" s="21"/>
    </row>
    <row r="521" spans="2:10" ht="15" customHeight="1" x14ac:dyDescent="0.25">
      <c r="B521" s="77"/>
      <c r="C521" s="102"/>
      <c r="D521" s="78"/>
      <c r="E521" s="73"/>
      <c r="F521" s="73"/>
      <c r="G521" s="73"/>
      <c r="H521" s="34">
        <f t="shared" si="5"/>
        <v>0</v>
      </c>
      <c r="I521" s="103"/>
      <c r="J521" s="21"/>
    </row>
    <row r="522" spans="2:10" ht="15" customHeight="1" x14ac:dyDescent="0.25">
      <c r="B522" s="77"/>
      <c r="C522" s="102"/>
      <c r="D522" s="78"/>
      <c r="E522" s="73"/>
      <c r="F522" s="73"/>
      <c r="G522" s="73"/>
      <c r="H522" s="34">
        <f t="shared" si="5"/>
        <v>0</v>
      </c>
      <c r="I522" s="103"/>
      <c r="J522" s="21"/>
    </row>
    <row r="523" spans="2:10" ht="15" customHeight="1" x14ac:dyDescent="0.25">
      <c r="B523" s="77"/>
      <c r="C523" s="102"/>
      <c r="D523" s="78"/>
      <c r="E523" s="73"/>
      <c r="F523" s="73"/>
      <c r="G523" s="73"/>
      <c r="H523" s="34">
        <f t="shared" si="5"/>
        <v>0</v>
      </c>
      <c r="I523" s="103"/>
      <c r="J523" s="21"/>
    </row>
    <row r="524" spans="2:10" ht="15" customHeight="1" x14ac:dyDescent="0.25">
      <c r="B524" s="77"/>
      <c r="C524" s="102"/>
      <c r="D524" s="78"/>
      <c r="E524" s="73"/>
      <c r="F524" s="73"/>
      <c r="G524" s="73"/>
      <c r="H524" s="34">
        <f t="shared" si="5"/>
        <v>0</v>
      </c>
      <c r="I524" s="103"/>
      <c r="J524" s="21"/>
    </row>
    <row r="525" spans="2:10" ht="15" customHeight="1" x14ac:dyDescent="0.25">
      <c r="B525" s="77"/>
      <c r="C525" s="102"/>
      <c r="D525" s="78"/>
      <c r="E525" s="73"/>
      <c r="F525" s="73"/>
      <c r="G525" s="73"/>
      <c r="H525" s="34">
        <f t="shared" si="5"/>
        <v>0</v>
      </c>
      <c r="I525" s="103"/>
      <c r="J525" s="21"/>
    </row>
    <row r="526" spans="2:10" ht="15" customHeight="1" x14ac:dyDescent="0.25">
      <c r="B526" s="77"/>
      <c r="C526" s="102"/>
      <c r="D526" s="78"/>
      <c r="E526" s="73"/>
      <c r="F526" s="73"/>
      <c r="G526" s="73"/>
      <c r="H526" s="34">
        <f t="shared" si="5"/>
        <v>0</v>
      </c>
      <c r="I526" s="103"/>
      <c r="J526" s="21"/>
    </row>
    <row r="527" spans="2:10" ht="15" customHeight="1" x14ac:dyDescent="0.25">
      <c r="B527" s="77"/>
      <c r="C527" s="102"/>
      <c r="D527" s="78"/>
      <c r="E527" s="73"/>
      <c r="F527" s="73"/>
      <c r="G527" s="73"/>
      <c r="H527" s="34">
        <f t="shared" si="5"/>
        <v>0</v>
      </c>
      <c r="I527" s="103"/>
      <c r="J527" s="21"/>
    </row>
    <row r="528" spans="2:10" ht="15" customHeight="1" x14ac:dyDescent="0.25">
      <c r="B528" s="77"/>
      <c r="C528" s="102"/>
      <c r="D528" s="78"/>
      <c r="E528" s="73"/>
      <c r="F528" s="73"/>
      <c r="G528" s="73"/>
      <c r="H528" s="34">
        <f t="shared" si="5"/>
        <v>0</v>
      </c>
      <c r="I528" s="103"/>
      <c r="J528" s="21"/>
    </row>
    <row r="529" spans="2:10" ht="15" customHeight="1" x14ac:dyDescent="0.25">
      <c r="B529" s="77"/>
      <c r="C529" s="102"/>
      <c r="D529" s="78"/>
      <c r="E529" s="73"/>
      <c r="F529" s="73"/>
      <c r="G529" s="73"/>
      <c r="H529" s="34">
        <f t="shared" si="5"/>
        <v>0</v>
      </c>
      <c r="I529" s="103"/>
      <c r="J529" s="21"/>
    </row>
    <row r="530" spans="2:10" ht="15" customHeight="1" x14ac:dyDescent="0.25">
      <c r="B530" s="77"/>
      <c r="C530" s="102"/>
      <c r="D530" s="78"/>
      <c r="E530" s="73"/>
      <c r="F530" s="73"/>
      <c r="G530" s="73"/>
      <c r="H530" s="34">
        <f t="shared" si="5"/>
        <v>0</v>
      </c>
      <c r="I530" s="103"/>
      <c r="J530" s="21"/>
    </row>
    <row r="531" spans="2:10" ht="15" customHeight="1" x14ac:dyDescent="0.25">
      <c r="B531" s="77"/>
      <c r="C531" s="102"/>
      <c r="D531" s="78"/>
      <c r="E531" s="73"/>
      <c r="F531" s="73"/>
      <c r="G531" s="73"/>
      <c r="H531" s="34">
        <f t="shared" si="5"/>
        <v>0</v>
      </c>
      <c r="I531" s="103"/>
      <c r="J531" s="21"/>
    </row>
    <row r="532" spans="2:10" ht="15" customHeight="1" x14ac:dyDescent="0.25">
      <c r="B532" s="77"/>
      <c r="C532" s="102"/>
      <c r="D532" s="78"/>
      <c r="E532" s="73"/>
      <c r="F532" s="73"/>
      <c r="G532" s="73"/>
      <c r="H532" s="34">
        <f t="shared" si="5"/>
        <v>0</v>
      </c>
      <c r="I532" s="103"/>
      <c r="J532" s="21"/>
    </row>
    <row r="533" spans="2:10" ht="15" customHeight="1" x14ac:dyDescent="0.25">
      <c r="B533" s="77"/>
      <c r="C533" s="102"/>
      <c r="D533" s="78"/>
      <c r="E533" s="73"/>
      <c r="F533" s="73"/>
      <c r="G533" s="73"/>
      <c r="H533" s="34">
        <f t="shared" si="5"/>
        <v>0</v>
      </c>
      <c r="I533" s="103"/>
      <c r="J533" s="21"/>
    </row>
    <row r="534" spans="2:10" ht="15" customHeight="1" x14ac:dyDescent="0.25">
      <c r="B534" s="77"/>
      <c r="C534" s="102"/>
      <c r="D534" s="78"/>
      <c r="E534" s="73"/>
      <c r="F534" s="73"/>
      <c r="G534" s="73"/>
      <c r="H534" s="34">
        <f t="shared" si="5"/>
        <v>0</v>
      </c>
      <c r="I534" s="103"/>
      <c r="J534" s="21"/>
    </row>
    <row r="535" spans="2:10" ht="15" customHeight="1" x14ac:dyDescent="0.25">
      <c r="B535" s="77"/>
      <c r="C535" s="102"/>
      <c r="D535" s="78"/>
      <c r="E535" s="73"/>
      <c r="F535" s="73"/>
      <c r="G535" s="73"/>
      <c r="H535" s="34">
        <f t="shared" si="5"/>
        <v>0</v>
      </c>
      <c r="I535" s="103"/>
      <c r="J535" s="21"/>
    </row>
    <row r="536" spans="2:10" ht="15" customHeight="1" x14ac:dyDescent="0.25">
      <c r="B536" s="77"/>
      <c r="C536" s="102"/>
      <c r="D536" s="78"/>
      <c r="E536" s="73"/>
      <c r="F536" s="73"/>
      <c r="G536" s="73"/>
      <c r="H536" s="34">
        <f t="shared" si="5"/>
        <v>0</v>
      </c>
      <c r="I536" s="103"/>
      <c r="J536" s="21"/>
    </row>
    <row r="537" spans="2:10" ht="15" customHeight="1" x14ac:dyDescent="0.25">
      <c r="B537" s="77"/>
      <c r="C537" s="102"/>
      <c r="D537" s="78"/>
      <c r="E537" s="73"/>
      <c r="F537" s="73"/>
      <c r="G537" s="73"/>
      <c r="H537" s="34">
        <f t="shared" si="5"/>
        <v>0</v>
      </c>
      <c r="I537" s="103"/>
      <c r="J537" s="21"/>
    </row>
    <row r="538" spans="2:10" ht="15" customHeight="1" x14ac:dyDescent="0.25">
      <c r="B538" s="77"/>
      <c r="C538" s="102"/>
      <c r="D538" s="78"/>
      <c r="E538" s="73"/>
      <c r="F538" s="73"/>
      <c r="G538" s="73"/>
      <c r="H538" s="34">
        <f t="shared" si="5"/>
        <v>0</v>
      </c>
      <c r="I538" s="103"/>
      <c r="J538" s="21"/>
    </row>
    <row r="539" spans="2:10" ht="15" customHeight="1" x14ac:dyDescent="0.25">
      <c r="B539" s="77"/>
      <c r="C539" s="102"/>
      <c r="D539" s="78"/>
      <c r="E539" s="73"/>
      <c r="F539" s="73"/>
      <c r="G539" s="73"/>
      <c r="H539" s="34">
        <f t="shared" si="5"/>
        <v>0</v>
      </c>
      <c r="I539" s="103"/>
      <c r="J539" s="21"/>
    </row>
    <row r="540" spans="2:10" ht="15" customHeight="1" x14ac:dyDescent="0.25">
      <c r="B540" s="77"/>
      <c r="C540" s="102"/>
      <c r="D540" s="78"/>
      <c r="E540" s="73"/>
      <c r="F540" s="73"/>
      <c r="G540" s="73"/>
      <c r="H540" s="34">
        <f t="shared" si="5"/>
        <v>0</v>
      </c>
      <c r="I540" s="103"/>
      <c r="J540" s="21"/>
    </row>
    <row r="541" spans="2:10" ht="15" customHeight="1" x14ac:dyDescent="0.25">
      <c r="B541" s="77"/>
      <c r="C541" s="102"/>
      <c r="D541" s="78"/>
      <c r="E541" s="73"/>
      <c r="F541" s="73"/>
      <c r="G541" s="73"/>
      <c r="H541" s="34">
        <f t="shared" si="5"/>
        <v>0</v>
      </c>
      <c r="I541" s="103"/>
      <c r="J541" s="21"/>
    </row>
    <row r="542" spans="2:10" ht="15" customHeight="1" x14ac:dyDescent="0.25">
      <c r="B542" s="77"/>
      <c r="C542" s="102"/>
      <c r="D542" s="78"/>
      <c r="E542" s="73"/>
      <c r="F542" s="73"/>
      <c r="G542" s="73"/>
      <c r="H542" s="34">
        <f t="shared" si="5"/>
        <v>0</v>
      </c>
      <c r="I542" s="103"/>
      <c r="J542" s="21"/>
    </row>
    <row r="543" spans="2:10" ht="15" customHeight="1" x14ac:dyDescent="0.25">
      <c r="B543" s="77"/>
      <c r="C543" s="102"/>
      <c r="D543" s="78"/>
      <c r="E543" s="73"/>
      <c r="F543" s="73"/>
      <c r="G543" s="73"/>
      <c r="H543" s="34">
        <f t="shared" si="5"/>
        <v>0</v>
      </c>
      <c r="I543" s="103"/>
      <c r="J543" s="21"/>
    </row>
    <row r="544" spans="2:10" ht="15" customHeight="1" x14ac:dyDescent="0.25">
      <c r="B544" s="77"/>
      <c r="C544" s="102"/>
      <c r="D544" s="78"/>
      <c r="E544" s="73"/>
      <c r="F544" s="73"/>
      <c r="G544" s="73"/>
      <c r="H544" s="34">
        <f t="shared" si="5"/>
        <v>0</v>
      </c>
      <c r="I544" s="103"/>
      <c r="J544" s="21"/>
    </row>
    <row r="545" spans="2:10" ht="15" customHeight="1" x14ac:dyDescent="0.25">
      <c r="B545" s="77"/>
      <c r="C545" s="102"/>
      <c r="D545" s="78"/>
      <c r="E545" s="73"/>
      <c r="F545" s="73"/>
      <c r="G545" s="73"/>
      <c r="H545" s="34">
        <f t="shared" si="5"/>
        <v>0</v>
      </c>
      <c r="I545" s="103"/>
      <c r="J545" s="21"/>
    </row>
    <row r="546" spans="2:10" ht="15" customHeight="1" x14ac:dyDescent="0.25">
      <c r="B546" s="77"/>
      <c r="C546" s="102"/>
      <c r="D546" s="78"/>
      <c r="E546" s="73"/>
      <c r="F546" s="73"/>
      <c r="G546" s="73"/>
      <c r="H546" s="36">
        <f t="shared" ref="H546:H548" si="6">E546-F546-G546</f>
        <v>0</v>
      </c>
      <c r="I546" s="103"/>
      <c r="J546" s="21"/>
    </row>
    <row r="547" spans="2:10" ht="15" customHeight="1" x14ac:dyDescent="0.25">
      <c r="B547" s="77"/>
      <c r="C547" s="102"/>
      <c r="D547" s="78"/>
      <c r="E547" s="73"/>
      <c r="F547" s="73"/>
      <c r="G547" s="73"/>
      <c r="H547" s="36">
        <f t="shared" si="6"/>
        <v>0</v>
      </c>
      <c r="I547" s="103"/>
      <c r="J547" s="21"/>
    </row>
    <row r="548" spans="2:10" ht="15" customHeight="1" x14ac:dyDescent="0.25">
      <c r="B548" s="77"/>
      <c r="C548" s="102"/>
      <c r="D548" s="78"/>
      <c r="E548" s="73"/>
      <c r="F548" s="73"/>
      <c r="G548" s="73"/>
      <c r="H548" s="36">
        <f t="shared" si="6"/>
        <v>0</v>
      </c>
      <c r="I548" s="103"/>
      <c r="J548" s="21"/>
    </row>
    <row r="549" spans="2:10" ht="15" customHeight="1" x14ac:dyDescent="0.25">
      <c r="B549" s="77"/>
      <c r="C549" s="102"/>
      <c r="D549" s="78"/>
      <c r="E549" s="73"/>
      <c r="F549" s="73"/>
      <c r="G549" s="73"/>
      <c r="H549" s="36">
        <f t="shared" ref="H549:H555" si="7">E549-F549-G549</f>
        <v>0</v>
      </c>
      <c r="I549" s="103"/>
      <c r="J549" s="21"/>
    </row>
    <row r="550" spans="2:10" ht="15" customHeight="1" x14ac:dyDescent="0.25">
      <c r="B550" s="77"/>
      <c r="C550" s="102"/>
      <c r="D550" s="78"/>
      <c r="E550" s="73"/>
      <c r="F550" s="73"/>
      <c r="G550" s="73"/>
      <c r="H550" s="36">
        <f t="shared" si="7"/>
        <v>0</v>
      </c>
      <c r="I550" s="103"/>
      <c r="J550" s="21"/>
    </row>
    <row r="551" spans="2:10" ht="15" customHeight="1" x14ac:dyDescent="0.25">
      <c r="B551" s="77"/>
      <c r="C551" s="102"/>
      <c r="D551" s="78"/>
      <c r="E551" s="73"/>
      <c r="F551" s="73"/>
      <c r="G551" s="73"/>
      <c r="H551" s="36">
        <f t="shared" si="7"/>
        <v>0</v>
      </c>
      <c r="I551" s="103"/>
      <c r="J551" s="21"/>
    </row>
    <row r="552" spans="2:10" ht="15" customHeight="1" x14ac:dyDescent="0.25">
      <c r="B552" s="77"/>
      <c r="C552" s="102"/>
      <c r="D552" s="78"/>
      <c r="E552" s="73"/>
      <c r="F552" s="73"/>
      <c r="G552" s="73"/>
      <c r="H552" s="36">
        <f t="shared" si="7"/>
        <v>0</v>
      </c>
      <c r="I552" s="103"/>
      <c r="J552" s="21"/>
    </row>
    <row r="553" spans="2:10" ht="15" customHeight="1" x14ac:dyDescent="0.25">
      <c r="B553" s="77"/>
      <c r="C553" s="102"/>
      <c r="D553" s="78"/>
      <c r="E553" s="73"/>
      <c r="F553" s="73"/>
      <c r="G553" s="73"/>
      <c r="H553" s="36">
        <f t="shared" si="7"/>
        <v>0</v>
      </c>
      <c r="I553" s="103"/>
      <c r="J553" s="21"/>
    </row>
    <row r="554" spans="2:10" ht="15" customHeight="1" x14ac:dyDescent="0.25">
      <c r="B554" s="77"/>
      <c r="C554" s="102"/>
      <c r="D554" s="78"/>
      <c r="E554" s="73"/>
      <c r="F554" s="73"/>
      <c r="G554" s="73"/>
      <c r="H554" s="36">
        <f t="shared" si="7"/>
        <v>0</v>
      </c>
      <c r="I554" s="103"/>
      <c r="J554" s="21"/>
    </row>
    <row r="555" spans="2:10" ht="15" customHeight="1" x14ac:dyDescent="0.25">
      <c r="B555" s="77"/>
      <c r="C555" s="102"/>
      <c r="D555" s="78"/>
      <c r="E555" s="73"/>
      <c r="F555" s="73"/>
      <c r="G555" s="73"/>
      <c r="H555" s="36">
        <f t="shared" si="7"/>
        <v>0</v>
      </c>
      <c r="I555" s="103"/>
      <c r="J555" s="21"/>
    </row>
    <row r="556" spans="2:10" ht="15" customHeight="1" x14ac:dyDescent="0.25">
      <c r="B556" s="77"/>
      <c r="C556" s="102"/>
      <c r="D556" s="78"/>
      <c r="E556" s="73"/>
      <c r="F556" s="73"/>
      <c r="G556" s="73"/>
      <c r="H556" s="36">
        <f t="shared" ref="H556:H558" si="8">E556-F556-G556</f>
        <v>0</v>
      </c>
      <c r="I556" s="103"/>
      <c r="J556" s="21"/>
    </row>
    <row r="557" spans="2:10" ht="15" customHeight="1" x14ac:dyDescent="0.25">
      <c r="B557" s="77"/>
      <c r="C557" s="102"/>
      <c r="D557" s="78"/>
      <c r="E557" s="73"/>
      <c r="F557" s="73"/>
      <c r="G557" s="73"/>
      <c r="H557" s="36">
        <f t="shared" si="8"/>
        <v>0</v>
      </c>
      <c r="I557" s="103"/>
      <c r="J557" s="21"/>
    </row>
    <row r="558" spans="2:10" ht="15" customHeight="1" x14ac:dyDescent="0.25">
      <c r="B558" s="77"/>
      <c r="C558" s="102"/>
      <c r="D558" s="78"/>
      <c r="E558" s="73"/>
      <c r="F558" s="73"/>
      <c r="G558" s="73"/>
      <c r="H558" s="36">
        <f t="shared" si="8"/>
        <v>0</v>
      </c>
      <c r="I558" s="103"/>
      <c r="J558" s="21"/>
    </row>
    <row r="559" spans="2:10" ht="15" customHeight="1" x14ac:dyDescent="0.25">
      <c r="B559" s="97"/>
      <c r="C559" s="98"/>
      <c r="D559" s="99"/>
      <c r="E559" s="100"/>
      <c r="F559" s="100"/>
      <c r="G559" s="100"/>
      <c r="H559" s="100"/>
      <c r="I559" s="101"/>
      <c r="J559" s="21"/>
    </row>
    <row r="560" spans="2:10" ht="15" customHeight="1" x14ac:dyDescent="0.25">
      <c r="B560" s="17">
        <v>45567</v>
      </c>
      <c r="C560" s="8" t="s">
        <v>143</v>
      </c>
      <c r="D560" s="39" t="s">
        <v>144</v>
      </c>
      <c r="E560" s="36"/>
      <c r="F560" s="36"/>
      <c r="G560" s="36">
        <v>4349.28</v>
      </c>
      <c r="H560" s="36">
        <v>-4349.28</v>
      </c>
      <c r="I560" s="81" t="s">
        <v>22</v>
      </c>
      <c r="J560" s="21"/>
    </row>
    <row r="561" spans="2:10" ht="15" customHeight="1" x14ac:dyDescent="0.25">
      <c r="B561" s="104"/>
      <c r="C561" s="8"/>
      <c r="D561" s="39"/>
      <c r="E561" s="36"/>
      <c r="F561" s="36"/>
      <c r="G561" s="36"/>
      <c r="H561" s="36"/>
      <c r="I561" s="70"/>
      <c r="J561" s="21"/>
    </row>
    <row r="562" spans="2:10" ht="15" customHeight="1" x14ac:dyDescent="0.25">
      <c r="B562" s="17"/>
      <c r="C562" s="8"/>
      <c r="D562" s="39"/>
      <c r="E562" s="36"/>
      <c r="F562" s="36"/>
      <c r="G562" s="36"/>
      <c r="H562" s="36"/>
      <c r="I562" s="70"/>
      <c r="J562" s="21"/>
    </row>
    <row r="563" spans="2:10" ht="15" customHeight="1" x14ac:dyDescent="0.25">
      <c r="B563" s="17"/>
      <c r="C563" s="8"/>
      <c r="D563" s="39"/>
      <c r="E563" s="36"/>
      <c r="F563" s="36"/>
      <c r="G563" s="36"/>
      <c r="H563" s="36"/>
      <c r="I563" s="70"/>
      <c r="J563" s="21"/>
    </row>
    <row r="564" spans="2:10" ht="15" customHeight="1" x14ac:dyDescent="0.25">
      <c r="B564" s="17"/>
      <c r="C564" s="8"/>
      <c r="D564" s="39"/>
      <c r="E564" s="36"/>
      <c r="F564" s="36"/>
      <c r="G564" s="36"/>
      <c r="H564" s="36"/>
      <c r="I564" s="70"/>
      <c r="J564" s="21"/>
    </row>
    <row r="565" spans="2:10" ht="15" customHeight="1" x14ac:dyDescent="0.25">
      <c r="B565" s="17"/>
      <c r="C565" s="8"/>
      <c r="D565" s="39"/>
      <c r="E565" s="36"/>
      <c r="F565" s="36"/>
      <c r="G565" s="36"/>
      <c r="H565" s="36"/>
      <c r="I565" s="70"/>
      <c r="J565" s="21"/>
    </row>
    <row r="566" spans="2:10" ht="15" customHeight="1" x14ac:dyDescent="0.25">
      <c r="B566" s="17"/>
      <c r="C566" s="8"/>
      <c r="D566" s="39"/>
      <c r="E566" s="36"/>
      <c r="F566" s="36"/>
      <c r="G566" s="36"/>
      <c r="H566" s="36"/>
      <c r="I566" s="70"/>
      <c r="J566" s="21"/>
    </row>
    <row r="567" spans="2:10" ht="15" customHeight="1" x14ac:dyDescent="0.25">
      <c r="B567" s="17"/>
      <c r="C567" s="8"/>
      <c r="D567" s="39"/>
      <c r="E567" s="36"/>
      <c r="F567" s="36"/>
      <c r="G567" s="36"/>
      <c r="H567" s="36"/>
      <c r="I567" s="70"/>
      <c r="J567" s="21"/>
    </row>
    <row r="568" spans="2:10" ht="15" customHeight="1" x14ac:dyDescent="0.25">
      <c r="B568" s="17"/>
      <c r="C568" s="8"/>
      <c r="D568" s="39"/>
      <c r="E568" s="36"/>
      <c r="F568" s="36"/>
      <c r="G568" s="36"/>
      <c r="H568" s="36"/>
      <c r="I568" s="70"/>
      <c r="J568" s="21"/>
    </row>
    <row r="569" spans="2:10" ht="15" customHeight="1" x14ac:dyDescent="0.25">
      <c r="B569" s="17"/>
      <c r="C569" s="8"/>
      <c r="D569" s="39"/>
      <c r="E569" s="36"/>
      <c r="F569" s="36"/>
      <c r="G569" s="36"/>
      <c r="H569" s="36"/>
      <c r="I569" s="70"/>
      <c r="J569" s="21"/>
    </row>
    <row r="570" spans="2:10" ht="15" customHeight="1" x14ac:dyDescent="0.25">
      <c r="B570" s="17"/>
      <c r="C570" s="8"/>
      <c r="D570" s="39"/>
      <c r="E570" s="36"/>
      <c r="F570" s="36"/>
      <c r="G570" s="36"/>
      <c r="H570" s="36"/>
      <c r="I570" s="70"/>
      <c r="J570" s="21"/>
    </row>
    <row r="571" spans="2:10" ht="15" customHeight="1" x14ac:dyDescent="0.25">
      <c r="B571" s="17"/>
      <c r="C571" s="8"/>
      <c r="D571" s="39"/>
      <c r="E571" s="36"/>
      <c r="F571" s="36"/>
      <c r="G571" s="36"/>
      <c r="H571" s="36"/>
      <c r="I571" s="70"/>
      <c r="J571" s="21"/>
    </row>
    <row r="572" spans="2:10" ht="15" customHeight="1" x14ac:dyDescent="0.25">
      <c r="B572" s="17"/>
      <c r="C572" s="8"/>
      <c r="D572" s="39"/>
      <c r="E572" s="36"/>
      <c r="F572" s="36"/>
      <c r="G572" s="36"/>
      <c r="H572" s="36"/>
      <c r="I572" s="70"/>
      <c r="J572" s="21"/>
    </row>
    <row r="573" spans="2:10" ht="15" customHeight="1" x14ac:dyDescent="0.25">
      <c r="B573" s="17"/>
      <c r="C573" s="8"/>
      <c r="D573" s="39"/>
      <c r="E573" s="36"/>
      <c r="F573" s="36"/>
      <c r="G573" s="36"/>
      <c r="H573" s="36"/>
      <c r="I573" s="81"/>
      <c r="J573" s="21"/>
    </row>
    <row r="574" spans="2:10" ht="15" customHeight="1" x14ac:dyDescent="0.25">
      <c r="B574" s="17"/>
      <c r="C574" s="8"/>
      <c r="D574" s="39"/>
      <c r="E574" s="36"/>
      <c r="F574" s="36"/>
      <c r="G574" s="36"/>
      <c r="H574" s="36"/>
      <c r="I574" s="81"/>
      <c r="J574" s="21"/>
    </row>
    <row r="575" spans="2:10" ht="15" customHeight="1" x14ac:dyDescent="0.25">
      <c r="B575" s="17"/>
      <c r="C575" s="8"/>
      <c r="D575" s="39"/>
      <c r="E575" s="36"/>
      <c r="F575" s="36"/>
      <c r="G575" s="36"/>
      <c r="H575" s="36"/>
      <c r="I575" s="81"/>
      <c r="J575" s="21"/>
    </row>
    <row r="576" spans="2:10" ht="15" customHeight="1" x14ac:dyDescent="0.25">
      <c r="B576" s="17"/>
      <c r="C576" s="8"/>
      <c r="D576" s="39"/>
      <c r="E576" s="36"/>
      <c r="F576" s="36"/>
      <c r="G576" s="36"/>
      <c r="H576" s="36"/>
      <c r="I576" s="81"/>
      <c r="J576" s="21"/>
    </row>
    <row r="577" spans="2:10" ht="15" customHeight="1" x14ac:dyDescent="0.25">
      <c r="B577" s="17"/>
      <c r="C577" s="8"/>
      <c r="D577" s="39"/>
      <c r="E577" s="36"/>
      <c r="F577" s="36"/>
      <c r="G577" s="36"/>
      <c r="H577" s="36"/>
      <c r="I577" s="81"/>
      <c r="J577" s="21"/>
    </row>
    <row r="578" spans="2:10" ht="15" customHeight="1" x14ac:dyDescent="0.25">
      <c r="B578" s="17"/>
      <c r="C578" s="8"/>
      <c r="D578" s="39"/>
      <c r="E578" s="36"/>
      <c r="F578" s="36"/>
      <c r="G578" s="36"/>
      <c r="H578" s="36"/>
      <c r="I578" s="81"/>
      <c r="J578" s="21"/>
    </row>
    <row r="579" spans="2:10" ht="15" customHeight="1" x14ac:dyDescent="0.25">
      <c r="B579" s="17"/>
      <c r="C579" s="8"/>
      <c r="D579" s="39"/>
      <c r="E579" s="36"/>
      <c r="F579" s="36"/>
      <c r="G579" s="36"/>
      <c r="H579" s="36"/>
      <c r="I579" s="81"/>
      <c r="J579" s="21"/>
    </row>
    <row r="580" spans="2:10" ht="15" customHeight="1" x14ac:dyDescent="0.25">
      <c r="B580" s="17"/>
      <c r="C580" s="8"/>
      <c r="D580" s="39"/>
      <c r="E580" s="36"/>
      <c r="F580" s="36"/>
      <c r="G580" s="36"/>
      <c r="H580" s="36"/>
      <c r="I580" s="81"/>
      <c r="J580" s="21"/>
    </row>
    <row r="581" spans="2:10" ht="15" customHeight="1" x14ac:dyDescent="0.25">
      <c r="B581" s="17"/>
      <c r="C581" s="8"/>
      <c r="D581" s="39"/>
      <c r="E581" s="36"/>
      <c r="F581" s="36"/>
      <c r="G581" s="36"/>
      <c r="H581" s="36"/>
      <c r="I581" s="81"/>
      <c r="J581" s="21"/>
    </row>
    <row r="582" spans="2:10" ht="15" customHeight="1" x14ac:dyDescent="0.25">
      <c r="B582" s="17"/>
      <c r="C582" s="8"/>
      <c r="D582" s="39"/>
      <c r="E582" s="36"/>
      <c r="F582" s="36"/>
      <c r="G582" s="36"/>
      <c r="H582" s="36"/>
      <c r="I582" s="81"/>
      <c r="J582" s="21"/>
    </row>
    <row r="583" spans="2:10" ht="15" customHeight="1" x14ac:dyDescent="0.25">
      <c r="B583" s="17"/>
      <c r="C583" s="8"/>
      <c r="D583" s="39"/>
      <c r="E583" s="36"/>
      <c r="F583" s="36"/>
      <c r="G583" s="36"/>
      <c r="H583" s="36"/>
      <c r="I583" s="81"/>
      <c r="J583" s="21"/>
    </row>
    <row r="584" spans="2:10" ht="15" customHeight="1" x14ac:dyDescent="0.25">
      <c r="B584" s="17"/>
      <c r="C584" s="8"/>
      <c r="D584" s="39"/>
      <c r="E584" s="36"/>
      <c r="F584" s="36"/>
      <c r="G584" s="36"/>
      <c r="H584" s="36"/>
      <c r="I584" s="81"/>
      <c r="J584" s="21"/>
    </row>
    <row r="585" spans="2:10" ht="15" customHeight="1" x14ac:dyDescent="0.25">
      <c r="B585" s="17"/>
      <c r="C585" s="8"/>
      <c r="D585" s="39"/>
      <c r="E585" s="36"/>
      <c r="F585" s="36"/>
      <c r="G585" s="36"/>
      <c r="H585" s="36"/>
      <c r="I585" s="81"/>
      <c r="J585" s="21"/>
    </row>
    <row r="586" spans="2:10" ht="15" customHeight="1" x14ac:dyDescent="0.25">
      <c r="B586" s="17"/>
      <c r="C586" s="8"/>
      <c r="D586" s="39"/>
      <c r="E586" s="36"/>
      <c r="F586" s="36"/>
      <c r="G586" s="36"/>
      <c r="H586" s="36"/>
      <c r="I586" s="81"/>
      <c r="J586" s="21"/>
    </row>
    <row r="587" spans="2:10" ht="15" customHeight="1" x14ac:dyDescent="0.25">
      <c r="B587" s="17"/>
      <c r="C587" s="8"/>
      <c r="D587" s="39"/>
      <c r="E587" s="36"/>
      <c r="F587" s="36"/>
      <c r="G587" s="36"/>
      <c r="H587" s="36"/>
      <c r="I587" s="81"/>
      <c r="J587" s="21"/>
    </row>
    <row r="588" spans="2:10" ht="15" customHeight="1" x14ac:dyDescent="0.25">
      <c r="B588" s="17"/>
      <c r="C588" s="8"/>
      <c r="D588" s="39"/>
      <c r="E588" s="36"/>
      <c r="F588" s="36"/>
      <c r="G588" s="36"/>
      <c r="H588" s="36"/>
      <c r="I588" s="81"/>
      <c r="J588" s="21"/>
    </row>
    <row r="589" spans="2:10" ht="15" customHeight="1" x14ac:dyDescent="0.25">
      <c r="B589" s="17"/>
      <c r="C589" s="8"/>
      <c r="D589" s="39"/>
      <c r="E589" s="36"/>
      <c r="F589" s="36"/>
      <c r="G589" s="36"/>
      <c r="H589" s="36"/>
      <c r="I589" s="81"/>
      <c r="J589" s="21"/>
    </row>
    <row r="590" spans="2:10" ht="15" customHeight="1" x14ac:dyDescent="0.25">
      <c r="B590" s="17"/>
      <c r="C590" s="8"/>
      <c r="D590" s="39"/>
      <c r="E590" s="36"/>
      <c r="F590" s="36"/>
      <c r="G590" s="36"/>
      <c r="H590" s="36"/>
      <c r="I590" s="81"/>
      <c r="J590" s="21"/>
    </row>
    <row r="591" spans="2:10" ht="15" customHeight="1" x14ac:dyDescent="0.25">
      <c r="B591" s="38"/>
      <c r="D591" s="39"/>
      <c r="E591" s="36"/>
      <c r="F591" s="36"/>
      <c r="G591" s="36"/>
      <c r="H591" s="36"/>
      <c r="I591" s="81"/>
      <c r="J591" s="21"/>
    </row>
    <row r="592" spans="2:10" ht="15" customHeight="1" thickBot="1" x14ac:dyDescent="0.3">
      <c r="B592" s="38"/>
      <c r="D592" s="39"/>
      <c r="E592" s="36"/>
      <c r="F592" s="36"/>
      <c r="G592" s="36"/>
      <c r="H592" s="36"/>
      <c r="I592" s="81"/>
      <c r="J592" s="21"/>
    </row>
    <row r="593" spans="2:10" ht="15.75" thickBot="1" x14ac:dyDescent="0.3">
      <c r="B593" s="115" t="s">
        <v>163</v>
      </c>
      <c r="C593" s="116"/>
      <c r="D593" s="117"/>
      <c r="E593" s="37">
        <f>SUM(E95:E590)</f>
        <v>109461.90999999997</v>
      </c>
      <c r="F593" s="37">
        <f>SUM(F94:F590)</f>
        <v>6493.9950000000244</v>
      </c>
      <c r="G593" s="37">
        <f>SUM(G94:G591)</f>
        <v>4349.28</v>
      </c>
      <c r="H593" s="37">
        <f>SUM(H95:H590)</f>
        <v>98618.63499999966</v>
      </c>
      <c r="I593" s="43"/>
      <c r="J593" s="32"/>
    </row>
    <row r="594" spans="2:10" x14ac:dyDescent="0.25">
      <c r="H594" s="1"/>
    </row>
  </sheetData>
  <autoFilter ref="B53:J508" xr:uid="{00000000-0001-0000-0600-000000000000}"/>
  <mergeCells count="1">
    <mergeCell ref="B593:D593"/>
  </mergeCells>
  <pageMargins left="0.25" right="0.25" top="0.75" bottom="0.75" header="0.3" footer="0.3"/>
  <pageSetup scale="47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OSU Rugby Team</vt:lpstr>
      <vt:lpstr>Adventure Leadership</vt:lpstr>
      <vt:lpstr>Intramural Sports</vt:lpstr>
      <vt:lpstr>Taylor Reedy Intramural</vt:lpstr>
      <vt:lpstr>Rec Sports</vt:lpstr>
      <vt:lpstr>OSU Sports Club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Kent, Kay</dc:creator>
  <cp:lastModifiedBy>Monie, Tracy</cp:lastModifiedBy>
  <cp:lastPrinted>2019-10-07T22:50:43Z</cp:lastPrinted>
  <dcterms:created xsi:type="dcterms:W3CDTF">2014-09-23T17:02:26Z</dcterms:created>
  <dcterms:modified xsi:type="dcterms:W3CDTF">2025-04-30T23:04:08Z</dcterms:modified>
</cp:coreProperties>
</file>