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SE\Thesis\HillClimbingSearchThroughAttributeSpaceToReduceTheWorkloadOfNaiveBayesianClassifier\"/>
    </mc:Choice>
  </mc:AlternateContent>
  <bookViews>
    <workbookView xWindow="0" yWindow="0" windowWidth="20490" windowHeight="7905" activeTab="2"/>
  </bookViews>
  <sheets>
    <sheet name="Preliminary Testing" sheetId="4" r:id="rId1"/>
    <sheet name="TrainingAndTesting100%" sheetId="2" r:id="rId2"/>
    <sheet name="Training_80%_Testing_20%" sheetId="3" r:id="rId3"/>
    <sheet name="Training_90%_Testing_10%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3" l="1"/>
  <c r="Q6" i="3"/>
  <c r="P5" i="2"/>
  <c r="J49" i="3" l="1"/>
  <c r="J50" i="3"/>
  <c r="J51" i="3"/>
  <c r="J48" i="2" l="1"/>
  <c r="H47" i="2"/>
  <c r="J47" i="2" s="1"/>
  <c r="P16" i="2"/>
  <c r="J45" i="3" l="1"/>
  <c r="H44" i="3"/>
  <c r="J44" i="3" s="1"/>
  <c r="J43" i="2" l="1"/>
  <c r="P26" i="2" l="1"/>
  <c r="H42" i="2" l="1"/>
  <c r="J42" i="2" s="1"/>
  <c r="Q18" i="3" l="1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21" i="3"/>
  <c r="G75" i="4" l="1"/>
  <c r="C75" i="4"/>
  <c r="G74" i="4"/>
  <c r="C74" i="4"/>
  <c r="B57" i="4"/>
  <c r="F57" i="4" s="1"/>
  <c r="B54" i="4"/>
  <c r="F54" i="4" s="1"/>
  <c r="B51" i="4"/>
  <c r="F51" i="4" s="1"/>
  <c r="O47" i="4"/>
  <c r="O46" i="4"/>
  <c r="B42" i="4"/>
  <c r="F42" i="4" s="1"/>
  <c r="B30" i="4"/>
  <c r="H26" i="4"/>
  <c r="D26" i="4"/>
  <c r="B69" i="4" s="1"/>
  <c r="F69" i="4" s="1"/>
  <c r="H25" i="4"/>
  <c r="D25" i="4"/>
  <c r="F30" i="4" s="1"/>
  <c r="H23" i="4"/>
  <c r="D23" i="4"/>
  <c r="H22" i="4"/>
  <c r="L7" i="4" s="1"/>
  <c r="D22" i="4"/>
  <c r="H20" i="4"/>
  <c r="L4" i="4" s="1"/>
  <c r="D20" i="4"/>
  <c r="L6" i="4" s="1"/>
  <c r="H19" i="4"/>
  <c r="D19" i="4"/>
  <c r="H18" i="4"/>
  <c r="D18" i="4"/>
  <c r="H16" i="4"/>
  <c r="B43" i="4" s="1"/>
  <c r="F43" i="4" s="1"/>
  <c r="E16" i="4"/>
  <c r="B45" i="4" s="1"/>
  <c r="F45" i="4" s="1"/>
  <c r="H15" i="4"/>
  <c r="L40" i="4" s="1"/>
  <c r="E15" i="4"/>
  <c r="B63" i="4" s="1"/>
  <c r="F63" i="4" s="1"/>
  <c r="H14" i="4"/>
  <c r="L34" i="4" s="1"/>
  <c r="E14" i="4"/>
  <c r="B33" i="4" s="1"/>
  <c r="F33" i="4" s="1"/>
  <c r="L12" i="4"/>
  <c r="H7" i="4"/>
  <c r="L24" i="4" s="1"/>
  <c r="H4" i="4"/>
  <c r="L3" i="4"/>
  <c r="L18" i="4" l="1"/>
  <c r="L33" i="4"/>
  <c r="L39" i="4"/>
  <c r="B46" i="4"/>
  <c r="F46" i="4" s="1"/>
  <c r="B48" i="4"/>
  <c r="F48" i="4" s="1"/>
  <c r="B60" i="4"/>
  <c r="F60" i="4" s="1"/>
  <c r="B66" i="4"/>
  <c r="F66" i="4" s="1"/>
  <c r="L13" i="4"/>
  <c r="L16" i="4"/>
  <c r="B34" i="4"/>
  <c r="F34" i="4" s="1"/>
  <c r="L37" i="4"/>
  <c r="L9" i="4"/>
  <c r="L15" i="4"/>
  <c r="L21" i="4"/>
  <c r="L27" i="4"/>
  <c r="L30" i="4"/>
  <c r="L36" i="4"/>
  <c r="B39" i="4"/>
  <c r="F39" i="4" s="1"/>
  <c r="L42" i="4"/>
  <c r="B49" i="4"/>
  <c r="F49" i="4" s="1"/>
  <c r="B52" i="4"/>
  <c r="F52" i="4" s="1"/>
  <c r="B55" i="4"/>
  <c r="F55" i="4" s="1"/>
  <c r="B58" i="4"/>
  <c r="F58" i="4" s="1"/>
  <c r="B61" i="4"/>
  <c r="F61" i="4" s="1"/>
  <c r="B64" i="4"/>
  <c r="F64" i="4" s="1"/>
  <c r="B67" i="4"/>
  <c r="F67" i="4" s="1"/>
  <c r="B70" i="4"/>
  <c r="F70" i="4" s="1"/>
  <c r="F31" i="4"/>
  <c r="B36" i="4"/>
  <c r="F36" i="4" s="1"/>
  <c r="L22" i="4"/>
  <c r="L31" i="4"/>
  <c r="B40" i="4"/>
  <c r="F40" i="4" s="1"/>
  <c r="L43" i="4"/>
  <c r="L10" i="4"/>
  <c r="L19" i="4"/>
  <c r="L25" i="4"/>
  <c r="L28" i="4"/>
  <c r="B31" i="4"/>
  <c r="B37" i="4"/>
  <c r="F37" i="4" s="1"/>
  <c r="Q23" i="3" l="1"/>
  <c r="Q22" i="3"/>
  <c r="Q25" i="3"/>
  <c r="Q32" i="3"/>
  <c r="Q31" i="3"/>
  <c r="Q20" i="3"/>
  <c r="Q19" i="3"/>
  <c r="Q24" i="3"/>
  <c r="Q17" i="3"/>
  <c r="Q16" i="3"/>
  <c r="Q37" i="3"/>
  <c r="Q30" i="3"/>
  <c r="Q27" i="3"/>
  <c r="Q15" i="3"/>
  <c r="Q29" i="3"/>
  <c r="Q26" i="3"/>
  <c r="Q14" i="3"/>
  <c r="Q13" i="3"/>
  <c r="Q12" i="3"/>
  <c r="Q11" i="3"/>
  <c r="Q10" i="3"/>
  <c r="Q28" i="3"/>
  <c r="Q36" i="3"/>
  <c r="Q35" i="3"/>
  <c r="Q9" i="3"/>
  <c r="Q8" i="3"/>
  <c r="Q7" i="3"/>
  <c r="Q33" i="3"/>
  <c r="Q5" i="3"/>
  <c r="Q34" i="3"/>
  <c r="Q4" i="3"/>
  <c r="G34" i="3"/>
  <c r="G4" i="3"/>
  <c r="P29" i="2" l="1"/>
  <c r="P28" i="2"/>
  <c r="P27" i="2"/>
  <c r="P35" i="2"/>
  <c r="P34" i="2"/>
  <c r="P25" i="2"/>
  <c r="P24" i="2"/>
  <c r="P23" i="2"/>
  <c r="P22" i="2"/>
  <c r="P21" i="2"/>
  <c r="P20" i="2"/>
  <c r="P19" i="2"/>
  <c r="P33" i="2"/>
  <c r="P18" i="2"/>
  <c r="P17" i="2"/>
  <c r="P32" i="2"/>
  <c r="P15" i="2"/>
  <c r="P14" i="2"/>
  <c r="P13" i="2"/>
  <c r="P12" i="2"/>
  <c r="P11" i="2"/>
  <c r="P31" i="2"/>
  <c r="P10" i="2"/>
  <c r="P9" i="2"/>
  <c r="P8" i="2"/>
  <c r="P7" i="2"/>
  <c r="P6" i="2"/>
  <c r="P30" i="2"/>
  <c r="P4" i="2"/>
  <c r="P3" i="2" l="1"/>
  <c r="P2" i="2"/>
  <c r="G3" i="2"/>
  <c r="G2" i="2"/>
</calcChain>
</file>

<file path=xl/sharedStrings.xml><?xml version="1.0" encoding="utf-8"?>
<sst xmlns="http://schemas.openxmlformats.org/spreadsheetml/2006/main" count="764" uniqueCount="212">
  <si>
    <t>Dataset Name</t>
  </si>
  <si>
    <t>Total No. Of Numeric Attributes</t>
  </si>
  <si>
    <t>Total No. Of Discrete Attributes</t>
  </si>
  <si>
    <t>Total No. Of Classes</t>
  </si>
  <si>
    <t>Total No. Of Instances</t>
  </si>
  <si>
    <t>Data Sources</t>
  </si>
  <si>
    <t>Total No. Of Attributes</t>
  </si>
  <si>
    <t xml:space="preserve">Missing Value </t>
  </si>
  <si>
    <t>No</t>
  </si>
  <si>
    <t>Total No. Of Attributes Used To Get Highest Accuracy</t>
  </si>
  <si>
    <t>Highest Accuracy Observed (%)</t>
  </si>
  <si>
    <t>Accuracy Using All Attribute(NB) (%)</t>
  </si>
  <si>
    <t>http://sci2s.ugr.es/keel/category.php?cat=clas&amp;order=insR#sub2</t>
  </si>
  <si>
    <t>Adult</t>
  </si>
  <si>
    <t>Automobile</t>
  </si>
  <si>
    <t>NO</t>
  </si>
  <si>
    <t>Targeted(NB) Accuracy Observed For Minimum No. Of Attributes (%)</t>
  </si>
  <si>
    <t>Total No. Of Attributes Used To Get Targeted(NB) Accuracy</t>
  </si>
  <si>
    <t>Car</t>
  </si>
  <si>
    <t>YES</t>
  </si>
  <si>
    <t>Connect-4</t>
  </si>
  <si>
    <t>% Of Attribute Used To Get Highest Accuracy (%)</t>
  </si>
  <si>
    <t>Ecoli</t>
  </si>
  <si>
    <t>Hepatitis</t>
  </si>
  <si>
    <t>Kr-vs-k</t>
  </si>
  <si>
    <t>Letter</t>
  </si>
  <si>
    <t>Lymphography</t>
  </si>
  <si>
    <t>Magic</t>
  </si>
  <si>
    <t>Marketing</t>
  </si>
  <si>
    <t>Mushroom</t>
  </si>
  <si>
    <t>Nursery</t>
  </si>
  <si>
    <t>Penbased</t>
  </si>
  <si>
    <t>Post-operative</t>
  </si>
  <si>
    <t>Ring</t>
  </si>
  <si>
    <t>Satimage</t>
  </si>
  <si>
    <t>Segment</t>
  </si>
  <si>
    <t>Shuttle</t>
  </si>
  <si>
    <t>Sonar</t>
  </si>
  <si>
    <t>Spambase</t>
  </si>
  <si>
    <t>Spectfheart</t>
  </si>
  <si>
    <t>Splice</t>
  </si>
  <si>
    <t>Texture</t>
  </si>
  <si>
    <t>Thyroid</t>
  </si>
  <si>
    <t>Twonorm</t>
  </si>
  <si>
    <t>Wine</t>
  </si>
  <si>
    <t>winequality-White</t>
  </si>
  <si>
    <t>Zoo</t>
  </si>
  <si>
    <t>Is all Attributes Used To Get Highest Accuracy?</t>
  </si>
  <si>
    <t xml:space="preserve">Training </t>
  </si>
  <si>
    <t>Testing</t>
  </si>
  <si>
    <t>Total No. Of Instances (Training)</t>
  </si>
  <si>
    <t>Total No. Of Instances (Testing)</t>
  </si>
  <si>
    <t>Lung-cancer</t>
  </si>
  <si>
    <t>Kddcup</t>
  </si>
  <si>
    <t xml:space="preserve">Arrtibutes Used to Get Highest Accuracy ( 0=1st, 1=2ed, 2=3ed, 3=4th…..) </t>
  </si>
  <si>
    <t xml:space="preserve">1 5 8 0 7 4 16 10 14 21 2 </t>
  </si>
  <si>
    <t>Arrtibutes Used to Get Highest Accuracy on Training( 0=1st, 1=2ed, 2=3ed, 3=4th…..)</t>
  </si>
  <si>
    <t>Accuracy Achived Using Training Attributes</t>
  </si>
  <si>
    <t>0 6 1 7 10 11 14</t>
  </si>
  <si>
    <t>60 40 27 6 48 32 44 47 82 10 45 49 53 56 61 74 76 78 51</t>
  </si>
  <si>
    <t>Coil2000</t>
  </si>
  <si>
    <t>5 0 1 4</t>
  </si>
  <si>
    <t>28 29 31 30 34 27 33 20 12 17 18 39 43 24 9 19 7 25 0 2 50 46 6 3 37 38 26 1 52 44 4 51 10 41 32 35 55 49 59 58 22 54 5 13 47 8</t>
  </si>
  <si>
    <t>10 11 7 3 4 5 6 0 12 9 1 13</t>
  </si>
  <si>
    <t>Abalone</t>
  </si>
  <si>
    <t xml:space="preserve">0 5 3 1 </t>
  </si>
  <si>
    <t>20 0 18 14 19 36 1 37 6 13 25 26 15 7 31 10 8 21 16 23 24 30 33 17 38 27 9 40 41 11 28 5 29 34 35 4</t>
  </si>
  <si>
    <t>12 6 1 3 9 11 15</t>
  </si>
  <si>
    <t>39 3 40 1 6 7 8 10 13 17 18 19 20 21</t>
  </si>
  <si>
    <t>Data from Book</t>
  </si>
  <si>
    <t>Probability Calculation</t>
  </si>
  <si>
    <t>Class Probability</t>
  </si>
  <si>
    <t>Total no of Attributes:</t>
  </si>
  <si>
    <t>Total YES calss :</t>
  </si>
  <si>
    <t>T_1_no:</t>
  </si>
  <si>
    <t>Total no of touple:</t>
  </si>
  <si>
    <t>9//14</t>
  </si>
  <si>
    <t>T_1_yes:</t>
  </si>
  <si>
    <t>Correct</t>
  </si>
  <si>
    <t>AGE {YOUTH,MIDDLE_AGED,SENIOR}</t>
  </si>
  <si>
    <t>YOUTH,HIGH,NO,FAIR,NO</t>
  </si>
  <si>
    <t>INCOME {LOW,MEDIUM,HIGH}</t>
  </si>
  <si>
    <t>Total NO calss</t>
  </si>
  <si>
    <t>T_2_no:</t>
  </si>
  <si>
    <t>YOUTH,HIGH,NO,EXCELLENT,NO</t>
  </si>
  <si>
    <t>STUDENT {NO,YES}</t>
  </si>
  <si>
    <t>5//14</t>
  </si>
  <si>
    <t>T_2_yes:</t>
  </si>
  <si>
    <t>MIDDLE_AGED,HIGH,NO,FAIR,YES</t>
  </si>
  <si>
    <t>CREDIT_RATING {FAIR,EXCELLENT}</t>
  </si>
  <si>
    <t>SENIOR,MEDIUM,NO,FAIR,YES</t>
  </si>
  <si>
    <t>BUYS_COMPUTER {NO,YES}</t>
  </si>
  <si>
    <t>T_3_no:</t>
  </si>
  <si>
    <t>SENIOR,LOW,YES,FAIR,YES</t>
  </si>
  <si>
    <t>T_3_yes:</t>
  </si>
  <si>
    <t>SENIOR,LOW,YES,EXCELLENT,NO</t>
  </si>
  <si>
    <t>ATTRIBUTE NO.</t>
  </si>
  <si>
    <t>MIDDLE_AGED,LOW,YES,EXCELLENT,YES</t>
  </si>
  <si>
    <t>For NO Class</t>
  </si>
  <si>
    <t>For YES Class</t>
  </si>
  <si>
    <t>T_4_no:</t>
  </si>
  <si>
    <t>YOUTH,MEDIUM,NO,FAIR,NO</t>
  </si>
  <si>
    <t>AFTER LAPLACIAN</t>
  </si>
  <si>
    <t>T_4_yes:</t>
  </si>
  <si>
    <t>YOUTH,LOW,YES,FAIR,YES</t>
  </si>
  <si>
    <t>Youth</t>
  </si>
  <si>
    <t>3+1</t>
  </si>
  <si>
    <t>SENIOR,MEDIUM,YES,FAIR,YES</t>
  </si>
  <si>
    <t>Middle</t>
  </si>
  <si>
    <t>0+1</t>
  </si>
  <si>
    <t>T_5_no:</t>
  </si>
  <si>
    <t>YOUTH,MEDIUM,YES,EXCELLENT,YES</t>
  </si>
  <si>
    <t>Senior</t>
  </si>
  <si>
    <t>2+1</t>
  </si>
  <si>
    <t>T_5_yes:</t>
  </si>
  <si>
    <t>MIDDLE_AGED,MEDIUM,NO,EXCELLENT,YES</t>
  </si>
  <si>
    <t>MIDDLE_AGED,HIGH,YES,FAIR,YES</t>
  </si>
  <si>
    <t>Low</t>
  </si>
  <si>
    <t>T_6_no:</t>
  </si>
  <si>
    <t>SENIOR,MEDIUM,NO,EXCELLENT,NO</t>
  </si>
  <si>
    <t>Medium</t>
  </si>
  <si>
    <t>T_6_yes:</t>
  </si>
  <si>
    <t>Wrong</t>
  </si>
  <si>
    <t>High</t>
  </si>
  <si>
    <t>T_7_no:</t>
  </si>
  <si>
    <t>T_7_yes:</t>
  </si>
  <si>
    <t>Yes</t>
  </si>
  <si>
    <t>T_8_no:</t>
  </si>
  <si>
    <t>Fair</t>
  </si>
  <si>
    <t>T_8_yes:</t>
  </si>
  <si>
    <t>Excellent</t>
  </si>
  <si>
    <t>T_9_no:</t>
  </si>
  <si>
    <t>Attribute_0_2_3</t>
  </si>
  <si>
    <t>T_9_yes:</t>
  </si>
  <si>
    <t>T_10_no:</t>
  </si>
  <si>
    <t>T_10_yes:</t>
  </si>
  <si>
    <t>T_11_no:</t>
  </si>
  <si>
    <t>T_11_yes:</t>
  </si>
  <si>
    <t>T_12_no:</t>
  </si>
  <si>
    <t>T_12_yes:</t>
  </si>
  <si>
    <t>T_13_no:</t>
  </si>
  <si>
    <t>T_13_yes:</t>
  </si>
  <si>
    <t>T_14_no:</t>
  </si>
  <si>
    <t>T_14_yes:</t>
  </si>
  <si>
    <t>TOTAL Wrong:</t>
  </si>
  <si>
    <t>TOTAL Correct:</t>
  </si>
  <si>
    <t>Total Wrong:</t>
  </si>
  <si>
    <t>Total Correct:</t>
  </si>
  <si>
    <r>
      <t>Testing (</t>
    </r>
    <r>
      <rPr>
        <b/>
        <sz val="14"/>
        <color theme="1"/>
        <rFont val="Calibri"/>
        <family val="2"/>
        <scheme val="minor"/>
      </rPr>
      <t>Classical NB</t>
    </r>
    <r>
      <rPr>
        <b/>
        <sz val="20"/>
        <color theme="1"/>
        <rFont val="Calibri"/>
        <family val="2"/>
        <scheme val="minor"/>
      </rPr>
      <t>)</t>
    </r>
  </si>
  <si>
    <t>1 5 0 4 2 3</t>
  </si>
  <si>
    <t>12 10 8 11 14 7 6 9 15 13 3 4 5 1</t>
  </si>
  <si>
    <t>12 16 10 2 11 5 3 0 17 7 13 1 4 14 15</t>
  </si>
  <si>
    <t>6 7 8 2 3</t>
  </si>
  <si>
    <t>1 3 4 9 2 5 12 11 0 6</t>
  </si>
  <si>
    <t>A_0*A_2*A_3*PP</t>
  </si>
  <si>
    <t>A_0*A_2*A_3</t>
  </si>
  <si>
    <t>4 2 9 19 5 6 1 10 7 20 13 15 16 17 21</t>
  </si>
  <si>
    <t>7 1 0 3 4 6 5 2</t>
  </si>
  <si>
    <t>Training 80% Testing 20%</t>
  </si>
  <si>
    <t>13 4 14 3 7 10 0 8 12 9 1 6 2 11</t>
  </si>
  <si>
    <t>7 1 5 2 4 0 3 6</t>
  </si>
  <si>
    <r>
      <t>NO(</t>
    </r>
    <r>
      <rPr>
        <sz val="11"/>
        <color rgb="FFFF0000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>)</t>
    </r>
  </si>
  <si>
    <r>
      <t>YES(</t>
    </r>
    <r>
      <rPr>
        <sz val="11"/>
        <color rgb="FFFF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)</t>
    </r>
  </si>
  <si>
    <t>2 17 6 7 0 8 16 18 4 1 11 12 3 14 5 19 13 9 10 15</t>
  </si>
  <si>
    <t>19 16 17 27 21 11 35 25 32 26 0 34 15 22 6</t>
  </si>
  <si>
    <t>10 1 18 13 9 15 12 17 5</t>
  </si>
  <si>
    <t>0 6 7 3 1 5 4</t>
  </si>
  <si>
    <t>20 3 15 43 5 22 30 40 6 24 32 31 37 38 17 23 41 9 36 26 21 44 19 34</t>
  </si>
  <si>
    <t>52 29 51 13 9 49 20 11 15 36 10 2 4 18 6 44 27 23 17 50 53 0 5 48 21 7 45 22 24 55 8 12 39 16 1 14 32 56 19 42 54 43 46 3 41</t>
  </si>
  <si>
    <t>0 1 2 36 39 25 13 32 19</t>
  </si>
  <si>
    <t>25 39 19 22 9 5 37 33 1 31 2</t>
  </si>
  <si>
    <t>16 18 2 20 17 19 1 7 5 3 4 6 8 10 12 11 13 15 9 0</t>
  </si>
  <si>
    <t>0 16 8 3 5 10 6 4 14 13 15 9 1 12 18 19 2 7 17 11</t>
  </si>
  <si>
    <t>6 0 10 4 2 7 3 12 5 9 8 1 11</t>
  </si>
  <si>
    <t>10 1 0 2 8</t>
  </si>
  <si>
    <t>12 3 5 8 9 1 4 2 0 10 11 14 15 6 7 13</t>
  </si>
  <si>
    <t>90% Traing 10% Testing</t>
  </si>
  <si>
    <t>0 6 7 3 1 5</t>
  </si>
  <si>
    <t>52 32 51 27 15 11 13 20 49 6 45 9 10 36 5 53 2 48 17 4 8 44 7 0 18 56 24 22 16 39 14 50 12 23 26 19 55 1 54 29 46 3 41 38 21 25</t>
  </si>
  <si>
    <t>0 1 2 36 39 5 32 18 25 3 19</t>
  </si>
  <si>
    <t>28 31 30 29 34 27 18 33 20 35 42 52 1 46 26 37 17 4 49 38 41 58 44 21 16 6 55 0 48 9 2 7 51 50 45 24 14 22 19 11 59 40 36 47 43 39</t>
  </si>
  <si>
    <t>19 23 39 22 2 37 9 1 38 5 31 36 15 29 4 32 25 33 18 7 34</t>
  </si>
  <si>
    <t>16 18 2 20 17 1 0 6 3 4 7 19 15 8 10 12 11 13 9 5</t>
  </si>
  <si>
    <t>0 16 8 3 5 6 4 10 9 12 18 7 15 13 14 19 1 2 11 17</t>
  </si>
  <si>
    <t>6 0 10 4 8 12 3 2 7 9 5</t>
  </si>
  <si>
    <t>10 1 2 0</t>
  </si>
  <si>
    <t>12 3 8 9 1 2 11 0 4 6 10 7 13 14 15</t>
  </si>
  <si>
    <t>4 0 1 2 3 5 6 7 8 10 11 13 14 15 16 17 18 19 9 12 20 21</t>
  </si>
  <si>
    <t>7 1 0 4 6 3 5</t>
  </si>
  <si>
    <t>7 1 0 2 4 3 6 5</t>
  </si>
  <si>
    <t>6 2 17 7 0 8 16 18 4 15 14 12 1 5 3 9 13 19 11 10</t>
  </si>
  <si>
    <t>17 20 19 31 10 26 16 23 33 7 27 9 15 14 35 24</t>
  </si>
  <si>
    <t>10 1 18 13 11 15 12 17 5</t>
  </si>
  <si>
    <t>%</t>
  </si>
  <si>
    <t>Total No  Dataset where, Accuracy NUAA  = Accuracy UAA</t>
  </si>
  <si>
    <t>Total No Dataset where, Accuracy NUAA  &gt;  Accuracy UAA</t>
  </si>
  <si>
    <t xml:space="preserve">Total No  Dataset  </t>
  </si>
  <si>
    <t>No Dataset to Get Highest Accuracy by using All Attributes</t>
  </si>
  <si>
    <t>No Dataset to Get Highest Accuracy by not using All Attributes</t>
  </si>
  <si>
    <t>Classification Based on All Attrubutes Used or Not</t>
  </si>
  <si>
    <t>Total No  Dataset where, Accuracy NUAA  &gt; Accuracy UAA</t>
  </si>
  <si>
    <t>Total No  Dataset where, Accuracy NUAA  &lt; Accuracy UAA</t>
  </si>
  <si>
    <t>Breast-Cancer</t>
  </si>
  <si>
    <t>4 5 6 0 2 3 8</t>
  </si>
  <si>
    <t xml:space="preserve"> Classification Based on All Attrubutes Used or Not</t>
  </si>
  <si>
    <t xml:space="preserve">Calssification Based on Accuracy by Not Using All Attributes = NUAA ; and  Using All Attributes = UAA </t>
  </si>
  <si>
    <t xml:space="preserve">Calssification Based on Accuracy by Not Using All Attributes = NUAA ;     and  Using All Attributes = UAA </t>
  </si>
  <si>
    <t>Total No Dataset to Get Highest Accuracy by not using All Attributes</t>
  </si>
  <si>
    <t>Total No Dataset to Get Highest Accuracy by using All Attributes</t>
  </si>
  <si>
    <t>UCI</t>
  </si>
  <si>
    <t>NB Accuracy</t>
  </si>
  <si>
    <t xml:space="preserve">Highest 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</si>
</sst>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5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sz val="20"/>
      <color theme="9" tint="-0.499984740745262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10" fontId="5" fillId="0" borderId="0" xfId="0" applyNumberFormat="1" applyFont="1" applyAlignment="1">
      <alignment horizontal="left" vertical="center" wrapText="1"/>
    </xf>
    <xf numFmtId="10" fontId="5" fillId="2" borderId="5" xfId="0" applyNumberFormat="1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10" fontId="5" fillId="3" borderId="0" xfId="0" applyNumberFormat="1" applyFont="1" applyFill="1" applyAlignment="1">
      <alignment horizontal="left" vertical="center" wrapText="1"/>
    </xf>
    <xf numFmtId="0" fontId="7" fillId="0" borderId="10" xfId="0" applyFont="1" applyBorder="1" applyAlignment="1"/>
    <xf numFmtId="0" fontId="0" fillId="0" borderId="11" xfId="0" applyBorder="1" applyAlignment="1"/>
    <xf numFmtId="0" fontId="0" fillId="0" borderId="12" xfId="0" applyBorder="1" applyAlignment="1"/>
    <xf numFmtId="0" fontId="8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8" fillId="0" borderId="11" xfId="0" applyFont="1" applyBorder="1" applyAlignment="1">
      <alignment vertical="center"/>
    </xf>
    <xf numFmtId="0" fontId="0" fillId="0" borderId="11" xfId="0" applyBorder="1" applyAlignment="1">
      <alignment horizontal="left"/>
    </xf>
    <xf numFmtId="0" fontId="7" fillId="0" borderId="13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" fontId="0" fillId="0" borderId="0" xfId="0" applyNumberForma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10" fontId="5" fillId="4" borderId="0" xfId="0" applyNumberFormat="1" applyFont="1" applyFill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9" fontId="5" fillId="0" borderId="0" xfId="0" applyNumberFormat="1" applyFont="1" applyAlignment="1">
      <alignment horizontal="left" vertical="center" wrapText="1"/>
    </xf>
    <xf numFmtId="0" fontId="0" fillId="5" borderId="31" xfId="0" applyFill="1" applyBorder="1" applyAlignment="1">
      <alignment horizontal="left" vertical="center" wrapText="1"/>
    </xf>
    <xf numFmtId="0" fontId="1" fillId="5" borderId="31" xfId="0" applyFont="1" applyFill="1" applyBorder="1" applyAlignment="1">
      <alignment horizontal="left" vertical="center" wrapText="1"/>
    </xf>
    <xf numFmtId="0" fontId="2" fillId="5" borderId="31" xfId="0" applyFont="1" applyFill="1" applyBorder="1" applyAlignment="1">
      <alignment horizontal="left" vertical="center" wrapText="1"/>
    </xf>
    <xf numFmtId="0" fontId="5" fillId="5" borderId="31" xfId="0" applyFont="1" applyFill="1" applyBorder="1" applyAlignment="1">
      <alignment horizontal="left" vertical="center" wrapText="1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4" borderId="0" xfId="0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vertical="center" wrapText="1"/>
    </xf>
    <xf numFmtId="10" fontId="5" fillId="4" borderId="0" xfId="0" applyNumberFormat="1" applyFont="1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0" fillId="5" borderId="33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5" borderId="36" xfId="0" applyFill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5" borderId="33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10" fontId="5" fillId="5" borderId="32" xfId="0" applyNumberFormat="1" applyFont="1" applyFill="1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10" fontId="5" fillId="3" borderId="5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0" fontId="13" fillId="0" borderId="0" xfId="0" applyNumberFormat="1" applyFont="1" applyAlignment="1">
      <alignment horizontal="left" vertical="center" wrapText="1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9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for 100% datasets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'TrainingAndTesting100%'!$J$2:$J$35</c:f>
              <c:numCache>
                <c:formatCode>General</c:formatCode>
                <c:ptCount val="34"/>
                <c:pt idx="0">
                  <c:v>24.197412553905099</c:v>
                </c:pt>
                <c:pt idx="1">
                  <c:v>82.596966078457399</c:v>
                </c:pt>
                <c:pt idx="2">
                  <c:v>69.182389937106905</c:v>
                </c:pt>
                <c:pt idx="3">
                  <c:v>75.174825174825202</c:v>
                </c:pt>
                <c:pt idx="4">
                  <c:v>80.614946039503195</c:v>
                </c:pt>
                <c:pt idx="5">
                  <c:v>72.224935979987293</c:v>
                </c:pt>
                <c:pt idx="6">
                  <c:v>42.559523809523803</c:v>
                </c:pt>
                <c:pt idx="7">
                  <c:v>87.5</c:v>
                </c:pt>
                <c:pt idx="8">
                  <c:v>20.2377128172181</c:v>
                </c:pt>
                <c:pt idx="9">
                  <c:v>74.569999999999993</c:v>
                </c:pt>
                <c:pt idx="10">
                  <c:v>82.127659574468098</c:v>
                </c:pt>
                <c:pt idx="11">
                  <c:v>85.135135135135101</c:v>
                </c:pt>
                <c:pt idx="12">
                  <c:v>72.691903259726601</c:v>
                </c:pt>
                <c:pt idx="13">
                  <c:v>34.511343804537503</c:v>
                </c:pt>
                <c:pt idx="14">
                  <c:v>97.820694542877405</c:v>
                </c:pt>
                <c:pt idx="15">
                  <c:v>75.900655021834098</c:v>
                </c:pt>
                <c:pt idx="16">
                  <c:v>73.563218390804593</c:v>
                </c:pt>
                <c:pt idx="17">
                  <c:v>79.735819735819703</c:v>
                </c:pt>
                <c:pt idx="18">
                  <c:v>14.285714285714301</c:v>
                </c:pt>
                <c:pt idx="19">
                  <c:v>92.568837393748197</c:v>
                </c:pt>
                <c:pt idx="20">
                  <c:v>73.076923076923094</c:v>
                </c:pt>
                <c:pt idx="21">
                  <c:v>81.966499891233397</c:v>
                </c:pt>
                <c:pt idx="22">
                  <c:v>69.288389513108598</c:v>
                </c:pt>
                <c:pt idx="23">
                  <c:v>95.924764890282106</c:v>
                </c:pt>
                <c:pt idx="24">
                  <c:v>77.636363636363598</c:v>
                </c:pt>
                <c:pt idx="25">
                  <c:v>98.876404494382001</c:v>
                </c:pt>
                <c:pt idx="26">
                  <c:v>44.773376888525902</c:v>
                </c:pt>
                <c:pt idx="27">
                  <c:v>100</c:v>
                </c:pt>
                <c:pt idx="28">
                  <c:v>87.1527777777778</c:v>
                </c:pt>
                <c:pt idx="29">
                  <c:v>36.648132306814901</c:v>
                </c:pt>
                <c:pt idx="30">
                  <c:v>90.2777777777778</c:v>
                </c:pt>
                <c:pt idx="31">
                  <c:v>98</c:v>
                </c:pt>
                <c:pt idx="32">
                  <c:v>95.4583333333333</c:v>
                </c:pt>
                <c:pt idx="33">
                  <c:v>97.891891891891902</c:v>
                </c:pt>
              </c:numCache>
            </c:numRef>
          </c: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'TrainingAndTesting100%'!$L$2:$L$35</c:f>
              <c:numCache>
                <c:formatCode>General</c:formatCode>
                <c:ptCount val="34"/>
                <c:pt idx="0">
                  <c:v>27.3119310014375</c:v>
                </c:pt>
                <c:pt idx="1">
                  <c:v>82.625713148467597</c:v>
                </c:pt>
                <c:pt idx="2">
                  <c:v>84.905660377358501</c:v>
                </c:pt>
                <c:pt idx="3">
                  <c:v>75.874125874125895</c:v>
                </c:pt>
                <c:pt idx="4">
                  <c:v>94.125432702097299</c:v>
                </c:pt>
                <c:pt idx="5">
                  <c:v>72.852554139467401</c:v>
                </c:pt>
                <c:pt idx="6">
                  <c:v>87.5</c:v>
                </c:pt>
                <c:pt idx="7">
                  <c:v>95</c:v>
                </c:pt>
                <c:pt idx="8">
                  <c:v>92.451011885640895</c:v>
                </c:pt>
                <c:pt idx="9">
                  <c:v>75.305000000000007</c:v>
                </c:pt>
                <c:pt idx="10">
                  <c:v>85.531914893617</c:v>
                </c:pt>
                <c:pt idx="11">
                  <c:v>89.864864864864899</c:v>
                </c:pt>
                <c:pt idx="12">
                  <c:v>76.792849631966305</c:v>
                </c:pt>
                <c:pt idx="13">
                  <c:v>35.485747527632299</c:v>
                </c:pt>
                <c:pt idx="14">
                  <c:v>100</c:v>
                </c:pt>
                <c:pt idx="15">
                  <c:v>85.544032023289702</c:v>
                </c:pt>
                <c:pt idx="16">
                  <c:v>73.563218390804593</c:v>
                </c:pt>
                <c:pt idx="17">
                  <c:v>80.777000777000794</c:v>
                </c:pt>
                <c:pt idx="18">
                  <c:v>88.3116883116883</c:v>
                </c:pt>
                <c:pt idx="19">
                  <c:v>94.939567923584903</c:v>
                </c:pt>
                <c:pt idx="20">
                  <c:v>87.019230769230802</c:v>
                </c:pt>
                <c:pt idx="21">
                  <c:v>90.385033717641903</c:v>
                </c:pt>
                <c:pt idx="22">
                  <c:v>81.647940074906401</c:v>
                </c:pt>
                <c:pt idx="23">
                  <c:v>96.739811912225704</c:v>
                </c:pt>
                <c:pt idx="24">
                  <c:v>84.545454545454504</c:v>
                </c:pt>
                <c:pt idx="25">
                  <c:v>99.438202247191001</c:v>
                </c:pt>
                <c:pt idx="26">
                  <c:v>52.511229073091101</c:v>
                </c:pt>
                <c:pt idx="27">
                  <c:v>100</c:v>
                </c:pt>
                <c:pt idx="28">
                  <c:v>87.1527777777778</c:v>
                </c:pt>
                <c:pt idx="29">
                  <c:v>36.648132306814901</c:v>
                </c:pt>
                <c:pt idx="30">
                  <c:v>90.2777777777778</c:v>
                </c:pt>
                <c:pt idx="31">
                  <c:v>98</c:v>
                </c:pt>
                <c:pt idx="32">
                  <c:v>95.4583333333333</c:v>
                </c:pt>
                <c:pt idx="33">
                  <c:v>97.891891891891902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4687968"/>
        <c:axId val="-34692864"/>
      </c:lineChart>
      <c:catAx>
        <c:axId val="-3468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692864"/>
        <c:crosses val="autoZero"/>
        <c:auto val="1"/>
        <c:lblAlgn val="ctr"/>
        <c:lblOffset val="100"/>
        <c:noMultiLvlLbl val="0"/>
      </c:catAx>
      <c:valAx>
        <c:axId val="-34692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68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'Training_80%_Testing_20%'!$T$4:$T$37</c:f>
              <c:numCache>
                <c:formatCode>General</c:formatCode>
                <c:ptCount val="34"/>
                <c:pt idx="0">
                  <c:v>26.4670658682635</c:v>
                </c:pt>
                <c:pt idx="1">
                  <c:v>65.625</c:v>
                </c:pt>
                <c:pt idx="2">
                  <c:v>73.684210526315795</c:v>
                </c:pt>
                <c:pt idx="3">
                  <c:v>81.059063136456203</c:v>
                </c:pt>
                <c:pt idx="4">
                  <c:v>61.475834505218003</c:v>
                </c:pt>
                <c:pt idx="5">
                  <c:v>0</c:v>
                </c:pt>
                <c:pt idx="6">
                  <c:v>72.7</c:v>
                </c:pt>
                <c:pt idx="7">
                  <c:v>85.106382978723403</c:v>
                </c:pt>
                <c:pt idx="8">
                  <c:v>83.3333333333333</c:v>
                </c:pt>
                <c:pt idx="9">
                  <c:v>34.779179810725601</c:v>
                </c:pt>
                <c:pt idx="10">
                  <c:v>32.654545454545499</c:v>
                </c:pt>
                <c:pt idx="11">
                  <c:v>75.887170154686103</c:v>
                </c:pt>
                <c:pt idx="12">
                  <c:v>12.987012987012999</c:v>
                </c:pt>
                <c:pt idx="13">
                  <c:v>92.241379310344797</c:v>
                </c:pt>
                <c:pt idx="14">
                  <c:v>26.1904761904762</c:v>
                </c:pt>
                <c:pt idx="15">
                  <c:v>71.698113207547195</c:v>
                </c:pt>
                <c:pt idx="16">
                  <c:v>96.238244514106597</c:v>
                </c:pt>
                <c:pt idx="17">
                  <c:v>8.6363636363636402</c:v>
                </c:pt>
                <c:pt idx="18">
                  <c:v>39.387755102040799</c:v>
                </c:pt>
                <c:pt idx="19">
                  <c:v>80</c:v>
                </c:pt>
                <c:pt idx="20">
                  <c:v>63.656147986942301</c:v>
                </c:pt>
                <c:pt idx="21">
                  <c:v>97.2222222222222</c:v>
                </c:pt>
                <c:pt idx="22">
                  <c:v>91.674047829938004</c:v>
                </c:pt>
                <c:pt idx="23">
                  <c:v>70.588235294117695</c:v>
                </c:pt>
                <c:pt idx="24">
                  <c:v>5.3466405275352E-2</c:v>
                </c:pt>
                <c:pt idx="25">
                  <c:v>91.049382716049394</c:v>
                </c:pt>
                <c:pt idx="26">
                  <c:v>98.3783783783784</c:v>
                </c:pt>
                <c:pt idx="27">
                  <c:v>95.3472222222222</c:v>
                </c:pt>
                <c:pt idx="28">
                  <c:v>97.905405405405403</c:v>
                </c:pt>
                <c:pt idx="29">
                  <c:v>67.630057803468205</c:v>
                </c:pt>
                <c:pt idx="30">
                  <c:v>83.071649712516603</c:v>
                </c:pt>
                <c:pt idx="31">
                  <c:v>81.25</c:v>
                </c:pt>
                <c:pt idx="32">
                  <c:v>64.2054574638844</c:v>
                </c:pt>
                <c:pt idx="33">
                  <c:v>75.990675990675996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-34687424"/>
        <c:axId val="-34693952"/>
      </c:lineChart>
      <c:lineChart>
        <c:grouping val="standard"/>
        <c:varyColors val="0"/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'Training_80%_Testing_20%'!$V$4:$V$37</c:f>
              <c:numCache>
                <c:formatCode>0.00%</c:formatCode>
                <c:ptCount val="34"/>
                <c:pt idx="0">
                  <c:v>0.29101796407185598</c:v>
                </c:pt>
                <c:pt idx="1">
                  <c:v>0.78125</c:v>
                </c:pt>
                <c:pt idx="2">
                  <c:v>0.77192982456140302</c:v>
                </c:pt>
                <c:pt idx="3">
                  <c:v>0.93380855397148699</c:v>
                </c:pt>
                <c:pt idx="4">
                  <c:v>0.63222559396047695</c:v>
                </c:pt>
                <c:pt idx="5">
                  <c:v>0.134328358208955</c:v>
                </c:pt>
                <c:pt idx="6">
                  <c:v>0.73950000000000005</c:v>
                </c:pt>
                <c:pt idx="7">
                  <c:v>0.90425531914893598</c:v>
                </c:pt>
                <c:pt idx="8">
                  <c:v>0.86666666666666703</c:v>
                </c:pt>
                <c:pt idx="9">
                  <c:v>0.38590956887486899</c:v>
                </c:pt>
                <c:pt idx="10">
                  <c:v>0.33454545454545498</c:v>
                </c:pt>
                <c:pt idx="11">
                  <c:v>0.84258416742493203</c:v>
                </c:pt>
                <c:pt idx="12">
                  <c:v>0.88095238095238104</c:v>
                </c:pt>
                <c:pt idx="13">
                  <c:v>0.95</c:v>
                </c:pt>
                <c:pt idx="14">
                  <c:v>0.28571428571428598</c:v>
                </c:pt>
                <c:pt idx="15">
                  <c:v>0.84905660377358505</c:v>
                </c:pt>
                <c:pt idx="16">
                  <c:v>0.96394984326018796</c:v>
                </c:pt>
                <c:pt idx="17">
                  <c:v>8.9090909090909096E-2</c:v>
                </c:pt>
                <c:pt idx="18">
                  <c:v>0.530612244897959</c:v>
                </c:pt>
                <c:pt idx="19" formatCode="0%">
                  <c:v>0.85</c:v>
                </c:pt>
                <c:pt idx="20">
                  <c:v>0.63656147986942302</c:v>
                </c:pt>
                <c:pt idx="21">
                  <c:v>0.97222222222222199</c:v>
                </c:pt>
                <c:pt idx="22">
                  <c:v>0.91674047829937999</c:v>
                </c:pt>
                <c:pt idx="23">
                  <c:v>0.70588235294117696</c:v>
                </c:pt>
                <c:pt idx="24">
                  <c:v>5.3466405275351999E-4</c:v>
                </c:pt>
                <c:pt idx="25">
                  <c:v>0.91049382716049398</c:v>
                </c:pt>
                <c:pt idx="26">
                  <c:v>0.98378378378378395</c:v>
                </c:pt>
                <c:pt idx="27">
                  <c:v>0.95347222222222205</c:v>
                </c:pt>
                <c:pt idx="28">
                  <c:v>0.97905405405405399</c:v>
                </c:pt>
                <c:pt idx="29">
                  <c:v>0.66184971098265899</c:v>
                </c:pt>
                <c:pt idx="30">
                  <c:v>0.83005307386112304</c:v>
                </c:pt>
                <c:pt idx="31">
                  <c:v>0.5625</c:v>
                </c:pt>
                <c:pt idx="32">
                  <c:v>0.63884430176564999</c:v>
                </c:pt>
                <c:pt idx="33">
                  <c:v>0.75835275835275795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007888"/>
        <c:axId val="-1989002992"/>
      </c:lineChart>
      <c:catAx>
        <c:axId val="-3468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693952"/>
        <c:crosses val="autoZero"/>
        <c:auto val="1"/>
        <c:lblAlgn val="ctr"/>
        <c:lblOffset val="100"/>
        <c:noMultiLvlLbl val="0"/>
      </c:catAx>
      <c:valAx>
        <c:axId val="-3469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687424"/>
        <c:crosses val="autoZero"/>
        <c:crossBetween val="between"/>
      </c:valAx>
      <c:valAx>
        <c:axId val="-19890029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007888"/>
        <c:crosses val="max"/>
        <c:crossBetween val="between"/>
      </c:valAx>
      <c:catAx>
        <c:axId val="-1989007888"/>
        <c:scaling>
          <c:orientation val="minMax"/>
        </c:scaling>
        <c:delete val="1"/>
        <c:axPos val="b"/>
        <c:majorTickMark val="out"/>
        <c:minorTickMark val="none"/>
        <c:tickLblPos val="nextTo"/>
        <c:crossAx val="-1989002992"/>
        <c:auto val="1"/>
        <c:lblAlgn val="ctr"/>
        <c:lblOffset val="100"/>
        <c:noMultiLvlLbl val="0"/>
      </c:cat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0</xdr:row>
      <xdr:rowOff>514350</xdr:rowOff>
    </xdr:from>
    <xdr:to>
      <xdr:col>12</xdr:col>
      <xdr:colOff>610235</xdr:colOff>
      <xdr:row>6</xdr:row>
      <xdr:rowOff>201295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134938</xdr:colOff>
      <xdr:row>4</xdr:row>
      <xdr:rowOff>121641</xdr:rowOff>
    </xdr:from>
    <xdr:to>
      <xdr:col>20</xdr:col>
      <xdr:colOff>1591469</xdr:colOff>
      <xdr:row>11</xdr:row>
      <xdr:rowOff>225622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workbookViewId="0">
      <selection activeCell="E12" sqref="E12"/>
    </sheetView>
  </sheetViews>
  <sheetFormatPr defaultRowHeight="15" x14ac:dyDescent="0.25"/>
  <cols>
    <col min="1" max="1" width="16.140625" style="52" customWidth="1"/>
    <col min="2" max="2" width="14.5703125" style="52" customWidth="1"/>
    <col min="3" max="3" width="8.140625" style="52" customWidth="1"/>
    <col min="4" max="4" width="7.140625" style="52" customWidth="1"/>
    <col min="5" max="5" width="13" style="52" customWidth="1"/>
    <col min="6" max="6" width="14.140625" style="52" customWidth="1"/>
    <col min="7" max="7" width="9.140625" style="52" customWidth="1"/>
    <col min="8" max="8" width="13.5703125" style="52" customWidth="1"/>
    <col min="9" max="9" width="8.28515625" style="52" customWidth="1"/>
    <col min="10" max="10" width="1.28515625" style="45" customWidth="1"/>
    <col min="11" max="12" width="11.42578125" style="52" customWidth="1"/>
    <col min="13" max="14" width="8.85546875" style="52" customWidth="1"/>
    <col min="15" max="15" width="6.85546875" style="52" customWidth="1"/>
    <col min="16" max="16" width="1.5703125" style="48" customWidth="1"/>
    <col min="17" max="17" width="27.7109375" style="52" customWidth="1"/>
    <col min="18" max="18" width="11.85546875" style="52" customWidth="1"/>
    <col min="19" max="16384" width="9.140625" style="52"/>
  </cols>
  <sheetData>
    <row r="1" spans="1:19" s="34" customFormat="1" ht="51" customHeight="1" thickTop="1" thickBot="1" x14ac:dyDescent="0.3">
      <c r="A1" s="33"/>
      <c r="J1" s="35"/>
      <c r="L1" s="36" t="s">
        <v>69</v>
      </c>
      <c r="M1" s="36"/>
      <c r="N1" s="36"/>
      <c r="P1" s="37"/>
      <c r="Q1" s="38"/>
      <c r="R1" s="39"/>
    </row>
    <row r="2" spans="1:19" s="43" customFormat="1" ht="39" customHeight="1" thickTop="1" thickBot="1" x14ac:dyDescent="0.3">
      <c r="A2" s="40" t="s">
        <v>70</v>
      </c>
      <c r="B2" s="41"/>
      <c r="C2" s="41"/>
      <c r="D2" s="42"/>
      <c r="F2" s="44"/>
      <c r="G2" s="68" t="s">
        <v>71</v>
      </c>
      <c r="H2" s="42"/>
      <c r="J2" s="45"/>
      <c r="K2" s="46"/>
      <c r="L2" s="47" t="s">
        <v>148</v>
      </c>
      <c r="P2" s="48"/>
      <c r="Q2" s="49"/>
    </row>
    <row r="3" spans="1:19" ht="15.75" thickTop="1" x14ac:dyDescent="0.25">
      <c r="A3" s="50" t="s">
        <v>72</v>
      </c>
      <c r="B3" s="43"/>
      <c r="C3" s="43"/>
      <c r="D3" s="51">
        <v>4</v>
      </c>
      <c r="F3" s="50" t="s">
        <v>73</v>
      </c>
      <c r="G3" s="43"/>
      <c r="H3" s="51">
        <v>9</v>
      </c>
      <c r="K3" s="52" t="s">
        <v>74</v>
      </c>
      <c r="L3" s="52">
        <f>E14*D20*D22*D25*H7</f>
        <v>2.2857142857142864E-2</v>
      </c>
      <c r="M3" s="52" t="s">
        <v>15</v>
      </c>
      <c r="Q3" s="44" t="s">
        <v>75</v>
      </c>
      <c r="R3" s="41">
        <v>14</v>
      </c>
      <c r="S3" s="42"/>
    </row>
    <row r="4" spans="1:19" x14ac:dyDescent="0.25">
      <c r="A4" s="50"/>
      <c r="B4" s="43"/>
      <c r="C4" s="43"/>
      <c r="D4" s="51"/>
      <c r="F4" s="50" t="s">
        <v>19</v>
      </c>
      <c r="G4" s="53" t="s">
        <v>76</v>
      </c>
      <c r="H4" s="51">
        <f>(9/14)</f>
        <v>0.6428571428571429</v>
      </c>
      <c r="K4" s="52" t="s">
        <v>77</v>
      </c>
      <c r="L4" s="52">
        <f>H14*H20*H22*H25*H4</f>
        <v>7.0546737213403867E-3</v>
      </c>
      <c r="M4" s="52" t="s">
        <v>78</v>
      </c>
      <c r="Q4" s="50"/>
      <c r="R4" s="43"/>
      <c r="S4" s="51"/>
    </row>
    <row r="5" spans="1:19" x14ac:dyDescent="0.25">
      <c r="A5" s="50" t="s">
        <v>79</v>
      </c>
      <c r="B5" s="43"/>
      <c r="C5" s="43"/>
      <c r="D5" s="51"/>
      <c r="F5" s="50"/>
      <c r="G5" s="43"/>
      <c r="H5" s="51"/>
      <c r="Q5" s="50" t="s">
        <v>80</v>
      </c>
      <c r="R5" s="43"/>
      <c r="S5" s="51">
        <v>1</v>
      </c>
    </row>
    <row r="6" spans="1:19" x14ac:dyDescent="0.25">
      <c r="A6" s="50" t="s">
        <v>81</v>
      </c>
      <c r="B6" s="43"/>
      <c r="C6" s="43"/>
      <c r="D6" s="51"/>
      <c r="F6" s="50" t="s">
        <v>82</v>
      </c>
      <c r="G6" s="43"/>
      <c r="H6" s="51">
        <v>5</v>
      </c>
      <c r="K6" s="52" t="s">
        <v>83</v>
      </c>
      <c r="L6" s="52">
        <f>E14*D20*D22*D26*H7</f>
        <v>3.4285714285714294E-2</v>
      </c>
      <c r="M6" s="52" t="s">
        <v>15</v>
      </c>
      <c r="Q6" s="50" t="s">
        <v>84</v>
      </c>
      <c r="R6" s="43"/>
      <c r="S6" s="51">
        <v>2</v>
      </c>
    </row>
    <row r="7" spans="1:19" ht="15.75" thickBot="1" x14ac:dyDescent="0.3">
      <c r="A7" s="50" t="s">
        <v>85</v>
      </c>
      <c r="B7" s="43"/>
      <c r="C7" s="43"/>
      <c r="D7" s="51"/>
      <c r="F7" s="54" t="s">
        <v>15</v>
      </c>
      <c r="G7" s="55" t="s">
        <v>86</v>
      </c>
      <c r="H7" s="56">
        <f>5/14</f>
        <v>0.35714285714285715</v>
      </c>
      <c r="K7" s="52" t="s">
        <v>87</v>
      </c>
      <c r="L7" s="52">
        <f>H14*H20*H22*H26*H4</f>
        <v>3.5273368606701934E-3</v>
      </c>
      <c r="M7" s="52" t="s">
        <v>78</v>
      </c>
      <c r="Q7" s="50" t="s">
        <v>88</v>
      </c>
      <c r="R7" s="43"/>
      <c r="S7" s="51">
        <v>3</v>
      </c>
    </row>
    <row r="8" spans="1:19" ht="15.75" thickTop="1" x14ac:dyDescent="0.25">
      <c r="A8" s="50" t="s">
        <v>89</v>
      </c>
      <c r="B8" s="43"/>
      <c r="C8" s="43"/>
      <c r="D8" s="51"/>
      <c r="Q8" s="50" t="s">
        <v>90</v>
      </c>
      <c r="R8" s="43"/>
      <c r="S8" s="51">
        <v>4</v>
      </c>
    </row>
    <row r="9" spans="1:19" ht="15.75" thickBot="1" x14ac:dyDescent="0.3">
      <c r="A9" s="54" t="s">
        <v>91</v>
      </c>
      <c r="B9" s="55"/>
      <c r="C9" s="55"/>
      <c r="D9" s="56"/>
      <c r="K9" s="52" t="s">
        <v>92</v>
      </c>
      <c r="L9" s="52">
        <f>E15*D20*D22*D25*H7</f>
        <v>5.714285714285716E-3</v>
      </c>
      <c r="M9" s="52" t="s">
        <v>19</v>
      </c>
      <c r="Q9" s="50" t="s">
        <v>93</v>
      </c>
      <c r="R9" s="43"/>
      <c r="S9" s="51">
        <v>5</v>
      </c>
    </row>
    <row r="10" spans="1:19" ht="15.75" thickTop="1" x14ac:dyDescent="0.25">
      <c r="K10" s="52" t="s">
        <v>94</v>
      </c>
      <c r="L10" s="52">
        <f>H15*H20*H22*H25*H4</f>
        <v>1.4109347442680773E-2</v>
      </c>
      <c r="M10" s="52" t="s">
        <v>78</v>
      </c>
      <c r="Q10" s="50" t="s">
        <v>95</v>
      </c>
      <c r="R10" s="43"/>
      <c r="S10" s="51">
        <v>6</v>
      </c>
    </row>
    <row r="11" spans="1:19" x14ac:dyDescent="0.25">
      <c r="A11" s="57" t="s">
        <v>96</v>
      </c>
      <c r="Q11" s="50" t="s">
        <v>97</v>
      </c>
      <c r="R11" s="43"/>
      <c r="S11" s="51">
        <v>7</v>
      </c>
    </row>
    <row r="12" spans="1:19" x14ac:dyDescent="0.25">
      <c r="B12" s="58" t="s">
        <v>98</v>
      </c>
      <c r="C12" s="58"/>
      <c r="D12" s="58"/>
      <c r="F12" s="58" t="s">
        <v>99</v>
      </c>
      <c r="G12" s="58"/>
      <c r="H12" s="58"/>
      <c r="K12" s="52" t="s">
        <v>100</v>
      </c>
      <c r="L12" s="52">
        <f>E16*D19*D22*D25*H7</f>
        <v>1.7142857142857147E-2</v>
      </c>
      <c r="M12" s="52" t="s">
        <v>19</v>
      </c>
      <c r="Q12" s="50" t="s">
        <v>101</v>
      </c>
      <c r="R12" s="43"/>
      <c r="S12" s="51">
        <v>8</v>
      </c>
    </row>
    <row r="13" spans="1:19" x14ac:dyDescent="0.25">
      <c r="D13" s="57" t="s">
        <v>102</v>
      </c>
      <c r="H13" s="57" t="s">
        <v>102</v>
      </c>
      <c r="K13" s="52" t="s">
        <v>103</v>
      </c>
      <c r="L13" s="52">
        <f>H16*H19*H22*H25*H4</f>
        <v>2.1164021164021163E-2</v>
      </c>
      <c r="M13" s="52" t="s">
        <v>78</v>
      </c>
      <c r="Q13" s="50" t="s">
        <v>104</v>
      </c>
      <c r="R13" s="43"/>
      <c r="S13" s="51">
        <v>9</v>
      </c>
    </row>
    <row r="14" spans="1:19" x14ac:dyDescent="0.25">
      <c r="A14" s="59">
        <v>1</v>
      </c>
      <c r="B14" s="60" t="s">
        <v>105</v>
      </c>
      <c r="C14" s="60">
        <v>3</v>
      </c>
      <c r="D14" s="60" t="s">
        <v>106</v>
      </c>
      <c r="E14" s="60">
        <f>4/8</f>
        <v>0.5</v>
      </c>
      <c r="F14" s="60" t="s">
        <v>105</v>
      </c>
      <c r="G14" s="60">
        <v>2</v>
      </c>
      <c r="H14" s="60">
        <f>2/9</f>
        <v>0.22222222222222221</v>
      </c>
      <c r="I14" s="60"/>
      <c r="Q14" s="50" t="s">
        <v>107</v>
      </c>
      <c r="R14" s="43"/>
      <c r="S14" s="51">
        <v>10</v>
      </c>
    </row>
    <row r="15" spans="1:19" x14ac:dyDescent="0.25">
      <c r="A15" s="61"/>
      <c r="B15" s="43" t="s">
        <v>108</v>
      </c>
      <c r="C15" s="43">
        <v>0</v>
      </c>
      <c r="D15" s="43" t="s">
        <v>109</v>
      </c>
      <c r="E15" s="43">
        <f>1/8</f>
        <v>0.125</v>
      </c>
      <c r="F15" s="43" t="s">
        <v>108</v>
      </c>
      <c r="G15" s="43">
        <v>4</v>
      </c>
      <c r="H15" s="43">
        <f>4/9</f>
        <v>0.44444444444444442</v>
      </c>
      <c r="I15" s="43"/>
      <c r="K15" s="52" t="s">
        <v>110</v>
      </c>
      <c r="L15" s="52">
        <f>E16*D18*D23*D25*H7</f>
        <v>2.1428571428571434E-3</v>
      </c>
      <c r="M15" s="52" t="s">
        <v>19</v>
      </c>
      <c r="Q15" s="50" t="s">
        <v>111</v>
      </c>
      <c r="R15" s="43"/>
      <c r="S15" s="51">
        <v>11</v>
      </c>
    </row>
    <row r="16" spans="1:19" x14ac:dyDescent="0.25">
      <c r="A16" s="62"/>
      <c r="B16" s="63" t="s">
        <v>112</v>
      </c>
      <c r="C16" s="63">
        <v>2</v>
      </c>
      <c r="D16" s="63" t="s">
        <v>113</v>
      </c>
      <c r="E16" s="63">
        <f>3/8</f>
        <v>0.375</v>
      </c>
      <c r="F16" s="63" t="s">
        <v>112</v>
      </c>
      <c r="G16" s="63">
        <v>3</v>
      </c>
      <c r="H16" s="63">
        <f>3/9</f>
        <v>0.33333333333333331</v>
      </c>
      <c r="I16" s="63"/>
      <c r="K16" s="52" t="s">
        <v>114</v>
      </c>
      <c r="L16" s="52">
        <f>H16*H18*H23*H25*H4</f>
        <v>3.1746031746031744E-2</v>
      </c>
      <c r="M16" s="52" t="s">
        <v>78</v>
      </c>
      <c r="Q16" s="50" t="s">
        <v>115</v>
      </c>
      <c r="R16" s="43"/>
      <c r="S16" s="51">
        <v>12</v>
      </c>
    </row>
    <row r="17" spans="1:19" x14ac:dyDescent="0.25">
      <c r="Q17" s="50" t="s">
        <v>116</v>
      </c>
      <c r="R17" s="43"/>
      <c r="S17" s="51">
        <v>13</v>
      </c>
    </row>
    <row r="18" spans="1:19" ht="15.75" thickBot="1" x14ac:dyDescent="0.3">
      <c r="A18" s="59">
        <v>2</v>
      </c>
      <c r="B18" s="60" t="s">
        <v>117</v>
      </c>
      <c r="C18" s="60">
        <v>1</v>
      </c>
      <c r="D18" s="60">
        <f>1/5</f>
        <v>0.2</v>
      </c>
      <c r="E18" s="60"/>
      <c r="F18" s="60" t="s">
        <v>117</v>
      </c>
      <c r="G18" s="60">
        <v>3</v>
      </c>
      <c r="H18" s="60">
        <f>3/9</f>
        <v>0.33333333333333331</v>
      </c>
      <c r="I18" s="60"/>
      <c r="K18" s="52" t="s">
        <v>118</v>
      </c>
      <c r="L18" s="52">
        <f>E16*D18*D23*D26*H7</f>
        <v>3.2142857142857147E-3</v>
      </c>
      <c r="M18" s="52" t="s">
        <v>19</v>
      </c>
      <c r="Q18" s="54" t="s">
        <v>119</v>
      </c>
      <c r="R18" s="55"/>
      <c r="S18" s="56">
        <v>14</v>
      </c>
    </row>
    <row r="19" spans="1:19" ht="15.75" thickTop="1" x14ac:dyDescent="0.25">
      <c r="A19" s="61"/>
      <c r="B19" s="43" t="s">
        <v>120</v>
      </c>
      <c r="C19" s="43">
        <v>2</v>
      </c>
      <c r="D19" s="43">
        <f>2/5</f>
        <v>0.4</v>
      </c>
      <c r="E19" s="43"/>
      <c r="F19" s="43" t="s">
        <v>120</v>
      </c>
      <c r="G19" s="43">
        <v>4</v>
      </c>
      <c r="H19" s="43">
        <f>4/9</f>
        <v>0.44444444444444442</v>
      </c>
      <c r="I19" s="43"/>
      <c r="K19" s="52" t="s">
        <v>121</v>
      </c>
      <c r="L19" s="52">
        <f>H16*H18*H23*H26*H4</f>
        <v>1.5873015873015872E-2</v>
      </c>
      <c r="M19" s="52" t="s">
        <v>122</v>
      </c>
    </row>
    <row r="20" spans="1:19" x14ac:dyDescent="0.25">
      <c r="A20" s="62"/>
      <c r="B20" s="63" t="s">
        <v>123</v>
      </c>
      <c r="C20" s="63">
        <v>2</v>
      </c>
      <c r="D20" s="63">
        <f>2/5</f>
        <v>0.4</v>
      </c>
      <c r="E20" s="63"/>
      <c r="F20" s="63" t="s">
        <v>123</v>
      </c>
      <c r="G20" s="63">
        <v>2</v>
      </c>
      <c r="H20" s="63">
        <f>2/9</f>
        <v>0.22222222222222221</v>
      </c>
      <c r="I20" s="63"/>
    </row>
    <row r="21" spans="1:19" x14ac:dyDescent="0.25">
      <c r="K21" s="52" t="s">
        <v>124</v>
      </c>
      <c r="L21" s="52">
        <f>E15*D18*D23*D26*H7</f>
        <v>1.0714285714285717E-3</v>
      </c>
      <c r="M21" s="52" t="s">
        <v>19</v>
      </c>
    </row>
    <row r="22" spans="1:19" x14ac:dyDescent="0.25">
      <c r="A22" s="59">
        <v>3</v>
      </c>
      <c r="B22" s="60" t="s">
        <v>8</v>
      </c>
      <c r="C22" s="60">
        <v>4</v>
      </c>
      <c r="D22" s="60">
        <f>4/5</f>
        <v>0.8</v>
      </c>
      <c r="E22" s="60"/>
      <c r="F22" s="60" t="s">
        <v>8</v>
      </c>
      <c r="G22" s="60">
        <v>3</v>
      </c>
      <c r="H22" s="60">
        <f>3/9</f>
        <v>0.33333333333333331</v>
      </c>
      <c r="I22" s="60"/>
      <c r="K22" s="52" t="s">
        <v>125</v>
      </c>
      <c r="L22" s="52">
        <f>H15*H18*H23*H26*H4</f>
        <v>2.1164021164021163E-2</v>
      </c>
      <c r="M22" s="52" t="s">
        <v>78</v>
      </c>
    </row>
    <row r="23" spans="1:19" x14ac:dyDescent="0.25">
      <c r="A23" s="62"/>
      <c r="B23" s="63" t="s">
        <v>126</v>
      </c>
      <c r="C23" s="63">
        <v>1</v>
      </c>
      <c r="D23" s="63">
        <f>1/5</f>
        <v>0.2</v>
      </c>
      <c r="E23" s="63"/>
      <c r="F23" s="63" t="s">
        <v>126</v>
      </c>
      <c r="G23" s="63">
        <v>6</v>
      </c>
      <c r="H23" s="63">
        <f>6/9</f>
        <v>0.66666666666666663</v>
      </c>
      <c r="I23" s="63"/>
    </row>
    <row r="24" spans="1:19" x14ac:dyDescent="0.25">
      <c r="K24" s="52" t="s">
        <v>127</v>
      </c>
      <c r="L24" s="52">
        <f>E14*D19*D22*D25*H7</f>
        <v>2.2857142857142864E-2</v>
      </c>
      <c r="M24" s="52" t="s">
        <v>15</v>
      </c>
    </row>
    <row r="25" spans="1:19" x14ac:dyDescent="0.25">
      <c r="A25" s="59">
        <v>4</v>
      </c>
      <c r="B25" s="60" t="s">
        <v>128</v>
      </c>
      <c r="C25" s="60">
        <v>2</v>
      </c>
      <c r="D25" s="60">
        <f>2/5</f>
        <v>0.4</v>
      </c>
      <c r="E25" s="60"/>
      <c r="F25" s="60" t="s">
        <v>128</v>
      </c>
      <c r="G25" s="60">
        <v>6</v>
      </c>
      <c r="H25" s="60">
        <f>6/9</f>
        <v>0.66666666666666663</v>
      </c>
      <c r="I25" s="60"/>
      <c r="K25" s="52" t="s">
        <v>129</v>
      </c>
      <c r="L25" s="52">
        <f>H14*H19*H22*H25*H4</f>
        <v>1.4109347442680773E-2</v>
      </c>
      <c r="M25" s="52" t="s">
        <v>78</v>
      </c>
    </row>
    <row r="26" spans="1:19" x14ac:dyDescent="0.25">
      <c r="A26" s="62"/>
      <c r="B26" s="63" t="s">
        <v>130</v>
      </c>
      <c r="C26" s="63">
        <v>3</v>
      </c>
      <c r="D26" s="63">
        <f>3/5</f>
        <v>0.6</v>
      </c>
      <c r="E26" s="63"/>
      <c r="F26" s="63" t="s">
        <v>130</v>
      </c>
      <c r="G26" s="63">
        <v>3</v>
      </c>
      <c r="H26" s="63">
        <f>3/9</f>
        <v>0.33333333333333331</v>
      </c>
      <c r="I26" s="63"/>
    </row>
    <row r="27" spans="1:19" x14ac:dyDescent="0.25">
      <c r="K27" s="52" t="s">
        <v>131</v>
      </c>
      <c r="L27" s="52">
        <f>E14*D18*D23*D25*H7</f>
        <v>2.857142857142858E-3</v>
      </c>
      <c r="M27" s="52" t="s">
        <v>19</v>
      </c>
    </row>
    <row r="28" spans="1:19" ht="21" x14ac:dyDescent="0.25">
      <c r="A28" s="64" t="s">
        <v>132</v>
      </c>
      <c r="K28" s="52" t="s">
        <v>133</v>
      </c>
      <c r="L28" s="52">
        <f>H14*H18*H23*H25*H4</f>
        <v>2.1164021164021163E-2</v>
      </c>
      <c r="M28" s="52" t="s">
        <v>78</v>
      </c>
    </row>
    <row r="29" spans="1:19" x14ac:dyDescent="0.25">
      <c r="B29" s="52" t="s">
        <v>155</v>
      </c>
      <c r="E29" s="52" t="s">
        <v>154</v>
      </c>
    </row>
    <row r="30" spans="1:19" x14ac:dyDescent="0.25">
      <c r="A30" s="59" t="s">
        <v>74</v>
      </c>
      <c r="B30" s="60">
        <f>E14*D22*D25</f>
        <v>0.16000000000000003</v>
      </c>
      <c r="C30" s="65" t="s">
        <v>15</v>
      </c>
      <c r="E30" s="59" t="s">
        <v>74</v>
      </c>
      <c r="F30" s="60">
        <f>E14*D22*D25*H7</f>
        <v>5.7142857142857155E-2</v>
      </c>
      <c r="G30" s="65" t="s">
        <v>15</v>
      </c>
      <c r="K30" s="52" t="s">
        <v>134</v>
      </c>
      <c r="L30" s="52">
        <f>E16*D19*D23*D25*H7</f>
        <v>4.2857142857142868E-3</v>
      </c>
      <c r="M30" s="52" t="s">
        <v>19</v>
      </c>
    </row>
    <row r="31" spans="1:19" x14ac:dyDescent="0.25">
      <c r="A31" s="61" t="s">
        <v>77</v>
      </c>
      <c r="B31" s="43">
        <f>H14*H22*H25</f>
        <v>4.9382716049382713E-2</v>
      </c>
      <c r="C31" s="66" t="s">
        <v>78</v>
      </c>
      <c r="E31" s="61" t="s">
        <v>77</v>
      </c>
      <c r="F31" s="43">
        <f>H14*H22*H25*H4</f>
        <v>3.1746031746031744E-2</v>
      </c>
      <c r="G31" s="66" t="s">
        <v>78</v>
      </c>
      <c r="K31" s="52" t="s">
        <v>135</v>
      </c>
      <c r="L31" s="52">
        <f>H16*H19*H23*H25*H4</f>
        <v>4.2328042328042326E-2</v>
      </c>
      <c r="M31" s="52" t="s">
        <v>78</v>
      </c>
    </row>
    <row r="32" spans="1:19" x14ac:dyDescent="0.25">
      <c r="A32" s="61"/>
      <c r="B32" s="43"/>
      <c r="C32" s="66"/>
      <c r="E32" s="61"/>
      <c r="F32" s="43"/>
      <c r="G32" s="66"/>
    </row>
    <row r="33" spans="1:15" x14ac:dyDescent="0.25">
      <c r="A33" s="61" t="s">
        <v>83</v>
      </c>
      <c r="B33" s="43">
        <f>E14*D22*D26</f>
        <v>0.24</v>
      </c>
      <c r="C33" s="66" t="s">
        <v>15</v>
      </c>
      <c r="E33" s="61" t="s">
        <v>83</v>
      </c>
      <c r="F33" s="43">
        <f>B33*H7</f>
        <v>8.5714285714285715E-2</v>
      </c>
      <c r="G33" s="66" t="s">
        <v>15</v>
      </c>
      <c r="K33" s="52" t="s">
        <v>136</v>
      </c>
      <c r="L33" s="52">
        <f>E14*D19*D23*D26*H7</f>
        <v>8.5714285714285736E-3</v>
      </c>
      <c r="M33" s="52" t="s">
        <v>19</v>
      </c>
    </row>
    <row r="34" spans="1:15" x14ac:dyDescent="0.25">
      <c r="A34" s="61" t="s">
        <v>87</v>
      </c>
      <c r="B34" s="43">
        <f>H14*H22*H26</f>
        <v>2.4691358024691357E-2</v>
      </c>
      <c r="C34" s="66" t="s">
        <v>78</v>
      </c>
      <c r="E34" s="61" t="s">
        <v>87</v>
      </c>
      <c r="F34" s="43">
        <f>B34*H4</f>
        <v>1.5873015873015872E-2</v>
      </c>
      <c r="G34" s="66" t="s">
        <v>78</v>
      </c>
      <c r="K34" s="52" t="s">
        <v>137</v>
      </c>
      <c r="L34" s="52">
        <f>H14*H19*H23*H26*H4</f>
        <v>1.4109347442680773E-2</v>
      </c>
      <c r="M34" s="52" t="s">
        <v>78</v>
      </c>
    </row>
    <row r="35" spans="1:15" x14ac:dyDescent="0.25">
      <c r="A35" s="61"/>
      <c r="B35" s="43"/>
      <c r="C35" s="66"/>
      <c r="E35" s="61"/>
      <c r="F35" s="43"/>
      <c r="G35" s="66"/>
    </row>
    <row r="36" spans="1:15" x14ac:dyDescent="0.25">
      <c r="A36" s="61" t="s">
        <v>92</v>
      </c>
      <c r="B36" s="43">
        <f>E15*D22*D25</f>
        <v>4.0000000000000008E-2</v>
      </c>
      <c r="C36" s="66" t="s">
        <v>19</v>
      </c>
      <c r="E36" s="61" t="s">
        <v>92</v>
      </c>
      <c r="F36" s="43">
        <f>B36*H7</f>
        <v>1.4285714285714289E-2</v>
      </c>
      <c r="G36" s="66" t="s">
        <v>19</v>
      </c>
      <c r="K36" s="52" t="s">
        <v>138</v>
      </c>
      <c r="L36" s="52">
        <f>E15*D19*D22*D26*H7</f>
        <v>8.5714285714285736E-3</v>
      </c>
      <c r="M36" s="52" t="s">
        <v>19</v>
      </c>
    </row>
    <row r="37" spans="1:15" x14ac:dyDescent="0.25">
      <c r="A37" s="61" t="s">
        <v>94</v>
      </c>
      <c r="B37" s="43">
        <f>H15*H22*H25</f>
        <v>9.8765432098765427E-2</v>
      </c>
      <c r="C37" s="66" t="s">
        <v>78</v>
      </c>
      <c r="E37" s="61" t="s">
        <v>94</v>
      </c>
      <c r="F37" s="43">
        <f>B37*H4</f>
        <v>6.3492063492063489E-2</v>
      </c>
      <c r="G37" s="66" t="s">
        <v>78</v>
      </c>
      <c r="K37" s="52" t="s">
        <v>139</v>
      </c>
      <c r="L37" s="52">
        <f>H15*H19*H22*H26*H4</f>
        <v>1.4109347442680773E-2</v>
      </c>
      <c r="M37" s="52" t="s">
        <v>78</v>
      </c>
    </row>
    <row r="38" spans="1:15" x14ac:dyDescent="0.25">
      <c r="A38" s="61"/>
      <c r="B38" s="43"/>
      <c r="C38" s="66"/>
      <c r="E38" s="61"/>
      <c r="F38" s="43"/>
      <c r="G38" s="66"/>
    </row>
    <row r="39" spans="1:15" x14ac:dyDescent="0.25">
      <c r="A39" s="61" t="s">
        <v>100</v>
      </c>
      <c r="B39" s="43">
        <f>E16*D22*D25</f>
        <v>0.12000000000000002</v>
      </c>
      <c r="C39" s="66" t="s">
        <v>15</v>
      </c>
      <c r="E39" s="61" t="s">
        <v>100</v>
      </c>
      <c r="F39" s="43">
        <f>B39*H7</f>
        <v>4.2857142857142864E-2</v>
      </c>
      <c r="G39" s="66" t="s">
        <v>19</v>
      </c>
      <c r="K39" s="52" t="s">
        <v>140</v>
      </c>
      <c r="L39" s="52">
        <f>E15*D20*D23*D25*H7</f>
        <v>1.428571428571429E-3</v>
      </c>
      <c r="M39" s="52" t="s">
        <v>19</v>
      </c>
    </row>
    <row r="40" spans="1:15" x14ac:dyDescent="0.25">
      <c r="A40" s="61" t="s">
        <v>103</v>
      </c>
      <c r="B40" s="43">
        <f>H16*H22*H25</f>
        <v>7.407407407407407E-2</v>
      </c>
      <c r="C40" s="66" t="s">
        <v>122</v>
      </c>
      <c r="E40" s="61" t="s">
        <v>103</v>
      </c>
      <c r="F40" s="43">
        <f>B40*H4</f>
        <v>4.7619047619047623E-2</v>
      </c>
      <c r="G40" s="66" t="s">
        <v>78</v>
      </c>
      <c r="K40" s="52" t="s">
        <v>141</v>
      </c>
      <c r="L40" s="52">
        <f>H15*H20*H23*H25*H4</f>
        <v>2.8218694885361547E-2</v>
      </c>
      <c r="M40" s="52" t="s">
        <v>78</v>
      </c>
    </row>
    <row r="41" spans="1:15" x14ac:dyDescent="0.25">
      <c r="A41" s="61"/>
      <c r="B41" s="43"/>
      <c r="C41" s="66"/>
      <c r="E41" s="61"/>
      <c r="F41" s="43"/>
      <c r="G41" s="66"/>
    </row>
    <row r="42" spans="1:15" x14ac:dyDescent="0.25">
      <c r="A42" s="61" t="s">
        <v>110</v>
      </c>
      <c r="B42" s="43">
        <f>E16*D23*D25</f>
        <v>3.0000000000000006E-2</v>
      </c>
      <c r="C42" s="66" t="s">
        <v>19</v>
      </c>
      <c r="E42" s="61" t="s">
        <v>110</v>
      </c>
      <c r="F42" s="43">
        <f>B42*H7</f>
        <v>1.0714285714285716E-2</v>
      </c>
      <c r="G42" s="66" t="s">
        <v>19</v>
      </c>
      <c r="K42" s="52" t="s">
        <v>142</v>
      </c>
      <c r="L42" s="52">
        <f>E16*D19*D22*D26*H7</f>
        <v>2.5714285714285717E-2</v>
      </c>
      <c r="M42" s="52" t="s">
        <v>15</v>
      </c>
    </row>
    <row r="43" spans="1:15" x14ac:dyDescent="0.25">
      <c r="A43" s="61" t="s">
        <v>114</v>
      </c>
      <c r="B43" s="43">
        <f>H16*H23*H25</f>
        <v>0.14814814814814814</v>
      </c>
      <c r="C43" s="66" t="s">
        <v>78</v>
      </c>
      <c r="E43" s="61" t="s">
        <v>114</v>
      </c>
      <c r="F43" s="43">
        <f>B43*H4</f>
        <v>9.5238095238095247E-2</v>
      </c>
      <c r="G43" s="66" t="s">
        <v>78</v>
      </c>
      <c r="K43" s="52" t="s">
        <v>143</v>
      </c>
      <c r="L43" s="52">
        <f>H16*H19*H22*H26*H4</f>
        <v>1.0582010582010581E-2</v>
      </c>
      <c r="M43" s="52" t="s">
        <v>78</v>
      </c>
    </row>
    <row r="44" spans="1:15" x14ac:dyDescent="0.25">
      <c r="A44" s="61"/>
      <c r="B44" s="43"/>
      <c r="C44" s="66"/>
      <c r="E44" s="61"/>
      <c r="F44" s="43"/>
      <c r="G44" s="66"/>
    </row>
    <row r="45" spans="1:15" x14ac:dyDescent="0.25">
      <c r="A45" s="61" t="s">
        <v>118</v>
      </c>
      <c r="B45" s="43">
        <f>E16*D23*D26</f>
        <v>4.5000000000000005E-2</v>
      </c>
      <c r="C45" s="66" t="s">
        <v>19</v>
      </c>
      <c r="E45" s="61" t="s">
        <v>118</v>
      </c>
      <c r="F45" s="43">
        <f>B45*H7</f>
        <v>1.6071428571428573E-2</v>
      </c>
      <c r="G45" s="66" t="s">
        <v>19</v>
      </c>
    </row>
    <row r="46" spans="1:15" x14ac:dyDescent="0.25">
      <c r="A46" s="61" t="s">
        <v>121</v>
      </c>
      <c r="B46" s="43">
        <f>H16*H23*H26</f>
        <v>7.407407407407407E-2</v>
      </c>
      <c r="C46" s="66" t="s">
        <v>122</v>
      </c>
      <c r="E46" s="61" t="s">
        <v>121</v>
      </c>
      <c r="F46" s="43">
        <f>B46*H4</f>
        <v>4.7619047619047623E-2</v>
      </c>
      <c r="G46" s="66" t="s">
        <v>122</v>
      </c>
      <c r="K46" s="52" t="s">
        <v>144</v>
      </c>
      <c r="M46" s="52">
        <v>1</v>
      </c>
      <c r="O46" s="52">
        <f>1/14</f>
        <v>7.1428571428571425E-2</v>
      </c>
    </row>
    <row r="47" spans="1:15" x14ac:dyDescent="0.25">
      <c r="A47" s="61"/>
      <c r="B47" s="43"/>
      <c r="C47" s="66"/>
      <c r="E47" s="61"/>
      <c r="F47" s="43"/>
      <c r="G47" s="66"/>
      <c r="K47" s="52" t="s">
        <v>145</v>
      </c>
      <c r="M47" s="52">
        <v>13</v>
      </c>
      <c r="O47" s="52">
        <f>13/14</f>
        <v>0.9285714285714286</v>
      </c>
    </row>
    <row r="48" spans="1:15" x14ac:dyDescent="0.25">
      <c r="A48" s="61" t="s">
        <v>124</v>
      </c>
      <c r="B48" s="43">
        <f>E15*D23*D26</f>
        <v>1.4999999999999999E-2</v>
      </c>
      <c r="C48" s="66" t="s">
        <v>19</v>
      </c>
      <c r="E48" s="61" t="s">
        <v>124</v>
      </c>
      <c r="F48" s="43">
        <f>B48*H7</f>
        <v>5.3571428571428572E-3</v>
      </c>
      <c r="G48" s="66" t="s">
        <v>19</v>
      </c>
    </row>
    <row r="49" spans="1:7" x14ac:dyDescent="0.25">
      <c r="A49" s="61" t="s">
        <v>125</v>
      </c>
      <c r="B49" s="43">
        <f>H15*H23*H26</f>
        <v>9.8765432098765427E-2</v>
      </c>
      <c r="C49" s="66" t="s">
        <v>78</v>
      </c>
      <c r="E49" s="61" t="s">
        <v>125</v>
      </c>
      <c r="F49" s="43">
        <f>B49*H4</f>
        <v>6.3492063492063489E-2</v>
      </c>
      <c r="G49" s="66" t="s">
        <v>78</v>
      </c>
    </row>
    <row r="50" spans="1:7" x14ac:dyDescent="0.25">
      <c r="A50" s="61"/>
      <c r="B50" s="43"/>
      <c r="C50" s="66"/>
      <c r="E50" s="61"/>
      <c r="F50" s="43"/>
      <c r="G50" s="66"/>
    </row>
    <row r="51" spans="1:7" x14ac:dyDescent="0.25">
      <c r="A51" s="61" t="s">
        <v>127</v>
      </c>
      <c r="B51" s="43">
        <f>E14*D22*D25</f>
        <v>0.16000000000000003</v>
      </c>
      <c r="C51" s="66" t="s">
        <v>15</v>
      </c>
      <c r="E51" s="61" t="s">
        <v>127</v>
      </c>
      <c r="F51" s="43">
        <f>B51*H7</f>
        <v>5.7142857142857155E-2</v>
      </c>
      <c r="G51" s="66" t="s">
        <v>15</v>
      </c>
    </row>
    <row r="52" spans="1:7" x14ac:dyDescent="0.25">
      <c r="A52" s="61" t="s">
        <v>129</v>
      </c>
      <c r="B52" s="43">
        <f>H14*H22*H25</f>
        <v>4.9382716049382713E-2</v>
      </c>
      <c r="C52" s="66" t="s">
        <v>78</v>
      </c>
      <c r="E52" s="61" t="s">
        <v>129</v>
      </c>
      <c r="F52" s="43">
        <f>B52*H4</f>
        <v>3.1746031746031744E-2</v>
      </c>
      <c r="G52" s="66" t="s">
        <v>78</v>
      </c>
    </row>
    <row r="53" spans="1:7" x14ac:dyDescent="0.25">
      <c r="A53" s="61"/>
      <c r="B53" s="43"/>
      <c r="C53" s="66"/>
      <c r="E53" s="61"/>
      <c r="F53" s="43"/>
      <c r="G53" s="66"/>
    </row>
    <row r="54" spans="1:7" x14ac:dyDescent="0.25">
      <c r="A54" s="61" t="s">
        <v>131</v>
      </c>
      <c r="B54" s="43">
        <f>E14*D23*D25</f>
        <v>4.0000000000000008E-2</v>
      </c>
      <c r="C54" s="66" t="s">
        <v>19</v>
      </c>
      <c r="E54" s="61" t="s">
        <v>131</v>
      </c>
      <c r="F54" s="43">
        <f>B54*H7</f>
        <v>1.4285714285714289E-2</v>
      </c>
      <c r="G54" s="66" t="s">
        <v>19</v>
      </c>
    </row>
    <row r="55" spans="1:7" x14ac:dyDescent="0.25">
      <c r="A55" s="61" t="s">
        <v>133</v>
      </c>
      <c r="B55" s="43">
        <f>H14*H23*H25</f>
        <v>9.8765432098765427E-2</v>
      </c>
      <c r="C55" s="66" t="s">
        <v>78</v>
      </c>
      <c r="E55" s="61" t="s">
        <v>133</v>
      </c>
      <c r="F55" s="43">
        <f>B55*H4</f>
        <v>6.3492063492063489E-2</v>
      </c>
      <c r="G55" s="66" t="s">
        <v>78</v>
      </c>
    </row>
    <row r="56" spans="1:7" x14ac:dyDescent="0.25">
      <c r="A56" s="61"/>
      <c r="B56" s="43"/>
      <c r="C56" s="66"/>
      <c r="E56" s="61"/>
      <c r="F56" s="43"/>
      <c r="G56" s="66"/>
    </row>
    <row r="57" spans="1:7" x14ac:dyDescent="0.25">
      <c r="A57" s="61" t="s">
        <v>134</v>
      </c>
      <c r="B57" s="43">
        <f>E16*D23*D25</f>
        <v>3.0000000000000006E-2</v>
      </c>
      <c r="C57" s="66" t="s">
        <v>19</v>
      </c>
      <c r="E57" s="61" t="s">
        <v>134</v>
      </c>
      <c r="F57" s="43">
        <f>B57*H7</f>
        <v>1.0714285714285716E-2</v>
      </c>
      <c r="G57" s="66" t="s">
        <v>19</v>
      </c>
    </row>
    <row r="58" spans="1:7" x14ac:dyDescent="0.25">
      <c r="A58" s="61" t="s">
        <v>135</v>
      </c>
      <c r="B58" s="43">
        <f>H16*H23*H25</f>
        <v>0.14814814814814814</v>
      </c>
      <c r="C58" s="66" t="s">
        <v>78</v>
      </c>
      <c r="E58" s="61" t="s">
        <v>135</v>
      </c>
      <c r="F58" s="43">
        <f>B58*H4</f>
        <v>9.5238095238095247E-2</v>
      </c>
      <c r="G58" s="66" t="s">
        <v>78</v>
      </c>
    </row>
    <row r="59" spans="1:7" x14ac:dyDescent="0.25">
      <c r="A59" s="61"/>
      <c r="B59" s="43"/>
      <c r="C59" s="66"/>
      <c r="E59" s="61"/>
      <c r="F59" s="43"/>
      <c r="G59" s="66"/>
    </row>
    <row r="60" spans="1:7" x14ac:dyDescent="0.25">
      <c r="A60" s="61" t="s">
        <v>136</v>
      </c>
      <c r="B60" s="43">
        <f>E14*D23*D26</f>
        <v>0.06</v>
      </c>
      <c r="C60" s="66" t="s">
        <v>15</v>
      </c>
      <c r="E60" s="61" t="s">
        <v>136</v>
      </c>
      <c r="F60" s="43">
        <f>B60*H7</f>
        <v>2.1428571428571429E-2</v>
      </c>
      <c r="G60" s="66" t="s">
        <v>19</v>
      </c>
    </row>
    <row r="61" spans="1:7" x14ac:dyDescent="0.25">
      <c r="A61" s="61" t="s">
        <v>137</v>
      </c>
      <c r="B61" s="43">
        <f>H14*H23*H26</f>
        <v>4.9382716049382713E-2</v>
      </c>
      <c r="C61" s="66" t="s">
        <v>122</v>
      </c>
      <c r="E61" s="61" t="s">
        <v>137</v>
      </c>
      <c r="F61" s="43">
        <f>B61*H4</f>
        <v>3.1746031746031744E-2</v>
      </c>
      <c r="G61" s="66" t="s">
        <v>78</v>
      </c>
    </row>
    <row r="62" spans="1:7" x14ac:dyDescent="0.25">
      <c r="A62" s="61"/>
      <c r="B62" s="43"/>
      <c r="C62" s="66"/>
      <c r="E62" s="61"/>
      <c r="F62" s="43"/>
      <c r="G62" s="66"/>
    </row>
    <row r="63" spans="1:7" x14ac:dyDescent="0.25">
      <c r="A63" s="61" t="s">
        <v>138</v>
      </c>
      <c r="B63" s="43">
        <f>E15*D22*D26</f>
        <v>0.06</v>
      </c>
      <c r="C63" s="66" t="s">
        <v>15</v>
      </c>
      <c r="E63" s="61" t="s">
        <v>138</v>
      </c>
      <c r="F63" s="43">
        <f>B63*H7</f>
        <v>2.1428571428571429E-2</v>
      </c>
      <c r="G63" s="66" t="s">
        <v>19</v>
      </c>
    </row>
    <row r="64" spans="1:7" x14ac:dyDescent="0.25">
      <c r="A64" s="61" t="s">
        <v>139</v>
      </c>
      <c r="B64" s="43">
        <f>H15*H22*H26</f>
        <v>4.9382716049382713E-2</v>
      </c>
      <c r="C64" s="66" t="s">
        <v>122</v>
      </c>
      <c r="E64" s="61" t="s">
        <v>139</v>
      </c>
      <c r="F64" s="43">
        <f>B64*H4</f>
        <v>3.1746031746031744E-2</v>
      </c>
      <c r="G64" s="66" t="s">
        <v>78</v>
      </c>
    </row>
    <row r="65" spans="1:7" x14ac:dyDescent="0.25">
      <c r="A65" s="61"/>
      <c r="B65" s="43"/>
      <c r="C65" s="66"/>
      <c r="E65" s="61"/>
      <c r="F65" s="43"/>
      <c r="G65" s="66"/>
    </row>
    <row r="66" spans="1:7" x14ac:dyDescent="0.25">
      <c r="A66" s="61" t="s">
        <v>140</v>
      </c>
      <c r="B66" s="43">
        <f>E15*D23*D25</f>
        <v>1.0000000000000002E-2</v>
      </c>
      <c r="C66" s="66" t="s">
        <v>19</v>
      </c>
      <c r="E66" s="61" t="s">
        <v>140</v>
      </c>
      <c r="F66" s="43">
        <f>B66*H7</f>
        <v>3.5714285714285722E-3</v>
      </c>
      <c r="G66" s="66" t="s">
        <v>19</v>
      </c>
    </row>
    <row r="67" spans="1:7" x14ac:dyDescent="0.25">
      <c r="A67" s="61" t="s">
        <v>141</v>
      </c>
      <c r="B67" s="43">
        <f>H15*H23*H25</f>
        <v>0.19753086419753085</v>
      </c>
      <c r="C67" s="66" t="s">
        <v>78</v>
      </c>
      <c r="E67" s="61" t="s">
        <v>141</v>
      </c>
      <c r="F67" s="43">
        <f>B67*H4</f>
        <v>0.12698412698412698</v>
      </c>
      <c r="G67" s="66" t="s">
        <v>78</v>
      </c>
    </row>
    <row r="68" spans="1:7" x14ac:dyDescent="0.25">
      <c r="A68" s="61"/>
      <c r="B68" s="43"/>
      <c r="C68" s="66"/>
      <c r="E68" s="61"/>
      <c r="F68" s="43"/>
      <c r="G68" s="66"/>
    </row>
    <row r="69" spans="1:7" x14ac:dyDescent="0.25">
      <c r="A69" s="61" t="s">
        <v>142</v>
      </c>
      <c r="B69" s="43">
        <f>E16*D22*D26</f>
        <v>0.18000000000000002</v>
      </c>
      <c r="C69" s="66" t="s">
        <v>15</v>
      </c>
      <c r="E69" s="61" t="s">
        <v>142</v>
      </c>
      <c r="F69" s="43">
        <f>B69*H7</f>
        <v>6.4285714285714293E-2</v>
      </c>
      <c r="G69" s="66" t="s">
        <v>15</v>
      </c>
    </row>
    <row r="70" spans="1:7" x14ac:dyDescent="0.25">
      <c r="A70" s="61" t="s">
        <v>143</v>
      </c>
      <c r="B70" s="43">
        <f>H16*H22*H26</f>
        <v>3.7037037037037035E-2</v>
      </c>
      <c r="C70" s="66" t="s">
        <v>78</v>
      </c>
      <c r="E70" s="61" t="s">
        <v>143</v>
      </c>
      <c r="F70" s="43">
        <f>B70*H4</f>
        <v>2.3809523809523812E-2</v>
      </c>
      <c r="G70" s="66" t="s">
        <v>78</v>
      </c>
    </row>
    <row r="71" spans="1:7" x14ac:dyDescent="0.25">
      <c r="A71" s="61"/>
      <c r="B71" s="43"/>
      <c r="C71" s="66"/>
      <c r="E71" s="61"/>
      <c r="F71" s="43"/>
      <c r="G71" s="66"/>
    </row>
    <row r="72" spans="1:7" x14ac:dyDescent="0.25">
      <c r="A72" s="61"/>
      <c r="B72" s="43"/>
      <c r="C72" s="66"/>
      <c r="E72" s="61"/>
      <c r="F72" s="43"/>
      <c r="G72" s="66"/>
    </row>
    <row r="73" spans="1:7" x14ac:dyDescent="0.25">
      <c r="A73" s="61"/>
      <c r="B73" s="43"/>
      <c r="C73" s="66"/>
      <c r="E73" s="61"/>
      <c r="F73" s="43"/>
      <c r="G73" s="66"/>
    </row>
    <row r="74" spans="1:7" x14ac:dyDescent="0.25">
      <c r="A74" s="61" t="s">
        <v>146</v>
      </c>
      <c r="B74" s="43">
        <v>4</v>
      </c>
      <c r="C74" s="66">
        <f>4/14</f>
        <v>0.2857142857142857</v>
      </c>
      <c r="E74" s="61" t="s">
        <v>146</v>
      </c>
      <c r="F74" s="43">
        <v>1</v>
      </c>
      <c r="G74" s="66">
        <f>1/14</f>
        <v>7.1428571428571425E-2</v>
      </c>
    </row>
    <row r="75" spans="1:7" x14ac:dyDescent="0.25">
      <c r="A75" s="62" t="s">
        <v>147</v>
      </c>
      <c r="B75" s="63">
        <v>10</v>
      </c>
      <c r="C75" s="67">
        <f>10/14</f>
        <v>0.7142857142857143</v>
      </c>
      <c r="E75" s="62" t="s">
        <v>147</v>
      </c>
      <c r="F75" s="63">
        <v>13</v>
      </c>
      <c r="G75" s="67">
        <f>13/14</f>
        <v>0.9285714285714286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>
      <selection activeCell="E4" sqref="E4"/>
    </sheetView>
  </sheetViews>
  <sheetFormatPr defaultRowHeight="15" x14ac:dyDescent="0.25"/>
  <cols>
    <col min="1" max="1" width="15.42578125" style="1" customWidth="1"/>
    <col min="2" max="2" width="1.28515625" style="2" customWidth="1"/>
    <col min="3" max="3" width="10.7109375" style="1" customWidth="1"/>
    <col min="4" max="5" width="12.7109375" style="1" customWidth="1"/>
    <col min="6" max="8" width="13" style="1" customWidth="1"/>
    <col min="9" max="9" width="1.7109375" style="2" customWidth="1"/>
    <col min="10" max="10" width="14" style="1" customWidth="1"/>
    <col min="11" max="11" width="14" style="3" customWidth="1"/>
    <col min="12" max="12" width="10.7109375" style="4" customWidth="1"/>
    <col min="13" max="13" width="9.85546875" style="1" customWidth="1"/>
    <col min="14" max="14" width="14.42578125" style="3" customWidth="1"/>
    <col min="15" max="15" width="9.85546875" style="4" customWidth="1"/>
    <col min="16" max="16" width="11.5703125" style="1" bestFit="1" customWidth="1"/>
    <col min="17" max="17" width="1.85546875" style="2" customWidth="1"/>
    <col min="18" max="18" width="40.85546875" style="1" customWidth="1"/>
    <col min="19" max="16384" width="9.140625" style="1"/>
  </cols>
  <sheetData>
    <row r="1" spans="1:18" ht="111" customHeight="1" x14ac:dyDescent="0.25">
      <c r="A1" s="1" t="s">
        <v>0</v>
      </c>
      <c r="B1" s="5"/>
      <c r="C1" s="1" t="s">
        <v>4</v>
      </c>
      <c r="D1" s="1" t="s">
        <v>6</v>
      </c>
      <c r="E1" s="1" t="s">
        <v>3</v>
      </c>
      <c r="F1" s="1" t="s">
        <v>1</v>
      </c>
      <c r="G1" s="1" t="s">
        <v>2</v>
      </c>
      <c r="H1" s="1" t="s">
        <v>7</v>
      </c>
      <c r="I1" s="5"/>
      <c r="J1" s="1" t="s">
        <v>11</v>
      </c>
      <c r="K1" s="3" t="s">
        <v>16</v>
      </c>
      <c r="L1" s="4" t="s">
        <v>10</v>
      </c>
      <c r="M1" s="1" t="s">
        <v>47</v>
      </c>
      <c r="N1" s="3" t="s">
        <v>17</v>
      </c>
      <c r="O1" s="4" t="s">
        <v>9</v>
      </c>
      <c r="P1" s="1" t="s">
        <v>21</v>
      </c>
      <c r="Q1" s="5"/>
      <c r="R1" s="1" t="s">
        <v>5</v>
      </c>
    </row>
    <row r="2" spans="1:18" ht="30" x14ac:dyDescent="0.25">
      <c r="A2" s="1" t="s">
        <v>64</v>
      </c>
      <c r="C2" s="1">
        <v>4174</v>
      </c>
      <c r="D2" s="1">
        <v>8</v>
      </c>
      <c r="E2" s="1">
        <v>28</v>
      </c>
      <c r="F2" s="1">
        <v>7</v>
      </c>
      <c r="G2" s="1">
        <f>D2-F2</f>
        <v>1</v>
      </c>
      <c r="H2" s="1" t="s">
        <v>8</v>
      </c>
      <c r="J2" s="1">
        <v>24.197412553905099</v>
      </c>
      <c r="K2" s="3">
        <v>27.3119310014375</v>
      </c>
      <c r="L2" s="4">
        <v>27.3119310014375</v>
      </c>
      <c r="M2" s="1" t="s">
        <v>15</v>
      </c>
      <c r="N2" s="3">
        <v>1</v>
      </c>
      <c r="O2" s="4">
        <v>1</v>
      </c>
      <c r="P2" s="1">
        <f t="shared" ref="P2:P25" si="0">(O2*100)/D2</f>
        <v>12.5</v>
      </c>
      <c r="R2" s="1" t="s">
        <v>12</v>
      </c>
    </row>
    <row r="3" spans="1:18" ht="30" x14ac:dyDescent="0.25">
      <c r="A3" s="1" t="s">
        <v>13</v>
      </c>
      <c r="C3" s="1">
        <v>45222</v>
      </c>
      <c r="D3" s="1">
        <v>14</v>
      </c>
      <c r="E3" s="1">
        <v>2</v>
      </c>
      <c r="F3" s="1">
        <v>5</v>
      </c>
      <c r="G3" s="1">
        <f>D3-F3</f>
        <v>9</v>
      </c>
      <c r="H3" s="1" t="s">
        <v>8</v>
      </c>
      <c r="J3" s="1">
        <v>82.596966078457399</v>
      </c>
      <c r="K3" s="3">
        <v>82.596966078457399</v>
      </c>
      <c r="L3" s="4">
        <v>82.625713148467597</v>
      </c>
      <c r="M3" s="1" t="s">
        <v>15</v>
      </c>
      <c r="N3" s="3">
        <v>14</v>
      </c>
      <c r="O3" s="4">
        <v>13</v>
      </c>
      <c r="P3" s="1">
        <f t="shared" si="0"/>
        <v>92.857142857142861</v>
      </c>
      <c r="R3" s="1" t="s">
        <v>12</v>
      </c>
    </row>
    <row r="4" spans="1:18" ht="30" x14ac:dyDescent="0.25">
      <c r="A4" s="1" t="s">
        <v>14</v>
      </c>
      <c r="C4" s="1">
        <v>159</v>
      </c>
      <c r="D4" s="1">
        <v>25</v>
      </c>
      <c r="E4" s="1">
        <v>6</v>
      </c>
      <c r="F4" s="1">
        <v>15</v>
      </c>
      <c r="G4" s="1">
        <v>10</v>
      </c>
      <c r="H4" s="1" t="s">
        <v>8</v>
      </c>
      <c r="J4" s="1">
        <v>69.182389937106905</v>
      </c>
      <c r="K4" s="3">
        <v>72.327044025157207</v>
      </c>
      <c r="L4" s="4">
        <v>84.905660377358501</v>
      </c>
      <c r="M4" s="1" t="s">
        <v>15</v>
      </c>
      <c r="N4" s="3">
        <v>3</v>
      </c>
      <c r="O4" s="4">
        <v>8</v>
      </c>
      <c r="P4" s="1">
        <f t="shared" si="0"/>
        <v>32</v>
      </c>
      <c r="R4" s="1" t="s">
        <v>12</v>
      </c>
    </row>
    <row r="5" spans="1:18" ht="30.75" customHeight="1" x14ac:dyDescent="0.25">
      <c r="A5" s="1" t="s">
        <v>202</v>
      </c>
      <c r="C5" s="1">
        <v>286</v>
      </c>
      <c r="D5" s="1">
        <v>9</v>
      </c>
      <c r="E5" s="1">
        <v>2</v>
      </c>
      <c r="F5" s="1">
        <v>0</v>
      </c>
      <c r="G5" s="1">
        <v>9</v>
      </c>
      <c r="H5" s="1" t="s">
        <v>19</v>
      </c>
      <c r="J5" s="1">
        <v>75.174825174825202</v>
      </c>
      <c r="K5" s="3">
        <v>75.874125874125895</v>
      </c>
      <c r="L5" s="4">
        <v>75.874125874125895</v>
      </c>
      <c r="M5" s="1" t="s">
        <v>15</v>
      </c>
      <c r="N5" s="3">
        <v>2</v>
      </c>
      <c r="O5" s="4">
        <v>7</v>
      </c>
      <c r="P5" s="1">
        <f>(O5*100)/D5</f>
        <v>77.777777777777771</v>
      </c>
      <c r="R5" s="1" t="s">
        <v>209</v>
      </c>
    </row>
    <row r="6" spans="1:18" ht="30" x14ac:dyDescent="0.25">
      <c r="A6" s="1" t="s">
        <v>60</v>
      </c>
      <c r="C6" s="1">
        <v>9822</v>
      </c>
      <c r="D6" s="1">
        <v>85</v>
      </c>
      <c r="E6" s="1">
        <v>2</v>
      </c>
      <c r="F6" s="1">
        <v>0</v>
      </c>
      <c r="G6" s="1">
        <v>85</v>
      </c>
      <c r="H6" s="1" t="s">
        <v>8</v>
      </c>
      <c r="J6" s="1">
        <v>80.614946039503195</v>
      </c>
      <c r="K6" s="3">
        <v>94.043982895540594</v>
      </c>
      <c r="L6" s="4">
        <v>94.125432702097299</v>
      </c>
      <c r="M6" s="1" t="s">
        <v>15</v>
      </c>
      <c r="N6" s="3">
        <v>1</v>
      </c>
      <c r="O6" s="4">
        <v>23</v>
      </c>
      <c r="P6" s="1">
        <f t="shared" si="0"/>
        <v>27.058823529411764</v>
      </c>
      <c r="R6" s="1" t="s">
        <v>12</v>
      </c>
    </row>
    <row r="7" spans="1:18" ht="30" x14ac:dyDescent="0.25">
      <c r="A7" s="1" t="s">
        <v>20</v>
      </c>
      <c r="C7" s="1">
        <v>67557</v>
      </c>
      <c r="D7" s="1">
        <v>42</v>
      </c>
      <c r="E7" s="1">
        <v>3</v>
      </c>
      <c r="F7" s="1">
        <v>0</v>
      </c>
      <c r="G7" s="1">
        <v>42</v>
      </c>
      <c r="H7" s="1" t="s">
        <v>8</v>
      </c>
      <c r="J7" s="1">
        <v>72.224935979987293</v>
      </c>
      <c r="K7" s="3">
        <v>72.291546397856607</v>
      </c>
      <c r="L7" s="4">
        <v>72.852554139467401</v>
      </c>
      <c r="M7" s="1" t="s">
        <v>15</v>
      </c>
      <c r="N7" s="3">
        <v>18</v>
      </c>
      <c r="O7" s="4">
        <v>37</v>
      </c>
      <c r="P7" s="1">
        <f t="shared" si="0"/>
        <v>88.095238095238102</v>
      </c>
      <c r="R7" s="1" t="s">
        <v>12</v>
      </c>
    </row>
    <row r="8" spans="1:18" ht="30" x14ac:dyDescent="0.25">
      <c r="A8" s="1" t="s">
        <v>22</v>
      </c>
      <c r="C8" s="1">
        <v>336</v>
      </c>
      <c r="D8" s="1">
        <v>7</v>
      </c>
      <c r="E8" s="1">
        <v>8</v>
      </c>
      <c r="F8" s="1">
        <v>7</v>
      </c>
      <c r="G8" s="1">
        <v>0</v>
      </c>
      <c r="H8" s="1" t="s">
        <v>8</v>
      </c>
      <c r="J8" s="1">
        <v>42.559523809523803</v>
      </c>
      <c r="K8" s="3">
        <v>67.261904761904802</v>
      </c>
      <c r="L8" s="4">
        <v>87.5</v>
      </c>
      <c r="M8" s="1" t="s">
        <v>15</v>
      </c>
      <c r="N8" s="3">
        <v>1</v>
      </c>
      <c r="O8" s="4">
        <v>5</v>
      </c>
      <c r="P8" s="1">
        <f t="shared" si="0"/>
        <v>71.428571428571431</v>
      </c>
      <c r="R8" s="1" t="s">
        <v>12</v>
      </c>
    </row>
    <row r="9" spans="1:18" ht="30" x14ac:dyDescent="0.25">
      <c r="A9" s="1" t="s">
        <v>23</v>
      </c>
      <c r="C9" s="1">
        <v>80</v>
      </c>
      <c r="D9" s="1">
        <v>19</v>
      </c>
      <c r="E9" s="1">
        <v>2</v>
      </c>
      <c r="F9" s="1">
        <v>6</v>
      </c>
      <c r="G9" s="1">
        <v>13</v>
      </c>
      <c r="H9" s="1" t="s">
        <v>8</v>
      </c>
      <c r="J9" s="1">
        <v>87.5</v>
      </c>
      <c r="K9" s="3">
        <v>88.75</v>
      </c>
      <c r="L9" s="4">
        <v>95</v>
      </c>
      <c r="M9" s="1" t="s">
        <v>15</v>
      </c>
      <c r="N9" s="3">
        <v>2</v>
      </c>
      <c r="O9" s="4">
        <v>13</v>
      </c>
      <c r="P9" s="1">
        <f t="shared" si="0"/>
        <v>68.421052631578945</v>
      </c>
      <c r="R9" s="1" t="s">
        <v>12</v>
      </c>
    </row>
    <row r="10" spans="1:18" ht="30" x14ac:dyDescent="0.25">
      <c r="A10" s="1" t="s">
        <v>53</v>
      </c>
      <c r="C10" s="1">
        <v>3113</v>
      </c>
      <c r="D10" s="1">
        <v>41</v>
      </c>
      <c r="E10" s="1">
        <v>23</v>
      </c>
      <c r="F10" s="1">
        <v>27</v>
      </c>
      <c r="G10" s="1">
        <v>14</v>
      </c>
      <c r="H10" s="1" t="s">
        <v>8</v>
      </c>
      <c r="J10" s="1">
        <v>20.2377128172181</v>
      </c>
      <c r="K10" s="3">
        <v>91.583681336331495</v>
      </c>
      <c r="L10" s="4">
        <v>92.451011885640895</v>
      </c>
      <c r="M10" s="1" t="s">
        <v>15</v>
      </c>
      <c r="N10" s="3">
        <v>1</v>
      </c>
      <c r="O10" s="4">
        <v>21</v>
      </c>
      <c r="P10" s="1">
        <f t="shared" si="0"/>
        <v>51.219512195121951</v>
      </c>
      <c r="R10" s="1" t="s">
        <v>12</v>
      </c>
    </row>
    <row r="11" spans="1:18" ht="30" x14ac:dyDescent="0.25">
      <c r="A11" s="1" t="s">
        <v>25</v>
      </c>
      <c r="C11" s="1">
        <v>20000</v>
      </c>
      <c r="D11" s="1">
        <v>16</v>
      </c>
      <c r="E11" s="1">
        <v>26</v>
      </c>
      <c r="F11" s="1">
        <v>0</v>
      </c>
      <c r="G11" s="1">
        <v>26</v>
      </c>
      <c r="H11" s="1" t="s">
        <v>8</v>
      </c>
      <c r="J11" s="1">
        <v>74.569999999999993</v>
      </c>
      <c r="K11" s="3">
        <v>74.795000000000002</v>
      </c>
      <c r="L11" s="4">
        <v>75.305000000000007</v>
      </c>
      <c r="M11" s="1" t="s">
        <v>15</v>
      </c>
      <c r="N11" s="3">
        <v>11</v>
      </c>
      <c r="O11" s="4">
        <v>14</v>
      </c>
      <c r="P11" s="1">
        <f t="shared" si="0"/>
        <v>87.5</v>
      </c>
      <c r="R11" s="1" t="s">
        <v>12</v>
      </c>
    </row>
    <row r="12" spans="1:18" ht="25.5" customHeight="1" x14ac:dyDescent="0.25">
      <c r="A12" s="1" t="s">
        <v>52</v>
      </c>
      <c r="C12" s="1">
        <v>470</v>
      </c>
      <c r="D12" s="1">
        <v>16</v>
      </c>
      <c r="E12" s="1">
        <v>2</v>
      </c>
      <c r="F12" s="1">
        <v>3</v>
      </c>
      <c r="G12" s="1">
        <v>13</v>
      </c>
      <c r="H12" s="1" t="s">
        <v>8</v>
      </c>
      <c r="J12" s="1">
        <v>82.127659574468098</v>
      </c>
      <c r="K12" s="3">
        <v>85.106382978723403</v>
      </c>
      <c r="L12" s="4">
        <v>85.531914893617</v>
      </c>
      <c r="M12" s="1" t="s">
        <v>15</v>
      </c>
      <c r="N12" s="3">
        <v>1</v>
      </c>
      <c r="O12" s="4">
        <v>4</v>
      </c>
      <c r="P12" s="1">
        <f t="shared" si="0"/>
        <v>25</v>
      </c>
      <c r="R12" s="1" t="s">
        <v>209</v>
      </c>
    </row>
    <row r="13" spans="1:18" ht="30" x14ac:dyDescent="0.25">
      <c r="A13" s="1" t="s">
        <v>26</v>
      </c>
      <c r="C13" s="1">
        <v>148</v>
      </c>
      <c r="D13" s="1">
        <v>18</v>
      </c>
      <c r="E13" s="1">
        <v>5</v>
      </c>
      <c r="F13" s="1">
        <v>3</v>
      </c>
      <c r="G13" s="1">
        <v>15</v>
      </c>
      <c r="H13" s="1" t="s">
        <v>8</v>
      </c>
      <c r="J13" s="1">
        <v>85.135135135135101</v>
      </c>
      <c r="K13" s="3">
        <v>85.810810810810807</v>
      </c>
      <c r="L13" s="4">
        <v>89.864864864864899</v>
      </c>
      <c r="M13" s="1" t="s">
        <v>15</v>
      </c>
      <c r="N13" s="3">
        <v>5</v>
      </c>
      <c r="O13" s="4">
        <v>11</v>
      </c>
      <c r="P13" s="1">
        <f t="shared" si="0"/>
        <v>61.111111111111114</v>
      </c>
      <c r="R13" s="1" t="s">
        <v>12</v>
      </c>
    </row>
    <row r="14" spans="1:18" ht="30" x14ac:dyDescent="0.25">
      <c r="A14" s="1" t="s">
        <v>27</v>
      </c>
      <c r="C14" s="1">
        <v>19020</v>
      </c>
      <c r="D14" s="1">
        <v>10</v>
      </c>
      <c r="E14" s="1">
        <v>2</v>
      </c>
      <c r="F14" s="1">
        <v>10</v>
      </c>
      <c r="G14" s="1">
        <v>0</v>
      </c>
      <c r="H14" s="1" t="s">
        <v>8</v>
      </c>
      <c r="J14" s="1">
        <v>72.691903259726601</v>
      </c>
      <c r="K14" s="3">
        <v>73.012618296529993</v>
      </c>
      <c r="L14" s="4">
        <v>76.792849631966305</v>
      </c>
      <c r="M14" s="1" t="s">
        <v>15</v>
      </c>
      <c r="N14" s="3">
        <v>1</v>
      </c>
      <c r="O14" s="4">
        <v>3</v>
      </c>
      <c r="P14" s="1">
        <f t="shared" si="0"/>
        <v>30</v>
      </c>
      <c r="R14" s="1" t="s">
        <v>12</v>
      </c>
    </row>
    <row r="15" spans="1:18" ht="30" x14ac:dyDescent="0.25">
      <c r="A15" s="1" t="s">
        <v>28</v>
      </c>
      <c r="C15" s="1">
        <v>6876</v>
      </c>
      <c r="D15" s="1">
        <v>13</v>
      </c>
      <c r="E15" s="1">
        <v>9</v>
      </c>
      <c r="F15" s="1">
        <v>0</v>
      </c>
      <c r="G15" s="1">
        <v>13</v>
      </c>
      <c r="H15" s="1" t="s">
        <v>8</v>
      </c>
      <c r="J15" s="1">
        <v>34.511343804537503</v>
      </c>
      <c r="K15" s="3">
        <v>35.078534031413596</v>
      </c>
      <c r="L15" s="4">
        <v>35.485747527632299</v>
      </c>
      <c r="M15" s="1" t="s">
        <v>15</v>
      </c>
      <c r="N15" s="3">
        <v>5</v>
      </c>
      <c r="O15" s="4">
        <v>8</v>
      </c>
      <c r="P15" s="1">
        <f t="shared" si="0"/>
        <v>61.53846153846154</v>
      </c>
      <c r="R15" s="1" t="s">
        <v>12</v>
      </c>
    </row>
    <row r="16" spans="1:18" ht="27.75" customHeight="1" x14ac:dyDescent="0.25">
      <c r="A16" s="1" t="s">
        <v>29</v>
      </c>
      <c r="C16" s="1">
        <v>5644</v>
      </c>
      <c r="D16" s="1">
        <v>22</v>
      </c>
      <c r="E16" s="1">
        <v>2</v>
      </c>
      <c r="F16" s="1">
        <v>0</v>
      </c>
      <c r="G16" s="1">
        <v>22</v>
      </c>
      <c r="H16" s="1" t="s">
        <v>8</v>
      </c>
      <c r="J16" s="1">
        <v>97.820694542877405</v>
      </c>
      <c r="K16" s="3">
        <v>98.440822111977297</v>
      </c>
      <c r="L16" s="4">
        <v>100</v>
      </c>
      <c r="M16" s="1" t="s">
        <v>15</v>
      </c>
      <c r="N16" s="3">
        <v>1</v>
      </c>
      <c r="O16" s="4">
        <v>10</v>
      </c>
      <c r="P16" s="1">
        <f t="shared" si="0"/>
        <v>45.454545454545453</v>
      </c>
      <c r="R16" s="1" t="s">
        <v>12</v>
      </c>
    </row>
    <row r="17" spans="1:18" ht="30" x14ac:dyDescent="0.25">
      <c r="A17" s="1" t="s">
        <v>31</v>
      </c>
      <c r="C17" s="1">
        <v>10992</v>
      </c>
      <c r="D17" s="1">
        <v>16</v>
      </c>
      <c r="E17" s="1">
        <v>10</v>
      </c>
      <c r="F17" s="1">
        <v>16</v>
      </c>
      <c r="G17" s="1">
        <v>0</v>
      </c>
      <c r="H17" s="1" t="s">
        <v>8</v>
      </c>
      <c r="J17" s="1">
        <v>75.900655021834098</v>
      </c>
      <c r="K17" s="3">
        <v>78.820960698690001</v>
      </c>
      <c r="L17" s="4">
        <v>85.544032023289702</v>
      </c>
      <c r="M17" s="1" t="s">
        <v>15</v>
      </c>
      <c r="N17" s="3">
        <v>5</v>
      </c>
      <c r="O17" s="4">
        <v>13</v>
      </c>
      <c r="P17" s="1">
        <f t="shared" si="0"/>
        <v>81.25</v>
      </c>
      <c r="R17" s="1" t="s">
        <v>12</v>
      </c>
    </row>
    <row r="18" spans="1:18" ht="30" x14ac:dyDescent="0.25">
      <c r="A18" s="1" t="s">
        <v>32</v>
      </c>
      <c r="C18" s="1">
        <v>87</v>
      </c>
      <c r="D18" s="1">
        <v>8</v>
      </c>
      <c r="E18" s="1">
        <v>3</v>
      </c>
      <c r="F18" s="1">
        <v>0</v>
      </c>
      <c r="G18" s="1">
        <v>8</v>
      </c>
      <c r="H18" s="1" t="s">
        <v>8</v>
      </c>
      <c r="J18" s="1">
        <v>73.563218390804593</v>
      </c>
      <c r="K18" s="3">
        <v>73.563218390804593</v>
      </c>
      <c r="L18" s="4">
        <v>73.563218390804593</v>
      </c>
      <c r="M18" s="1" t="s">
        <v>15</v>
      </c>
      <c r="N18" s="3">
        <v>3</v>
      </c>
      <c r="O18" s="4">
        <v>3</v>
      </c>
      <c r="P18" s="1">
        <f t="shared" si="0"/>
        <v>37.5</v>
      </c>
      <c r="R18" s="1" t="s">
        <v>12</v>
      </c>
    </row>
    <row r="19" spans="1:18" ht="30" x14ac:dyDescent="0.25">
      <c r="A19" s="1" t="s">
        <v>34</v>
      </c>
      <c r="C19" s="1">
        <v>6435</v>
      </c>
      <c r="D19" s="1">
        <v>36</v>
      </c>
      <c r="E19" s="1">
        <v>7</v>
      </c>
      <c r="F19" s="1">
        <v>36</v>
      </c>
      <c r="G19" s="1">
        <v>0</v>
      </c>
      <c r="H19" s="1" t="s">
        <v>8</v>
      </c>
      <c r="J19" s="1">
        <v>79.735819735819703</v>
      </c>
      <c r="K19" s="3">
        <v>79.797979797979806</v>
      </c>
      <c r="L19" s="4">
        <v>80.777000777000794</v>
      </c>
      <c r="M19" s="1" t="s">
        <v>15</v>
      </c>
      <c r="N19" s="3">
        <v>3</v>
      </c>
      <c r="O19" s="4">
        <v>11</v>
      </c>
      <c r="P19" s="1">
        <f t="shared" si="0"/>
        <v>30.555555555555557</v>
      </c>
      <c r="R19" s="1" t="s">
        <v>12</v>
      </c>
    </row>
    <row r="20" spans="1:18" ht="30" x14ac:dyDescent="0.25">
      <c r="A20" s="1" t="s">
        <v>35</v>
      </c>
      <c r="C20" s="1">
        <v>2310</v>
      </c>
      <c r="D20" s="1">
        <v>19</v>
      </c>
      <c r="E20" s="1">
        <v>7</v>
      </c>
      <c r="F20" s="1">
        <v>19</v>
      </c>
      <c r="G20" s="1">
        <v>0</v>
      </c>
      <c r="H20" s="1" t="s">
        <v>8</v>
      </c>
      <c r="J20" s="1">
        <v>14.285714285714301</v>
      </c>
      <c r="K20" s="3">
        <v>57.012987012986997</v>
      </c>
      <c r="L20" s="4">
        <v>88.3116883116883</v>
      </c>
      <c r="M20" s="1" t="s">
        <v>15</v>
      </c>
      <c r="N20" s="3">
        <v>1</v>
      </c>
      <c r="O20" s="4">
        <v>10</v>
      </c>
      <c r="P20" s="1">
        <f t="shared" si="0"/>
        <v>52.631578947368418</v>
      </c>
      <c r="R20" s="1" t="s">
        <v>12</v>
      </c>
    </row>
    <row r="21" spans="1:18" ht="30" x14ac:dyDescent="0.25">
      <c r="A21" s="1" t="s">
        <v>36</v>
      </c>
      <c r="C21" s="1">
        <v>57999</v>
      </c>
      <c r="D21" s="1">
        <v>9</v>
      </c>
      <c r="E21" s="1">
        <v>7</v>
      </c>
      <c r="F21" s="1">
        <v>9</v>
      </c>
      <c r="G21" s="1">
        <v>0</v>
      </c>
      <c r="H21" s="1" t="s">
        <v>8</v>
      </c>
      <c r="J21" s="1">
        <v>92.568837393748197</v>
      </c>
      <c r="K21" s="3">
        <v>94.467145985275593</v>
      </c>
      <c r="L21" s="4">
        <v>94.939567923584903</v>
      </c>
      <c r="M21" s="1" t="s">
        <v>15</v>
      </c>
      <c r="N21" s="3">
        <v>1</v>
      </c>
      <c r="O21" s="4">
        <v>3</v>
      </c>
      <c r="P21" s="1">
        <f t="shared" si="0"/>
        <v>33.333333333333336</v>
      </c>
      <c r="R21" s="1" t="s">
        <v>12</v>
      </c>
    </row>
    <row r="22" spans="1:18" ht="30" x14ac:dyDescent="0.25">
      <c r="A22" s="1" t="s">
        <v>37</v>
      </c>
      <c r="C22" s="1">
        <v>208</v>
      </c>
      <c r="D22" s="1">
        <v>60</v>
      </c>
      <c r="E22" s="1">
        <v>2</v>
      </c>
      <c r="F22" s="1">
        <v>60</v>
      </c>
      <c r="G22" s="1">
        <v>0</v>
      </c>
      <c r="H22" s="1" t="s">
        <v>8</v>
      </c>
      <c r="J22" s="1">
        <v>73.076923076923094</v>
      </c>
      <c r="K22" s="3">
        <v>73.557692307692307</v>
      </c>
      <c r="L22" s="4">
        <v>87.019230769230802</v>
      </c>
      <c r="M22" s="1" t="s">
        <v>15</v>
      </c>
      <c r="N22" s="3">
        <v>1</v>
      </c>
      <c r="O22" s="4">
        <v>19</v>
      </c>
      <c r="P22" s="1">
        <f t="shared" si="0"/>
        <v>31.666666666666668</v>
      </c>
      <c r="R22" s="1" t="s">
        <v>12</v>
      </c>
    </row>
    <row r="23" spans="1:18" ht="30" x14ac:dyDescent="0.25">
      <c r="A23" s="1" t="s">
        <v>38</v>
      </c>
      <c r="C23" s="1">
        <v>4597</v>
      </c>
      <c r="D23" s="1">
        <v>57</v>
      </c>
      <c r="E23" s="1">
        <v>2</v>
      </c>
      <c r="F23" s="1">
        <v>57</v>
      </c>
      <c r="G23" s="1">
        <v>0</v>
      </c>
      <c r="H23" s="1" t="s">
        <v>8</v>
      </c>
      <c r="J23" s="1">
        <v>81.966499891233397</v>
      </c>
      <c r="K23" s="3">
        <v>82.010006525995195</v>
      </c>
      <c r="L23" s="4">
        <v>90.385033717641903</v>
      </c>
      <c r="M23" s="1" t="s">
        <v>15</v>
      </c>
      <c r="N23" s="3">
        <v>3</v>
      </c>
      <c r="O23" s="4">
        <v>28</v>
      </c>
      <c r="P23" s="1">
        <f t="shared" si="0"/>
        <v>49.122807017543863</v>
      </c>
      <c r="R23" s="1" t="s">
        <v>12</v>
      </c>
    </row>
    <row r="24" spans="1:18" ht="30" x14ac:dyDescent="0.25">
      <c r="A24" s="1" t="s">
        <v>39</v>
      </c>
      <c r="C24" s="1">
        <v>267</v>
      </c>
      <c r="D24" s="1">
        <v>44</v>
      </c>
      <c r="E24" s="1">
        <v>2</v>
      </c>
      <c r="F24" s="1">
        <v>44</v>
      </c>
      <c r="G24" s="1">
        <v>0</v>
      </c>
      <c r="H24" s="1" t="s">
        <v>8</v>
      </c>
      <c r="J24" s="1">
        <v>69.288389513108598</v>
      </c>
      <c r="K24" s="3">
        <v>79.400749063670403</v>
      </c>
      <c r="L24" s="4">
        <v>81.647940074906401</v>
      </c>
      <c r="M24" s="1" t="s">
        <v>15</v>
      </c>
      <c r="N24" s="3">
        <v>1</v>
      </c>
      <c r="O24" s="4">
        <v>9</v>
      </c>
      <c r="P24" s="1">
        <f t="shared" si="0"/>
        <v>20.454545454545453</v>
      </c>
      <c r="R24" s="1" t="s">
        <v>12</v>
      </c>
    </row>
    <row r="25" spans="1:18" ht="30" x14ac:dyDescent="0.25">
      <c r="A25" s="1" t="s">
        <v>40</v>
      </c>
      <c r="C25" s="1">
        <v>3190</v>
      </c>
      <c r="D25" s="1">
        <v>60</v>
      </c>
      <c r="E25" s="1">
        <v>3</v>
      </c>
      <c r="F25" s="1">
        <v>0</v>
      </c>
      <c r="G25" s="1">
        <v>60</v>
      </c>
      <c r="H25" s="1" t="s">
        <v>8</v>
      </c>
      <c r="J25" s="1">
        <v>95.924764890282106</v>
      </c>
      <c r="K25" s="3">
        <v>95.924764890282106</v>
      </c>
      <c r="L25" s="4">
        <v>96.739811912225704</v>
      </c>
      <c r="M25" s="1" t="s">
        <v>15</v>
      </c>
      <c r="N25" s="3">
        <v>13</v>
      </c>
      <c r="O25" s="4">
        <v>45</v>
      </c>
      <c r="P25" s="1">
        <f t="shared" si="0"/>
        <v>75</v>
      </c>
      <c r="R25" s="1" t="s">
        <v>12</v>
      </c>
    </row>
    <row r="26" spans="1:18" ht="30" x14ac:dyDescent="0.25">
      <c r="A26" s="1" t="s">
        <v>41</v>
      </c>
      <c r="C26" s="1">
        <v>5500</v>
      </c>
      <c r="D26" s="1">
        <v>40</v>
      </c>
      <c r="E26" s="1">
        <v>11</v>
      </c>
      <c r="F26" s="1">
        <v>40</v>
      </c>
      <c r="G26" s="1">
        <v>0</v>
      </c>
      <c r="H26" s="1" t="s">
        <v>8</v>
      </c>
      <c r="J26" s="1">
        <v>77.636363636363598</v>
      </c>
      <c r="K26" s="3">
        <v>78.436363636363595</v>
      </c>
      <c r="L26" s="4">
        <v>84.545454545454504</v>
      </c>
      <c r="M26" s="1" t="s">
        <v>15</v>
      </c>
      <c r="N26" s="3">
        <v>3</v>
      </c>
      <c r="O26" s="4">
        <v>9</v>
      </c>
      <c r="P26" s="1">
        <f>(O26*100)/D26</f>
        <v>22.5</v>
      </c>
      <c r="R26" s="1" t="s">
        <v>12</v>
      </c>
    </row>
    <row r="27" spans="1:18" ht="30" x14ac:dyDescent="0.25">
      <c r="A27" s="1" t="s">
        <v>44</v>
      </c>
      <c r="C27" s="1">
        <v>178</v>
      </c>
      <c r="D27" s="1">
        <v>13</v>
      </c>
      <c r="E27" s="1">
        <v>3</v>
      </c>
      <c r="F27" s="1">
        <v>13</v>
      </c>
      <c r="G27" s="1">
        <v>0</v>
      </c>
      <c r="H27" s="1" t="s">
        <v>8</v>
      </c>
      <c r="J27" s="1">
        <v>98.876404494382001</v>
      </c>
      <c r="K27" s="3">
        <v>98.876404494382001</v>
      </c>
      <c r="L27" s="4">
        <v>99.438202247191001</v>
      </c>
      <c r="M27" s="1" t="s">
        <v>15</v>
      </c>
      <c r="N27" s="3">
        <v>6</v>
      </c>
      <c r="O27" s="4">
        <v>10</v>
      </c>
      <c r="P27" s="1">
        <f t="shared" ref="P27:P35" si="1">(O27*100)/D27</f>
        <v>76.92307692307692</v>
      </c>
      <c r="R27" s="1" t="s">
        <v>12</v>
      </c>
    </row>
    <row r="28" spans="1:18" ht="30" x14ac:dyDescent="0.25">
      <c r="A28" s="1" t="s">
        <v>45</v>
      </c>
      <c r="C28" s="1">
        <v>4898</v>
      </c>
      <c r="D28" s="1">
        <v>11</v>
      </c>
      <c r="E28" s="1">
        <v>11</v>
      </c>
      <c r="F28" s="1">
        <v>11</v>
      </c>
      <c r="G28" s="1">
        <v>0</v>
      </c>
      <c r="H28" s="1" t="s">
        <v>8</v>
      </c>
      <c r="J28" s="1">
        <v>44.773376888525902</v>
      </c>
      <c r="K28" s="3">
        <v>49.550837076357702</v>
      </c>
      <c r="L28" s="4">
        <v>52.511229073091101</v>
      </c>
      <c r="M28" s="1" t="s">
        <v>15</v>
      </c>
      <c r="N28" s="3">
        <v>1</v>
      </c>
      <c r="O28" s="4">
        <v>3</v>
      </c>
      <c r="P28" s="1">
        <f t="shared" si="1"/>
        <v>27.272727272727273</v>
      </c>
      <c r="R28" s="1" t="s">
        <v>12</v>
      </c>
    </row>
    <row r="29" spans="1:18" ht="30.75" thickBot="1" x14ac:dyDescent="0.3">
      <c r="A29" s="1" t="s">
        <v>46</v>
      </c>
      <c r="C29" s="1">
        <v>101</v>
      </c>
      <c r="D29" s="1">
        <v>16</v>
      </c>
      <c r="E29" s="1">
        <v>7</v>
      </c>
      <c r="F29" s="1">
        <v>0</v>
      </c>
      <c r="G29" s="1">
        <v>16</v>
      </c>
      <c r="H29" s="1" t="s">
        <v>8</v>
      </c>
      <c r="J29" s="1">
        <v>100</v>
      </c>
      <c r="K29" s="3">
        <v>100</v>
      </c>
      <c r="L29" s="4">
        <v>100</v>
      </c>
      <c r="M29" s="1" t="s">
        <v>15</v>
      </c>
      <c r="N29" s="3">
        <v>15</v>
      </c>
      <c r="O29" s="4">
        <v>15</v>
      </c>
      <c r="P29" s="1">
        <f t="shared" si="1"/>
        <v>93.75</v>
      </c>
      <c r="R29" s="1" t="s">
        <v>12</v>
      </c>
    </row>
    <row r="30" spans="1:18" s="15" customFormat="1" ht="31.5" thickTop="1" thickBot="1" x14ac:dyDescent="0.3">
      <c r="A30" s="13" t="s">
        <v>18</v>
      </c>
      <c r="B30" s="14"/>
      <c r="C30" s="15">
        <v>1728</v>
      </c>
      <c r="D30" s="15">
        <v>6</v>
      </c>
      <c r="E30" s="15">
        <v>4</v>
      </c>
      <c r="F30" s="15">
        <v>0</v>
      </c>
      <c r="G30" s="15">
        <v>6</v>
      </c>
      <c r="H30" s="15" t="s">
        <v>8</v>
      </c>
      <c r="I30" s="14"/>
      <c r="J30" s="15">
        <v>87.1527777777778</v>
      </c>
      <c r="K30" s="16">
        <v>87.1527777777778</v>
      </c>
      <c r="L30" s="17">
        <v>87.1527777777778</v>
      </c>
      <c r="M30" s="15" t="s">
        <v>19</v>
      </c>
      <c r="N30" s="16">
        <v>6</v>
      </c>
      <c r="O30" s="17">
        <v>6</v>
      </c>
      <c r="P30" s="15">
        <f t="shared" si="1"/>
        <v>100</v>
      </c>
      <c r="Q30" s="14"/>
      <c r="R30" s="15" t="s">
        <v>12</v>
      </c>
    </row>
    <row r="31" spans="1:18" s="15" customFormat="1" ht="31.5" thickTop="1" thickBot="1" x14ac:dyDescent="0.3">
      <c r="A31" s="13" t="s">
        <v>24</v>
      </c>
      <c r="B31" s="14"/>
      <c r="C31" s="15">
        <v>28056</v>
      </c>
      <c r="D31" s="15">
        <v>6</v>
      </c>
      <c r="E31" s="15">
        <v>18</v>
      </c>
      <c r="F31" s="15">
        <v>0</v>
      </c>
      <c r="G31" s="15">
        <v>6</v>
      </c>
      <c r="H31" s="15" t="s">
        <v>8</v>
      </c>
      <c r="I31" s="14"/>
      <c r="J31" s="15">
        <v>36.648132306814901</v>
      </c>
      <c r="K31" s="16">
        <v>36.648132306814901</v>
      </c>
      <c r="L31" s="17">
        <v>36.648132306814901</v>
      </c>
      <c r="M31" s="15" t="s">
        <v>19</v>
      </c>
      <c r="N31" s="16">
        <v>6</v>
      </c>
      <c r="O31" s="17">
        <v>6</v>
      </c>
      <c r="P31" s="15">
        <f t="shared" si="1"/>
        <v>100</v>
      </c>
      <c r="Q31" s="14"/>
      <c r="R31" s="15" t="s">
        <v>12</v>
      </c>
    </row>
    <row r="32" spans="1:18" s="15" customFormat="1" ht="31.5" thickTop="1" thickBot="1" x14ac:dyDescent="0.3">
      <c r="A32" s="13" t="s">
        <v>30</v>
      </c>
      <c r="B32" s="14"/>
      <c r="C32" s="15">
        <v>12960</v>
      </c>
      <c r="D32" s="15">
        <v>8</v>
      </c>
      <c r="E32" s="15">
        <v>5</v>
      </c>
      <c r="F32" s="15">
        <v>0</v>
      </c>
      <c r="G32" s="15">
        <v>8</v>
      </c>
      <c r="H32" s="15" t="s">
        <v>8</v>
      </c>
      <c r="I32" s="14"/>
      <c r="J32" s="15">
        <v>90.2777777777778</v>
      </c>
      <c r="K32" s="16">
        <v>90.2777777777778</v>
      </c>
      <c r="L32" s="17">
        <v>90.2777777777778</v>
      </c>
      <c r="M32" s="15" t="s">
        <v>19</v>
      </c>
      <c r="N32" s="16">
        <v>8</v>
      </c>
      <c r="O32" s="17">
        <v>8</v>
      </c>
      <c r="P32" s="15">
        <f t="shared" si="1"/>
        <v>100</v>
      </c>
      <c r="Q32" s="14"/>
      <c r="R32" s="15" t="s">
        <v>12</v>
      </c>
    </row>
    <row r="33" spans="1:18" s="15" customFormat="1" ht="31.5" thickTop="1" thickBot="1" x14ac:dyDescent="0.3">
      <c r="A33" s="13" t="s">
        <v>33</v>
      </c>
      <c r="B33" s="14"/>
      <c r="C33" s="15">
        <v>7400</v>
      </c>
      <c r="D33" s="15">
        <v>20</v>
      </c>
      <c r="E33" s="15">
        <v>2</v>
      </c>
      <c r="F33" s="15">
        <v>20</v>
      </c>
      <c r="G33" s="15">
        <v>0</v>
      </c>
      <c r="H33" s="15" t="s">
        <v>8</v>
      </c>
      <c r="I33" s="14"/>
      <c r="J33" s="15">
        <v>98</v>
      </c>
      <c r="K33" s="16">
        <v>98</v>
      </c>
      <c r="L33" s="17">
        <v>98</v>
      </c>
      <c r="M33" s="15" t="s">
        <v>19</v>
      </c>
      <c r="N33" s="16">
        <v>20</v>
      </c>
      <c r="O33" s="17">
        <v>20</v>
      </c>
      <c r="P33" s="15">
        <f t="shared" si="1"/>
        <v>100</v>
      </c>
      <c r="Q33" s="14"/>
      <c r="R33" s="15" t="s">
        <v>12</v>
      </c>
    </row>
    <row r="34" spans="1:18" s="15" customFormat="1" ht="31.5" thickTop="1" thickBot="1" x14ac:dyDescent="0.3">
      <c r="A34" s="13" t="s">
        <v>42</v>
      </c>
      <c r="B34" s="14"/>
      <c r="C34" s="15">
        <v>7200</v>
      </c>
      <c r="D34" s="15">
        <v>21</v>
      </c>
      <c r="E34" s="15">
        <v>3</v>
      </c>
      <c r="F34" s="15">
        <v>6</v>
      </c>
      <c r="G34" s="15">
        <v>15</v>
      </c>
      <c r="H34" s="15" t="s">
        <v>8</v>
      </c>
      <c r="I34" s="14"/>
      <c r="J34" s="15">
        <v>95.4583333333333</v>
      </c>
      <c r="K34" s="16">
        <v>95.4583333333333</v>
      </c>
      <c r="L34" s="17">
        <v>95.4583333333333</v>
      </c>
      <c r="M34" s="15" t="s">
        <v>19</v>
      </c>
      <c r="N34" s="16">
        <v>21</v>
      </c>
      <c r="O34" s="17">
        <v>21</v>
      </c>
      <c r="P34" s="15">
        <f t="shared" si="1"/>
        <v>100</v>
      </c>
      <c r="Q34" s="14"/>
      <c r="R34" s="15" t="s">
        <v>12</v>
      </c>
    </row>
    <row r="35" spans="1:18" s="15" customFormat="1" ht="31.5" thickTop="1" thickBot="1" x14ac:dyDescent="0.3">
      <c r="A35" s="13" t="s">
        <v>43</v>
      </c>
      <c r="B35" s="14"/>
      <c r="C35" s="15">
        <v>7400</v>
      </c>
      <c r="D35" s="15">
        <v>20</v>
      </c>
      <c r="E35" s="15">
        <v>2</v>
      </c>
      <c r="F35" s="15">
        <v>20</v>
      </c>
      <c r="G35" s="15">
        <v>0</v>
      </c>
      <c r="H35" s="15" t="s">
        <v>8</v>
      </c>
      <c r="I35" s="14"/>
      <c r="J35" s="15">
        <v>97.891891891891902</v>
      </c>
      <c r="K35" s="16">
        <v>97.891891891891902</v>
      </c>
      <c r="L35" s="17">
        <v>97.891891891891902</v>
      </c>
      <c r="M35" s="15" t="s">
        <v>19</v>
      </c>
      <c r="N35" s="16">
        <v>20</v>
      </c>
      <c r="O35" s="17">
        <v>20</v>
      </c>
      <c r="P35" s="15">
        <f t="shared" si="1"/>
        <v>100</v>
      </c>
      <c r="Q35" s="14"/>
      <c r="R35" s="15" t="s">
        <v>12</v>
      </c>
    </row>
    <row r="36" spans="1:18" ht="15.75" thickTop="1" x14ac:dyDescent="0.25"/>
    <row r="37" spans="1:18" ht="36.75" customHeight="1" x14ac:dyDescent="0.25">
      <c r="D37" s="125"/>
      <c r="E37" s="125"/>
      <c r="F37" s="125"/>
    </row>
    <row r="39" spans="1:18" ht="30.75" customHeight="1" x14ac:dyDescent="0.25">
      <c r="C39" s="126" t="s">
        <v>196</v>
      </c>
      <c r="D39" s="125"/>
      <c r="E39" s="125"/>
      <c r="H39" s="1">
        <v>34</v>
      </c>
    </row>
    <row r="40" spans="1:18" ht="30.75" customHeight="1" x14ac:dyDescent="0.25">
      <c r="C40" s="126" t="s">
        <v>204</v>
      </c>
      <c r="D40" s="129"/>
      <c r="E40" s="129"/>
      <c r="F40" s="129"/>
    </row>
    <row r="41" spans="1:18" ht="24.75" customHeight="1" x14ac:dyDescent="0.25"/>
    <row r="42" spans="1:18" ht="24.75" customHeight="1" x14ac:dyDescent="0.25">
      <c r="C42" s="121" t="s">
        <v>207</v>
      </c>
      <c r="D42" s="119"/>
      <c r="E42" s="119"/>
      <c r="F42" s="57"/>
      <c r="G42" s="57"/>
      <c r="H42" s="120">
        <f>H39-H43</f>
        <v>28</v>
      </c>
      <c r="J42" s="1">
        <f>(H42*100)/H39</f>
        <v>82.352941176470594</v>
      </c>
      <c r="K42" s="3" t="s">
        <v>193</v>
      </c>
    </row>
    <row r="43" spans="1:18" ht="24.75" customHeight="1" x14ac:dyDescent="0.25">
      <c r="C43" s="84" t="s">
        <v>208</v>
      </c>
      <c r="D43" s="85"/>
      <c r="E43" s="85"/>
      <c r="F43" s="85"/>
      <c r="G43" s="52"/>
      <c r="H43" s="1">
        <v>6</v>
      </c>
      <c r="J43" s="1">
        <f>(H43*100)/H39</f>
        <v>17.647058823529413</v>
      </c>
      <c r="K43" s="3" t="s">
        <v>193</v>
      </c>
    </row>
    <row r="44" spans="1:18" ht="24.75" customHeight="1" x14ac:dyDescent="0.25">
      <c r="C44" s="84"/>
      <c r="D44" s="85"/>
      <c r="E44" s="85"/>
      <c r="F44" s="85"/>
      <c r="G44" s="52"/>
    </row>
    <row r="45" spans="1:18" ht="44.25" customHeight="1" x14ac:dyDescent="0.25">
      <c r="C45" s="126" t="s">
        <v>205</v>
      </c>
      <c r="D45" s="129"/>
      <c r="E45" s="129"/>
      <c r="F45" s="129"/>
      <c r="G45" s="129"/>
      <c r="N45" s="3" t="s">
        <v>210</v>
      </c>
      <c r="R45" s="122" t="s">
        <v>211</v>
      </c>
    </row>
    <row r="46" spans="1:18" ht="27" customHeight="1" x14ac:dyDescent="0.25">
      <c r="C46" s="127"/>
      <c r="D46" s="128"/>
      <c r="E46" s="128"/>
      <c r="F46" s="128"/>
      <c r="G46" s="128"/>
    </row>
    <row r="47" spans="1:18" ht="21.75" customHeight="1" x14ac:dyDescent="0.25">
      <c r="C47" s="123" t="s">
        <v>195</v>
      </c>
      <c r="D47" s="124"/>
      <c r="E47" s="124"/>
      <c r="F47" s="124"/>
      <c r="G47" s="124"/>
      <c r="H47" s="120">
        <f>H39-H48</f>
        <v>27</v>
      </c>
      <c r="J47" s="1">
        <f>(H47*100)/H39</f>
        <v>79.411764705882348</v>
      </c>
      <c r="K47" s="3" t="s">
        <v>193</v>
      </c>
    </row>
    <row r="48" spans="1:18" ht="21" customHeight="1" x14ac:dyDescent="0.25">
      <c r="C48" s="127" t="s">
        <v>194</v>
      </c>
      <c r="D48" s="128"/>
      <c r="E48" s="128"/>
      <c r="F48" s="128"/>
      <c r="G48" s="128"/>
      <c r="H48" s="1">
        <v>7</v>
      </c>
      <c r="J48" s="1">
        <f>(H48*100)/H39</f>
        <v>20.588235294117649</v>
      </c>
      <c r="K48" s="3" t="s">
        <v>193</v>
      </c>
    </row>
  </sheetData>
  <mergeCells count="7">
    <mergeCell ref="C47:G47"/>
    <mergeCell ref="D37:F37"/>
    <mergeCell ref="C39:E39"/>
    <mergeCell ref="C46:G46"/>
    <mergeCell ref="C48:G48"/>
    <mergeCell ref="C40:F40"/>
    <mergeCell ref="C45:G4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abSelected="1" topLeftCell="M3" zoomScale="96" zoomScaleNormal="96" workbookViewId="0">
      <selection activeCell="V37" activeCellId="1" sqref="T4:T37 V4:V37"/>
    </sheetView>
  </sheetViews>
  <sheetFormatPr defaultRowHeight="15" x14ac:dyDescent="0.25"/>
  <cols>
    <col min="1" max="1" width="15.42578125" style="1" customWidth="1"/>
    <col min="2" max="2" width="2" style="6" customWidth="1"/>
    <col min="3" max="3" width="10.7109375" style="1" customWidth="1"/>
    <col min="4" max="5" width="12.7109375" style="1" customWidth="1"/>
    <col min="6" max="8" width="13" style="1" customWidth="1"/>
    <col min="9" max="9" width="1.7109375" style="6" customWidth="1"/>
    <col min="10" max="10" width="14" style="1" customWidth="1"/>
    <col min="11" max="11" width="14" style="3" customWidth="1"/>
    <col min="12" max="12" width="10.7109375" style="4" customWidth="1"/>
    <col min="13" max="13" width="39.42578125" style="18" customWidth="1"/>
    <col min="14" max="14" width="9.85546875" style="1" customWidth="1"/>
    <col min="15" max="15" width="14.42578125" style="3" customWidth="1"/>
    <col min="16" max="16" width="9.85546875" style="4" customWidth="1"/>
    <col min="17" max="17" width="11.5703125" style="1" bestFit="1" customWidth="1"/>
    <col min="18" max="18" width="1.85546875" style="6" customWidth="1"/>
    <col min="19" max="19" width="10.7109375" style="19" customWidth="1"/>
    <col min="20" max="20" width="12.85546875" style="1" customWidth="1"/>
    <col min="21" max="21" width="40.28515625" style="18" customWidth="1"/>
    <col min="22" max="22" width="11.5703125" style="18" customWidth="1"/>
    <col min="23" max="23" width="1.85546875" style="6" customWidth="1"/>
    <col min="24" max="24" width="40.85546875" style="1" customWidth="1"/>
    <col min="25" max="16384" width="9.140625" style="1"/>
  </cols>
  <sheetData>
    <row r="1" spans="1:24" ht="51" customHeight="1" thickTop="1" thickBot="1" x14ac:dyDescent="0.3">
      <c r="B1" s="94"/>
      <c r="I1" s="94"/>
      <c r="J1" s="11"/>
      <c r="K1" s="12"/>
      <c r="L1" s="133" t="s">
        <v>48</v>
      </c>
      <c r="M1" s="133"/>
      <c r="N1" s="133"/>
      <c r="O1" s="9"/>
      <c r="P1" s="10"/>
      <c r="Q1" s="11"/>
      <c r="R1" s="99"/>
      <c r="S1" s="97"/>
      <c r="T1" s="133" t="s">
        <v>49</v>
      </c>
      <c r="U1" s="133"/>
      <c r="V1" s="134"/>
      <c r="W1" s="101"/>
    </row>
    <row r="2" spans="1:24" ht="111" customHeight="1" thickTop="1" x14ac:dyDescent="0.25">
      <c r="A2" s="1" t="s">
        <v>0</v>
      </c>
      <c r="B2" s="95"/>
      <c r="C2" s="1" t="s">
        <v>50</v>
      </c>
      <c r="D2" s="1" t="s">
        <v>6</v>
      </c>
      <c r="E2" s="1" t="s">
        <v>3</v>
      </c>
      <c r="F2" s="1" t="s">
        <v>1</v>
      </c>
      <c r="G2" s="1" t="s">
        <v>2</v>
      </c>
      <c r="H2" s="1" t="s">
        <v>7</v>
      </c>
      <c r="I2" s="95"/>
      <c r="J2" s="1" t="s">
        <v>11</v>
      </c>
      <c r="K2" s="3" t="s">
        <v>16</v>
      </c>
      <c r="L2" s="4" t="s">
        <v>10</v>
      </c>
      <c r="M2" s="18" t="s">
        <v>54</v>
      </c>
      <c r="N2" s="1" t="s">
        <v>47</v>
      </c>
      <c r="O2" s="3" t="s">
        <v>17</v>
      </c>
      <c r="P2" s="4" t="s">
        <v>9</v>
      </c>
      <c r="Q2" s="1" t="s">
        <v>21</v>
      </c>
      <c r="S2" s="19" t="s">
        <v>51</v>
      </c>
      <c r="T2" s="1" t="s">
        <v>11</v>
      </c>
      <c r="U2" s="18" t="s">
        <v>56</v>
      </c>
      <c r="V2" s="18" t="s">
        <v>57</v>
      </c>
      <c r="W2" s="95"/>
      <c r="X2" s="1" t="s">
        <v>5</v>
      </c>
    </row>
    <row r="3" spans="1:24" ht="48" customHeight="1" x14ac:dyDescent="0.25">
      <c r="D3" s="132" t="s">
        <v>158</v>
      </c>
      <c r="E3" s="132"/>
      <c r="F3" s="132"/>
    </row>
    <row r="4" spans="1:24" ht="30" x14ac:dyDescent="0.25">
      <c r="A4" s="1" t="s">
        <v>64</v>
      </c>
      <c r="C4" s="1">
        <v>3339</v>
      </c>
      <c r="D4" s="1">
        <v>8</v>
      </c>
      <c r="E4" s="1">
        <v>28</v>
      </c>
      <c r="F4" s="1">
        <v>7</v>
      </c>
      <c r="G4" s="1">
        <f>D4-F4</f>
        <v>1</v>
      </c>
      <c r="H4" s="1" t="s">
        <v>8</v>
      </c>
      <c r="J4" s="1">
        <v>23.2704402515723</v>
      </c>
      <c r="K4" s="3">
        <v>26.235399820305499</v>
      </c>
      <c r="L4" s="4">
        <v>26.235399820305499</v>
      </c>
      <c r="M4" s="18">
        <v>1</v>
      </c>
      <c r="N4" s="1" t="s">
        <v>15</v>
      </c>
      <c r="O4" s="3">
        <v>1</v>
      </c>
      <c r="Q4" s="1">
        <f t="shared" ref="Q4:Q20" si="0">(P4*100)/D4</f>
        <v>0</v>
      </c>
      <c r="S4" s="19">
        <v>835</v>
      </c>
      <c r="T4" s="1">
        <v>26.4670658682635</v>
      </c>
      <c r="U4" s="18">
        <v>1</v>
      </c>
      <c r="V4" s="23">
        <v>0.29101796407185598</v>
      </c>
      <c r="X4" s="1" t="s">
        <v>12</v>
      </c>
    </row>
    <row r="5" spans="1:24" ht="30" x14ac:dyDescent="0.25">
      <c r="A5" s="1" t="s">
        <v>14</v>
      </c>
      <c r="C5" s="1">
        <v>127</v>
      </c>
      <c r="D5" s="1">
        <v>25</v>
      </c>
      <c r="E5" s="1">
        <v>6</v>
      </c>
      <c r="F5" s="1">
        <v>15</v>
      </c>
      <c r="G5" s="1">
        <v>10</v>
      </c>
      <c r="H5" s="1" t="s">
        <v>8</v>
      </c>
      <c r="J5" s="1">
        <v>67.716535433070902</v>
      </c>
      <c r="K5" s="3">
        <v>71.653543307086593</v>
      </c>
      <c r="L5" s="4">
        <v>88.188976377952798</v>
      </c>
      <c r="M5" s="18" t="s">
        <v>55</v>
      </c>
      <c r="N5" s="1" t="s">
        <v>15</v>
      </c>
      <c r="O5" s="3">
        <v>4</v>
      </c>
      <c r="P5" s="4">
        <v>11</v>
      </c>
      <c r="Q5" s="1">
        <f t="shared" si="0"/>
        <v>44</v>
      </c>
      <c r="S5" s="19">
        <v>32</v>
      </c>
      <c r="T5" s="1">
        <v>65.625</v>
      </c>
      <c r="U5" s="18" t="s">
        <v>55</v>
      </c>
      <c r="V5" s="23">
        <v>0.78125</v>
      </c>
      <c r="X5" s="1" t="s">
        <v>12</v>
      </c>
    </row>
    <row r="6" spans="1:24" ht="30.75" customHeight="1" x14ac:dyDescent="0.25">
      <c r="A6" s="1" t="s">
        <v>202</v>
      </c>
      <c r="C6" s="1">
        <v>229</v>
      </c>
      <c r="D6" s="1">
        <v>9</v>
      </c>
      <c r="E6" s="1">
        <v>2</v>
      </c>
      <c r="F6" s="1">
        <v>0</v>
      </c>
      <c r="G6" s="1">
        <v>9</v>
      </c>
      <c r="H6" s="1" t="s">
        <v>19</v>
      </c>
      <c r="J6" s="1">
        <v>75.982532751091696</v>
      </c>
      <c r="K6" s="3">
        <v>75.982532751091696</v>
      </c>
      <c r="L6" s="4">
        <v>76.855895196506594</v>
      </c>
      <c r="M6" s="115" t="s">
        <v>203</v>
      </c>
      <c r="N6" s="116" t="s">
        <v>15</v>
      </c>
      <c r="O6" s="3">
        <v>5</v>
      </c>
      <c r="P6" s="4">
        <v>7</v>
      </c>
      <c r="Q6" s="1">
        <f>(P6*100)/D6</f>
        <v>77.777777777777771</v>
      </c>
      <c r="S6" s="19">
        <v>57</v>
      </c>
      <c r="T6" s="1">
        <v>73.684210526315795</v>
      </c>
      <c r="U6" s="115" t="s">
        <v>203</v>
      </c>
      <c r="V6" s="117">
        <v>0.77192982456140302</v>
      </c>
      <c r="X6" s="1" t="s">
        <v>209</v>
      </c>
    </row>
    <row r="7" spans="1:24" ht="30" x14ac:dyDescent="0.25">
      <c r="A7" s="1" t="s">
        <v>60</v>
      </c>
      <c r="C7" s="1">
        <v>7858</v>
      </c>
      <c r="D7" s="1">
        <v>85</v>
      </c>
      <c r="E7" s="1">
        <v>2</v>
      </c>
      <c r="F7" s="1">
        <v>0</v>
      </c>
      <c r="G7" s="1">
        <v>85</v>
      </c>
      <c r="H7" s="1" t="s">
        <v>8</v>
      </c>
      <c r="J7" s="1">
        <v>81.547467548994703</v>
      </c>
      <c r="K7" s="3">
        <v>94.1333672690252</v>
      </c>
      <c r="L7" s="4">
        <v>94.260626113514903</v>
      </c>
      <c r="M7" s="18" t="s">
        <v>59</v>
      </c>
      <c r="N7" s="1" t="s">
        <v>15</v>
      </c>
      <c r="O7" s="3">
        <v>1</v>
      </c>
      <c r="P7" s="4">
        <v>19</v>
      </c>
      <c r="Q7" s="1">
        <f t="shared" si="0"/>
        <v>22.352941176470587</v>
      </c>
      <c r="S7" s="19">
        <v>1964</v>
      </c>
      <c r="T7" s="1">
        <v>81.059063136456203</v>
      </c>
      <c r="U7" s="18" t="s">
        <v>59</v>
      </c>
      <c r="V7" s="23">
        <v>0.93380855397148699</v>
      </c>
      <c r="X7" s="1" t="s">
        <v>12</v>
      </c>
    </row>
    <row r="8" spans="1:24" ht="30" customHeight="1" x14ac:dyDescent="0.25">
      <c r="A8" s="1" t="s">
        <v>20</v>
      </c>
      <c r="C8" s="1">
        <v>54046</v>
      </c>
      <c r="D8" s="1">
        <v>42</v>
      </c>
      <c r="E8" s="1">
        <v>3</v>
      </c>
      <c r="F8" s="1">
        <v>0</v>
      </c>
      <c r="G8" s="1">
        <v>42</v>
      </c>
      <c r="H8" s="1" t="s">
        <v>8</v>
      </c>
      <c r="J8" s="1">
        <v>74.244162380194595</v>
      </c>
      <c r="K8" s="3">
        <v>74.270066239869706</v>
      </c>
      <c r="L8" s="4">
        <v>74.451393257595399</v>
      </c>
      <c r="M8" s="18" t="s">
        <v>66</v>
      </c>
      <c r="N8" s="1" t="s">
        <v>15</v>
      </c>
      <c r="O8" s="3">
        <v>22</v>
      </c>
      <c r="P8" s="4">
        <v>36</v>
      </c>
      <c r="Q8" s="1">
        <f t="shared" si="0"/>
        <v>85.714285714285708</v>
      </c>
      <c r="S8" s="19">
        <v>13511</v>
      </c>
      <c r="T8" s="1">
        <v>61.475834505218003</v>
      </c>
      <c r="U8" s="18" t="s">
        <v>66</v>
      </c>
      <c r="V8" s="23">
        <v>0.63222559396047695</v>
      </c>
      <c r="X8" s="1" t="s">
        <v>12</v>
      </c>
    </row>
    <row r="9" spans="1:24" ht="30" x14ac:dyDescent="0.25">
      <c r="A9" s="1" t="s">
        <v>22</v>
      </c>
      <c r="C9" s="1">
        <v>269</v>
      </c>
      <c r="D9" s="1">
        <v>7</v>
      </c>
      <c r="E9" s="1">
        <v>8</v>
      </c>
      <c r="F9" s="1">
        <v>7</v>
      </c>
      <c r="G9" s="1">
        <v>0</v>
      </c>
      <c r="H9" s="1" t="s">
        <v>8</v>
      </c>
      <c r="J9" s="1">
        <v>53.159851301115197</v>
      </c>
      <c r="K9" s="3">
        <v>81.412639405204501</v>
      </c>
      <c r="L9" s="4">
        <v>90.706319702602201</v>
      </c>
      <c r="M9" s="18" t="s">
        <v>61</v>
      </c>
      <c r="N9" s="1" t="s">
        <v>15</v>
      </c>
      <c r="O9" s="3">
        <v>1</v>
      </c>
      <c r="P9" s="4">
        <v>4</v>
      </c>
      <c r="Q9" s="1">
        <f t="shared" si="0"/>
        <v>57.142857142857146</v>
      </c>
      <c r="S9" s="19">
        <v>67</v>
      </c>
      <c r="T9" s="1">
        <v>0</v>
      </c>
      <c r="U9" s="18" t="s">
        <v>61</v>
      </c>
      <c r="V9" s="23">
        <v>0.134328358208955</v>
      </c>
      <c r="X9" s="1" t="s">
        <v>12</v>
      </c>
    </row>
    <row r="10" spans="1:24" ht="30" x14ac:dyDescent="0.25">
      <c r="A10" s="1" t="s">
        <v>25</v>
      </c>
      <c r="C10" s="1">
        <v>16000</v>
      </c>
      <c r="D10" s="1">
        <v>16</v>
      </c>
      <c r="E10" s="1">
        <v>26</v>
      </c>
      <c r="F10" s="1">
        <v>0</v>
      </c>
      <c r="G10" s="1">
        <v>26</v>
      </c>
      <c r="H10" s="1" t="s">
        <v>8</v>
      </c>
      <c r="J10" s="1">
        <v>74.568749999999994</v>
      </c>
      <c r="K10" s="3">
        <v>74.787499999999994</v>
      </c>
      <c r="L10" s="4">
        <v>75.331249999999997</v>
      </c>
      <c r="M10" s="18" t="s">
        <v>150</v>
      </c>
      <c r="N10" s="1" t="s">
        <v>15</v>
      </c>
      <c r="O10" s="3">
        <v>11</v>
      </c>
      <c r="P10" s="4">
        <v>14</v>
      </c>
      <c r="Q10" s="1">
        <f t="shared" si="0"/>
        <v>87.5</v>
      </c>
      <c r="S10" s="19">
        <v>4000</v>
      </c>
      <c r="T10" s="1">
        <v>72.7</v>
      </c>
      <c r="U10" s="18" t="s">
        <v>150</v>
      </c>
      <c r="V10" s="23">
        <v>0.73950000000000005</v>
      </c>
      <c r="X10" s="1" t="s">
        <v>12</v>
      </c>
    </row>
    <row r="11" spans="1:24" ht="29.25" customHeight="1" x14ac:dyDescent="0.25">
      <c r="A11" s="1" t="s">
        <v>52</v>
      </c>
      <c r="C11" s="1">
        <v>376</v>
      </c>
      <c r="D11" s="1">
        <v>16</v>
      </c>
      <c r="E11" s="1">
        <v>2</v>
      </c>
      <c r="F11" s="1">
        <v>3</v>
      </c>
      <c r="G11" s="1">
        <v>13</v>
      </c>
      <c r="H11" s="1" t="s">
        <v>8</v>
      </c>
      <c r="J11" s="1">
        <v>80.851063829787194</v>
      </c>
      <c r="K11" s="3">
        <v>84.042553191489404</v>
      </c>
      <c r="L11" s="4">
        <v>84.308510638297903</v>
      </c>
      <c r="M11" s="18" t="s">
        <v>58</v>
      </c>
      <c r="N11" s="1" t="s">
        <v>15</v>
      </c>
      <c r="O11" s="3">
        <v>1</v>
      </c>
      <c r="P11" s="4">
        <v>7</v>
      </c>
      <c r="Q11" s="1">
        <f t="shared" si="0"/>
        <v>43.75</v>
      </c>
      <c r="S11" s="19">
        <v>94</v>
      </c>
      <c r="T11" s="1">
        <v>85.106382978723403</v>
      </c>
      <c r="U11" s="18" t="s">
        <v>58</v>
      </c>
      <c r="V11" s="23">
        <v>0.90425531914893598</v>
      </c>
      <c r="X11" s="1" t="s">
        <v>209</v>
      </c>
    </row>
    <row r="12" spans="1:24" ht="30" x14ac:dyDescent="0.25">
      <c r="A12" s="1" t="s">
        <v>26</v>
      </c>
      <c r="C12" s="1">
        <v>118</v>
      </c>
      <c r="D12" s="1">
        <v>18</v>
      </c>
      <c r="E12" s="1">
        <v>5</v>
      </c>
      <c r="F12" s="1">
        <v>3</v>
      </c>
      <c r="G12" s="1">
        <v>15</v>
      </c>
      <c r="H12" s="1" t="s">
        <v>8</v>
      </c>
      <c r="J12" s="1">
        <v>81.355932203389798</v>
      </c>
      <c r="K12" s="3">
        <v>83.0508474576271</v>
      </c>
      <c r="L12" s="4">
        <v>86.440677966101703</v>
      </c>
      <c r="M12" s="18" t="s">
        <v>151</v>
      </c>
      <c r="N12" s="1" t="s">
        <v>15</v>
      </c>
      <c r="O12" s="3">
        <v>3</v>
      </c>
      <c r="P12" s="4">
        <v>15</v>
      </c>
      <c r="Q12" s="1">
        <f t="shared" si="0"/>
        <v>83.333333333333329</v>
      </c>
      <c r="S12" s="19">
        <v>30</v>
      </c>
      <c r="T12" s="1">
        <v>83.3333333333333</v>
      </c>
      <c r="U12" s="18" t="s">
        <v>151</v>
      </c>
      <c r="V12" s="23">
        <v>0.86666666666666703</v>
      </c>
      <c r="X12" s="1" t="s">
        <v>12</v>
      </c>
    </row>
    <row r="13" spans="1:24" ht="30" x14ac:dyDescent="0.25">
      <c r="A13" s="1" t="s">
        <v>27</v>
      </c>
      <c r="C13" s="1">
        <v>15216</v>
      </c>
      <c r="D13" s="1">
        <v>10</v>
      </c>
      <c r="E13" s="1">
        <v>2</v>
      </c>
      <c r="F13" s="1">
        <v>10</v>
      </c>
      <c r="G13" s="1">
        <v>0</v>
      </c>
      <c r="H13" s="1" t="s">
        <v>8</v>
      </c>
      <c r="J13" s="1">
        <v>82.505257623554201</v>
      </c>
      <c r="K13" s="3">
        <v>83.997108307045195</v>
      </c>
      <c r="L13" s="4">
        <v>84.700315457413197</v>
      </c>
      <c r="M13" s="18" t="s">
        <v>152</v>
      </c>
      <c r="N13" s="1" t="s">
        <v>15</v>
      </c>
      <c r="O13" s="3">
        <v>1</v>
      </c>
      <c r="P13" s="4">
        <v>5</v>
      </c>
      <c r="Q13" s="1">
        <f t="shared" si="0"/>
        <v>50</v>
      </c>
      <c r="S13" s="19">
        <v>3804</v>
      </c>
      <c r="T13" s="1">
        <v>34.779179810725601</v>
      </c>
      <c r="U13" s="18" t="s">
        <v>152</v>
      </c>
      <c r="V13" s="23">
        <v>0.38590956887486899</v>
      </c>
      <c r="X13" s="1" t="s">
        <v>12</v>
      </c>
    </row>
    <row r="14" spans="1:24" ht="30" x14ac:dyDescent="0.25">
      <c r="A14" s="1" t="s">
        <v>28</v>
      </c>
      <c r="C14" s="1">
        <v>5501</v>
      </c>
      <c r="D14" s="1">
        <v>13</v>
      </c>
      <c r="E14" s="1">
        <v>9</v>
      </c>
      <c r="F14" s="1">
        <v>0</v>
      </c>
      <c r="G14" s="1">
        <v>13</v>
      </c>
      <c r="H14" s="1" t="s">
        <v>8</v>
      </c>
      <c r="J14" s="1">
        <v>34.484639156516998</v>
      </c>
      <c r="K14" s="3">
        <v>34.884566442465001</v>
      </c>
      <c r="L14" s="4">
        <v>35.757135066351601</v>
      </c>
      <c r="M14" s="18" t="s">
        <v>153</v>
      </c>
      <c r="N14" s="1" t="s">
        <v>15</v>
      </c>
      <c r="O14" s="3">
        <v>5</v>
      </c>
      <c r="P14" s="4">
        <v>10</v>
      </c>
      <c r="Q14" s="1">
        <f t="shared" si="0"/>
        <v>76.92307692307692</v>
      </c>
      <c r="S14" s="19">
        <v>1375</v>
      </c>
      <c r="T14" s="1">
        <v>32.654545454545499</v>
      </c>
      <c r="U14" s="18" t="s">
        <v>153</v>
      </c>
      <c r="V14" s="23">
        <v>0.33454545454545498</v>
      </c>
      <c r="X14" s="1" t="s">
        <v>12</v>
      </c>
    </row>
    <row r="15" spans="1:24" ht="30" x14ac:dyDescent="0.25">
      <c r="A15" s="1" t="s">
        <v>31</v>
      </c>
      <c r="C15" s="1">
        <v>8794</v>
      </c>
      <c r="D15" s="1">
        <v>16</v>
      </c>
      <c r="E15" s="1">
        <v>10</v>
      </c>
      <c r="F15" s="1">
        <v>16</v>
      </c>
      <c r="G15" s="1">
        <v>0</v>
      </c>
      <c r="H15" s="1" t="s">
        <v>8</v>
      </c>
      <c r="J15" s="1">
        <v>76.2792813281783</v>
      </c>
      <c r="K15" s="3">
        <v>76.700022742779197</v>
      </c>
      <c r="L15" s="4">
        <v>85.910848305662995</v>
      </c>
      <c r="M15" s="18" t="s">
        <v>159</v>
      </c>
      <c r="N15" s="1" t="s">
        <v>15</v>
      </c>
      <c r="O15" s="3">
        <v>4</v>
      </c>
      <c r="P15" s="4">
        <v>14</v>
      </c>
      <c r="Q15" s="1">
        <f t="shared" si="0"/>
        <v>87.5</v>
      </c>
      <c r="S15" s="19">
        <v>2198</v>
      </c>
      <c r="T15" s="1">
        <v>75.887170154686103</v>
      </c>
      <c r="U15" s="18" t="s">
        <v>159</v>
      </c>
      <c r="V15" s="23">
        <v>0.84258416742493203</v>
      </c>
      <c r="X15" s="1" t="s">
        <v>12</v>
      </c>
    </row>
    <row r="16" spans="1:24" ht="30" x14ac:dyDescent="0.25">
      <c r="A16" s="1" t="s">
        <v>35</v>
      </c>
      <c r="C16" s="1">
        <v>1848</v>
      </c>
      <c r="D16" s="1">
        <v>19</v>
      </c>
      <c r="E16" s="1">
        <v>7</v>
      </c>
      <c r="F16" s="1">
        <v>19</v>
      </c>
      <c r="G16" s="1">
        <v>0</v>
      </c>
      <c r="H16" s="1" t="s">
        <v>8</v>
      </c>
      <c r="J16" s="1">
        <v>14.6103896103896</v>
      </c>
      <c r="K16" s="3">
        <v>57.359307359307401</v>
      </c>
      <c r="L16" s="4">
        <v>90.097402597402606</v>
      </c>
      <c r="M16" s="18" t="s">
        <v>192</v>
      </c>
      <c r="N16" s="1" t="s">
        <v>15</v>
      </c>
      <c r="O16" s="3">
        <v>1</v>
      </c>
      <c r="P16" s="4">
        <v>8</v>
      </c>
      <c r="Q16" s="1">
        <f t="shared" si="0"/>
        <v>42.10526315789474</v>
      </c>
      <c r="S16" s="19">
        <v>462</v>
      </c>
      <c r="T16" s="1">
        <v>12.987012987012999</v>
      </c>
      <c r="U16" s="18" t="s">
        <v>192</v>
      </c>
      <c r="V16" s="23">
        <v>0.88095238095238104</v>
      </c>
      <c r="X16" s="1" t="s">
        <v>12</v>
      </c>
    </row>
    <row r="17" spans="1:24" ht="30" x14ac:dyDescent="0.25">
      <c r="A17" s="1" t="s">
        <v>36</v>
      </c>
      <c r="C17" s="1">
        <v>46399</v>
      </c>
      <c r="D17" s="1">
        <v>9</v>
      </c>
      <c r="E17" s="1">
        <v>7</v>
      </c>
      <c r="F17" s="1">
        <v>9</v>
      </c>
      <c r="G17" s="1">
        <v>0</v>
      </c>
      <c r="H17" s="1" t="s">
        <v>8</v>
      </c>
      <c r="J17" s="1">
        <v>92.116209401064694</v>
      </c>
      <c r="K17" s="3">
        <v>94.437380115950802</v>
      </c>
      <c r="L17" s="4">
        <v>94.739110756697301</v>
      </c>
      <c r="M17" s="18" t="s">
        <v>177</v>
      </c>
      <c r="N17" s="1" t="s">
        <v>15</v>
      </c>
      <c r="O17" s="3">
        <v>1</v>
      </c>
      <c r="P17" s="4">
        <v>6</v>
      </c>
      <c r="Q17" s="1">
        <f t="shared" si="0"/>
        <v>66.666666666666671</v>
      </c>
      <c r="S17" s="19">
        <v>11600</v>
      </c>
      <c r="T17" s="1">
        <v>92.241379310344797</v>
      </c>
      <c r="U17" s="18" t="s">
        <v>177</v>
      </c>
      <c r="V17" s="23">
        <v>0.95</v>
      </c>
      <c r="X17" s="1" t="s">
        <v>12</v>
      </c>
    </row>
    <row r="18" spans="1:24" ht="30" x14ac:dyDescent="0.25">
      <c r="A18" s="1" t="s">
        <v>37</v>
      </c>
      <c r="C18" s="1">
        <v>166</v>
      </c>
      <c r="D18" s="1">
        <v>60</v>
      </c>
      <c r="E18" s="1">
        <v>2</v>
      </c>
      <c r="F18" s="1">
        <v>60</v>
      </c>
      <c r="G18" s="1">
        <v>0</v>
      </c>
      <c r="H18" s="1" t="s">
        <v>8</v>
      </c>
      <c r="J18" s="1">
        <v>75.903614457831296</v>
      </c>
      <c r="K18" s="3">
        <v>77.710843373494001</v>
      </c>
      <c r="L18" s="4">
        <v>86.144578313253007</v>
      </c>
      <c r="M18" s="18" t="s">
        <v>167</v>
      </c>
      <c r="N18" s="1" t="s">
        <v>15</v>
      </c>
      <c r="O18" s="3">
        <v>3</v>
      </c>
      <c r="P18" s="4">
        <v>24</v>
      </c>
      <c r="Q18" s="1">
        <f>(P18*100)/D18</f>
        <v>40</v>
      </c>
      <c r="S18" s="19">
        <v>42</v>
      </c>
      <c r="T18" s="1">
        <v>26.1904761904762</v>
      </c>
      <c r="U18" s="18" t="s">
        <v>167</v>
      </c>
      <c r="V18" s="23">
        <v>0.28571428571428598</v>
      </c>
      <c r="X18" s="1" t="s">
        <v>12</v>
      </c>
    </row>
    <row r="19" spans="1:24" s="80" customFormat="1" ht="30" x14ac:dyDescent="0.25">
      <c r="A19" s="92" t="s">
        <v>39</v>
      </c>
      <c r="B19" s="96"/>
      <c r="C19" s="93">
        <v>214</v>
      </c>
      <c r="D19" s="80">
        <v>44</v>
      </c>
      <c r="E19" s="80">
        <v>2</v>
      </c>
      <c r="F19" s="80">
        <v>44</v>
      </c>
      <c r="G19" s="80">
        <v>0</v>
      </c>
      <c r="H19" s="92" t="s">
        <v>8</v>
      </c>
      <c r="I19" s="96"/>
      <c r="J19" s="93">
        <v>71.495327102803699</v>
      </c>
      <c r="K19" s="81">
        <v>81.308411214953296</v>
      </c>
      <c r="L19" s="82">
        <v>82.242990654205599</v>
      </c>
      <c r="M19" s="83" t="s">
        <v>179</v>
      </c>
      <c r="N19" s="80" t="s">
        <v>15</v>
      </c>
      <c r="O19" s="81">
        <v>1</v>
      </c>
      <c r="P19" s="82">
        <v>11</v>
      </c>
      <c r="Q19" s="92">
        <f t="shared" si="0"/>
        <v>25</v>
      </c>
      <c r="R19" s="96"/>
      <c r="S19" s="98">
        <v>53</v>
      </c>
      <c r="T19" s="80">
        <v>71.698113207547195</v>
      </c>
      <c r="U19" s="83" t="s">
        <v>179</v>
      </c>
      <c r="V19" s="100">
        <v>0.84905660377358505</v>
      </c>
      <c r="W19" s="96"/>
      <c r="X19" s="93" t="s">
        <v>12</v>
      </c>
    </row>
    <row r="20" spans="1:24" ht="45" x14ac:dyDescent="0.25">
      <c r="A20" s="1" t="s">
        <v>40</v>
      </c>
      <c r="C20" s="1">
        <v>2552</v>
      </c>
      <c r="D20" s="1">
        <v>60</v>
      </c>
      <c r="E20" s="1">
        <v>3</v>
      </c>
      <c r="F20" s="1">
        <v>0</v>
      </c>
      <c r="G20" s="1">
        <v>60</v>
      </c>
      <c r="H20" s="1" t="s">
        <v>8</v>
      </c>
      <c r="J20" s="1">
        <v>95.728840125391798</v>
      </c>
      <c r="K20" s="3">
        <v>95.807210031348006</v>
      </c>
      <c r="L20" s="4">
        <v>96.316614420062706</v>
      </c>
      <c r="M20" s="18" t="s">
        <v>180</v>
      </c>
      <c r="N20" s="1" t="s">
        <v>15</v>
      </c>
      <c r="O20" s="3">
        <v>15</v>
      </c>
      <c r="P20" s="4">
        <v>46</v>
      </c>
      <c r="Q20" s="1">
        <f t="shared" si="0"/>
        <v>76.666666666666671</v>
      </c>
      <c r="S20" s="19">
        <v>638</v>
      </c>
      <c r="T20" s="1">
        <v>96.238244514106597</v>
      </c>
      <c r="U20" s="18" t="s">
        <v>180</v>
      </c>
      <c r="V20" s="23">
        <v>0.96394984326018796</v>
      </c>
      <c r="X20" s="1" t="s">
        <v>12</v>
      </c>
    </row>
    <row r="21" spans="1:24" ht="30" x14ac:dyDescent="0.25">
      <c r="A21" s="1" t="s">
        <v>41</v>
      </c>
      <c r="C21" s="1">
        <v>4400</v>
      </c>
      <c r="D21" s="1">
        <v>40</v>
      </c>
      <c r="E21" s="1">
        <v>11</v>
      </c>
      <c r="F21" s="1">
        <v>40</v>
      </c>
      <c r="G21" s="1">
        <v>0</v>
      </c>
      <c r="H21" s="1" t="s">
        <v>8</v>
      </c>
      <c r="J21" s="1">
        <v>79.204545454545496</v>
      </c>
      <c r="K21" s="3">
        <v>80.181818181818201</v>
      </c>
      <c r="L21" s="4">
        <v>84.909090909090907</v>
      </c>
      <c r="M21" s="18" t="s">
        <v>181</v>
      </c>
      <c r="N21" s="1" t="s">
        <v>15</v>
      </c>
      <c r="O21" s="3">
        <v>3</v>
      </c>
      <c r="P21" s="4">
        <v>21</v>
      </c>
      <c r="Q21" s="1">
        <f t="shared" ref="Q21:Q22" si="1">(P21*100)/D21</f>
        <v>52.5</v>
      </c>
      <c r="S21" s="19">
        <v>1100</v>
      </c>
      <c r="T21" s="1">
        <v>8.6363636363636402</v>
      </c>
      <c r="U21" s="18" t="s">
        <v>181</v>
      </c>
      <c r="V21" s="23">
        <v>8.9090909090909096E-2</v>
      </c>
      <c r="X21" s="1" t="s">
        <v>12</v>
      </c>
    </row>
    <row r="22" spans="1:24" ht="30" x14ac:dyDescent="0.25">
      <c r="A22" s="1" t="s">
        <v>45</v>
      </c>
      <c r="C22" s="1">
        <v>3918</v>
      </c>
      <c r="D22" s="1">
        <v>11</v>
      </c>
      <c r="E22" s="1">
        <v>11</v>
      </c>
      <c r="F22" s="1">
        <v>11</v>
      </c>
      <c r="G22" s="1">
        <v>0</v>
      </c>
      <c r="H22" s="1" t="s">
        <v>8</v>
      </c>
      <c r="J22" s="1">
        <v>44.818785094435903</v>
      </c>
      <c r="K22" s="3">
        <v>47.166921898928003</v>
      </c>
      <c r="L22" s="4">
        <v>51.786625829504899</v>
      </c>
      <c r="M22" s="18" t="s">
        <v>185</v>
      </c>
      <c r="N22" s="1" t="s">
        <v>15</v>
      </c>
      <c r="O22" s="3">
        <v>1</v>
      </c>
      <c r="P22" s="4">
        <v>4</v>
      </c>
      <c r="Q22" s="1">
        <f t="shared" si="1"/>
        <v>36.363636363636367</v>
      </c>
      <c r="S22" s="19">
        <v>980</v>
      </c>
      <c r="T22" s="1">
        <v>39.387755102040799</v>
      </c>
      <c r="U22" s="18" t="s">
        <v>185</v>
      </c>
      <c r="V22" s="23">
        <v>0.530612244897959</v>
      </c>
      <c r="X22" s="1" t="s">
        <v>12</v>
      </c>
    </row>
    <row r="23" spans="1:24" ht="30" x14ac:dyDescent="0.25">
      <c r="A23" s="1" t="s">
        <v>46</v>
      </c>
      <c r="C23" s="1">
        <v>81</v>
      </c>
      <c r="D23" s="1">
        <v>16</v>
      </c>
      <c r="E23" s="1">
        <v>7</v>
      </c>
      <c r="F23" s="1">
        <v>0</v>
      </c>
      <c r="G23" s="1">
        <v>16</v>
      </c>
      <c r="H23" s="1" t="s">
        <v>8</v>
      </c>
      <c r="J23" s="1">
        <v>96.296296296296305</v>
      </c>
      <c r="K23" s="3">
        <v>96.296296296296305</v>
      </c>
      <c r="L23" s="4">
        <v>98.765432098765402</v>
      </c>
      <c r="M23" s="18" t="s">
        <v>186</v>
      </c>
      <c r="N23" s="1" t="s">
        <v>15</v>
      </c>
      <c r="O23" s="3">
        <v>3</v>
      </c>
      <c r="P23" s="4">
        <v>15</v>
      </c>
      <c r="Q23" s="1">
        <f>(P23*100)/D23</f>
        <v>93.75</v>
      </c>
      <c r="S23" s="19">
        <v>20</v>
      </c>
      <c r="T23" s="1">
        <v>80</v>
      </c>
      <c r="U23" s="18" t="s">
        <v>186</v>
      </c>
      <c r="V23" s="79">
        <v>0.85</v>
      </c>
      <c r="X23" s="1" t="s">
        <v>12</v>
      </c>
    </row>
    <row r="24" spans="1:24" s="69" customFormat="1" ht="30" customHeight="1" x14ac:dyDescent="0.25">
      <c r="A24" s="69" t="s">
        <v>38</v>
      </c>
      <c r="B24" s="75"/>
      <c r="C24" s="69">
        <v>3678</v>
      </c>
      <c r="D24" s="69">
        <v>57</v>
      </c>
      <c r="E24" s="69">
        <v>2</v>
      </c>
      <c r="F24" s="69">
        <v>57</v>
      </c>
      <c r="G24" s="69">
        <v>0</v>
      </c>
      <c r="H24" s="69" t="s">
        <v>8</v>
      </c>
      <c r="I24" s="75"/>
      <c r="J24" s="69">
        <v>86.487221315932601</v>
      </c>
      <c r="K24" s="72">
        <v>88.417618270799395</v>
      </c>
      <c r="L24" s="73">
        <v>91.816204458945094</v>
      </c>
      <c r="M24" s="74" t="s">
        <v>178</v>
      </c>
      <c r="N24" s="69" t="s">
        <v>15</v>
      </c>
      <c r="O24" s="72">
        <v>11</v>
      </c>
      <c r="P24" s="73">
        <v>46</v>
      </c>
      <c r="Q24" s="69">
        <f>(P24*100)/D24</f>
        <v>80.701754385964918</v>
      </c>
      <c r="R24" s="75"/>
      <c r="S24" s="71">
        <v>919</v>
      </c>
      <c r="T24" s="69">
        <v>63.656147986942301</v>
      </c>
      <c r="U24" s="74" t="s">
        <v>178</v>
      </c>
      <c r="V24" s="76">
        <v>0.63656147986942302</v>
      </c>
      <c r="W24" s="75"/>
      <c r="X24" s="69" t="s">
        <v>12</v>
      </c>
    </row>
    <row r="25" spans="1:24" s="69" customFormat="1" ht="30" x14ac:dyDescent="0.25">
      <c r="A25" s="69" t="s">
        <v>44</v>
      </c>
      <c r="B25" s="75"/>
      <c r="C25" s="69">
        <v>142</v>
      </c>
      <c r="D25" s="69">
        <v>13</v>
      </c>
      <c r="E25" s="69">
        <v>3</v>
      </c>
      <c r="F25" s="69">
        <v>13</v>
      </c>
      <c r="G25" s="69">
        <v>0</v>
      </c>
      <c r="H25" s="69" t="s">
        <v>8</v>
      </c>
      <c r="I25" s="75"/>
      <c r="J25" s="69">
        <v>97.887323943661997</v>
      </c>
      <c r="K25" s="72">
        <v>97.887323943661997</v>
      </c>
      <c r="L25" s="73">
        <v>99.295774647887299</v>
      </c>
      <c r="M25" s="74" t="s">
        <v>184</v>
      </c>
      <c r="N25" s="69" t="s">
        <v>15</v>
      </c>
      <c r="O25" s="72">
        <v>4</v>
      </c>
      <c r="P25" s="73">
        <v>11</v>
      </c>
      <c r="Q25" s="69">
        <f>(P25*100)/D25</f>
        <v>84.615384615384613</v>
      </c>
      <c r="R25" s="75"/>
      <c r="S25" s="71">
        <v>36</v>
      </c>
      <c r="T25" s="69">
        <v>97.2222222222222</v>
      </c>
      <c r="U25" s="74" t="s">
        <v>184</v>
      </c>
      <c r="V25" s="76">
        <v>0.97222222222222199</v>
      </c>
      <c r="W25" s="75"/>
      <c r="X25" s="69" t="s">
        <v>12</v>
      </c>
    </row>
    <row r="26" spans="1:24" s="86" customFormat="1" ht="30" x14ac:dyDescent="0.25">
      <c r="A26" s="86" t="s">
        <v>29</v>
      </c>
      <c r="B26" s="75"/>
      <c r="C26" s="86">
        <v>4515</v>
      </c>
      <c r="D26" s="86">
        <v>22</v>
      </c>
      <c r="E26" s="86">
        <v>2</v>
      </c>
      <c r="F26" s="86">
        <v>0</v>
      </c>
      <c r="G26" s="86">
        <v>22</v>
      </c>
      <c r="H26" s="86" t="s">
        <v>8</v>
      </c>
      <c r="I26" s="75"/>
      <c r="J26" s="86">
        <v>99.955703211517203</v>
      </c>
      <c r="K26" s="87">
        <v>99.955703211517203</v>
      </c>
      <c r="L26" s="88">
        <v>99.955703211517203</v>
      </c>
      <c r="M26" s="89" t="s">
        <v>187</v>
      </c>
      <c r="N26" s="86" t="s">
        <v>161</v>
      </c>
      <c r="O26" s="87">
        <v>1</v>
      </c>
      <c r="P26" s="88">
        <v>22</v>
      </c>
      <c r="Q26" s="86">
        <f>(P26*100)/D26</f>
        <v>100</v>
      </c>
      <c r="R26" s="75"/>
      <c r="S26" s="90">
        <v>1129</v>
      </c>
      <c r="T26" s="86">
        <v>91.674047829938004</v>
      </c>
      <c r="U26" s="89" t="s">
        <v>187</v>
      </c>
      <c r="V26" s="91">
        <v>0.91674047829937999</v>
      </c>
      <c r="W26" s="75"/>
      <c r="X26" s="86" t="s">
        <v>12</v>
      </c>
    </row>
    <row r="27" spans="1:24" s="69" customFormat="1" ht="30.75" thickBot="1" x14ac:dyDescent="0.3">
      <c r="A27" s="69" t="s">
        <v>32</v>
      </c>
      <c r="B27" s="75"/>
      <c r="C27" s="69">
        <v>70</v>
      </c>
      <c r="D27" s="69">
        <v>8</v>
      </c>
      <c r="E27" s="69">
        <v>3</v>
      </c>
      <c r="F27" s="69">
        <v>0</v>
      </c>
      <c r="G27" s="69">
        <v>8</v>
      </c>
      <c r="H27" s="69" t="s">
        <v>8</v>
      </c>
      <c r="I27" s="75"/>
      <c r="J27" s="69">
        <v>72.857142857142804</v>
      </c>
      <c r="K27" s="72">
        <v>72.857142857142804</v>
      </c>
      <c r="L27" s="73">
        <v>72.857142857142804</v>
      </c>
      <c r="M27" s="74" t="s">
        <v>189</v>
      </c>
      <c r="N27" s="69" t="s">
        <v>161</v>
      </c>
      <c r="O27" s="72">
        <v>7</v>
      </c>
      <c r="P27" s="73">
        <v>8</v>
      </c>
      <c r="Q27" s="69">
        <f>(P27*100)/D27</f>
        <v>100</v>
      </c>
      <c r="R27" s="75"/>
      <c r="S27" s="71">
        <v>17</v>
      </c>
      <c r="T27" s="69">
        <v>70.588235294117695</v>
      </c>
      <c r="U27" s="74" t="s">
        <v>189</v>
      </c>
      <c r="V27" s="76">
        <v>0.70588235294117696</v>
      </c>
      <c r="W27" s="75"/>
      <c r="X27" s="69" t="s">
        <v>12</v>
      </c>
    </row>
    <row r="28" spans="1:24" s="15" customFormat="1" ht="31.5" thickTop="1" thickBot="1" x14ac:dyDescent="0.3">
      <c r="A28" s="13" t="s">
        <v>24</v>
      </c>
      <c r="B28" s="21"/>
      <c r="C28" s="15">
        <v>22445</v>
      </c>
      <c r="D28" s="15">
        <v>6</v>
      </c>
      <c r="E28" s="15">
        <v>18</v>
      </c>
      <c r="F28" s="15">
        <v>0</v>
      </c>
      <c r="G28" s="15">
        <v>6</v>
      </c>
      <c r="H28" s="15" t="s">
        <v>8</v>
      </c>
      <c r="I28" s="21"/>
      <c r="J28" s="15">
        <v>34.987747828024098</v>
      </c>
      <c r="K28" s="16">
        <v>34.987747828024098</v>
      </c>
      <c r="L28" s="17">
        <v>34.987747828024098</v>
      </c>
      <c r="M28" s="22" t="s">
        <v>149</v>
      </c>
      <c r="N28" s="15" t="s">
        <v>19</v>
      </c>
      <c r="O28" s="16">
        <v>6</v>
      </c>
      <c r="P28" s="17">
        <v>6</v>
      </c>
      <c r="Q28" s="15">
        <f t="shared" ref="Q28:Q37" si="2">(P28*100)/D28</f>
        <v>100</v>
      </c>
      <c r="R28" s="21"/>
      <c r="S28" s="20">
        <v>5611</v>
      </c>
      <c r="T28" s="15">
        <v>5.3466405275352E-2</v>
      </c>
      <c r="U28" s="22" t="s">
        <v>149</v>
      </c>
      <c r="V28" s="24">
        <v>5.3466405275351999E-4</v>
      </c>
      <c r="W28" s="21"/>
      <c r="X28" s="15" t="s">
        <v>12</v>
      </c>
    </row>
    <row r="29" spans="1:24" s="15" customFormat="1" ht="31.5" thickTop="1" thickBot="1" x14ac:dyDescent="0.3">
      <c r="A29" s="13" t="s">
        <v>30</v>
      </c>
      <c r="B29" s="21"/>
      <c r="C29" s="15">
        <v>10368</v>
      </c>
      <c r="D29" s="15">
        <v>8</v>
      </c>
      <c r="E29" s="15">
        <v>5</v>
      </c>
      <c r="F29" s="15">
        <v>0</v>
      </c>
      <c r="G29" s="15">
        <v>8</v>
      </c>
      <c r="H29" s="15" t="s">
        <v>8</v>
      </c>
      <c r="I29" s="21"/>
      <c r="J29" s="15">
        <v>89.3229166666667</v>
      </c>
      <c r="K29" s="16">
        <v>89.486882716049394</v>
      </c>
      <c r="L29" s="17">
        <v>89.486882716049394</v>
      </c>
      <c r="M29" s="22" t="s">
        <v>188</v>
      </c>
      <c r="N29" s="15" t="s">
        <v>162</v>
      </c>
      <c r="O29" s="16">
        <v>7</v>
      </c>
      <c r="P29" s="17">
        <v>7</v>
      </c>
      <c r="Q29" s="15">
        <f t="shared" si="2"/>
        <v>87.5</v>
      </c>
      <c r="R29" s="21"/>
      <c r="S29" s="20">
        <v>2592</v>
      </c>
      <c r="T29" s="15">
        <v>91.049382716049394</v>
      </c>
      <c r="U29" s="22" t="s">
        <v>188</v>
      </c>
      <c r="V29" s="24">
        <v>0.91049382716049398</v>
      </c>
      <c r="W29" s="21"/>
      <c r="X29" s="15" t="s">
        <v>12</v>
      </c>
    </row>
    <row r="30" spans="1:24" s="15" customFormat="1" ht="31.5" thickTop="1" thickBot="1" x14ac:dyDescent="0.3">
      <c r="A30" s="13" t="s">
        <v>33</v>
      </c>
      <c r="B30" s="21"/>
      <c r="C30" s="15">
        <v>5920</v>
      </c>
      <c r="D30" s="15">
        <v>20</v>
      </c>
      <c r="E30" s="15">
        <v>2</v>
      </c>
      <c r="F30" s="15">
        <v>20</v>
      </c>
      <c r="G30" s="15">
        <v>0</v>
      </c>
      <c r="H30" s="15" t="s">
        <v>8</v>
      </c>
      <c r="I30" s="21"/>
      <c r="J30" s="15">
        <v>97.888513513513502</v>
      </c>
      <c r="K30" s="16">
        <v>97.888513513513502</v>
      </c>
      <c r="L30" s="17">
        <v>97.888513513513502</v>
      </c>
      <c r="M30" s="22" t="s">
        <v>190</v>
      </c>
      <c r="N30" s="15" t="s">
        <v>19</v>
      </c>
      <c r="O30" s="16">
        <v>20</v>
      </c>
      <c r="P30" s="17">
        <v>20</v>
      </c>
      <c r="Q30" s="15">
        <f t="shared" si="2"/>
        <v>100</v>
      </c>
      <c r="R30" s="21"/>
      <c r="S30" s="20">
        <v>1480</v>
      </c>
      <c r="T30" s="15">
        <v>98.3783783783784</v>
      </c>
      <c r="U30" s="22" t="s">
        <v>190</v>
      </c>
      <c r="V30" s="24">
        <v>0.98378378378378395</v>
      </c>
      <c r="W30" s="21"/>
      <c r="X30" s="15" t="s">
        <v>12</v>
      </c>
    </row>
    <row r="31" spans="1:24" s="15" customFormat="1" ht="31.5" thickTop="1" thickBot="1" x14ac:dyDescent="0.3">
      <c r="A31" s="13" t="s">
        <v>42</v>
      </c>
      <c r="B31" s="21"/>
      <c r="C31" s="15">
        <v>5760</v>
      </c>
      <c r="D31" s="15">
        <v>21</v>
      </c>
      <c r="E31" s="15">
        <v>3</v>
      </c>
      <c r="F31" s="15">
        <v>6</v>
      </c>
      <c r="G31" s="15">
        <v>15</v>
      </c>
      <c r="H31" s="15" t="s">
        <v>8</v>
      </c>
      <c r="I31" s="21"/>
      <c r="J31" s="15">
        <v>95.6944444444444</v>
      </c>
      <c r="K31" s="16">
        <v>95.6944444444444</v>
      </c>
      <c r="L31" s="17">
        <v>95.7118055555556</v>
      </c>
      <c r="M31" s="22" t="s">
        <v>182</v>
      </c>
      <c r="N31" s="15" t="s">
        <v>162</v>
      </c>
      <c r="O31" s="16">
        <v>12</v>
      </c>
      <c r="P31" s="17">
        <v>20</v>
      </c>
      <c r="Q31" s="15">
        <f t="shared" si="2"/>
        <v>95.238095238095241</v>
      </c>
      <c r="R31" s="21"/>
      <c r="S31" s="20">
        <v>1440</v>
      </c>
      <c r="T31" s="15">
        <v>95.3472222222222</v>
      </c>
      <c r="U31" s="22" t="s">
        <v>182</v>
      </c>
      <c r="V31" s="24">
        <v>0.95347222222222205</v>
      </c>
      <c r="W31" s="21"/>
      <c r="X31" s="15" t="s">
        <v>12</v>
      </c>
    </row>
    <row r="32" spans="1:24" s="15" customFormat="1" ht="31.5" thickTop="1" thickBot="1" x14ac:dyDescent="0.3">
      <c r="A32" s="13" t="s">
        <v>43</v>
      </c>
      <c r="B32" s="21"/>
      <c r="C32" s="15">
        <v>5920</v>
      </c>
      <c r="D32" s="15">
        <v>20</v>
      </c>
      <c r="E32" s="15">
        <v>2</v>
      </c>
      <c r="F32" s="15">
        <v>20</v>
      </c>
      <c r="G32" s="15">
        <v>0</v>
      </c>
      <c r="H32" s="15" t="s">
        <v>8</v>
      </c>
      <c r="I32" s="21"/>
      <c r="J32" s="15">
        <v>97.837837837837796</v>
      </c>
      <c r="K32" s="16">
        <v>97.837837837837796</v>
      </c>
      <c r="L32" s="17">
        <v>97.837837837837796</v>
      </c>
      <c r="M32" s="22" t="s">
        <v>183</v>
      </c>
      <c r="N32" s="15" t="s">
        <v>19</v>
      </c>
      <c r="O32" s="16">
        <v>20</v>
      </c>
      <c r="P32" s="17">
        <v>20</v>
      </c>
      <c r="Q32" s="15">
        <f t="shared" si="2"/>
        <v>100</v>
      </c>
      <c r="R32" s="21"/>
      <c r="S32" s="20">
        <v>1480</v>
      </c>
      <c r="T32" s="15">
        <v>97.905405405405403</v>
      </c>
      <c r="U32" s="22" t="s">
        <v>183</v>
      </c>
      <c r="V32" s="24">
        <v>0.97905405405405399</v>
      </c>
      <c r="W32" s="21"/>
      <c r="X32" s="15" t="s">
        <v>12</v>
      </c>
    </row>
    <row r="33" spans="1:24" s="104" customFormat="1" ht="31.5" thickTop="1" thickBot="1" x14ac:dyDescent="0.3">
      <c r="A33" s="102" t="s">
        <v>18</v>
      </c>
      <c r="B33" s="103"/>
      <c r="C33" s="104">
        <v>1382</v>
      </c>
      <c r="D33" s="104">
        <v>6</v>
      </c>
      <c r="E33" s="104">
        <v>4</v>
      </c>
      <c r="F33" s="104">
        <v>0</v>
      </c>
      <c r="G33" s="104">
        <v>6</v>
      </c>
      <c r="H33" s="104" t="s">
        <v>8</v>
      </c>
      <c r="I33" s="103"/>
      <c r="J33" s="104">
        <v>87.843704775687399</v>
      </c>
      <c r="K33" s="105">
        <v>88.639652677279301</v>
      </c>
      <c r="L33" s="106">
        <v>88.639652677279301</v>
      </c>
      <c r="M33" s="107" t="s">
        <v>65</v>
      </c>
      <c r="N33" s="104" t="s">
        <v>162</v>
      </c>
      <c r="O33" s="105">
        <v>4</v>
      </c>
      <c r="P33" s="106">
        <v>4</v>
      </c>
      <c r="Q33" s="104">
        <f>(P33*100)/D33</f>
        <v>66.666666666666671</v>
      </c>
      <c r="R33" s="103"/>
      <c r="S33" s="108">
        <v>346</v>
      </c>
      <c r="T33" s="104">
        <v>67.630057803468205</v>
      </c>
      <c r="U33" s="107" t="s">
        <v>65</v>
      </c>
      <c r="V33" s="109">
        <v>0.66184971098265899</v>
      </c>
      <c r="W33" s="103"/>
      <c r="X33" s="104" t="s">
        <v>12</v>
      </c>
    </row>
    <row r="34" spans="1:24" s="25" customFormat="1" ht="30.75" thickTop="1" x14ac:dyDescent="0.25">
      <c r="A34" s="25" t="s">
        <v>13</v>
      </c>
      <c r="B34" s="31"/>
      <c r="C34" s="25">
        <v>36178</v>
      </c>
      <c r="D34" s="25">
        <v>14</v>
      </c>
      <c r="E34" s="25">
        <v>2</v>
      </c>
      <c r="F34" s="25">
        <v>5</v>
      </c>
      <c r="G34" s="25">
        <f>D34-F34</f>
        <v>9</v>
      </c>
      <c r="H34" s="25" t="s">
        <v>8</v>
      </c>
      <c r="I34" s="31"/>
      <c r="J34" s="25">
        <v>82.622035491182501</v>
      </c>
      <c r="K34" s="28">
        <v>82.630327823539204</v>
      </c>
      <c r="L34" s="29">
        <v>82.630327823539204</v>
      </c>
      <c r="M34" s="30" t="s">
        <v>63</v>
      </c>
      <c r="N34" s="25" t="s">
        <v>15</v>
      </c>
      <c r="O34" s="28">
        <v>12</v>
      </c>
      <c r="P34" s="29">
        <v>12</v>
      </c>
      <c r="Q34" s="25">
        <f t="shared" si="2"/>
        <v>85.714285714285708</v>
      </c>
      <c r="R34" s="31"/>
      <c r="S34" s="27">
        <v>9044</v>
      </c>
      <c r="T34" s="25">
        <v>83.071649712516603</v>
      </c>
      <c r="U34" s="30" t="s">
        <v>63</v>
      </c>
      <c r="V34" s="32">
        <v>0.83005307386112304</v>
      </c>
      <c r="W34" s="31"/>
      <c r="X34" s="25" t="s">
        <v>12</v>
      </c>
    </row>
    <row r="35" spans="1:24" s="25" customFormat="1" ht="30" x14ac:dyDescent="0.25">
      <c r="A35" s="25" t="s">
        <v>23</v>
      </c>
      <c r="B35" s="31"/>
      <c r="C35" s="25">
        <v>64</v>
      </c>
      <c r="D35" s="25">
        <v>19</v>
      </c>
      <c r="E35" s="25">
        <v>2</v>
      </c>
      <c r="F35" s="25">
        <v>6</v>
      </c>
      <c r="G35" s="25">
        <v>13</v>
      </c>
      <c r="H35" s="25" t="s">
        <v>8</v>
      </c>
      <c r="I35" s="31"/>
      <c r="J35" s="25">
        <v>89.0625</v>
      </c>
      <c r="K35" s="28">
        <v>90.625</v>
      </c>
      <c r="L35" s="29">
        <v>95.3125</v>
      </c>
      <c r="M35" s="30" t="s">
        <v>67</v>
      </c>
      <c r="N35" s="25" t="s">
        <v>15</v>
      </c>
      <c r="O35" s="28">
        <v>1</v>
      </c>
      <c r="P35" s="29">
        <v>7</v>
      </c>
      <c r="Q35" s="25">
        <f t="shared" si="2"/>
        <v>36.842105263157897</v>
      </c>
      <c r="R35" s="31"/>
      <c r="S35" s="27">
        <v>16</v>
      </c>
      <c r="T35" s="25">
        <v>81.25</v>
      </c>
      <c r="U35" s="30" t="s">
        <v>67</v>
      </c>
      <c r="V35" s="32">
        <v>0.5625</v>
      </c>
      <c r="W35" s="31"/>
      <c r="X35" s="25" t="s">
        <v>12</v>
      </c>
    </row>
    <row r="36" spans="1:24" s="25" customFormat="1" ht="30" x14ac:dyDescent="0.25">
      <c r="A36" s="25" t="s">
        <v>53</v>
      </c>
      <c r="B36" s="31"/>
      <c r="C36" s="25">
        <v>2490</v>
      </c>
      <c r="D36" s="25">
        <v>41</v>
      </c>
      <c r="E36" s="25">
        <v>23</v>
      </c>
      <c r="F36" s="25">
        <v>27</v>
      </c>
      <c r="G36" s="25">
        <v>14</v>
      </c>
      <c r="H36" s="25" t="s">
        <v>8</v>
      </c>
      <c r="I36" s="31"/>
      <c r="J36" s="25">
        <v>25.3012048192771</v>
      </c>
      <c r="K36" s="28">
        <v>98.514056224899605</v>
      </c>
      <c r="L36" s="29">
        <v>99.437751004016107</v>
      </c>
      <c r="M36" s="30" t="s">
        <v>68</v>
      </c>
      <c r="N36" s="25" t="s">
        <v>15</v>
      </c>
      <c r="O36" s="28">
        <v>1</v>
      </c>
      <c r="P36" s="29">
        <v>14</v>
      </c>
      <c r="Q36" s="25">
        <f t="shared" si="2"/>
        <v>34.146341463414636</v>
      </c>
      <c r="R36" s="31"/>
      <c r="S36" s="27">
        <v>623</v>
      </c>
      <c r="T36" s="25">
        <v>64.2054574638844</v>
      </c>
      <c r="U36" s="30" t="s">
        <v>68</v>
      </c>
      <c r="V36" s="32">
        <v>0.63884430176564999</v>
      </c>
      <c r="W36" s="31"/>
      <c r="X36" s="25" t="s">
        <v>12</v>
      </c>
    </row>
    <row r="37" spans="1:24" s="25" customFormat="1" ht="30" x14ac:dyDescent="0.25">
      <c r="A37" s="25" t="s">
        <v>34</v>
      </c>
      <c r="B37" s="31"/>
      <c r="C37" s="25">
        <v>5148</v>
      </c>
      <c r="D37" s="25">
        <v>36</v>
      </c>
      <c r="E37" s="25">
        <v>7</v>
      </c>
      <c r="F37" s="25">
        <v>36</v>
      </c>
      <c r="G37" s="25">
        <v>0</v>
      </c>
      <c r="H37" s="25" t="s">
        <v>8</v>
      </c>
      <c r="I37" s="31"/>
      <c r="J37" s="25">
        <v>80.128205128205096</v>
      </c>
      <c r="K37" s="28">
        <v>80.244755244755197</v>
      </c>
      <c r="L37" s="29">
        <v>81.507381507381496</v>
      </c>
      <c r="M37" s="30" t="s">
        <v>191</v>
      </c>
      <c r="N37" s="25" t="s">
        <v>15</v>
      </c>
      <c r="O37" s="28">
        <v>4</v>
      </c>
      <c r="P37" s="29">
        <v>16</v>
      </c>
      <c r="Q37" s="25">
        <f t="shared" si="2"/>
        <v>44.444444444444443</v>
      </c>
      <c r="R37" s="31"/>
      <c r="S37" s="27">
        <v>1287</v>
      </c>
      <c r="T37" s="25">
        <v>75.990675990675996</v>
      </c>
      <c r="U37" s="30" t="s">
        <v>191</v>
      </c>
      <c r="V37" s="32">
        <v>0.75835275835275795</v>
      </c>
      <c r="W37" s="31"/>
      <c r="X37" s="25" t="s">
        <v>12</v>
      </c>
    </row>
    <row r="39" spans="1:24" ht="29.25" customHeight="1" x14ac:dyDescent="0.25">
      <c r="K39" s="135"/>
      <c r="L39" s="135"/>
      <c r="M39" s="135"/>
    </row>
    <row r="41" spans="1:24" ht="24.75" customHeight="1" x14ac:dyDescent="0.25">
      <c r="C41" s="126" t="s">
        <v>196</v>
      </c>
      <c r="D41" s="125"/>
      <c r="E41" s="125"/>
      <c r="H41" s="1">
        <v>34</v>
      </c>
      <c r="K41" s="125"/>
      <c r="L41" s="125"/>
      <c r="M41" s="125"/>
    </row>
    <row r="42" spans="1:24" ht="24.75" customHeight="1" x14ac:dyDescent="0.25">
      <c r="C42" s="111"/>
      <c r="D42" s="110"/>
      <c r="E42" s="110"/>
      <c r="K42" s="110"/>
      <c r="L42" s="110"/>
      <c r="M42" s="110"/>
    </row>
    <row r="43" spans="1:24" ht="24.75" customHeight="1" x14ac:dyDescent="0.25">
      <c r="C43" s="130" t="s">
        <v>199</v>
      </c>
      <c r="D43" s="129"/>
      <c r="E43" s="129"/>
      <c r="F43" s="129"/>
      <c r="K43" s="110"/>
      <c r="L43" s="110"/>
      <c r="M43" s="110"/>
    </row>
    <row r="44" spans="1:24" ht="24.75" customHeight="1" x14ac:dyDescent="0.25">
      <c r="C44" s="118" t="s">
        <v>198</v>
      </c>
      <c r="D44" s="119"/>
      <c r="E44" s="119"/>
      <c r="F44" s="57"/>
      <c r="G44" s="57"/>
      <c r="H44" s="120">
        <f>H41-H45</f>
        <v>29</v>
      </c>
      <c r="J44" s="1">
        <f>(H44*100)/H41</f>
        <v>85.294117647058826</v>
      </c>
      <c r="K44" s="112" t="s">
        <v>193</v>
      </c>
      <c r="L44" s="112"/>
      <c r="M44" s="112"/>
      <c r="P44" s="3"/>
    </row>
    <row r="45" spans="1:24" ht="24.75" customHeight="1" x14ac:dyDescent="0.25">
      <c r="C45" s="85" t="s">
        <v>197</v>
      </c>
      <c r="D45" s="85"/>
      <c r="E45" s="85"/>
      <c r="F45" s="85"/>
      <c r="G45" s="52"/>
      <c r="H45" s="1">
        <v>5</v>
      </c>
      <c r="J45" s="1">
        <f>(H45*100)/H41</f>
        <v>14.705882352941176</v>
      </c>
      <c r="K45" s="112" t="s">
        <v>193</v>
      </c>
      <c r="L45" s="112"/>
      <c r="M45" s="112"/>
      <c r="P45" s="3"/>
    </row>
    <row r="46" spans="1:24" ht="27.75" customHeight="1" x14ac:dyDescent="0.25">
      <c r="K46" s="135"/>
      <c r="L46" s="135"/>
      <c r="M46" s="135"/>
      <c r="P46" s="3"/>
    </row>
    <row r="47" spans="1:24" ht="48" customHeight="1" x14ac:dyDescent="0.25">
      <c r="C47" s="130" t="s">
        <v>206</v>
      </c>
      <c r="D47" s="129"/>
      <c r="E47" s="129"/>
      <c r="F47" s="129"/>
      <c r="G47" s="129"/>
    </row>
    <row r="48" spans="1:24" ht="25.5" customHeight="1" x14ac:dyDescent="0.25">
      <c r="C48" s="114"/>
      <c r="D48" s="113"/>
      <c r="E48" s="113"/>
      <c r="F48" s="113"/>
      <c r="G48" s="113"/>
    </row>
    <row r="49" spans="3:11" ht="29.25" customHeight="1" x14ac:dyDescent="0.25">
      <c r="C49" s="131" t="s">
        <v>200</v>
      </c>
      <c r="D49" s="132"/>
      <c r="E49" s="132"/>
      <c r="F49" s="132"/>
      <c r="G49" s="132"/>
      <c r="H49" s="120">
        <f>H41-(H51+H50)</f>
        <v>20</v>
      </c>
      <c r="J49" s="1">
        <f>(H49*100)/H41</f>
        <v>58.823529411764703</v>
      </c>
      <c r="K49" s="112" t="s">
        <v>193</v>
      </c>
    </row>
    <row r="50" spans="3:11" ht="22.5" customHeight="1" x14ac:dyDescent="0.25">
      <c r="C50" s="130" t="s">
        <v>194</v>
      </c>
      <c r="D50" s="125"/>
      <c r="E50" s="125"/>
      <c r="F50" s="125"/>
      <c r="G50" s="125"/>
      <c r="H50" s="1">
        <v>9</v>
      </c>
      <c r="J50" s="1">
        <f>(H50*100)/H41</f>
        <v>26.470588235294116</v>
      </c>
      <c r="K50" s="112" t="s">
        <v>193</v>
      </c>
    </row>
    <row r="51" spans="3:11" ht="24" customHeight="1" x14ac:dyDescent="0.25">
      <c r="C51" s="130" t="s">
        <v>201</v>
      </c>
      <c r="D51" s="125"/>
      <c r="E51" s="125"/>
      <c r="F51" s="125"/>
      <c r="G51" s="125"/>
      <c r="H51" s="1">
        <v>5</v>
      </c>
      <c r="J51" s="1">
        <f>(H51*100)/H41</f>
        <v>14.705882352941176</v>
      </c>
      <c r="K51" s="112" t="s">
        <v>193</v>
      </c>
    </row>
    <row r="52" spans="3:11" ht="27.75" customHeight="1" x14ac:dyDescent="0.25"/>
  </sheetData>
  <mergeCells count="12">
    <mergeCell ref="C51:G51"/>
    <mergeCell ref="C50:G50"/>
    <mergeCell ref="C49:G49"/>
    <mergeCell ref="L1:N1"/>
    <mergeCell ref="T1:V1"/>
    <mergeCell ref="C43:F43"/>
    <mergeCell ref="C47:G47"/>
    <mergeCell ref="D3:F3"/>
    <mergeCell ref="K41:M41"/>
    <mergeCell ref="C41:E41"/>
    <mergeCell ref="K46:M46"/>
    <mergeCell ref="K39:M3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N7" sqref="N7"/>
    </sheetView>
  </sheetViews>
  <sheetFormatPr defaultRowHeight="15" x14ac:dyDescent="0.25"/>
  <cols>
    <col min="1" max="1" width="15.42578125" style="1" customWidth="1"/>
    <col min="2" max="2" width="1.28515625" style="2" customWidth="1"/>
    <col min="3" max="3" width="10.7109375" style="1" customWidth="1"/>
    <col min="4" max="5" width="12.7109375" style="1" customWidth="1"/>
    <col min="6" max="8" width="13" style="1" customWidth="1"/>
    <col min="9" max="9" width="1.7109375" style="2" customWidth="1"/>
    <col min="10" max="10" width="14" style="1" customWidth="1"/>
    <col min="11" max="11" width="14" style="3" customWidth="1"/>
    <col min="12" max="12" width="10.7109375" style="4" customWidth="1"/>
    <col min="13" max="13" width="39.42578125" style="18" customWidth="1"/>
    <col min="14" max="14" width="9.85546875" style="1" customWidth="1"/>
    <col min="15" max="15" width="14.42578125" style="3" customWidth="1"/>
    <col min="16" max="16" width="9.85546875" style="4" customWidth="1"/>
    <col min="17" max="17" width="11.5703125" style="1" bestFit="1" customWidth="1"/>
    <col min="18" max="18" width="1.85546875" style="6" customWidth="1"/>
    <col min="19" max="19" width="10.7109375" style="19" customWidth="1"/>
    <col min="20" max="20" width="12.85546875" style="1" customWidth="1"/>
    <col min="21" max="21" width="40.28515625" style="18" customWidth="1"/>
    <col min="22" max="22" width="11.5703125" style="18" customWidth="1"/>
    <col min="23" max="23" width="1.85546875" style="2" customWidth="1"/>
    <col min="24" max="24" width="40.85546875" style="1" customWidth="1"/>
    <col min="25" max="16384" width="9.140625" style="1"/>
  </cols>
  <sheetData>
    <row r="1" spans="1:25" ht="51" customHeight="1" thickTop="1" thickBot="1" x14ac:dyDescent="0.3">
      <c r="I1" s="7"/>
      <c r="J1" s="8"/>
      <c r="K1" s="12"/>
      <c r="L1" s="133" t="s">
        <v>48</v>
      </c>
      <c r="M1" s="133"/>
      <c r="N1" s="133"/>
      <c r="O1" s="9"/>
      <c r="P1" s="10"/>
      <c r="Q1" s="11"/>
      <c r="R1" s="8"/>
      <c r="S1" s="78"/>
      <c r="T1" s="133" t="s">
        <v>49</v>
      </c>
      <c r="U1" s="133"/>
      <c r="V1" s="134"/>
      <c r="W1" s="77"/>
    </row>
    <row r="2" spans="1:25" ht="111" customHeight="1" thickTop="1" x14ac:dyDescent="0.25">
      <c r="A2" s="1" t="s">
        <v>0</v>
      </c>
      <c r="B2" s="5"/>
      <c r="C2" s="1" t="s">
        <v>50</v>
      </c>
      <c r="D2" s="1" t="s">
        <v>6</v>
      </c>
      <c r="E2" s="1" t="s">
        <v>3</v>
      </c>
      <c r="F2" s="1" t="s">
        <v>1</v>
      </c>
      <c r="G2" s="1" t="s">
        <v>2</v>
      </c>
      <c r="H2" s="1" t="s">
        <v>7</v>
      </c>
      <c r="I2" s="5"/>
      <c r="J2" s="1" t="s">
        <v>11</v>
      </c>
      <c r="K2" s="3" t="s">
        <v>16</v>
      </c>
      <c r="L2" s="4" t="s">
        <v>10</v>
      </c>
      <c r="M2" s="18" t="s">
        <v>54</v>
      </c>
      <c r="N2" s="1" t="s">
        <v>47</v>
      </c>
      <c r="O2" s="3" t="s">
        <v>17</v>
      </c>
      <c r="P2" s="4" t="s">
        <v>9</v>
      </c>
      <c r="Q2" s="1" t="s">
        <v>21</v>
      </c>
      <c r="S2" s="19" t="s">
        <v>51</v>
      </c>
      <c r="T2" s="1" t="s">
        <v>11</v>
      </c>
      <c r="U2" s="18" t="s">
        <v>56</v>
      </c>
      <c r="V2" s="18" t="s">
        <v>57</v>
      </c>
      <c r="W2" s="5"/>
      <c r="X2" s="1" t="s">
        <v>5</v>
      </c>
    </row>
    <row r="3" spans="1:25" ht="45" customHeight="1" x14ac:dyDescent="0.25">
      <c r="D3" s="132" t="s">
        <v>176</v>
      </c>
      <c r="E3" s="132"/>
      <c r="F3" s="132"/>
      <c r="V3" s="23"/>
    </row>
    <row r="4" spans="1:25" s="25" customFormat="1" ht="30.75" thickBot="1" x14ac:dyDescent="0.3">
      <c r="A4" s="25" t="s">
        <v>29</v>
      </c>
      <c r="B4" s="26"/>
      <c r="C4" s="25">
        <v>5080</v>
      </c>
      <c r="D4" s="25">
        <v>22</v>
      </c>
      <c r="E4" s="25">
        <v>2</v>
      </c>
      <c r="F4" s="25">
        <v>0</v>
      </c>
      <c r="G4" s="25">
        <v>22</v>
      </c>
      <c r="H4" s="25" t="s">
        <v>8</v>
      </c>
      <c r="I4" s="26"/>
      <c r="J4" s="25">
        <v>97.874015748031496</v>
      </c>
      <c r="K4" s="28">
        <v>99.645669291338606</v>
      </c>
      <c r="L4" s="29">
        <v>99.980314960629897</v>
      </c>
      <c r="M4" s="30" t="s">
        <v>156</v>
      </c>
      <c r="N4" s="25" t="s">
        <v>15</v>
      </c>
      <c r="O4" s="28">
        <v>1</v>
      </c>
      <c r="P4" s="29">
        <v>15</v>
      </c>
      <c r="Q4" s="25">
        <f t="shared" ref="Q4:Q11" si="0">(P4*100)/D4</f>
        <v>68.181818181818187</v>
      </c>
      <c r="R4" s="31"/>
      <c r="S4" s="27">
        <v>564</v>
      </c>
      <c r="T4" s="25">
        <v>87.588652482269495</v>
      </c>
      <c r="U4" s="30" t="s">
        <v>156</v>
      </c>
      <c r="V4" s="32">
        <v>0.83156028368794299</v>
      </c>
      <c r="W4" s="26"/>
      <c r="X4" s="25" t="s">
        <v>12</v>
      </c>
    </row>
    <row r="5" spans="1:25" s="15" customFormat="1" ht="31.5" thickTop="1" thickBot="1" x14ac:dyDescent="0.3">
      <c r="A5" s="13" t="s">
        <v>30</v>
      </c>
      <c r="B5" s="14"/>
      <c r="C5" s="15">
        <v>11664</v>
      </c>
      <c r="D5" s="15">
        <v>8</v>
      </c>
      <c r="E5" s="15">
        <v>5</v>
      </c>
      <c r="F5" s="15">
        <v>0</v>
      </c>
      <c r="G5" s="15">
        <v>8</v>
      </c>
      <c r="H5" s="15" t="s">
        <v>8</v>
      </c>
      <c r="I5" s="14"/>
      <c r="J5" s="15">
        <v>90.380658436214006</v>
      </c>
      <c r="K5" s="16">
        <v>90.380658436214006</v>
      </c>
      <c r="L5" s="17">
        <v>90.380658436214006</v>
      </c>
      <c r="M5" s="22" t="s">
        <v>157</v>
      </c>
      <c r="N5" s="15" t="s">
        <v>19</v>
      </c>
      <c r="O5" s="16">
        <v>8</v>
      </c>
      <c r="P5" s="17">
        <v>8</v>
      </c>
      <c r="Q5" s="15">
        <f t="shared" si="0"/>
        <v>100</v>
      </c>
      <c r="R5" s="21"/>
      <c r="S5" s="20">
        <v>1296</v>
      </c>
      <c r="T5" s="15">
        <v>88.811728395061706</v>
      </c>
      <c r="U5" s="22" t="s">
        <v>157</v>
      </c>
      <c r="V5" s="24">
        <v>0.88811728395061695</v>
      </c>
      <c r="W5" s="14"/>
      <c r="X5" s="15" t="s">
        <v>12</v>
      </c>
    </row>
    <row r="6" spans="1:25" ht="30.75" thickTop="1" x14ac:dyDescent="0.25">
      <c r="A6" s="1" t="s">
        <v>31</v>
      </c>
      <c r="C6" s="1">
        <v>9893</v>
      </c>
      <c r="D6" s="1">
        <v>16</v>
      </c>
      <c r="E6" s="1">
        <v>10</v>
      </c>
      <c r="F6" s="1">
        <v>16</v>
      </c>
      <c r="G6" s="1">
        <v>0</v>
      </c>
      <c r="H6" s="1" t="s">
        <v>8</v>
      </c>
      <c r="J6" s="1">
        <v>76.003234610330495</v>
      </c>
      <c r="K6" s="3">
        <v>76.549075103608601</v>
      </c>
      <c r="L6" s="4">
        <v>85.595875871828596</v>
      </c>
      <c r="M6" s="18" t="s">
        <v>159</v>
      </c>
      <c r="N6" s="1" t="s">
        <v>15</v>
      </c>
      <c r="O6" s="3">
        <v>4</v>
      </c>
      <c r="P6" s="4">
        <v>14</v>
      </c>
      <c r="Q6" s="1">
        <f t="shared" si="0"/>
        <v>87.5</v>
      </c>
      <c r="S6" s="19">
        <v>1099</v>
      </c>
      <c r="T6" s="1">
        <v>75.341219290263894</v>
      </c>
      <c r="U6" s="18" t="s">
        <v>159</v>
      </c>
      <c r="V6" s="23">
        <v>0.84986351228389501</v>
      </c>
      <c r="X6" s="1" t="s">
        <v>12</v>
      </c>
    </row>
    <row r="7" spans="1:25" s="69" customFormat="1" ht="30.75" thickBot="1" x14ac:dyDescent="0.3">
      <c r="A7" s="69" t="s">
        <v>32</v>
      </c>
      <c r="B7" s="70"/>
      <c r="C7" s="69">
        <v>78</v>
      </c>
      <c r="D7" s="69">
        <v>8</v>
      </c>
      <c r="E7" s="69">
        <v>3</v>
      </c>
      <c r="F7" s="69">
        <v>0</v>
      </c>
      <c r="G7" s="69">
        <v>8</v>
      </c>
      <c r="H7" s="69" t="s">
        <v>8</v>
      </c>
      <c r="I7" s="70"/>
      <c r="J7" s="69">
        <v>76.923076923076906</v>
      </c>
      <c r="K7" s="72">
        <v>76.923076923076906</v>
      </c>
      <c r="L7" s="73">
        <v>76.923076923076906</v>
      </c>
      <c r="M7" s="74" t="s">
        <v>160</v>
      </c>
      <c r="N7" s="69" t="s">
        <v>161</v>
      </c>
      <c r="O7" s="72">
        <v>8</v>
      </c>
      <c r="P7" s="73">
        <v>8</v>
      </c>
      <c r="Q7" s="69">
        <f t="shared" si="0"/>
        <v>100</v>
      </c>
      <c r="R7" s="75"/>
      <c r="S7" s="71">
        <v>9</v>
      </c>
      <c r="T7" s="69">
        <v>44.4444444444444</v>
      </c>
      <c r="U7" s="74" t="s">
        <v>160</v>
      </c>
      <c r="V7" s="76">
        <v>0.44444444444444398</v>
      </c>
      <c r="W7" s="70"/>
      <c r="X7" s="69" t="s">
        <v>12</v>
      </c>
    </row>
    <row r="8" spans="1:25" s="15" customFormat="1" ht="31.5" thickTop="1" thickBot="1" x14ac:dyDescent="0.3">
      <c r="A8" s="13" t="s">
        <v>33</v>
      </c>
      <c r="B8" s="14"/>
      <c r="C8" s="15">
        <v>6660</v>
      </c>
      <c r="D8" s="15">
        <v>20</v>
      </c>
      <c r="E8" s="15">
        <v>2</v>
      </c>
      <c r="F8" s="15">
        <v>20</v>
      </c>
      <c r="G8" s="15">
        <v>0</v>
      </c>
      <c r="H8" s="15" t="s">
        <v>8</v>
      </c>
      <c r="I8" s="14"/>
      <c r="J8" s="15">
        <v>97.867867867867901</v>
      </c>
      <c r="K8" s="16">
        <v>97.867867867867901</v>
      </c>
      <c r="L8" s="17">
        <v>97.867867867867901</v>
      </c>
      <c r="M8" s="22" t="s">
        <v>163</v>
      </c>
      <c r="N8" s="15" t="s">
        <v>19</v>
      </c>
      <c r="O8" s="16">
        <v>20</v>
      </c>
      <c r="P8" s="17">
        <v>20</v>
      </c>
      <c r="Q8" s="15">
        <f t="shared" si="0"/>
        <v>100</v>
      </c>
      <c r="R8" s="21"/>
      <c r="S8" s="20">
        <v>740</v>
      </c>
      <c r="T8" s="15">
        <v>98.783783783783804</v>
      </c>
      <c r="U8" s="22" t="s">
        <v>163</v>
      </c>
      <c r="V8" s="22">
        <v>98.783783783783804</v>
      </c>
      <c r="W8" s="14"/>
      <c r="X8" s="15" t="s">
        <v>12</v>
      </c>
    </row>
    <row r="9" spans="1:25" ht="30.75" thickTop="1" x14ac:dyDescent="0.25">
      <c r="A9" s="1" t="s">
        <v>34</v>
      </c>
      <c r="C9" s="1">
        <v>5792</v>
      </c>
      <c r="D9" s="1">
        <v>36</v>
      </c>
      <c r="E9" s="1">
        <v>7</v>
      </c>
      <c r="F9" s="1">
        <v>36</v>
      </c>
      <c r="G9" s="1">
        <v>0</v>
      </c>
      <c r="H9" s="1" t="s">
        <v>8</v>
      </c>
      <c r="J9" s="1">
        <v>79.661602209944704</v>
      </c>
      <c r="K9" s="3">
        <v>79.868784530386705</v>
      </c>
      <c r="L9" s="4">
        <v>80.732044198894997</v>
      </c>
      <c r="M9" s="18" t="s">
        <v>164</v>
      </c>
      <c r="N9" s="1" t="s">
        <v>15</v>
      </c>
      <c r="O9" s="3">
        <v>3</v>
      </c>
      <c r="P9" s="4">
        <v>15</v>
      </c>
      <c r="Q9" s="1">
        <f t="shared" si="0"/>
        <v>41.666666666666664</v>
      </c>
      <c r="S9" s="19">
        <v>643</v>
      </c>
      <c r="T9" s="1">
        <v>79.782270606531895</v>
      </c>
      <c r="U9" s="18" t="s">
        <v>164</v>
      </c>
      <c r="V9" s="23">
        <v>0.80248833592534996</v>
      </c>
      <c r="X9" s="1" t="s">
        <v>12</v>
      </c>
    </row>
    <row r="10" spans="1:25" ht="30" x14ac:dyDescent="0.25">
      <c r="A10" s="1" t="s">
        <v>35</v>
      </c>
      <c r="C10" s="1">
        <v>2079</v>
      </c>
      <c r="D10" s="1">
        <v>19</v>
      </c>
      <c r="E10" s="1">
        <v>7</v>
      </c>
      <c r="F10" s="1">
        <v>19</v>
      </c>
      <c r="G10" s="1">
        <v>0</v>
      </c>
      <c r="H10" s="1" t="s">
        <v>8</v>
      </c>
      <c r="J10" s="1">
        <v>14.285714285714301</v>
      </c>
      <c r="K10" s="3">
        <v>57.190957190957199</v>
      </c>
      <c r="L10" s="4">
        <v>90.091390091390096</v>
      </c>
      <c r="M10" s="18" t="s">
        <v>165</v>
      </c>
      <c r="N10" s="1" t="s">
        <v>15</v>
      </c>
      <c r="O10" s="3">
        <v>1</v>
      </c>
      <c r="P10" s="4">
        <v>9</v>
      </c>
      <c r="Q10" s="1">
        <f t="shared" si="0"/>
        <v>47.368421052631582</v>
      </c>
      <c r="S10" s="19">
        <v>231</v>
      </c>
      <c r="T10" s="1">
        <v>14.285714285714301</v>
      </c>
      <c r="U10" s="18" t="s">
        <v>165</v>
      </c>
      <c r="V10" s="23">
        <v>0.88311688311688297</v>
      </c>
      <c r="X10" s="1" t="s">
        <v>12</v>
      </c>
    </row>
    <row r="11" spans="1:25" ht="30" x14ac:dyDescent="0.25">
      <c r="A11" s="1" t="s">
        <v>36</v>
      </c>
      <c r="C11" s="1">
        <v>52199</v>
      </c>
      <c r="D11" s="1">
        <v>9</v>
      </c>
      <c r="E11" s="1">
        <v>7</v>
      </c>
      <c r="F11" s="1">
        <v>9</v>
      </c>
      <c r="G11" s="1">
        <v>0</v>
      </c>
      <c r="H11" s="1" t="s">
        <v>8</v>
      </c>
      <c r="J11" s="1">
        <v>91.775704515412201</v>
      </c>
      <c r="K11" s="3">
        <v>94.4634954692619</v>
      </c>
      <c r="L11" s="4">
        <v>94.545872526293607</v>
      </c>
      <c r="M11" s="18" t="s">
        <v>166</v>
      </c>
      <c r="N11" s="1" t="s">
        <v>15</v>
      </c>
      <c r="O11" s="3">
        <v>1</v>
      </c>
      <c r="P11" s="4">
        <v>7</v>
      </c>
      <c r="Q11" s="1">
        <f t="shared" si="0"/>
        <v>77.777777777777771</v>
      </c>
      <c r="S11" s="19">
        <v>5800</v>
      </c>
      <c r="T11" s="1">
        <v>92.327586206896598</v>
      </c>
      <c r="U11" s="18" t="s">
        <v>166</v>
      </c>
      <c r="V11" s="23">
        <v>0.946896551724138</v>
      </c>
      <c r="X11" s="1" t="s">
        <v>12</v>
      </c>
    </row>
    <row r="12" spans="1:25" ht="45" x14ac:dyDescent="0.25">
      <c r="A12" s="1" t="s">
        <v>38</v>
      </c>
      <c r="C12" s="1">
        <v>4137</v>
      </c>
      <c r="D12" s="1">
        <v>57</v>
      </c>
      <c r="E12" s="1">
        <v>2</v>
      </c>
      <c r="F12" s="1">
        <v>57</v>
      </c>
      <c r="G12" s="1">
        <v>0</v>
      </c>
      <c r="H12" s="1" t="s">
        <v>8</v>
      </c>
      <c r="J12" s="1">
        <v>81.798404641044201</v>
      </c>
      <c r="K12" s="3">
        <v>82.910321489001703</v>
      </c>
      <c r="L12" s="4">
        <v>90.210297316896302</v>
      </c>
      <c r="M12" s="18" t="s">
        <v>168</v>
      </c>
      <c r="N12" s="1" t="s">
        <v>15</v>
      </c>
      <c r="O12" s="3">
        <v>3</v>
      </c>
      <c r="P12" s="4">
        <v>45</v>
      </c>
      <c r="Q12" s="1">
        <f t="shared" ref="Q12:Q20" si="1">(P12*100)/D12</f>
        <v>78.94736842105263</v>
      </c>
      <c r="S12" s="19">
        <v>460</v>
      </c>
      <c r="T12" s="1">
        <v>81.739130434782595</v>
      </c>
      <c r="U12" s="18" t="s">
        <v>168</v>
      </c>
      <c r="V12" s="23">
        <v>0.89130434782608703</v>
      </c>
      <c r="X12" s="1" t="s">
        <v>12</v>
      </c>
    </row>
    <row r="13" spans="1:25" ht="30" x14ac:dyDescent="0.25">
      <c r="A13" s="25" t="s">
        <v>39</v>
      </c>
      <c r="B13" s="26"/>
      <c r="C13" s="25">
        <v>240</v>
      </c>
      <c r="D13" s="25">
        <v>44</v>
      </c>
      <c r="E13" s="25">
        <v>2</v>
      </c>
      <c r="F13" s="25">
        <v>44</v>
      </c>
      <c r="G13" s="25">
        <v>0</v>
      </c>
      <c r="H13" s="25" t="s">
        <v>8</v>
      </c>
      <c r="I13" s="26"/>
      <c r="J13" s="25">
        <v>70</v>
      </c>
      <c r="K13" s="28">
        <v>83.3333333333333</v>
      </c>
      <c r="L13" s="29">
        <v>81.6666666666667</v>
      </c>
      <c r="M13" s="30" t="s">
        <v>169</v>
      </c>
      <c r="N13" s="25" t="s">
        <v>15</v>
      </c>
      <c r="O13" s="28">
        <v>1</v>
      </c>
      <c r="P13" s="29">
        <v>9</v>
      </c>
      <c r="Q13" s="25">
        <f t="shared" si="1"/>
        <v>20.454545454545453</v>
      </c>
      <c r="R13" s="31"/>
      <c r="S13" s="27">
        <v>27</v>
      </c>
      <c r="T13" s="25">
        <v>74.074074074074105</v>
      </c>
      <c r="U13" s="30" t="s">
        <v>169</v>
      </c>
      <c r="V13" s="32">
        <v>0.70370370370370405</v>
      </c>
      <c r="W13" s="26"/>
      <c r="X13" s="25" t="s">
        <v>12</v>
      </c>
      <c r="Y13" s="25"/>
    </row>
    <row r="14" spans="1:25" ht="45" x14ac:dyDescent="0.25">
      <c r="A14" s="1" t="s">
        <v>40</v>
      </c>
      <c r="C14" s="1">
        <v>2871</v>
      </c>
      <c r="D14" s="1">
        <v>60</v>
      </c>
      <c r="E14" s="1">
        <v>3</v>
      </c>
      <c r="F14" s="1">
        <v>0</v>
      </c>
      <c r="G14" s="1">
        <v>60</v>
      </c>
      <c r="H14" s="1" t="s">
        <v>8</v>
      </c>
      <c r="J14" s="1">
        <v>95.924764890282106</v>
      </c>
      <c r="K14" s="3">
        <v>95.924764890282106</v>
      </c>
      <c r="L14" s="4">
        <v>96.677115987460795</v>
      </c>
      <c r="M14" s="18" t="s">
        <v>62</v>
      </c>
      <c r="N14" s="1" t="s">
        <v>15</v>
      </c>
      <c r="O14" s="3">
        <v>13</v>
      </c>
      <c r="P14" s="4">
        <v>46</v>
      </c>
      <c r="Q14" s="1">
        <f t="shared" si="1"/>
        <v>76.666666666666671</v>
      </c>
      <c r="S14" s="19">
        <v>319</v>
      </c>
      <c r="T14" s="1">
        <v>96.238244514106597</v>
      </c>
      <c r="U14" s="18" t="s">
        <v>62</v>
      </c>
      <c r="V14" s="23">
        <v>0.97021943573667702</v>
      </c>
      <c r="X14" s="1" t="s">
        <v>12</v>
      </c>
    </row>
    <row r="15" spans="1:25" ht="30.75" thickBot="1" x14ac:dyDescent="0.3">
      <c r="A15" s="1" t="s">
        <v>41</v>
      </c>
      <c r="C15" s="1">
        <v>4950</v>
      </c>
      <c r="D15" s="1">
        <v>40</v>
      </c>
      <c r="E15" s="1">
        <v>11</v>
      </c>
      <c r="F15" s="1">
        <v>40</v>
      </c>
      <c r="G15" s="1">
        <v>0</v>
      </c>
      <c r="H15" s="1" t="s">
        <v>8</v>
      </c>
      <c r="J15" s="1">
        <v>81.232323232323196</v>
      </c>
      <c r="K15" s="3">
        <v>83.858585858585897</v>
      </c>
      <c r="L15" s="4">
        <v>88.040404040403999</v>
      </c>
      <c r="M15" s="18" t="s">
        <v>170</v>
      </c>
      <c r="N15" s="1" t="s">
        <v>15</v>
      </c>
      <c r="O15" s="3">
        <v>4</v>
      </c>
      <c r="P15" s="4">
        <v>11</v>
      </c>
      <c r="Q15" s="1">
        <f t="shared" si="1"/>
        <v>27.5</v>
      </c>
      <c r="S15" s="19">
        <v>550</v>
      </c>
      <c r="T15" s="1">
        <v>8.7272727272727302</v>
      </c>
      <c r="U15" s="18" t="s">
        <v>170</v>
      </c>
      <c r="V15" s="23">
        <v>8.9090909090909096E-2</v>
      </c>
      <c r="X15" s="1" t="s">
        <v>12</v>
      </c>
    </row>
    <row r="16" spans="1:25" ht="31.5" thickTop="1" thickBot="1" x14ac:dyDescent="0.3">
      <c r="A16" s="13" t="s">
        <v>42</v>
      </c>
      <c r="B16" s="14"/>
      <c r="C16" s="15">
        <v>6480</v>
      </c>
      <c r="D16" s="15">
        <v>21</v>
      </c>
      <c r="E16" s="15">
        <v>3</v>
      </c>
      <c r="F16" s="15">
        <v>6</v>
      </c>
      <c r="G16" s="15">
        <v>15</v>
      </c>
      <c r="H16" s="15" t="s">
        <v>8</v>
      </c>
      <c r="I16" s="14"/>
      <c r="J16" s="15">
        <v>95.540123456790099</v>
      </c>
      <c r="K16" s="16">
        <v>95.5555555555556</v>
      </c>
      <c r="L16" s="17">
        <v>95.5555555555556</v>
      </c>
      <c r="M16" s="22" t="s">
        <v>171</v>
      </c>
      <c r="N16" s="15" t="s">
        <v>162</v>
      </c>
      <c r="O16" s="16">
        <v>20</v>
      </c>
      <c r="P16" s="17">
        <v>20</v>
      </c>
      <c r="Q16" s="15">
        <f t="shared" si="1"/>
        <v>95.238095238095241</v>
      </c>
      <c r="R16" s="21"/>
      <c r="S16" s="20">
        <v>720</v>
      </c>
      <c r="T16" s="15">
        <v>94.3055555555556</v>
      </c>
      <c r="U16" s="22" t="s">
        <v>171</v>
      </c>
      <c r="V16" s="24">
        <v>0.94305555555555598</v>
      </c>
      <c r="W16" s="14"/>
      <c r="X16" s="15" t="s">
        <v>12</v>
      </c>
      <c r="Y16" s="15"/>
    </row>
    <row r="17" spans="1:25" ht="31.5" thickTop="1" thickBot="1" x14ac:dyDescent="0.3">
      <c r="A17" s="13" t="s">
        <v>43</v>
      </c>
      <c r="B17" s="14"/>
      <c r="C17" s="15">
        <v>6660</v>
      </c>
      <c r="D17" s="15">
        <v>20</v>
      </c>
      <c r="E17" s="15">
        <v>2</v>
      </c>
      <c r="F17" s="15">
        <v>20</v>
      </c>
      <c r="G17" s="15">
        <v>0</v>
      </c>
      <c r="H17" s="15" t="s">
        <v>8</v>
      </c>
      <c r="I17" s="14"/>
      <c r="J17" s="15">
        <v>97.822822822822801</v>
      </c>
      <c r="K17" s="16">
        <v>97.822822822822801</v>
      </c>
      <c r="L17" s="17">
        <v>97.822822822822801</v>
      </c>
      <c r="M17" s="22" t="s">
        <v>172</v>
      </c>
      <c r="N17" s="15" t="s">
        <v>19</v>
      </c>
      <c r="O17" s="16">
        <v>20</v>
      </c>
      <c r="P17" s="17">
        <v>20</v>
      </c>
      <c r="Q17" s="15">
        <f t="shared" si="1"/>
        <v>100</v>
      </c>
      <c r="R17" s="21"/>
      <c r="S17" s="20">
        <v>740</v>
      </c>
      <c r="T17" s="15">
        <v>98.108108108108098</v>
      </c>
      <c r="U17" s="22" t="s">
        <v>172</v>
      </c>
      <c r="V17" s="24">
        <v>0.98108108108108105</v>
      </c>
      <c r="W17" s="14"/>
      <c r="X17" s="15" t="s">
        <v>12</v>
      </c>
      <c r="Y17" s="15"/>
    </row>
    <row r="18" spans="1:25" ht="30.75" thickTop="1" x14ac:dyDescent="0.25">
      <c r="A18" s="1" t="s">
        <v>44</v>
      </c>
      <c r="C18" s="1">
        <v>160</v>
      </c>
      <c r="D18" s="1">
        <v>13</v>
      </c>
      <c r="E18" s="1">
        <v>3</v>
      </c>
      <c r="F18" s="1">
        <v>13</v>
      </c>
      <c r="G18" s="1">
        <v>0</v>
      </c>
      <c r="H18" s="1" t="s">
        <v>8</v>
      </c>
      <c r="J18" s="1">
        <v>98.75</v>
      </c>
      <c r="K18" s="3">
        <v>98.75</v>
      </c>
      <c r="L18" s="4">
        <v>98.75</v>
      </c>
      <c r="M18" s="18" t="s">
        <v>173</v>
      </c>
      <c r="N18" s="1" t="s">
        <v>15</v>
      </c>
      <c r="O18" s="3">
        <v>13</v>
      </c>
      <c r="P18" s="4">
        <v>13</v>
      </c>
      <c r="Q18" s="1">
        <f t="shared" si="1"/>
        <v>100</v>
      </c>
      <c r="S18" s="19">
        <v>18</v>
      </c>
      <c r="T18" s="1">
        <v>94.4444444444444</v>
      </c>
      <c r="U18" s="18" t="s">
        <v>173</v>
      </c>
      <c r="V18" s="23">
        <v>0.94444444444444398</v>
      </c>
      <c r="X18" s="1" t="s">
        <v>12</v>
      </c>
    </row>
    <row r="19" spans="1:25" ht="30" x14ac:dyDescent="0.25">
      <c r="A19" s="1" t="s">
        <v>45</v>
      </c>
      <c r="C19" s="1">
        <v>4408</v>
      </c>
      <c r="D19" s="1">
        <v>11</v>
      </c>
      <c r="E19" s="1">
        <v>11</v>
      </c>
      <c r="F19" s="1">
        <v>11</v>
      </c>
      <c r="G19" s="1">
        <v>0</v>
      </c>
      <c r="H19" s="1" t="s">
        <v>8</v>
      </c>
      <c r="J19" s="1">
        <v>44.532667876588</v>
      </c>
      <c r="K19" s="3">
        <v>48.411978221415602</v>
      </c>
      <c r="L19" s="4">
        <v>52.291288566243203</v>
      </c>
      <c r="M19" s="18" t="s">
        <v>174</v>
      </c>
      <c r="N19" s="1" t="s">
        <v>15</v>
      </c>
      <c r="O19" s="3">
        <v>1</v>
      </c>
      <c r="P19" s="4">
        <v>5</v>
      </c>
      <c r="Q19" s="1">
        <f t="shared" si="1"/>
        <v>45.454545454545453</v>
      </c>
      <c r="S19" s="19">
        <v>490</v>
      </c>
      <c r="T19" s="1">
        <v>40.408163265306101</v>
      </c>
      <c r="U19" s="18" t="s">
        <v>174</v>
      </c>
      <c r="V19" s="23">
        <v>0.51224489795918404</v>
      </c>
      <c r="X19" s="1" t="s">
        <v>12</v>
      </c>
    </row>
    <row r="20" spans="1:25" ht="30" x14ac:dyDescent="0.25">
      <c r="A20" s="1" t="s">
        <v>46</v>
      </c>
      <c r="C20" s="1">
        <v>91</v>
      </c>
      <c r="D20" s="1">
        <v>16</v>
      </c>
      <c r="E20" s="1">
        <v>7</v>
      </c>
      <c r="F20" s="1">
        <v>0</v>
      </c>
      <c r="G20" s="1">
        <v>16</v>
      </c>
      <c r="H20" s="1" t="s">
        <v>8</v>
      </c>
      <c r="J20" s="1">
        <v>100</v>
      </c>
      <c r="K20" s="3">
        <v>100</v>
      </c>
      <c r="L20" s="4">
        <v>100</v>
      </c>
      <c r="M20" s="18" t="s">
        <v>175</v>
      </c>
      <c r="N20" s="1" t="s">
        <v>15</v>
      </c>
      <c r="O20" s="3">
        <v>11</v>
      </c>
      <c r="P20" s="4">
        <v>16</v>
      </c>
      <c r="Q20" s="1">
        <f t="shared" si="1"/>
        <v>100</v>
      </c>
      <c r="S20" s="19">
        <v>10</v>
      </c>
      <c r="T20" s="1">
        <v>90</v>
      </c>
      <c r="U20" s="18" t="s">
        <v>175</v>
      </c>
      <c r="V20" s="79">
        <v>0.9</v>
      </c>
      <c r="X20" s="1" t="s">
        <v>12</v>
      </c>
    </row>
    <row r="21" spans="1:25" ht="30" x14ac:dyDescent="0.25">
      <c r="X21" s="1" t="s">
        <v>12</v>
      </c>
    </row>
  </sheetData>
  <mergeCells count="3">
    <mergeCell ref="L1:N1"/>
    <mergeCell ref="T1:V1"/>
    <mergeCell ref="D3:F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Preliminary Testing</vt:lpstr>
      <vt:lpstr>TrainingAndTesting100%</vt:lpstr>
      <vt:lpstr>Training_80%_Testing_20%</vt:lpstr>
      <vt:lpstr>Training_90%_Testing_10%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Sabbir</dc:creator>
  <cp:lastModifiedBy>Sabbir</cp:lastModifiedBy>
  <dcterms:created xsi:type="dcterms:W3CDTF">2014-04-15T08:45:41Z</dcterms:created>
  <dcterms:modified xsi:type="dcterms:W3CDTF">2014-06-23T17:18:36Z</dcterms:modified>
</cp:coreProperties>
</file>