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e 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<sst xmlns="http://schemas.openxmlformats.org/spreadsheetml/2006/main" count="170" uniqueCount="142">
  <si>
    <t xml:space="preserve">BioRedAm Activity Assay | Spectrophotometric Determination of NADPH Consumption</t>
  </si>
  <si>
    <t xml:space="preserve">Enzyme:</t>
  </si>
  <si>
    <t xml:space="preserve">IR01743</t>
  </si>
  <si>
    <t xml:space="preserve">Assay Method:</t>
  </si>
  <si>
    <t xml:space="preserve">photometric, manual pipetting</t>
  </si>
  <si>
    <t xml:space="preserve">Assay Conditions:</t>
  </si>
  <si>
    <t xml:space="preserve">50 mM carbonyl compound, 50 mM amine, 2 mM NADPH, 2 mg/mL IRED (crude lysate), 10% (v/v) DMSO, bicine–NaOH buffer (100 mM, pH 8.0)</t>
  </si>
  <si>
    <t xml:space="preserve">Instrument Settings:</t>
  </si>
  <si>
    <r>
      <rPr>
        <i val="true"/>
        <sz val="11"/>
        <color rgb="FF000000"/>
        <rFont val="Calibri"/>
        <family val="2"/>
        <charset val="1"/>
      </rPr>
      <t xml:space="preserve">Molecular Devices</t>
    </r>
    <r>
      <rPr>
        <sz val="11"/>
        <color rgb="FF000000"/>
        <rFont val="Calibri"/>
        <family val="2"/>
        <charset val="1"/>
      </rPr>
      <t xml:space="preserve"> SpectraMax M2 plate reader; wavelength 370 nm; 30 °C, 1 h, measurement interval 30 s, pathlength determination (PathCheck) via cuvette reference</t>
    </r>
  </si>
  <si>
    <t xml:space="preserve">Lab Journal Code:</t>
  </si>
  <si>
    <t xml:space="preserve">BES-BC-182</t>
  </si>
  <si>
    <t xml:space="preserve">Experiment Date:</t>
  </si>
  <si>
    <t xml:space="preserve">15.11.2022</t>
  </si>
  <si>
    <t xml:space="preserve">Plate Layout:</t>
  </si>
  <si>
    <t xml:space="preserve">Analysis:</t>
  </si>
  <si>
    <t xml:space="preserve">ε370(NADPH) [M–1 cm–1]:</t>
  </si>
  <si>
    <t xml:space="preserve">A</t>
  </si>
  <si>
    <t xml:space="preserve">C003–A004</t>
  </si>
  <si>
    <t xml:space="preserve">C029–A004</t>
  </si>
  <si>
    <t xml:space="preserve">C046–A004</t>
  </si>
  <si>
    <t xml:space="preserve">C054–A004</t>
  </si>
  <si>
    <t xml:space="preserve">C105–A004</t>
  </si>
  <si>
    <t xml:space="preserve">C139–A004</t>
  </si>
  <si>
    <t xml:space="preserve">C003–A024</t>
  </si>
  <si>
    <t xml:space="preserve">C029–A024</t>
  </si>
  <si>
    <t xml:space="preserve">C046–A024</t>
  </si>
  <si>
    <t xml:space="preserve">C054–A024</t>
  </si>
  <si>
    <t xml:space="preserve">C105–A024</t>
  </si>
  <si>
    <t xml:space="preserve">C139–A024</t>
  </si>
  <si>
    <t xml:space="preserve">c(lysate) [mg mL–1]:</t>
  </si>
  <si>
    <t xml:space="preserve">B</t>
  </si>
  <si>
    <t xml:space="preserve">C003–A009</t>
  </si>
  <si>
    <t xml:space="preserve">C029–A009</t>
  </si>
  <si>
    <t xml:space="preserve">C046–A009</t>
  </si>
  <si>
    <t xml:space="preserve">C054–A009</t>
  </si>
  <si>
    <t xml:space="preserve">C105–A009</t>
  </si>
  <si>
    <t xml:space="preserve">C139–A009</t>
  </si>
  <si>
    <t xml:space="preserve">C003–A027</t>
  </si>
  <si>
    <t xml:space="preserve">C029–A027</t>
  </si>
  <si>
    <t xml:space="preserve">C046–A027</t>
  </si>
  <si>
    <t xml:space="preserve">C054–A027</t>
  </si>
  <si>
    <t xml:space="preserve">C105–A027</t>
  </si>
  <si>
    <t xml:space="preserve">C139–A027</t>
  </si>
  <si>
    <t xml:space="preserve">C</t>
  </si>
  <si>
    <t xml:space="preserve">C003–A010</t>
  </si>
  <si>
    <t xml:space="preserve">C029–A010</t>
  </si>
  <si>
    <t xml:space="preserve">C046–A010</t>
  </si>
  <si>
    <t xml:space="preserve">C054–A010</t>
  </si>
  <si>
    <t xml:space="preserve">C105–A010</t>
  </si>
  <si>
    <t xml:space="preserve">C139–A010</t>
  </si>
  <si>
    <t xml:space="preserve">C003–A029</t>
  </si>
  <si>
    <t xml:space="preserve">C029–A029</t>
  </si>
  <si>
    <t xml:space="preserve">C046–A029</t>
  </si>
  <si>
    <t xml:space="preserve">C054–A029</t>
  </si>
  <si>
    <t xml:space="preserve">C105–A029</t>
  </si>
  <si>
    <t xml:space="preserve">C139–A029</t>
  </si>
  <si>
    <t xml:space="preserve">substrate combination</t>
  </si>
  <si>
    <t xml:space="preserve">biotransformation slope</t>
  </si>
  <si>
    <t xml:space="preserve">EVC slope [mAU min–1 cm–1]</t>
  </si>
  <si>
    <t xml:space="preserve">activity [mU mg–1]</t>
  </si>
  <si>
    <t xml:space="preserve">D</t>
  </si>
  <si>
    <t xml:space="preserve">C003–A012</t>
  </si>
  <si>
    <t xml:space="preserve">C029–A012</t>
  </si>
  <si>
    <t xml:space="preserve">C046–A012</t>
  </si>
  <si>
    <t xml:space="preserve">C054–A012</t>
  </si>
  <si>
    <t xml:space="preserve">C105–A012</t>
  </si>
  <si>
    <t xml:space="preserve">C139–A012</t>
  </si>
  <si>
    <t xml:space="preserve">C003–A032</t>
  </si>
  <si>
    <t xml:space="preserve">C029–A032</t>
  </si>
  <si>
    <t xml:space="preserve">C046–A032</t>
  </si>
  <si>
    <t xml:space="preserve">C054–A032</t>
  </si>
  <si>
    <t xml:space="preserve">C105–A032</t>
  </si>
  <si>
    <t xml:space="preserve">C139–A032</t>
  </si>
  <si>
    <t xml:space="preserve">raw  [mAU min–1]</t>
  </si>
  <si>
    <t xml:space="preserve">corr  [mAU min–1 cm–1]</t>
  </si>
  <si>
    <t xml:space="preserve">mean</t>
  </si>
  <si>
    <t xml:space="preserve">SD</t>
  </si>
  <si>
    <t xml:space="preserve">value</t>
  </si>
  <si>
    <t xml:space="preserve">EVC SD</t>
  </si>
  <si>
    <t xml:space="preserve">Hit Finder</t>
  </si>
  <si>
    <t xml:space="preserve">E</t>
  </si>
  <si>
    <t xml:space="preserve">C003–A013</t>
  </si>
  <si>
    <t xml:space="preserve">C029–A013</t>
  </si>
  <si>
    <t xml:space="preserve">C046–A013</t>
  </si>
  <si>
    <t xml:space="preserve">C054–A013</t>
  </si>
  <si>
    <t xml:space="preserve">C105–A013</t>
  </si>
  <si>
    <t xml:space="preserve">C139–A013</t>
  </si>
  <si>
    <t xml:space="preserve">C003–A033</t>
  </si>
  <si>
    <t xml:space="preserve">C029–A033</t>
  </si>
  <si>
    <t xml:space="preserve">C046–A033</t>
  </si>
  <si>
    <t xml:space="preserve">C054–A033</t>
  </si>
  <si>
    <t xml:space="preserve">C105–A033</t>
  </si>
  <si>
    <t xml:space="preserve">C139–A033</t>
  </si>
  <si>
    <t xml:space="preserve">F</t>
  </si>
  <si>
    <t xml:space="preserve">C003–A014</t>
  </si>
  <si>
    <t xml:space="preserve">C029–A014</t>
  </si>
  <si>
    <t xml:space="preserve">C046–A014</t>
  </si>
  <si>
    <t xml:space="preserve">C054–A014</t>
  </si>
  <si>
    <t xml:space="preserve">C105–A014</t>
  </si>
  <si>
    <t xml:space="preserve">C139–A014</t>
  </si>
  <si>
    <t xml:space="preserve">C003–A034</t>
  </si>
  <si>
    <t xml:space="preserve">C029–A034</t>
  </si>
  <si>
    <t xml:space="preserve">C046–A034</t>
  </si>
  <si>
    <t xml:space="preserve">C054–A034</t>
  </si>
  <si>
    <t xml:space="preserve">C105–A034</t>
  </si>
  <si>
    <t xml:space="preserve">C139–A034</t>
  </si>
  <si>
    <t xml:space="preserve">G</t>
  </si>
  <si>
    <t xml:space="preserve">C003–A019</t>
  </si>
  <si>
    <t xml:space="preserve">C029–A019</t>
  </si>
  <si>
    <t xml:space="preserve">C046–A019</t>
  </si>
  <si>
    <t xml:space="preserve">C054–A019</t>
  </si>
  <si>
    <t xml:space="preserve">C105–A019</t>
  </si>
  <si>
    <t xml:space="preserve">C139–A019</t>
  </si>
  <si>
    <t xml:space="preserve">C003–A050</t>
  </si>
  <si>
    <t xml:space="preserve">C029–A050</t>
  </si>
  <si>
    <t xml:space="preserve">C046–A050</t>
  </si>
  <si>
    <t xml:space="preserve">C054–A050</t>
  </si>
  <si>
    <t xml:space="preserve">C105–A050</t>
  </si>
  <si>
    <t xml:space="preserve">C139–A050</t>
  </si>
  <si>
    <t xml:space="preserve">H</t>
  </si>
  <si>
    <t xml:space="preserve">C003–A022</t>
  </si>
  <si>
    <t xml:space="preserve">C029–A022</t>
  </si>
  <si>
    <t xml:space="preserve">C046–A022</t>
  </si>
  <si>
    <t xml:space="preserve">C054–A022</t>
  </si>
  <si>
    <t xml:space="preserve">C105–A022</t>
  </si>
  <si>
    <t xml:space="preserve">C139–A022</t>
  </si>
  <si>
    <t xml:space="preserve">C003–A055</t>
  </si>
  <si>
    <t xml:space="preserve">C029–A055</t>
  </si>
  <si>
    <t xml:space="preserve">C046–A055</t>
  </si>
  <si>
    <t xml:space="preserve">C054–A055</t>
  </si>
  <si>
    <t xml:space="preserve">C105–A055</t>
  </si>
  <si>
    <t xml:space="preserve">C139–A055</t>
  </si>
  <si>
    <t xml:space="preserve">PathCheck Data:</t>
  </si>
  <si>
    <t xml:space="preserve">pathlength [cm]</t>
  </si>
  <si>
    <t xml:space="preserve">X</t>
  </si>
  <si>
    <t xml:space="preserve">erroneous PathCheck reading due to precipitation –&gt; kinetic data not analysed</t>
  </si>
  <si>
    <t xml:space="preserve">average path due to turbidity formed during reaction</t>
  </si>
  <si>
    <t xml:space="preserve">Kinetic Data:</t>
  </si>
  <si>
    <t xml:space="preserve">max. absorbance change [mAU/min]</t>
  </si>
  <si>
    <t xml:space="preserve">vmax30lag300</t>
  </si>
  <si>
    <t xml:space="preserve">vmax10</t>
  </si>
  <si>
    <t xml:space="preserve">vmax4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</si>
</sst>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0.0"/>
    <numFmt numFmtId="168" formatCode="0.000"/>
    <numFmt numFmtId="169" formatCode="0.00"/>
    <numFmt numFmtId="170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25596"/>
      <name val="Calibri"/>
      <family val="2"/>
      <charset val="1"/>
    </font>
    <font>
      <b val="true"/>
      <sz val="11"/>
      <color rgb="FF32559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D27A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3AA3C"/>
      <name val="Calibri"/>
      <family val="2"/>
      <charset val="1"/>
    </font>
    <font>
      <sz val="11"/>
      <color rgb="FF7F7F7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7F7F7F"/>
      <name val="Calibri"/>
      <family val="2"/>
      <charset val="1"/>
    </font>
    <font>
      <sz val="9"/>
      <color rgb="FF9F0505"/>
      <name val="Calibri"/>
      <family val="2"/>
      <charset val="1"/>
    </font>
    <font>
      <sz val="9"/>
      <name val="Calibri"/>
      <family val="2"/>
      <charset val="1"/>
    </font>
    <font>
      <sz val="9"/>
      <color rgb="FF70AD47"/>
      <name val="Calibri"/>
      <family val="2"/>
      <charset val="1"/>
    </font>
    <font>
      <sz val="9"/>
      <color rgb="FF0D27A7"/>
      <name val="Calibri"/>
      <family val="2"/>
      <charset val="1"/>
    </font>
    <font>
      <b val="true"/>
      <sz val="11"/>
      <color rgb="FFF096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25596"/>
        <bgColor rgb="FF0066CC"/>
      </patternFill>
    </fill>
    <fill>
      <patternFill patternType="solid">
        <fgColor rgb="FF6F91CF"/>
        <bgColor rgb="FF729FCF"/>
      </patternFill>
    </fill>
    <fill>
      <patternFill patternType="solid">
        <fgColor rgb="FFFDBCBC"/>
        <bgColor rgb="FFF8CBAD"/>
      </patternFill>
    </fill>
    <fill>
      <patternFill patternType="solid">
        <fgColor rgb="FF729FCF"/>
        <bgColor rgb="FF6F91CF"/>
      </patternFill>
    </fill>
    <fill>
      <patternFill patternType="solid">
        <fgColor rgb="FFF8CBAD"/>
        <bgColor rgb="FFFDBCBC"/>
      </patternFill>
    </fill>
    <fill>
      <patternFill patternType="solid">
        <fgColor rgb="FFC2CBFA"/>
        <bgColor rgb="FFC0C0C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medium"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6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C25D"/>
        </patternFill>
      </fill>
    </dxf>
    <dxf>
      <fill>
        <patternFill>
          <bgColor rgb="FFFFC2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505"/>
      <rgbColor rgb="FF008000"/>
      <rgbColor rgb="FF000080"/>
      <rgbColor rgb="FF73AA3C"/>
      <rgbColor rgb="FF800080"/>
      <rgbColor rgb="FF008080"/>
      <rgbColor rgb="FFC0C0C0"/>
      <rgbColor rgb="FF7F7F7F"/>
      <rgbColor rgb="FF729FCF"/>
      <rgbColor rgb="FF993366"/>
      <rgbColor rgb="FFFFFFCC"/>
      <rgbColor rgb="FFCCFFFF"/>
      <rgbColor rgb="FF660066"/>
      <rgbColor rgb="FFFF8080"/>
      <rgbColor rgb="FF0066CC"/>
      <rgbColor rgb="FFC2CB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CBC"/>
      <rgbColor rgb="FFCC99FF"/>
      <rgbColor rgb="FFF8CBAD"/>
      <rgbColor rgb="FF3366FF"/>
      <rgbColor rgb="FF33CCCC"/>
      <rgbColor rgb="FF99CC00"/>
      <rgbColor rgb="FFFFC25D"/>
      <rgbColor rgb="FFF09600"/>
      <rgbColor rgb="FFFF6600"/>
      <rgbColor rgb="FF325596"/>
      <rgbColor rgb="FF6F91CF"/>
      <rgbColor rgb="FF003366"/>
      <rgbColor rgb="FF70AD47"/>
      <rgbColor rgb="FF003300"/>
      <rgbColor rgb="FF333300"/>
      <rgbColor rgb="FF993300"/>
      <rgbColor rgb="FF993366"/>
      <rgbColor rgb="FF0D27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11</xdr:col>
      <xdr:colOff>444600</xdr:colOff>
      <xdr:row>61</xdr:row>
      <xdr:rowOff>18360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2880" y="9220680"/>
          <a:ext cx="4971960" cy="23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1328125" defaultRowHeight="14.25" zeroHeight="false" outlineLevelRow="0" outlineLevelCol="0"/>
  <cols>
    <col collapsed="false" customWidth="true" hidden="false" outlineLevel="0" max="13" min="1" style="1" width="5.66"/>
    <col collapsed="false" customWidth="true" hidden="false" outlineLevel="0" max="15" min="15" style="1" width="15.67"/>
    <col collapsed="false" customWidth="true" hidden="false" outlineLevel="0" max="16" min="16" style="1" width="1.44"/>
    <col collapsed="false" customWidth="true" hidden="false" outlineLevel="0" max="17" min="17" style="1" width="18.56"/>
    <col collapsed="false" customWidth="true" hidden="false" outlineLevel="0" max="18" min="18" style="1" width="22.89"/>
    <col collapsed="false" customWidth="true" hidden="false" outlineLevel="0" max="19" min="19" style="1" width="1.44"/>
    <col collapsed="false" customWidth="true" hidden="false" outlineLevel="0" max="21" min="20" style="1" width="12.89"/>
    <col collapsed="false" customWidth="true" hidden="false" outlineLevel="0" max="22" min="22" style="1" width="1.44"/>
    <col collapsed="false" customWidth="true" hidden="false" outlineLevel="0" max="25" min="23" style="1" width="10"/>
  </cols>
  <sheetData>
    <row r="1" customFormat="false" ht="18.75" hidden="false" customHeight="true" outlineLevel="0" collapsed="false">
      <c r="A1" s="2" t="s">
        <v>0</v>
      </c>
      <c r="N1" s="1"/>
    </row>
    <row r="3" customFormat="false" ht="16.4" hidden="false" customHeight="false" outlineLevel="0" collapsed="false">
      <c r="A3" s="3" t="s">
        <v>1</v>
      </c>
      <c r="E3" s="4" t="s">
        <v>2</v>
      </c>
      <c r="F3" s="4"/>
      <c r="N3" s="1"/>
    </row>
    <row r="4" customFormat="false" ht="16.4" hidden="false" customHeight="false" outlineLevel="0" collapsed="false">
      <c r="A4" s="3" t="s">
        <v>3</v>
      </c>
      <c r="E4" s="5" t="s">
        <v>4</v>
      </c>
      <c r="N4" s="1"/>
    </row>
    <row r="5" customFormat="false" ht="14.25" hidden="false" customHeight="false" outlineLevel="0" collapsed="false">
      <c r="A5" s="3" t="s">
        <v>5</v>
      </c>
      <c r="E5" s="1" t="s">
        <v>6</v>
      </c>
      <c r="N5" s="1"/>
    </row>
    <row r="6" customFormat="false" ht="16.2" hidden="false" customHeight="false" outlineLevel="0" collapsed="false">
      <c r="A6" s="3" t="s">
        <v>7</v>
      </c>
      <c r="E6" s="6" t="s">
        <v>8</v>
      </c>
      <c r="N6" s="1"/>
    </row>
    <row r="7" customFormat="false" ht="16.4" hidden="false" customHeight="false" outlineLevel="0" collapsed="false">
      <c r="A7" s="3" t="s">
        <v>9</v>
      </c>
      <c r="E7" s="4" t="s">
        <v>10</v>
      </c>
      <c r="F7" s="4"/>
      <c r="N7" s="1"/>
    </row>
    <row r="8" customFormat="false" ht="16.4" hidden="false" customHeight="false" outlineLevel="0" collapsed="false">
      <c r="A8" s="3" t="s">
        <v>11</v>
      </c>
      <c r="E8" s="7" t="s">
        <v>12</v>
      </c>
      <c r="F8" s="7"/>
      <c r="N8" s="1"/>
    </row>
    <row r="10" customFormat="false" ht="14.25" hidden="false" customHeight="false" outlineLevel="0" collapsed="false">
      <c r="A10" s="3" t="s">
        <v>13</v>
      </c>
      <c r="N10" s="1"/>
      <c r="O10" s="3" t="s">
        <v>14</v>
      </c>
      <c r="P10" s="8"/>
    </row>
    <row r="11" customFormat="false" ht="15" hidden="false" customHeight="true" outlineLevel="0" collapsed="false"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  <c r="N11" s="1"/>
      <c r="O11" s="10" t="s">
        <v>15</v>
      </c>
      <c r="P11" s="10"/>
      <c r="Q11" s="10"/>
      <c r="R11" s="1" t="n">
        <v>2216</v>
      </c>
    </row>
    <row r="12" customFormat="false" ht="15" hidden="false" customHeight="true" outlineLevel="0" collapsed="false">
      <c r="A12" s="9" t="s">
        <v>16</v>
      </c>
      <c r="B12" s="11" t="s">
        <v>17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28</v>
      </c>
      <c r="N12" s="1"/>
      <c r="O12" s="14" t="s">
        <v>29</v>
      </c>
      <c r="P12" s="14"/>
      <c r="Q12" s="14"/>
      <c r="R12" s="15" t="n">
        <v>2</v>
      </c>
    </row>
    <row r="13" customFormat="false" ht="15" hidden="false" customHeight="true" outlineLevel="0" collapsed="false">
      <c r="A13" s="9" t="s">
        <v>30</v>
      </c>
      <c r="B13" s="16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38</v>
      </c>
      <c r="J13" s="17" t="s">
        <v>39</v>
      </c>
      <c r="K13" s="17" t="s">
        <v>40</v>
      </c>
      <c r="L13" s="17" t="s">
        <v>41</v>
      </c>
      <c r="M13" s="18" t="s">
        <v>42</v>
      </c>
      <c r="N13" s="1"/>
      <c r="O13" s="19"/>
      <c r="P13" s="19"/>
      <c r="Q13" s="19"/>
      <c r="R13" s="20"/>
    </row>
    <row r="14" customFormat="false" ht="15" hidden="false" customHeight="true" outlineLevel="0" collapsed="false">
      <c r="A14" s="9" t="s">
        <v>43</v>
      </c>
      <c r="B14" s="16" t="s">
        <v>44</v>
      </c>
      <c r="C14" s="17" t="s">
        <v>45</v>
      </c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50</v>
      </c>
      <c r="I14" s="17" t="s">
        <v>51</v>
      </c>
      <c r="J14" s="17" t="s">
        <v>52</v>
      </c>
      <c r="K14" s="17" t="s">
        <v>53</v>
      </c>
      <c r="L14" s="17" t="s">
        <v>54</v>
      </c>
      <c r="M14" s="18" t="s">
        <v>55</v>
      </c>
      <c r="N14" s="1"/>
      <c r="O14" s="21" t="s">
        <v>56</v>
      </c>
      <c r="P14" s="22"/>
      <c r="Q14" s="23" t="s">
        <v>57</v>
      </c>
      <c r="R14" s="23"/>
      <c r="S14" s="24"/>
      <c r="T14" s="23" t="s">
        <v>58</v>
      </c>
      <c r="U14" s="23"/>
      <c r="V14" s="24"/>
      <c r="W14" s="25" t="s">
        <v>59</v>
      </c>
      <c r="X14" s="25"/>
      <c r="Y14" s="25"/>
    </row>
    <row r="15" customFormat="false" ht="15" hidden="false" customHeight="true" outlineLevel="0" collapsed="false">
      <c r="A15" s="9" t="s">
        <v>60</v>
      </c>
      <c r="B15" s="16" t="s">
        <v>61</v>
      </c>
      <c r="C15" s="17" t="s">
        <v>62</v>
      </c>
      <c r="D15" s="17" t="s">
        <v>63</v>
      </c>
      <c r="E15" s="17" t="s">
        <v>64</v>
      </c>
      <c r="F15" s="17" t="s">
        <v>65</v>
      </c>
      <c r="G15" s="17" t="s">
        <v>66</v>
      </c>
      <c r="H15" s="17" t="s">
        <v>67</v>
      </c>
      <c r="I15" s="17" t="s">
        <v>68</v>
      </c>
      <c r="J15" s="17" t="s">
        <v>69</v>
      </c>
      <c r="K15" s="17" t="s">
        <v>70</v>
      </c>
      <c r="L15" s="17" t="s">
        <v>71</v>
      </c>
      <c r="M15" s="18" t="s">
        <v>72</v>
      </c>
      <c r="N15" s="1"/>
      <c r="O15" s="21"/>
      <c r="Q15" s="26" t="s">
        <v>73</v>
      </c>
      <c r="R15" s="27" t="s">
        <v>74</v>
      </c>
      <c r="S15" s="28"/>
      <c r="T15" s="29" t="s">
        <v>75</v>
      </c>
      <c r="U15" s="30" t="s">
        <v>76</v>
      </c>
      <c r="V15" s="28"/>
      <c r="W15" s="31" t="s">
        <v>77</v>
      </c>
      <c r="X15" s="32" t="s">
        <v>78</v>
      </c>
      <c r="Y15" s="33" t="s">
        <v>79</v>
      </c>
    </row>
    <row r="16" customFormat="false" ht="15" hidden="false" customHeight="true" outlineLevel="0" collapsed="false">
      <c r="A16" s="9" t="s">
        <v>80</v>
      </c>
      <c r="B16" s="16" t="s">
        <v>81</v>
      </c>
      <c r="C16" s="17" t="s">
        <v>82</v>
      </c>
      <c r="D16" s="17" t="s">
        <v>83</v>
      </c>
      <c r="E16" s="17" t="s">
        <v>84</v>
      </c>
      <c r="F16" s="17" t="s">
        <v>85</v>
      </c>
      <c r="G16" s="17" t="s">
        <v>86</v>
      </c>
      <c r="H16" s="17" t="s">
        <v>87</v>
      </c>
      <c r="I16" s="17" t="s">
        <v>88</v>
      </c>
      <c r="J16" s="17" t="s">
        <v>89</v>
      </c>
      <c r="K16" s="17" t="s">
        <v>90</v>
      </c>
      <c r="L16" s="17" t="s">
        <v>91</v>
      </c>
      <c r="M16" s="18" t="s">
        <v>92</v>
      </c>
      <c r="N16" s="1"/>
      <c r="O16" s="34" t="str">
        <f aca="false">B12</f>
        <v>C003–A004</v>
      </c>
      <c r="P16" s="19"/>
      <c r="Q16" s="35" t="n">
        <f aca="false">B36</f>
        <v>-13.1594660734148</v>
      </c>
      <c r="R16" s="35" t="n">
        <f aca="false">B36/B23</f>
        <v>-62.3367095311586</v>
      </c>
      <c r="S16" s="35"/>
      <c r="T16" s="35" t="n">
        <v>-5.59</v>
      </c>
      <c r="U16" s="35" t="n">
        <v>2.54</v>
      </c>
      <c r="V16" s="35"/>
      <c r="W16" s="36" t="n">
        <f aca="false">-(R16-T16)/($R$11*$R$12)*1000</f>
        <v>12.8038604537813</v>
      </c>
      <c r="X16" s="36" t="n">
        <f aca="false">(U16)/($R$11*$R$12)*1000</f>
        <v>0.573104693140794</v>
      </c>
      <c r="Y16" s="37" t="str">
        <f aca="false">IF(W16&gt;X16*5,"Hit","")</f>
        <v>Hit</v>
      </c>
    </row>
    <row r="17" customFormat="false" ht="15" hidden="false" customHeight="true" outlineLevel="0" collapsed="false">
      <c r="A17" s="9" t="s">
        <v>93</v>
      </c>
      <c r="B17" s="16" t="s">
        <v>94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17" t="s">
        <v>101</v>
      </c>
      <c r="J17" s="17" t="s">
        <v>102</v>
      </c>
      <c r="K17" s="17" t="s">
        <v>103</v>
      </c>
      <c r="L17" s="17" t="s">
        <v>104</v>
      </c>
      <c r="M17" s="18" t="s">
        <v>105</v>
      </c>
      <c r="N17" s="1"/>
      <c r="O17" s="38" t="str">
        <f aca="false">B13</f>
        <v>C003–A009</v>
      </c>
      <c r="P17" s="19"/>
      <c r="Q17" s="35" t="n">
        <f aca="false">B37</f>
        <v>-2.05739710789768</v>
      </c>
      <c r="R17" s="35" t="n">
        <f aca="false">B37/B24</f>
        <v>-9.95256763502448</v>
      </c>
      <c r="S17" s="35"/>
      <c r="T17" s="35" t="n">
        <v>-4.86</v>
      </c>
      <c r="U17" s="35" t="n">
        <v>1.16</v>
      </c>
      <c r="V17" s="35"/>
      <c r="W17" s="36" t="n">
        <f aca="false">-(R17-T17)/($R$11*$R$12)*1000</f>
        <v>1.14904504400372</v>
      </c>
      <c r="X17" s="36" t="n">
        <f aca="false">(U17)/($R$11*$R$12)*1000</f>
        <v>0.26173285198556</v>
      </c>
      <c r="Y17" s="37" t="str">
        <f aca="false">IF(W17&gt;X17*5,"Hit","")</f>
        <v/>
      </c>
    </row>
    <row r="18" customFormat="false" ht="15" hidden="false" customHeight="true" outlineLevel="0" collapsed="false">
      <c r="A18" s="9" t="s">
        <v>106</v>
      </c>
      <c r="B18" s="16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17" t="s">
        <v>113</v>
      </c>
      <c r="I18" s="17" t="s">
        <v>114</v>
      </c>
      <c r="J18" s="17" t="s">
        <v>115</v>
      </c>
      <c r="K18" s="17" t="s">
        <v>116</v>
      </c>
      <c r="L18" s="17" t="s">
        <v>117</v>
      </c>
      <c r="M18" s="18" t="s">
        <v>118</v>
      </c>
      <c r="N18" s="1"/>
      <c r="O18" s="38" t="str">
        <f aca="false">B14</f>
        <v>C003–A010</v>
      </c>
      <c r="P18" s="19"/>
      <c r="Q18" s="35" t="n">
        <f aca="false">B38</f>
        <v>-59.9769696969696</v>
      </c>
      <c r="R18" s="35" t="n">
        <f aca="false">B38/B25</f>
        <v>-289.114336320955</v>
      </c>
      <c r="S18" s="35"/>
      <c r="T18" s="35" t="n">
        <v>-3.18</v>
      </c>
      <c r="U18" s="35" t="n">
        <v>4.68</v>
      </c>
      <c r="V18" s="35"/>
      <c r="W18" s="36" t="n">
        <f aca="false">-(R18-T18)/($R$11*$R$12)*1000</f>
        <v>64.5158701085188</v>
      </c>
      <c r="X18" s="36" t="n">
        <f aca="false">(U18)/($R$11*$R$12)*1000</f>
        <v>1.05595667870036</v>
      </c>
      <c r="Y18" s="37" t="str">
        <f aca="false">IF(W18&gt;X18*5,"Hit","")</f>
        <v>Hit</v>
      </c>
    </row>
    <row r="19" customFormat="false" ht="15" hidden="false" customHeight="true" outlineLevel="0" collapsed="false">
      <c r="A19" s="9" t="s">
        <v>119</v>
      </c>
      <c r="B19" s="39" t="s">
        <v>120</v>
      </c>
      <c r="C19" s="40" t="s">
        <v>121</v>
      </c>
      <c r="D19" s="40" t="s">
        <v>122</v>
      </c>
      <c r="E19" s="40" t="s">
        <v>123</v>
      </c>
      <c r="F19" s="40" t="s">
        <v>124</v>
      </c>
      <c r="G19" s="40" t="s">
        <v>125</v>
      </c>
      <c r="H19" s="40" t="s">
        <v>126</v>
      </c>
      <c r="I19" s="40" t="s">
        <v>127</v>
      </c>
      <c r="J19" s="40" t="s">
        <v>128</v>
      </c>
      <c r="K19" s="40" t="s">
        <v>129</v>
      </c>
      <c r="L19" s="40" t="s">
        <v>130</v>
      </c>
      <c r="M19" s="41" t="s">
        <v>131</v>
      </c>
      <c r="N19" s="1"/>
      <c r="O19" s="38" t="str">
        <f aca="false">B15</f>
        <v>C003–A012</v>
      </c>
      <c r="P19" s="19"/>
      <c r="Q19" s="35" t="n">
        <f aca="false">B39</f>
        <v>-140.916363636364</v>
      </c>
      <c r="R19" s="35" t="n">
        <f aca="false">B39/B26</f>
        <v>-665.222420062696</v>
      </c>
      <c r="S19" s="35"/>
      <c r="T19" s="35" t="n">
        <v>0.15</v>
      </c>
      <c r="U19" s="35" t="n">
        <v>3.18</v>
      </c>
      <c r="V19" s="35"/>
      <c r="W19" s="36" t="n">
        <f aca="false">-(R19-T19)/($R$11*$R$12)*1000</f>
        <v>150.12915615133</v>
      </c>
      <c r="X19" s="36" t="n">
        <f aca="false">(U19)/($R$11*$R$12)*1000</f>
        <v>0.717509025270758</v>
      </c>
      <c r="Y19" s="37" t="str">
        <f aca="false">IF(W19&gt;X19*5,"Hit","")</f>
        <v>Hit</v>
      </c>
    </row>
    <row r="20" customFormat="false" ht="15" hidden="false" customHeight="true" outlineLevel="0" collapsed="false">
      <c r="N20" s="1"/>
      <c r="O20" s="38" t="str">
        <f aca="false">B16</f>
        <v>C003–A013</v>
      </c>
      <c r="P20" s="19"/>
      <c r="Q20" s="35" t="n">
        <f aca="false">B40</f>
        <v>-3.83599555061173</v>
      </c>
      <c r="R20" s="35" t="n">
        <f aca="false">B40/B27</f>
        <v>-18.1712038366348</v>
      </c>
      <c r="S20" s="35"/>
      <c r="T20" s="35" t="n">
        <v>-3.97</v>
      </c>
      <c r="U20" s="35" t="n">
        <v>5.3</v>
      </c>
      <c r="V20" s="35"/>
      <c r="W20" s="36" t="n">
        <f aca="false">-(R20-T20)/($R$11*$R$12)*1000</f>
        <v>3.20424274292302</v>
      </c>
      <c r="X20" s="36" t="n">
        <f aca="false">(U20)/($R$11*$R$12)*1000</f>
        <v>1.19584837545126</v>
      </c>
      <c r="Y20" s="37" t="str">
        <f aca="false">IF(W20&gt;X20*5,"Hit","")</f>
        <v/>
      </c>
    </row>
    <row r="21" customFormat="false" ht="15" hidden="false" customHeight="true" outlineLevel="0" collapsed="false">
      <c r="A21" s="3" t="s">
        <v>132</v>
      </c>
      <c r="E21" s="42" t="s">
        <v>133</v>
      </c>
      <c r="N21" s="1"/>
      <c r="O21" s="38" t="str">
        <f aca="false">B17</f>
        <v>C003–A014</v>
      </c>
      <c r="P21" s="19"/>
      <c r="Q21" s="35" t="n">
        <f aca="false">B41</f>
        <v>-3.57962180200217</v>
      </c>
      <c r="R21" s="35" t="n">
        <f aca="false">B41/B28</f>
        <v>-16.1200731807269</v>
      </c>
      <c r="S21" s="35"/>
      <c r="T21" s="35" t="n">
        <v>-3.37</v>
      </c>
      <c r="U21" s="35" t="n">
        <v>2.42</v>
      </c>
      <c r="V21" s="35"/>
      <c r="W21" s="36" t="n">
        <f aca="false">-(R21-T21)/($R$11*$R$12)*1000</f>
        <v>2.87682156604848</v>
      </c>
      <c r="X21" s="36" t="n">
        <f aca="false">(U21)/($R$11*$R$12)*1000</f>
        <v>0.546028880866426</v>
      </c>
      <c r="Y21" s="37" t="str">
        <f aca="false">IF(W21&gt;X21*5,"Hit","")</f>
        <v>Hit</v>
      </c>
    </row>
    <row r="22" customFormat="false" ht="15" hidden="false" customHeight="true" outlineLevel="0" collapsed="false">
      <c r="B22" s="9" t="n">
        <v>1</v>
      </c>
      <c r="C22" s="9" t="n">
        <v>2</v>
      </c>
      <c r="D22" s="9" t="n">
        <v>3</v>
      </c>
      <c r="E22" s="9" t="n">
        <v>4</v>
      </c>
      <c r="F22" s="9" t="n">
        <v>5</v>
      </c>
      <c r="G22" s="9" t="n">
        <v>6</v>
      </c>
      <c r="H22" s="9" t="n">
        <v>7</v>
      </c>
      <c r="I22" s="9" t="n">
        <v>8</v>
      </c>
      <c r="J22" s="9" t="n">
        <v>9</v>
      </c>
      <c r="K22" s="9" t="n">
        <v>10</v>
      </c>
      <c r="L22" s="9" t="n">
        <v>11</v>
      </c>
      <c r="M22" s="9" t="n">
        <v>12</v>
      </c>
      <c r="N22" s="1"/>
      <c r="O22" s="38" t="str">
        <f aca="false">B18</f>
        <v>C003–A019</v>
      </c>
      <c r="P22" s="19"/>
      <c r="Q22" s="35" t="n">
        <f aca="false">B42</f>
        <v>-2.44057842046714</v>
      </c>
      <c r="R22" s="35" t="n">
        <f aca="false">B42/B29</f>
        <v>-12.9002002224692</v>
      </c>
      <c r="S22" s="35"/>
      <c r="T22" s="35" t="n">
        <v>-2.32</v>
      </c>
      <c r="U22" s="35" t="n">
        <v>1.53</v>
      </c>
      <c r="V22" s="35"/>
      <c r="W22" s="36" t="n">
        <f aca="false">-(R22-T22)/($R$11*$R$12)*1000</f>
        <v>2.38722929207337</v>
      </c>
      <c r="X22" s="36" t="n">
        <f aca="false">(U22)/($R$11*$R$12)*1000</f>
        <v>0.345216606498195</v>
      </c>
      <c r="Y22" s="37" t="str">
        <f aca="false">IF(W22&gt;X22*5,"Hit","")</f>
        <v>Hit</v>
      </c>
    </row>
    <row r="23" customFormat="false" ht="15" hidden="false" customHeight="true" outlineLevel="0" collapsed="false">
      <c r="A23" s="9" t="s">
        <v>16</v>
      </c>
      <c r="B23" s="43" t="n">
        <v>0.211102994886779</v>
      </c>
      <c r="C23" s="44" t="n">
        <v>0.204528853177502</v>
      </c>
      <c r="D23" s="44" t="n">
        <v>0.2081811541271</v>
      </c>
      <c r="E23" s="44" t="n">
        <v>0.258582907231556</v>
      </c>
      <c r="F23" s="44" t="n">
        <v>0.184806428049671</v>
      </c>
      <c r="G23" s="44" t="n">
        <v>0.205259313367421</v>
      </c>
      <c r="H23" s="44" t="n">
        <v>0.203067932797663</v>
      </c>
      <c r="I23" s="44" t="n">
        <v>0.2081811541271</v>
      </c>
      <c r="J23" s="44" t="n">
        <v>0.200876552227904</v>
      </c>
      <c r="K23" s="44" t="n">
        <v>0.192111029948868</v>
      </c>
      <c r="L23" s="44" t="n">
        <v>0.171658144631118</v>
      </c>
      <c r="M23" s="45" t="n">
        <v>0.189919649379109</v>
      </c>
      <c r="N23" s="1"/>
      <c r="O23" s="38" t="str">
        <f aca="false">B19</f>
        <v>C003–A022</v>
      </c>
      <c r="P23" s="46"/>
      <c r="Q23" s="35" t="n">
        <f aca="false">B43</f>
        <v>-2.74122358175747</v>
      </c>
      <c r="R23" s="35" t="n">
        <f aca="false">B43/B30</f>
        <v>-14.6591214196327</v>
      </c>
      <c r="S23" s="47"/>
      <c r="T23" s="35" t="n">
        <v>-4.88</v>
      </c>
      <c r="U23" s="35" t="n">
        <v>4.2</v>
      </c>
      <c r="V23" s="47"/>
      <c r="W23" s="36" t="n">
        <f aca="false">-(R23-T23)/($R$11*$R$12)*1000</f>
        <v>2.20648046471858</v>
      </c>
      <c r="X23" s="36" t="n">
        <f aca="false">(U23)/($R$11*$R$12)*1000</f>
        <v>0.947653429602888</v>
      </c>
      <c r="Y23" s="37" t="str">
        <f aca="false">IF(W23&gt;X23*5,"Hit","")</f>
        <v/>
      </c>
    </row>
    <row r="24" customFormat="false" ht="15" hidden="false" customHeight="true" outlineLevel="0" collapsed="false">
      <c r="A24" s="9" t="s">
        <v>30</v>
      </c>
      <c r="B24" s="48" t="n">
        <v>0.206720233747261</v>
      </c>
      <c r="C24" s="49" t="n">
        <v>0.206720233747261</v>
      </c>
      <c r="D24" s="49" t="n">
        <v>0.2081811541271</v>
      </c>
      <c r="E24" s="49" t="n">
        <v>0.227173119065011</v>
      </c>
      <c r="F24" s="49" t="n">
        <v>0.199415631848064</v>
      </c>
      <c r="G24" s="49" t="n">
        <v>0.211833455076698</v>
      </c>
      <c r="H24" s="49" t="n">
        <v>0.218407596785975</v>
      </c>
      <c r="I24" s="49" t="n">
        <v>0.210372534696859</v>
      </c>
      <c r="J24" s="49" t="n">
        <v>0.204528853177502</v>
      </c>
      <c r="K24" s="49" t="n">
        <v>0.197954711468225</v>
      </c>
      <c r="L24" s="49" t="n">
        <v>0.195763330898466</v>
      </c>
      <c r="M24" s="50" t="n">
        <v>0.193571950328707</v>
      </c>
      <c r="N24" s="1"/>
      <c r="O24" s="34" t="str">
        <f aca="false">C12</f>
        <v>C029–A004</v>
      </c>
      <c r="Q24" s="35" t="n">
        <f aca="false">C36</f>
        <v>-5.64525027808673</v>
      </c>
      <c r="R24" s="35" t="n">
        <f aca="false">C36/C23</f>
        <v>-27.6012415382169</v>
      </c>
      <c r="T24" s="35" t="n">
        <v>-6</v>
      </c>
      <c r="U24" s="35" t="n">
        <v>5.67</v>
      </c>
      <c r="W24" s="36" t="n">
        <f aca="false">-(R24-T24)/($R$11*$R$12)*1000</f>
        <v>4.87392633985038</v>
      </c>
      <c r="X24" s="36" t="n">
        <f aca="false">(U24)/($R$11*$R$12)*1000</f>
        <v>1.2793321299639</v>
      </c>
      <c r="Y24" s="37" t="str">
        <f aca="false">IF(W24&gt;X24*5,"Hit","")</f>
        <v/>
      </c>
    </row>
    <row r="25" customFormat="false" ht="15" hidden="false" customHeight="true" outlineLevel="0" collapsed="false">
      <c r="A25" s="9" t="s">
        <v>43</v>
      </c>
      <c r="B25" s="48" t="n">
        <v>0.20745069393718</v>
      </c>
      <c r="C25" s="49" t="n">
        <v>0.192841490138787</v>
      </c>
      <c r="D25" s="49" t="n">
        <v>0.20745069393718</v>
      </c>
      <c r="E25" s="49" t="n">
        <v>0.259313367421476</v>
      </c>
      <c r="F25" s="49" t="n">
        <v>0.201607012417823</v>
      </c>
      <c r="G25" s="49" t="n">
        <v>0.211102994886779</v>
      </c>
      <c r="H25" s="49" t="n">
        <v>0.189919649379109</v>
      </c>
      <c r="I25" s="49" t="n">
        <v>0.196493791088386</v>
      </c>
      <c r="J25" s="49" t="n">
        <v>0.184075967859752</v>
      </c>
      <c r="K25" s="49" t="n">
        <v>0.121256391526662</v>
      </c>
      <c r="L25" s="51" t="s">
        <v>134</v>
      </c>
      <c r="M25" s="51" t="s">
        <v>134</v>
      </c>
      <c r="N25" s="1"/>
      <c r="O25" s="34" t="str">
        <f aca="false">C13</f>
        <v>C029–A009</v>
      </c>
      <c r="Q25" s="35" t="n">
        <f aca="false">C37</f>
        <v>-2.28022246941033</v>
      </c>
      <c r="R25" s="35" t="n">
        <f aca="false">C37/C24</f>
        <v>-11.0304754792323</v>
      </c>
      <c r="T25" s="35" t="n">
        <v>-3.31</v>
      </c>
      <c r="U25" s="35" t="n">
        <v>3.33</v>
      </c>
      <c r="W25" s="36" t="n">
        <f aca="false">-(R25-T25)/($R$11*$R$12)*1000</f>
        <v>1.74198453953798</v>
      </c>
      <c r="X25" s="36" t="n">
        <f aca="false">(U25)/($R$11*$R$12)*1000</f>
        <v>0.751353790613718</v>
      </c>
      <c r="Y25" s="37" t="str">
        <f aca="false">IF(W25&gt;X25*5,"Hit","")</f>
        <v/>
      </c>
    </row>
    <row r="26" customFormat="false" ht="15" hidden="false" customHeight="true" outlineLevel="0" collapsed="false">
      <c r="A26" s="9" t="s">
        <v>60</v>
      </c>
      <c r="B26" s="48" t="n">
        <v>0.211833455076698</v>
      </c>
      <c r="C26" s="49" t="n">
        <v>0.205989773557341</v>
      </c>
      <c r="D26" s="49" t="n">
        <v>0.201607012417823</v>
      </c>
      <c r="E26" s="49" t="n">
        <v>0.245434623813002</v>
      </c>
      <c r="F26" s="49" t="n">
        <v>0.159970781592403</v>
      </c>
      <c r="G26" s="49" t="n">
        <v>0.206720233747261</v>
      </c>
      <c r="H26" s="49" t="n">
        <v>0.200146092037984</v>
      </c>
      <c r="I26" s="49" t="n">
        <v>0.176771365960555</v>
      </c>
      <c r="J26" s="49" t="n">
        <v>0.192111029948868</v>
      </c>
      <c r="K26" s="49" t="n">
        <v>0.0993425858290723</v>
      </c>
      <c r="L26" s="51" t="s">
        <v>134</v>
      </c>
      <c r="M26" s="51" t="s">
        <v>134</v>
      </c>
      <c r="N26" s="1"/>
      <c r="O26" s="34" t="str">
        <f aca="false">C14</f>
        <v>C029–A010</v>
      </c>
      <c r="Q26" s="35" t="n">
        <f aca="false">C38</f>
        <v>-12.183448275862</v>
      </c>
      <c r="R26" s="35" t="n">
        <f aca="false">C38/C25</f>
        <v>-63.1785632183906</v>
      </c>
      <c r="T26" s="35" t="n">
        <v>-7.78</v>
      </c>
      <c r="U26" s="35" t="n">
        <v>7.83</v>
      </c>
      <c r="W26" s="36" t="n">
        <f aca="false">-(R26-T26)/($R$11*$R$12)*1000</f>
        <v>12.4996758164239</v>
      </c>
      <c r="X26" s="36" t="n">
        <f aca="false">(U26)/($R$11*$R$12)*1000</f>
        <v>1.76669675090253</v>
      </c>
      <c r="Y26" s="37" t="str">
        <f aca="false">IF(W26&gt;X26*5,"Hit","")</f>
        <v>Hit</v>
      </c>
    </row>
    <row r="27" customFormat="false" ht="15" hidden="false" customHeight="true" outlineLevel="0" collapsed="false">
      <c r="A27" s="9" t="s">
        <v>80</v>
      </c>
      <c r="B27" s="48" t="n">
        <v>0.211102994886779</v>
      </c>
      <c r="C27" s="49" t="n">
        <v>0.204528853177502</v>
      </c>
      <c r="D27" s="49" t="n">
        <v>0.198685171658145</v>
      </c>
      <c r="E27" s="49" t="n">
        <v>0.258582907231556</v>
      </c>
      <c r="F27" s="49" t="n">
        <v>0.175310445580716</v>
      </c>
      <c r="G27" s="49" t="n">
        <v>0.213294375456538</v>
      </c>
      <c r="H27" s="49" t="n">
        <v>0.192111029948868</v>
      </c>
      <c r="I27" s="49" t="n">
        <v>0.192111029948868</v>
      </c>
      <c r="J27" s="49" t="n">
        <v>0.190650109569029</v>
      </c>
      <c r="K27" s="52" t="n">
        <v>0.2</v>
      </c>
      <c r="L27" s="51" t="s">
        <v>134</v>
      </c>
      <c r="M27" s="51" t="s">
        <v>134</v>
      </c>
      <c r="N27" s="1"/>
      <c r="O27" s="34" t="str">
        <f aca="false">C15</f>
        <v>C029–A012</v>
      </c>
      <c r="Q27" s="35" t="n">
        <f aca="false">C39</f>
        <v>-20.5908787541713</v>
      </c>
      <c r="R27" s="35" t="n">
        <f aca="false">C39/C26</f>
        <v>-99.9606844484416</v>
      </c>
      <c r="T27" s="35" t="n">
        <v>-2.27</v>
      </c>
      <c r="U27" s="35" t="n">
        <v>5.68</v>
      </c>
      <c r="W27" s="36" t="n">
        <f aca="false">-(R27-T27)/($R$11*$R$12)*1000</f>
        <v>22.0421219423379</v>
      </c>
      <c r="X27" s="36" t="n">
        <f aca="false">(U27)/($R$11*$R$12)*1000</f>
        <v>1.28158844765343</v>
      </c>
      <c r="Y27" s="37" t="str">
        <f aca="false">IF(W27&gt;X27*5,"Hit","")</f>
        <v>Hit</v>
      </c>
    </row>
    <row r="28" customFormat="false" ht="15" hidden="false" customHeight="true" outlineLevel="0" collapsed="false">
      <c r="A28" s="9" t="s">
        <v>93</v>
      </c>
      <c r="B28" s="48" t="n">
        <v>0.222059897735573</v>
      </c>
      <c r="C28" s="49" t="n">
        <v>0.227903579254931</v>
      </c>
      <c r="D28" s="49" t="n">
        <v>0.18845872899927</v>
      </c>
      <c r="E28" s="49" t="n">
        <v>0.210372534696859</v>
      </c>
      <c r="F28" s="49" t="n">
        <v>0.163623082542001</v>
      </c>
      <c r="G28" s="49" t="n">
        <v>0.203798392987582</v>
      </c>
      <c r="H28" s="49" t="n">
        <v>0.189189189189189</v>
      </c>
      <c r="I28" s="49" t="n">
        <v>0.193571950328707</v>
      </c>
      <c r="J28" s="49" t="n">
        <v>0.180423666910153</v>
      </c>
      <c r="K28" s="49" t="n">
        <v>0.121986851716581</v>
      </c>
      <c r="L28" s="49" t="n">
        <v>0.120525931336742</v>
      </c>
      <c r="M28" s="52" t="n">
        <v>0.2</v>
      </c>
      <c r="N28" s="1"/>
      <c r="O28" s="34" t="str">
        <f aca="false">C16</f>
        <v>C029–A013</v>
      </c>
      <c r="Q28" s="35" t="n">
        <f aca="false">C40</f>
        <v>-3.38166852057829</v>
      </c>
      <c r="R28" s="35" t="n">
        <f aca="false">C40/C27</f>
        <v>-16.5339435881131</v>
      </c>
      <c r="T28" s="35" t="n">
        <v>0.54</v>
      </c>
      <c r="U28" s="35" t="n">
        <v>1.66</v>
      </c>
      <c r="W28" s="36" t="n">
        <f aca="false">-(R28-T28)/($R$11*$R$12)*1000</f>
        <v>3.85242409479087</v>
      </c>
      <c r="X28" s="36" t="n">
        <f aca="false">(U28)/($R$11*$R$12)*1000</f>
        <v>0.374548736462094</v>
      </c>
      <c r="Y28" s="37" t="str">
        <f aca="false">IF(W28&gt;X28*5,"Hit","")</f>
        <v>Hit</v>
      </c>
    </row>
    <row r="29" customFormat="false" ht="15" hidden="false" customHeight="true" outlineLevel="0" collapsed="false">
      <c r="A29" s="9" t="s">
        <v>106</v>
      </c>
      <c r="B29" s="48" t="n">
        <v>0.189189189189189</v>
      </c>
      <c r="C29" s="49" t="n">
        <v>0.192841490138787</v>
      </c>
      <c r="D29" s="49" t="n">
        <v>0.193571950328707</v>
      </c>
      <c r="E29" s="49" t="n">
        <v>0.231555880204529</v>
      </c>
      <c r="F29" s="49" t="n">
        <v>0.179693206720234</v>
      </c>
      <c r="G29" s="49" t="n">
        <v>0.197954711468225</v>
      </c>
      <c r="H29" s="49" t="n">
        <v>0.18699780861943</v>
      </c>
      <c r="I29" s="49" t="n">
        <v>0.189919649379109</v>
      </c>
      <c r="J29" s="49" t="n">
        <v>0.192841490138787</v>
      </c>
      <c r="K29" s="49" t="n">
        <v>0.183345507669832</v>
      </c>
      <c r="L29" s="49" t="n">
        <v>0.173119065010957</v>
      </c>
      <c r="M29" s="50" t="n">
        <v>0.186267348429511</v>
      </c>
      <c r="N29" s="1"/>
      <c r="O29" s="34" t="str">
        <f aca="false">C17</f>
        <v>C029–A014</v>
      </c>
      <c r="P29" s="6"/>
      <c r="Q29" s="35" t="n">
        <f aca="false">C41</f>
        <v>-4.07065628476085</v>
      </c>
      <c r="R29" s="35" t="n">
        <f aca="false">C41/C28</f>
        <v>-17.8613091469154</v>
      </c>
      <c r="T29" s="35" t="n">
        <v>0.36</v>
      </c>
      <c r="U29" s="35" t="n">
        <v>3.75</v>
      </c>
      <c r="W29" s="36" t="n">
        <f aca="false">-(R29-T29)/($R$11*$R$12)*1000</f>
        <v>4.11130621545925</v>
      </c>
      <c r="X29" s="36" t="n">
        <f aca="false">(U29)/($R$11*$R$12)*1000</f>
        <v>0.846119133574007</v>
      </c>
      <c r="Y29" s="37" t="str">
        <f aca="false">IF(W29&gt;X29*5,"Hit","")</f>
        <v/>
      </c>
    </row>
    <row r="30" customFormat="false" ht="15" hidden="false" customHeight="true" outlineLevel="0" collapsed="false">
      <c r="A30" s="9" t="s">
        <v>119</v>
      </c>
      <c r="B30" s="53" t="n">
        <v>0.18699780861943</v>
      </c>
      <c r="C30" s="54" t="n">
        <v>0.176040905770636</v>
      </c>
      <c r="D30" s="54" t="n">
        <v>0.18845872899927</v>
      </c>
      <c r="E30" s="54" t="n">
        <v>0.211833455076698</v>
      </c>
      <c r="F30" s="54" t="n">
        <v>0.128560993425858</v>
      </c>
      <c r="G30" s="54" t="n">
        <v>0.164353542731921</v>
      </c>
      <c r="H30" s="54" t="n">
        <v>0.185536888239591</v>
      </c>
      <c r="I30" s="54" t="n">
        <v>0.182615047479912</v>
      </c>
      <c r="J30" s="54" t="n">
        <v>0.180423666910153</v>
      </c>
      <c r="K30" s="54" t="n">
        <v>0.159970781592403</v>
      </c>
      <c r="L30" s="54" t="n">
        <v>0.10445580715851</v>
      </c>
      <c r="M30" s="55" t="n">
        <v>0.173119065010957</v>
      </c>
      <c r="N30" s="1"/>
      <c r="O30" s="34" t="str">
        <f aca="false">C18</f>
        <v>C029–A019</v>
      </c>
      <c r="P30" s="56"/>
      <c r="Q30" s="35" t="n">
        <f aca="false">C42</f>
        <v>-2.40738598442708</v>
      </c>
      <c r="R30" s="35" t="n">
        <f aca="false">C42/C29</f>
        <v>-12.4837553510631</v>
      </c>
      <c r="S30" s="56"/>
      <c r="T30" s="35" t="n">
        <v>-0.45</v>
      </c>
      <c r="U30" s="35" t="n">
        <v>0.71</v>
      </c>
      <c r="V30" s="56"/>
      <c r="W30" s="36" t="n">
        <f aca="false">-(R30-T30)/($R$11*$R$12)*1000</f>
        <v>2.71519750700883</v>
      </c>
      <c r="X30" s="36" t="n">
        <f aca="false">(U30)/($R$11*$R$12)*1000</f>
        <v>0.160198555956679</v>
      </c>
      <c r="Y30" s="37" t="str">
        <f aca="false">IF(W30&gt;X30*5,"Hit","")</f>
        <v>Hit</v>
      </c>
    </row>
    <row r="31" customFormat="false" ht="15" hidden="false" customHeight="true" outlineLevel="0" collapsed="false">
      <c r="N31" s="1"/>
      <c r="O31" s="34" t="str">
        <f aca="false">C19</f>
        <v>C029–A022</v>
      </c>
      <c r="P31" s="46"/>
      <c r="Q31" s="35" t="n">
        <f aca="false">C43</f>
        <v>-2.11092324805336</v>
      </c>
      <c r="R31" s="35" t="n">
        <f aca="false">C43/C30</f>
        <v>-11.9910951310583</v>
      </c>
      <c r="S31" s="57"/>
      <c r="T31" s="35" t="n">
        <v>-0.87</v>
      </c>
      <c r="U31" s="35" t="n">
        <v>3.66</v>
      </c>
      <c r="V31" s="57"/>
      <c r="W31" s="36" t="n">
        <f aca="false">-(R31-T31)/($R$11*$R$12)*1000</f>
        <v>2.50927236711604</v>
      </c>
      <c r="X31" s="36" t="n">
        <f aca="false">(U31)/($R$11*$R$12)*1000</f>
        <v>0.825812274368231</v>
      </c>
      <c r="Y31" s="37" t="str">
        <f aca="false">IF(W31&gt;X31*5,"Hit","")</f>
        <v/>
      </c>
    </row>
    <row r="32" customFormat="false" ht="15" hidden="false" customHeight="true" outlineLevel="0" collapsed="false">
      <c r="B32" s="51" t="s">
        <v>134</v>
      </c>
      <c r="C32" s="58" t="s">
        <v>135</v>
      </c>
      <c r="N32" s="1"/>
      <c r="O32" s="34" t="str">
        <f aca="false">D12</f>
        <v>C046–A004</v>
      </c>
      <c r="P32" s="19"/>
      <c r="Q32" s="35" t="n">
        <f aca="false">D36</f>
        <v>-6.12471635150171</v>
      </c>
      <c r="R32" s="35" t="n">
        <f aca="false">D36/D23</f>
        <v>-29.4201287200205</v>
      </c>
      <c r="S32" s="35"/>
      <c r="T32" s="35" t="n">
        <v>-2.99</v>
      </c>
      <c r="U32" s="35" t="n">
        <v>6</v>
      </c>
      <c r="V32" s="35"/>
      <c r="W32" s="36" t="n">
        <f aca="false">-(R32-T32)/($R$11*$R$12)*1000</f>
        <v>5.96347669675552</v>
      </c>
      <c r="X32" s="36" t="n">
        <f aca="false">(U32)/($R$11*$R$12)*1000</f>
        <v>1.35379061371841</v>
      </c>
      <c r="Y32" s="37" t="str">
        <f aca="false">IF(W32&gt;X32*5,"Hit","")</f>
        <v/>
      </c>
    </row>
    <row r="33" customFormat="false" ht="15" hidden="false" customHeight="true" outlineLevel="0" collapsed="false">
      <c r="B33" s="59"/>
      <c r="C33" s="1" t="s">
        <v>136</v>
      </c>
      <c r="N33" s="1"/>
      <c r="O33" s="34" t="str">
        <f aca="false">D13</f>
        <v>C046–A009</v>
      </c>
      <c r="Q33" s="35" t="n">
        <f aca="false">D37</f>
        <v>-2.03127919911</v>
      </c>
      <c r="R33" s="35" t="n">
        <f aca="false">D37/D24</f>
        <v>-9.75726745116347</v>
      </c>
      <c r="T33" s="35" t="n">
        <v>0.08</v>
      </c>
      <c r="U33" s="35" t="n">
        <v>2.26</v>
      </c>
      <c r="W33" s="36" t="n">
        <f aca="false">-(R33-T33)/($R$11*$R$12)*1000</f>
        <v>2.21960005667046</v>
      </c>
      <c r="X33" s="36" t="n">
        <f aca="false">(U33)/($R$11*$R$12)*1000</f>
        <v>0.509927797833935</v>
      </c>
      <c r="Y33" s="37" t="str">
        <f aca="false">IF(W33&gt;X33*5,"Hit","")</f>
        <v/>
      </c>
    </row>
    <row r="34" customFormat="false" ht="15" hidden="false" customHeight="true" outlineLevel="0" collapsed="false">
      <c r="A34" s="3" t="s">
        <v>137</v>
      </c>
      <c r="E34" s="42" t="s">
        <v>138</v>
      </c>
      <c r="N34" s="1"/>
      <c r="O34" s="34" t="str">
        <f aca="false">D14</f>
        <v>C046–A010</v>
      </c>
      <c r="Q34" s="35" t="n">
        <f aca="false">D38</f>
        <v>-11.129744160178</v>
      </c>
      <c r="R34" s="35" t="n">
        <f aca="false">D38/D25</f>
        <v>-53.650069560858</v>
      </c>
      <c r="T34" s="35" t="n">
        <v>-6.24</v>
      </c>
      <c r="U34" s="35" t="n">
        <v>2.35</v>
      </c>
      <c r="W34" s="36" t="n">
        <f aca="false">-(R34-T34)/($R$11*$R$12)*1000</f>
        <v>10.6972178612044</v>
      </c>
      <c r="X34" s="36" t="n">
        <f aca="false">(U34)/($R$11*$R$12)*1000</f>
        <v>0.530234657039711</v>
      </c>
      <c r="Y34" s="37" t="str">
        <f aca="false">IF(W34&gt;X34*5,"Hit","")</f>
        <v>Hit</v>
      </c>
    </row>
    <row r="35" customFormat="false" ht="15" hidden="false" customHeight="true" outlineLevel="0" collapsed="false">
      <c r="B35" s="9" t="n">
        <v>1</v>
      </c>
      <c r="C35" s="9" t="n">
        <v>2</v>
      </c>
      <c r="D35" s="9" t="n">
        <v>3</v>
      </c>
      <c r="E35" s="9" t="n">
        <v>4</v>
      </c>
      <c r="F35" s="9" t="n">
        <v>5</v>
      </c>
      <c r="G35" s="9" t="n">
        <v>6</v>
      </c>
      <c r="H35" s="9" t="n">
        <v>7</v>
      </c>
      <c r="I35" s="9" t="n">
        <v>8</v>
      </c>
      <c r="J35" s="9" t="n">
        <v>9</v>
      </c>
      <c r="K35" s="9" t="n">
        <v>10</v>
      </c>
      <c r="L35" s="9" t="n">
        <v>11</v>
      </c>
      <c r="M35" s="9" t="n">
        <v>12</v>
      </c>
      <c r="N35" s="1"/>
      <c r="O35" s="34" t="str">
        <f aca="false">D15</f>
        <v>C046–A012</v>
      </c>
      <c r="Q35" s="35" t="n">
        <f aca="false">D39</f>
        <v>-14.7648053392658</v>
      </c>
      <c r="R35" s="35" t="n">
        <f aca="false">D39/D26</f>
        <v>-73.2355743096194</v>
      </c>
      <c r="T35" s="35" t="n">
        <v>-4.78</v>
      </c>
      <c r="U35" s="35" t="n">
        <v>3.14</v>
      </c>
      <c r="W35" s="36" t="n">
        <f aca="false">-(R35-T35)/($R$11*$R$12)*1000</f>
        <v>15.4457523261777</v>
      </c>
      <c r="X35" s="36" t="n">
        <f aca="false">(U35)/($R$11*$R$12)*1000</f>
        <v>0.708483754512636</v>
      </c>
      <c r="Y35" s="37" t="str">
        <f aca="false">IF(W35&gt;X35*5,"Hit","")</f>
        <v>Hit</v>
      </c>
    </row>
    <row r="36" customFormat="false" ht="15" hidden="false" customHeight="true" outlineLevel="0" collapsed="false">
      <c r="A36" s="9" t="s">
        <v>16</v>
      </c>
      <c r="B36" s="60" t="n">
        <v>-13.1594660734148</v>
      </c>
      <c r="C36" s="61" t="n">
        <v>-5.64525027808673</v>
      </c>
      <c r="D36" s="61" t="n">
        <v>-6.12471635150171</v>
      </c>
      <c r="E36" s="61" t="n">
        <v>-4.39470522803112</v>
      </c>
      <c r="F36" s="62" t="n">
        <v>-37.1406060606062</v>
      </c>
      <c r="G36" s="61" t="n">
        <v>-4.54589543937711</v>
      </c>
      <c r="H36" s="61" t="n">
        <v>-2.41383759733043</v>
      </c>
      <c r="I36" s="61" t="n">
        <v>-2.84444938820896</v>
      </c>
      <c r="J36" s="61" t="n">
        <v>-2.61966629588444</v>
      </c>
      <c r="K36" s="61" t="n">
        <v>-2.77428253615139</v>
      </c>
      <c r="L36" s="61" t="n">
        <v>-4.04961067853179</v>
      </c>
      <c r="M36" s="63" t="n">
        <v>-4.39208008898764</v>
      </c>
      <c r="N36" s="1"/>
      <c r="O36" s="34" t="str">
        <f aca="false">D16</f>
        <v>C046–A013</v>
      </c>
      <c r="Q36" s="35" t="n">
        <f aca="false">D40</f>
        <v>-3.06416017797556</v>
      </c>
      <c r="R36" s="35" t="n">
        <f aca="false">D40/D27</f>
        <v>-15.4221885428255</v>
      </c>
      <c r="T36" s="35" t="n">
        <v>-3.55</v>
      </c>
      <c r="U36" s="35" t="n">
        <v>2.24</v>
      </c>
      <c r="W36" s="36" t="n">
        <f aca="false">-(R36-T36)/($R$11*$R$12)*1000</f>
        <v>2.67874290226208</v>
      </c>
      <c r="X36" s="36" t="n">
        <f aca="false">(U36)/($R$11*$R$12)*1000</f>
        <v>0.505415162454874</v>
      </c>
      <c r="Y36" s="37" t="str">
        <f aca="false">IF(W36&gt;X36*5,"Hit","")</f>
        <v>Hit</v>
      </c>
    </row>
    <row r="37" customFormat="false" ht="15" hidden="false" customHeight="true" outlineLevel="0" collapsed="false">
      <c r="A37" s="9" t="s">
        <v>30</v>
      </c>
      <c r="B37" s="64" t="n">
        <v>-2.05739710789768</v>
      </c>
      <c r="C37" s="65" t="n">
        <v>-2.28022246941033</v>
      </c>
      <c r="D37" s="65" t="n">
        <v>-2.03127919911</v>
      </c>
      <c r="E37" s="65" t="n">
        <v>-1.79563959955506</v>
      </c>
      <c r="F37" s="65" t="n">
        <v>-2.88467185761947</v>
      </c>
      <c r="G37" s="65" t="n">
        <v>-2.23755283648512</v>
      </c>
      <c r="H37" s="65" t="n">
        <v>-2.14269187986643</v>
      </c>
      <c r="I37" s="65" t="n">
        <v>-2.50433815350389</v>
      </c>
      <c r="J37" s="65" t="n">
        <v>-2.46206896551731</v>
      </c>
      <c r="K37" s="65" t="n">
        <v>-1.85134593993317</v>
      </c>
      <c r="L37" s="65" t="n">
        <v>-2.86051167964414</v>
      </c>
      <c r="M37" s="66" t="n">
        <v>-2.28845383759737</v>
      </c>
      <c r="N37" s="1"/>
      <c r="O37" s="34" t="str">
        <f aca="false">D17</f>
        <v>C046–A014</v>
      </c>
      <c r="Q37" s="35" t="n">
        <f aca="false">D41</f>
        <v>-4.15305895439389</v>
      </c>
      <c r="R37" s="35" t="n">
        <f aca="false">D41/D28</f>
        <v>-22.0369678626559</v>
      </c>
      <c r="T37" s="35" t="n">
        <v>-1.18</v>
      </c>
      <c r="U37" s="35" t="n">
        <v>2.52</v>
      </c>
      <c r="W37" s="36" t="n">
        <f aca="false">-(R37-T37)/($R$11*$R$12)*1000</f>
        <v>4.70599455384836</v>
      </c>
      <c r="X37" s="36" t="n">
        <f aca="false">(U37)/($R$11*$R$12)*1000</f>
        <v>0.568592057761733</v>
      </c>
      <c r="Y37" s="37" t="str">
        <f aca="false">IF(W37&gt;X37*5,"Hit","")</f>
        <v>Hit</v>
      </c>
    </row>
    <row r="38" customFormat="false" ht="15" hidden="false" customHeight="true" outlineLevel="0" collapsed="false">
      <c r="A38" s="9" t="s">
        <v>43</v>
      </c>
      <c r="B38" s="67" t="n">
        <v>-59.9769696969696</v>
      </c>
      <c r="C38" s="65" t="n">
        <v>-12.183448275862</v>
      </c>
      <c r="D38" s="65" t="n">
        <v>-11.129744160178</v>
      </c>
      <c r="E38" s="65" t="n">
        <v>-9.6270522803115</v>
      </c>
      <c r="F38" s="62" t="n">
        <v>-65.0060606060605</v>
      </c>
      <c r="G38" s="65" t="n">
        <v>-5.65503893214695</v>
      </c>
      <c r="H38" s="65" t="n">
        <v>-0.857708565072332</v>
      </c>
      <c r="I38" s="65" t="n">
        <v>-1.48013348164647</v>
      </c>
      <c r="J38" s="65" t="n">
        <v>-1.85045606229149</v>
      </c>
      <c r="K38" s="65" t="n">
        <v>-10.083470522803</v>
      </c>
      <c r="L38" s="51" t="s">
        <v>134</v>
      </c>
      <c r="M38" s="51" t="s">
        <v>134</v>
      </c>
      <c r="N38" s="1"/>
      <c r="O38" s="34" t="str">
        <f aca="false">D18</f>
        <v>C046–A019</v>
      </c>
      <c r="Q38" s="35" t="n">
        <f aca="false">D42</f>
        <v>-2.46505005561733</v>
      </c>
      <c r="R38" s="35" t="n">
        <f aca="false">D42/D29</f>
        <v>-12.7345416080759</v>
      </c>
      <c r="T38" s="35" t="n">
        <v>-12.42</v>
      </c>
      <c r="U38" s="35" t="n">
        <v>8.78</v>
      </c>
      <c r="W38" s="36" t="n">
        <f aca="false">-(R38-T38)/($R$11*$R$12)*1000</f>
        <v>0.0709705794395147</v>
      </c>
      <c r="X38" s="36" t="n">
        <f aca="false">(U38)/($R$11*$R$12)*1000</f>
        <v>1.98104693140794</v>
      </c>
      <c r="Y38" s="37" t="str">
        <f aca="false">IF(W38&gt;X38*5,"Hit","")</f>
        <v/>
      </c>
    </row>
    <row r="39" customFormat="false" ht="15" hidden="false" customHeight="true" outlineLevel="0" collapsed="false">
      <c r="A39" s="9" t="s">
        <v>60</v>
      </c>
      <c r="B39" s="67" t="n">
        <v>-140.916363636364</v>
      </c>
      <c r="C39" s="65" t="n">
        <v>-20.5908787541713</v>
      </c>
      <c r="D39" s="65" t="n">
        <v>-14.7648053392658</v>
      </c>
      <c r="E39" s="65" t="n">
        <v>-13.1313904338154</v>
      </c>
      <c r="F39" s="62" t="n">
        <v>-83.150303030303</v>
      </c>
      <c r="G39" s="65" t="n">
        <v>-10.7835372636262</v>
      </c>
      <c r="H39" s="65" t="n">
        <v>-1.25045606229135</v>
      </c>
      <c r="I39" s="65" t="n">
        <v>-1.67426028921022</v>
      </c>
      <c r="J39" s="65" t="n">
        <v>-1.90941045606232</v>
      </c>
      <c r="K39" s="65" t="n">
        <v>17.6428921023359</v>
      </c>
      <c r="L39" s="51" t="s">
        <v>134</v>
      </c>
      <c r="M39" s="51" t="s">
        <v>134</v>
      </c>
      <c r="N39" s="1"/>
      <c r="O39" s="34" t="str">
        <f aca="false">D19</f>
        <v>C046–A022</v>
      </c>
      <c r="Q39" s="35" t="n">
        <f aca="false">D43</f>
        <v>-1.99047830923246</v>
      </c>
      <c r="R39" s="35" t="n">
        <f aca="false">D43/D30</f>
        <v>-10.5618790904622</v>
      </c>
      <c r="T39" s="35" t="n">
        <v>-3.18</v>
      </c>
      <c r="U39" s="35" t="n">
        <v>2.04</v>
      </c>
      <c r="W39" s="36" t="n">
        <f aca="false">-(R39-T39)/($R$11*$R$12)*1000</f>
        <v>1.66558643737865</v>
      </c>
      <c r="X39" s="36" t="n">
        <f aca="false">(U39)/($R$11*$R$12)*1000</f>
        <v>0.46028880866426</v>
      </c>
      <c r="Y39" s="37" t="str">
        <f aca="false">IF(W39&gt;X39*5,"Hit","")</f>
        <v/>
      </c>
    </row>
    <row r="40" customFormat="false" ht="15" hidden="false" customHeight="true" outlineLevel="0" collapsed="false">
      <c r="A40" s="9" t="s">
        <v>80</v>
      </c>
      <c r="B40" s="64" t="n">
        <v>-3.83599555061173</v>
      </c>
      <c r="C40" s="65" t="n">
        <v>-3.38166852057829</v>
      </c>
      <c r="D40" s="65" t="n">
        <v>-3.06416017797556</v>
      </c>
      <c r="E40" s="65" t="n">
        <v>-2.26865406006674</v>
      </c>
      <c r="F40" s="65" t="n">
        <v>-6.20218020022248</v>
      </c>
      <c r="G40" s="65" t="n">
        <v>-1.39261401557293</v>
      </c>
      <c r="H40" s="65" t="n">
        <v>-1.56449388209112</v>
      </c>
      <c r="I40" s="65" t="n">
        <v>-1.57170189099001</v>
      </c>
      <c r="J40" s="65" t="n">
        <v>-1.20836484983312</v>
      </c>
      <c r="K40" s="65" t="n">
        <v>49.1696551724138</v>
      </c>
      <c r="L40" s="51" t="s">
        <v>134</v>
      </c>
      <c r="M40" s="51" t="s">
        <v>134</v>
      </c>
      <c r="N40" s="1"/>
      <c r="O40" s="34" t="str">
        <f aca="false">E12</f>
        <v>C054–A004</v>
      </c>
      <c r="Q40" s="35" t="n">
        <f aca="false">E36</f>
        <v>-4.39470522803112</v>
      </c>
      <c r="R40" s="35" t="n">
        <f aca="false">E36/E23</f>
        <v>-16.9953430993633</v>
      </c>
      <c r="T40" s="35" t="n">
        <v>-2.24</v>
      </c>
      <c r="U40" s="35" t="n">
        <v>3.76</v>
      </c>
      <c r="W40" s="36" t="n">
        <f aca="false">-(R40-T40)/($R$11*$R$12)*1000</f>
        <v>3.32927416501879</v>
      </c>
      <c r="X40" s="36" t="n">
        <f aca="false">(U40)/($R$11*$R$12)*1000</f>
        <v>0.848375451263538</v>
      </c>
      <c r="Y40" s="37" t="str">
        <f aca="false">IF(W40&gt;X40*5,"Hit","")</f>
        <v/>
      </c>
    </row>
    <row r="41" customFormat="false" ht="15" hidden="false" customHeight="true" outlineLevel="0" collapsed="false">
      <c r="A41" s="9" t="s">
        <v>93</v>
      </c>
      <c r="B41" s="64" t="n">
        <v>-3.57962180200217</v>
      </c>
      <c r="C41" s="65" t="n">
        <v>-4.07065628476085</v>
      </c>
      <c r="D41" s="65" t="n">
        <v>-4.15305895439389</v>
      </c>
      <c r="E41" s="65" t="n">
        <v>-2.84903225806464</v>
      </c>
      <c r="F41" s="65" t="n">
        <v>-8.48698553948838</v>
      </c>
      <c r="G41" s="65" t="n">
        <v>-5.3149721913236</v>
      </c>
      <c r="H41" s="62" t="n">
        <v>-46.4690909090909</v>
      </c>
      <c r="I41" s="62" t="n">
        <v>-51.0690909090907</v>
      </c>
      <c r="J41" s="62" t="n">
        <v>-44.0024242424241</v>
      </c>
      <c r="K41" s="65" t="n">
        <v>-10.5662291434929</v>
      </c>
      <c r="L41" s="65" t="n">
        <v>-18.8473859844272</v>
      </c>
      <c r="M41" s="66" t="n">
        <v>17.030255839822</v>
      </c>
      <c r="N41" s="1"/>
      <c r="O41" s="34" t="str">
        <f aca="false">E13</f>
        <v>C054–A009</v>
      </c>
      <c r="Q41" s="35" t="n">
        <f aca="false">E37</f>
        <v>-1.79563959955506</v>
      </c>
      <c r="R41" s="35" t="n">
        <f aca="false">E37/E24</f>
        <v>-7.90427849450443</v>
      </c>
      <c r="T41" s="35" t="n">
        <v>-4.7</v>
      </c>
      <c r="U41" s="35" t="n">
        <v>4.18</v>
      </c>
      <c r="W41" s="36" t="n">
        <f aca="false">-(R41-T41)/($R$11*$R$12)*1000</f>
        <v>0.72298702493331</v>
      </c>
      <c r="X41" s="36" t="n">
        <f aca="false">(U41)/($R$11*$R$12)*1000</f>
        <v>0.943140794223827</v>
      </c>
      <c r="Y41" s="37" t="str">
        <f aca="false">IF(W41&gt;X41*5,"Hit","")</f>
        <v/>
      </c>
    </row>
    <row r="42" customFormat="false" ht="15" hidden="false" customHeight="true" outlineLevel="0" collapsed="false">
      <c r="A42" s="9" t="s">
        <v>106</v>
      </c>
      <c r="B42" s="64" t="n">
        <v>-2.44057842046714</v>
      </c>
      <c r="C42" s="65" t="n">
        <v>-2.40738598442708</v>
      </c>
      <c r="D42" s="65" t="n">
        <v>-2.46505005561733</v>
      </c>
      <c r="E42" s="65" t="n">
        <v>-2.23199110122356</v>
      </c>
      <c r="F42" s="65" t="n">
        <v>-3.99688542825375</v>
      </c>
      <c r="G42" s="65" t="n">
        <v>-10.8791991101223</v>
      </c>
      <c r="H42" s="65" t="n">
        <v>-1.94812013348168</v>
      </c>
      <c r="I42" s="65" t="n">
        <v>-1.65855394883206</v>
      </c>
      <c r="J42" s="65" t="n">
        <v>-2.05615127919914</v>
      </c>
      <c r="K42" s="65" t="n">
        <v>-1.38002224694097</v>
      </c>
      <c r="L42" s="65" t="n">
        <v>-2.11879866518376</v>
      </c>
      <c r="M42" s="68" t="n">
        <v>-1.64471635150178</v>
      </c>
      <c r="N42" s="1"/>
      <c r="O42" s="34" t="str">
        <f aca="false">E14</f>
        <v>C054–A010</v>
      </c>
      <c r="Q42" s="35" t="n">
        <f aca="false">E38</f>
        <v>-9.6270522803115</v>
      </c>
      <c r="R42" s="35" t="n">
        <f aca="false">E38/E25</f>
        <v>-37.1251678077365</v>
      </c>
      <c r="T42" s="35" t="n">
        <v>-2.08</v>
      </c>
      <c r="U42" s="35" t="n">
        <v>2.08</v>
      </c>
      <c r="W42" s="36" t="n">
        <f aca="false">-(R42-T42)/($R$11*$R$12)*1000</f>
        <v>7.90730320571671</v>
      </c>
      <c r="X42" s="36" t="n">
        <f aca="false">(U42)/($R$11*$R$12)*1000</f>
        <v>0.469314079422383</v>
      </c>
      <c r="Y42" s="37" t="str">
        <f aca="false">IF(W42&gt;X42*5,"Hit","")</f>
        <v>Hit</v>
      </c>
    </row>
    <row r="43" customFormat="false" ht="15" hidden="false" customHeight="true" outlineLevel="0" collapsed="false">
      <c r="A43" s="9" t="s">
        <v>119</v>
      </c>
      <c r="B43" s="69" t="n">
        <v>-2.74122358175747</v>
      </c>
      <c r="C43" s="70" t="n">
        <v>-2.11092324805336</v>
      </c>
      <c r="D43" s="70" t="n">
        <v>-1.99047830923246</v>
      </c>
      <c r="E43" s="70" t="n">
        <v>1.74892102335937</v>
      </c>
      <c r="F43" s="70" t="n">
        <v>-3.18838709677439</v>
      </c>
      <c r="G43" s="70" t="n">
        <v>29.6540600667408</v>
      </c>
      <c r="H43" s="70" t="n">
        <v>-1.6472080088987</v>
      </c>
      <c r="I43" s="70" t="n">
        <v>-2.04480533926579</v>
      </c>
      <c r="J43" s="70" t="n">
        <v>-2.0030255839822</v>
      </c>
      <c r="K43" s="70" t="n">
        <v>-1.37873192436028</v>
      </c>
      <c r="L43" s="70" t="n">
        <v>-5.39848720800893</v>
      </c>
      <c r="M43" s="71" t="n">
        <v>-1.50998887652961</v>
      </c>
      <c r="N43" s="1"/>
      <c r="O43" s="34" t="str">
        <f aca="false">E15</f>
        <v>C054–A012</v>
      </c>
      <c r="Q43" s="35" t="n">
        <f aca="false">E39</f>
        <v>-13.1313904338154</v>
      </c>
      <c r="R43" s="35" t="n">
        <f aca="false">E39/E26</f>
        <v>-53.5025997139682</v>
      </c>
      <c r="T43" s="35" t="n">
        <v>-0.43</v>
      </c>
      <c r="U43" s="35" t="n">
        <v>1.42</v>
      </c>
      <c r="W43" s="36" t="n">
        <f aca="false">-(R43-T43)/($R$11*$R$12)*1000</f>
        <v>11.9748645564008</v>
      </c>
      <c r="X43" s="36" t="n">
        <f aca="false">(U43)/($R$11*$R$12)*1000</f>
        <v>0.320397111913357</v>
      </c>
      <c r="Y43" s="37" t="str">
        <f aca="false">IF(W43&gt;X43*5,"Hit","")</f>
        <v>Hit</v>
      </c>
    </row>
    <row r="44" customFormat="false" ht="15" hidden="false" customHeight="true" outlineLevel="0" collapsed="false">
      <c r="N44" s="1"/>
      <c r="O44" s="34" t="str">
        <f aca="false">E16</f>
        <v>C054–A013</v>
      </c>
      <c r="Q44" s="35" t="n">
        <f aca="false">E40</f>
        <v>-2.26865406006674</v>
      </c>
      <c r="R44" s="35" t="n">
        <f aca="false">E40/E27</f>
        <v>-8.77341075771573</v>
      </c>
      <c r="T44" s="35" t="n">
        <v>-4.97</v>
      </c>
      <c r="U44" s="35" t="n">
        <v>3.71</v>
      </c>
      <c r="W44" s="36" t="n">
        <f aca="false">-(R44-T44)/($R$11*$R$12)*1000</f>
        <v>0.858170297318531</v>
      </c>
      <c r="X44" s="36" t="n">
        <f aca="false">(U44)/($R$11*$R$12)*1000</f>
        <v>0.837093862815885</v>
      </c>
      <c r="Y44" s="37" t="str">
        <f aca="false">IF(W44&gt;X44*5,"Hit","")</f>
        <v/>
      </c>
    </row>
    <row r="45" customFormat="false" ht="15" hidden="false" customHeight="true" outlineLevel="0" collapsed="false">
      <c r="C45" s="72" t="s">
        <v>139</v>
      </c>
      <c r="G45" s="67"/>
      <c r="H45" s="73" t="s">
        <v>140</v>
      </c>
      <c r="N45" s="1"/>
      <c r="O45" s="34" t="str">
        <f aca="false">E17</f>
        <v>C054–A014</v>
      </c>
      <c r="Q45" s="35" t="n">
        <f aca="false">E41</f>
        <v>-2.84903225806464</v>
      </c>
      <c r="R45" s="35" t="n">
        <f aca="false">E41/E28</f>
        <v>-13.5427956989253</v>
      </c>
      <c r="T45" s="35" t="n">
        <v>-1.4</v>
      </c>
      <c r="U45" s="35" t="n">
        <v>1.6</v>
      </c>
      <c r="W45" s="36" t="n">
        <f aca="false">-(R45-T45)/($R$11*$R$12)*1000</f>
        <v>2.73980047358424</v>
      </c>
      <c r="X45" s="36" t="n">
        <f aca="false">(U45)/($R$11*$R$12)*1000</f>
        <v>0.36101083032491</v>
      </c>
      <c r="Y45" s="37" t="str">
        <f aca="false">IF(W45&gt;X45*5,"Hit","")</f>
        <v>Hit</v>
      </c>
    </row>
    <row r="46" customFormat="false" ht="15" hidden="false" customHeight="true" outlineLevel="0" collapsed="false">
      <c r="B46" s="73"/>
      <c r="C46" s="74"/>
      <c r="J46" s="15"/>
      <c r="N46" s="1"/>
      <c r="O46" s="34" t="str">
        <f aca="false">E18</f>
        <v>C054–A019</v>
      </c>
      <c r="Q46" s="35" t="n">
        <f aca="false">E42</f>
        <v>-2.23199110122356</v>
      </c>
      <c r="R46" s="35" t="n">
        <f aca="false">E42/E29</f>
        <v>-9.63910352547335</v>
      </c>
      <c r="T46" s="35" t="n">
        <v>-7.33</v>
      </c>
      <c r="U46" s="35" t="n">
        <v>4.28</v>
      </c>
      <c r="W46" s="36" t="n">
        <f aca="false">-(R46-T46)/($R$11*$R$12)*1000</f>
        <v>0.521007113148319</v>
      </c>
      <c r="X46" s="36" t="n">
        <f aca="false">(U46)/($R$11*$R$12)*1000</f>
        <v>0.965703971119134</v>
      </c>
      <c r="Y46" s="37" t="str">
        <f aca="false">IF(W46&gt;X46*5,"Hit","")</f>
        <v/>
      </c>
    </row>
    <row r="47" customFormat="false" ht="14.25" hidden="false" customHeight="false" outlineLevel="0" collapsed="false">
      <c r="B47" s="75"/>
      <c r="C47" s="76" t="s">
        <v>141</v>
      </c>
      <c r="N47" s="1"/>
      <c r="O47" s="34" t="str">
        <f aca="false">E19</f>
        <v>C054–A022</v>
      </c>
      <c r="Q47" s="35" t="n">
        <f aca="false">E43</f>
        <v>1.74892102335937</v>
      </c>
      <c r="R47" s="35" t="n">
        <f aca="false">E43/E30</f>
        <v>8.25611338268615</v>
      </c>
      <c r="T47" s="35" t="n">
        <v>-4.52</v>
      </c>
      <c r="U47" s="35" t="n">
        <v>3.25</v>
      </c>
      <c r="W47" s="36" t="n">
        <f aca="false">-(R47-T47)/($R$11*$R$12)*1000</f>
        <v>-2.88269706288045</v>
      </c>
      <c r="X47" s="36" t="n">
        <f aca="false">(U47)/($R$11*$R$12)*1000</f>
        <v>0.733303249097473</v>
      </c>
      <c r="Y47" s="37" t="str">
        <f aca="false">IF(W47&gt;X47*5,"Hit","")</f>
        <v/>
      </c>
    </row>
    <row r="48" customFormat="false" ht="14.25" hidden="false" customHeight="false" outlineLevel="0" collapsed="false">
      <c r="B48" s="77"/>
      <c r="N48" s="1"/>
      <c r="O48" s="34" t="str">
        <f aca="false">F12</f>
        <v>C105–A004</v>
      </c>
      <c r="Q48" s="35" t="n">
        <f aca="false">F36</f>
        <v>-37.1406060606062</v>
      </c>
      <c r="R48" s="35" t="n">
        <f aca="false">F36/F23</f>
        <v>-200.970315007786</v>
      </c>
      <c r="T48" s="35" t="n">
        <v>-4.22</v>
      </c>
      <c r="U48" s="35" t="n">
        <v>2.06</v>
      </c>
      <c r="W48" s="36" t="n">
        <f aca="false">-(R48-T48)/($R$11*$R$12)*1000</f>
        <v>44.3931216172802</v>
      </c>
      <c r="X48" s="36" t="n">
        <f aca="false">(U48)/($R$11*$R$12)*1000</f>
        <v>0.464801444043321</v>
      </c>
      <c r="Y48" s="37" t="str">
        <f aca="false">IF(W48&gt;X48*5,"Hit","")</f>
        <v>Hit</v>
      </c>
    </row>
    <row r="49" customFormat="false" ht="14.25" hidden="false" customHeight="false" outlineLevel="0" collapsed="false">
      <c r="B49" s="77"/>
      <c r="N49" s="1"/>
      <c r="O49" s="34" t="str">
        <f aca="false">F13</f>
        <v>C105–A009</v>
      </c>
      <c r="Q49" s="35" t="n">
        <f aca="false">F37</f>
        <v>-2.88467185761947</v>
      </c>
      <c r="R49" s="35" t="n">
        <f aca="false">F37/F24</f>
        <v>-14.4656255424214</v>
      </c>
      <c r="T49" s="35" t="n">
        <v>-2.28</v>
      </c>
      <c r="U49" s="35" t="n">
        <v>4.99</v>
      </c>
      <c r="W49" s="36" t="n">
        <f aca="false">-(R49-T49)/($R$11*$R$12)*1000</f>
        <v>2.74946424693624</v>
      </c>
      <c r="X49" s="36" t="n">
        <f aca="false">(U49)/($R$11*$R$12)*1000</f>
        <v>1.12590252707581</v>
      </c>
      <c r="Y49" s="37" t="str">
        <f aca="false">IF(W49&gt;X49*5,"Hit","")</f>
        <v/>
      </c>
    </row>
    <row r="50" customFormat="false" ht="14.25" hidden="false" customHeight="false" outlineLevel="0" collapsed="false">
      <c r="N50" s="1"/>
      <c r="O50" s="34" t="str">
        <f aca="false">F14</f>
        <v>C105–A010</v>
      </c>
      <c r="Q50" s="35" t="n">
        <f aca="false">F38</f>
        <v>-65.0060606060605</v>
      </c>
      <c r="R50" s="35" t="n">
        <f aca="false">F38/F25</f>
        <v>-322.439481774264</v>
      </c>
      <c r="T50" s="35" t="n">
        <v>-6.68</v>
      </c>
      <c r="U50" s="35" t="n">
        <v>5.14</v>
      </c>
      <c r="W50" s="36" t="n">
        <f aca="false">-(R50-T50)/($R$11*$R$12)*1000</f>
        <v>71.2453704364313</v>
      </c>
      <c r="X50" s="36" t="n">
        <f aca="false">(U50)/($R$11*$R$12)*1000</f>
        <v>1.15974729241877</v>
      </c>
      <c r="Y50" s="37" t="str">
        <f aca="false">IF(W50&gt;X50*5,"Hit","")</f>
        <v>Hit</v>
      </c>
    </row>
    <row r="51" customFormat="false" ht="14.25" hidden="false" customHeight="false" outlineLevel="0" collapsed="false">
      <c r="N51" s="1"/>
      <c r="O51" s="34" t="str">
        <f aca="false">F15</f>
        <v>C105–A012</v>
      </c>
      <c r="Q51" s="35" t="n">
        <f aca="false">F39</f>
        <v>-83.150303030303</v>
      </c>
      <c r="R51" s="35" t="n">
        <f aca="false">F39/F26</f>
        <v>-519.784314376643</v>
      </c>
      <c r="T51" s="35" t="n">
        <v>-4.03</v>
      </c>
      <c r="U51" s="35" t="n">
        <v>19.12</v>
      </c>
      <c r="W51" s="36" t="n">
        <f aca="false">-(R51-T51)/($R$11*$R$12)*1000</f>
        <v>116.370558297979</v>
      </c>
      <c r="X51" s="36" t="n">
        <f aca="false">(U51)/($R$11*$R$12)*1000</f>
        <v>4.31407942238267</v>
      </c>
      <c r="Y51" s="37" t="str">
        <f aca="false">IF(W51&gt;X51*5,"Hit","")</f>
        <v>Hit</v>
      </c>
    </row>
    <row r="52" customFormat="false" ht="14.25" hidden="false" customHeight="false" outlineLevel="0" collapsed="false">
      <c r="N52" s="1"/>
      <c r="O52" s="34" t="str">
        <f aca="false">F16</f>
        <v>C105–A013</v>
      </c>
      <c r="Q52" s="35" t="n">
        <f aca="false">F40</f>
        <v>-6.20218020022248</v>
      </c>
      <c r="R52" s="35" t="n">
        <f aca="false">F40/F27</f>
        <v>-35.3782695587691</v>
      </c>
      <c r="T52" s="35" t="n">
        <v>-4.16</v>
      </c>
      <c r="U52" s="35" t="n">
        <v>4.1</v>
      </c>
      <c r="W52" s="36" t="n">
        <f aca="false">-(R52-T52)/($R$11*$R$12)*1000</f>
        <v>7.0438333841988</v>
      </c>
      <c r="X52" s="36" t="n">
        <f aca="false">(U52)/($R$11*$R$12)*1000</f>
        <v>0.925090252707581</v>
      </c>
      <c r="Y52" s="37" t="str">
        <f aca="false">IF(W52&gt;X52*5,"Hit","")</f>
        <v>Hit</v>
      </c>
    </row>
    <row r="53" customFormat="false" ht="14.25" hidden="false" customHeight="false" outlineLevel="0" collapsed="false">
      <c r="N53" s="1"/>
      <c r="O53" s="34" t="str">
        <f aca="false">F17</f>
        <v>C105–A014</v>
      </c>
      <c r="Q53" s="35" t="n">
        <f aca="false">F41</f>
        <v>-8.48698553948838</v>
      </c>
      <c r="R53" s="35" t="n">
        <f aca="false">F41/F28</f>
        <v>-51.8691214444625</v>
      </c>
      <c r="T53" s="35" t="n">
        <v>-6.68</v>
      </c>
      <c r="U53" s="35" t="n">
        <v>7.37</v>
      </c>
      <c r="W53" s="36" t="n">
        <f aca="false">-(R53-T53)/($R$11*$R$12)*1000</f>
        <v>10.1961014089491</v>
      </c>
      <c r="X53" s="36" t="n">
        <f aca="false">(U53)/($R$11*$R$12)*1000</f>
        <v>1.66290613718412</v>
      </c>
      <c r="Y53" s="37" t="str">
        <f aca="false">IF(W53&gt;X53*5,"Hit","")</f>
        <v>Hit</v>
      </c>
    </row>
    <row r="54" customFormat="false" ht="14.25" hidden="false" customHeight="false" outlineLevel="0" collapsed="false">
      <c r="G54" s="78"/>
      <c r="H54" s="78"/>
      <c r="I54" s="78"/>
      <c r="N54" s="1"/>
      <c r="O54" s="34" t="str">
        <f aca="false">F18</f>
        <v>C105–A019</v>
      </c>
      <c r="Q54" s="35" t="n">
        <f aca="false">F42</f>
        <v>-3.99688542825375</v>
      </c>
      <c r="R54" s="35" t="n">
        <f aca="false">F42/F29</f>
        <v>-22.2428298832495</v>
      </c>
      <c r="T54" s="35" t="n">
        <v>-1.88</v>
      </c>
      <c r="U54" s="35" t="n">
        <v>4.47</v>
      </c>
      <c r="W54" s="36" t="n">
        <f aca="false">-(R54-T54)/($R$11*$R$12)*1000</f>
        <v>4.594501327448</v>
      </c>
      <c r="X54" s="36" t="n">
        <f aca="false">(U54)/($R$11*$R$12)*1000</f>
        <v>1.00857400722022</v>
      </c>
      <c r="Y54" s="37" t="str">
        <f aca="false">IF(W54&gt;X54*5,"Hit","")</f>
        <v/>
      </c>
    </row>
    <row r="55" customFormat="false" ht="14.25" hidden="false" customHeight="false" outlineLevel="0" collapsed="false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1"/>
      <c r="O55" s="34" t="str">
        <f aca="false">F19</f>
        <v>C105–A022</v>
      </c>
      <c r="Q55" s="35" t="n">
        <f aca="false">F43</f>
        <v>-3.18838709677439</v>
      </c>
      <c r="R55" s="35" t="n">
        <f aca="false">F43/F30</f>
        <v>-24.8005791788872</v>
      </c>
      <c r="T55" s="35" t="n">
        <v>-2.03</v>
      </c>
      <c r="U55" s="35" t="n">
        <v>1.83</v>
      </c>
      <c r="W55" s="36" t="n">
        <f aca="false">-(R55-T55)/($R$11*$R$12)*1000</f>
        <v>5.13776606021823</v>
      </c>
      <c r="X55" s="36" t="n">
        <f aca="false">(U55)/($R$11*$R$12)*1000</f>
        <v>0.412906137184116</v>
      </c>
      <c r="Y55" s="37" t="str">
        <f aca="false">IF(W55&gt;X55*5,"Hit","")</f>
        <v>Hit</v>
      </c>
    </row>
    <row r="56" customFormat="false" ht="14.25" hidden="false" customHeight="false" outlineLevel="0" collapsed="false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1"/>
      <c r="O56" s="34" t="str">
        <f aca="false">G12</f>
        <v>C139–A004</v>
      </c>
      <c r="Q56" s="35" t="n">
        <f aca="false">G36</f>
        <v>-4.54589543937711</v>
      </c>
      <c r="R56" s="35" t="n">
        <f aca="false">G36/G23</f>
        <v>-22.1470848986023</v>
      </c>
      <c r="T56" s="35" t="n">
        <v>-4.58</v>
      </c>
      <c r="U56" s="35" t="n">
        <v>4.88</v>
      </c>
      <c r="W56" s="36" t="n">
        <f aca="false">-(R56-T56)/($R$11*$R$12)*1000</f>
        <v>3.96369244102038</v>
      </c>
      <c r="X56" s="36" t="n">
        <f aca="false">(U56)/($R$11*$R$12)*1000</f>
        <v>1.10108303249097</v>
      </c>
      <c r="Y56" s="37" t="str">
        <f aca="false">IF(W56&gt;X56*5,"Hit","")</f>
        <v/>
      </c>
    </row>
    <row r="57" customFormat="false" ht="14.25" hidden="false" customHeight="false" outlineLevel="0" collapsed="false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1"/>
      <c r="O57" s="34" t="str">
        <f aca="false">G13</f>
        <v>C139–A009</v>
      </c>
      <c r="Q57" s="35" t="n">
        <f aca="false">G37</f>
        <v>-2.23755283648512</v>
      </c>
      <c r="R57" s="35" t="n">
        <f aca="false">G37/G24</f>
        <v>-10.562792528097</v>
      </c>
      <c r="T57" s="35" t="n">
        <v>-5.39</v>
      </c>
      <c r="U57" s="35" t="n">
        <v>3.94</v>
      </c>
      <c r="W57" s="36" t="n">
        <f aca="false">-(R57-T57)/($R$11*$R$12)*1000</f>
        <v>1.16714632854174</v>
      </c>
      <c r="X57" s="36" t="n">
        <f aca="false">(U57)/($R$11*$R$12)*1000</f>
        <v>0.88898916967509</v>
      </c>
      <c r="Y57" s="37" t="str">
        <f aca="false">IF(W57&gt;X57*5,"Hit","")</f>
        <v/>
      </c>
    </row>
    <row r="58" customFormat="false" ht="14.25" hidden="false" customHeight="false" outlineLevel="0" collapsed="false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1"/>
      <c r="O58" s="34" t="str">
        <f aca="false">G14</f>
        <v>C139–A010</v>
      </c>
      <c r="Q58" s="35" t="n">
        <f aca="false">G38</f>
        <v>-5.65503893214695</v>
      </c>
      <c r="R58" s="35" t="n">
        <f aca="false">G38/G25</f>
        <v>-26.7880563948414</v>
      </c>
      <c r="T58" s="35" t="n">
        <v>-3.61</v>
      </c>
      <c r="U58" s="35" t="n">
        <v>3.9</v>
      </c>
      <c r="W58" s="36" t="n">
        <f aca="false">-(R58-T58)/($R$11*$R$12)*1000</f>
        <v>5.22970586526206</v>
      </c>
      <c r="X58" s="36" t="n">
        <f aca="false">(U58)/($R$11*$R$12)*1000</f>
        <v>0.879963898916968</v>
      </c>
      <c r="Y58" s="37" t="str">
        <f aca="false">IF(W58&gt;X58*5,"Hit","")</f>
        <v>Hit</v>
      </c>
    </row>
    <row r="59" customFormat="false" ht="14.25" hidden="false" customHeight="false" outlineLevel="0" collapsed="false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1"/>
      <c r="O59" s="34" t="str">
        <f aca="false">G15</f>
        <v>C139–A012</v>
      </c>
      <c r="Q59" s="35" t="n">
        <f aca="false">G39</f>
        <v>-10.7835372636262</v>
      </c>
      <c r="R59" s="35" t="n">
        <f aca="false">G39/G26</f>
        <v>-52.1648852081421</v>
      </c>
      <c r="T59" s="35" t="n">
        <v>-2.07</v>
      </c>
      <c r="U59" s="35" t="n">
        <v>1.82</v>
      </c>
      <c r="W59" s="36" t="n">
        <f aca="false">-(R59-T59)/($R$11*$R$12)*1000</f>
        <v>11.302997565014</v>
      </c>
      <c r="X59" s="36" t="n">
        <f aca="false">(U59)/($R$11*$R$12)*1000</f>
        <v>0.410649819494585</v>
      </c>
      <c r="Y59" s="37" t="str">
        <f aca="false">IF(W59&gt;X59*5,"Hit","")</f>
        <v>Hit</v>
      </c>
    </row>
    <row r="60" customFormat="false" ht="14.25" hidden="false" customHeight="false" outlineLevel="0" collapsed="false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1"/>
      <c r="O60" s="34" t="str">
        <f aca="false">G16</f>
        <v>C139–A013</v>
      </c>
      <c r="Q60" s="35" t="n">
        <f aca="false">G40</f>
        <v>-1.39261401557293</v>
      </c>
      <c r="R60" s="35" t="n">
        <f aca="false">G40/G27</f>
        <v>-6.52907050451827</v>
      </c>
      <c r="T60" s="35" t="n">
        <v>-2.58</v>
      </c>
      <c r="U60" s="35" t="n">
        <v>2.21</v>
      </c>
      <c r="W60" s="36" t="n">
        <f aca="false">-(R60-T60)/($R$11*$R$12)*1000</f>
        <v>0.891035763654844</v>
      </c>
      <c r="X60" s="36" t="n">
        <f aca="false">(U60)/($R$11*$R$12)*1000</f>
        <v>0.498646209386282</v>
      </c>
      <c r="Y60" s="37" t="str">
        <f aca="false">IF(W60&gt;X60*5,"Hit","")</f>
        <v/>
      </c>
    </row>
    <row r="61" customFormat="false" ht="14.25" hidden="false" customHeight="false" outlineLevel="0" collapsed="false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1"/>
      <c r="O61" s="34" t="str">
        <f aca="false">G17</f>
        <v>C139–A014</v>
      </c>
      <c r="Q61" s="35" t="n">
        <f aca="false">G41</f>
        <v>-5.3149721913236</v>
      </c>
      <c r="R61" s="35" t="n">
        <f aca="false">G41/G28</f>
        <v>-26.0795588886093</v>
      </c>
      <c r="T61" s="35" t="n">
        <v>-1.06</v>
      </c>
      <c r="U61" s="35" t="n">
        <v>7.09</v>
      </c>
      <c r="W61" s="36" t="n">
        <f aca="false">-(R61-T61)/($R$11*$R$12)*1000</f>
        <v>5.6452073304624</v>
      </c>
      <c r="X61" s="36" t="n">
        <f aca="false">(U61)/($R$11*$R$12)*1000</f>
        <v>1.59972924187726</v>
      </c>
      <c r="Y61" s="37" t="str">
        <f aca="false">IF(W61&gt;X61*5,"Hit","")</f>
        <v/>
      </c>
    </row>
    <row r="62" customFormat="false" ht="14.25" hidden="false" customHeight="false" outlineLevel="0" collapsed="false">
      <c r="B62" s="78"/>
      <c r="C62" s="78"/>
      <c r="D62" s="78"/>
      <c r="E62" s="78"/>
      <c r="F62" s="78"/>
      <c r="J62" s="78"/>
      <c r="K62" s="78"/>
      <c r="L62" s="78"/>
      <c r="M62" s="78"/>
      <c r="N62" s="1"/>
      <c r="O62" s="34" t="str">
        <f aca="false">G18</f>
        <v>C139–A019</v>
      </c>
      <c r="Q62" s="35" t="n">
        <f aca="false">G42</f>
        <v>-10.8791991101223</v>
      </c>
      <c r="R62" s="35" t="n">
        <f aca="false">G42/G29</f>
        <v>-54.9580205968911</v>
      </c>
      <c r="T62" s="35" t="n">
        <v>-24.78</v>
      </c>
      <c r="U62" s="35" t="n">
        <v>7.6</v>
      </c>
      <c r="W62" s="36" t="n">
        <f aca="false">-(R62-T62)/($R$11*$R$12)*1000</f>
        <v>6.80912017077868</v>
      </c>
      <c r="X62" s="36" t="n">
        <f aca="false">(U62)/($R$11*$R$12)*1000</f>
        <v>1.71480144404332</v>
      </c>
      <c r="Y62" s="37" t="str">
        <f aca="false">IF(W62&gt;X62*5,"Hit","")</f>
        <v/>
      </c>
    </row>
    <row r="63" customFormat="false" ht="14.25" hidden="false" customHeight="false" outlineLevel="0" collapsed="false">
      <c r="N63" s="1"/>
      <c r="O63" s="34" t="str">
        <f aca="false">G19</f>
        <v>C139–A022</v>
      </c>
      <c r="Q63" s="35" t="n">
        <f aca="false">G43</f>
        <v>29.6540600667408</v>
      </c>
      <c r="R63" s="35" t="n">
        <f aca="false">G43/G30</f>
        <v>180.428481028303</v>
      </c>
      <c r="T63" s="35" t="n">
        <v>-6.47</v>
      </c>
      <c r="U63" s="35" t="n">
        <v>6.78</v>
      </c>
      <c r="W63" s="36" t="n">
        <f aca="false">-(R63-T63)/($R$11*$R$12)*1000</f>
        <v>-42.1702348890574</v>
      </c>
      <c r="X63" s="36" t="n">
        <f aca="false">(U63)/($R$11*$R$12)*1000</f>
        <v>1.52978339350181</v>
      </c>
      <c r="Y63" s="37" t="str">
        <f aca="false">IF(W63&gt;X63*5,"Hit","")</f>
        <v/>
      </c>
    </row>
    <row r="64" customFormat="false" ht="14.25" hidden="false" customHeight="false" outlineLevel="0" collapsed="false">
      <c r="N64" s="1"/>
      <c r="O64" s="34" t="str">
        <f aca="false">H12</f>
        <v>C003–A024</v>
      </c>
      <c r="Q64" s="35" t="n">
        <f aca="false">H36</f>
        <v>-2.41383759733043</v>
      </c>
      <c r="R64" s="35" t="n">
        <f aca="false">H36/H23</f>
        <v>-11.8868477364941</v>
      </c>
      <c r="T64" s="35" t="n">
        <v>-3.09</v>
      </c>
      <c r="U64" s="35" t="n">
        <v>4.89</v>
      </c>
      <c r="W64" s="36" t="n">
        <f aca="false">-(R64-T64)/($R$11*$R$12)*1000</f>
        <v>1.98484831599596</v>
      </c>
      <c r="X64" s="36" t="n">
        <f aca="false">(U64)/($R$11*$R$12)*1000</f>
        <v>1.10333935018051</v>
      </c>
      <c r="Y64" s="37" t="str">
        <f aca="false">IF(W64&gt;X64*5,"Hit","")</f>
        <v/>
      </c>
    </row>
    <row r="65" customFormat="false" ht="14.25" hidden="false" customHeight="false" outlineLevel="0" collapsed="false">
      <c r="N65" s="1"/>
      <c r="O65" s="34" t="str">
        <f aca="false">H13</f>
        <v>C003–A027</v>
      </c>
      <c r="Q65" s="35" t="n">
        <f aca="false">H37</f>
        <v>-2.14269187986643</v>
      </c>
      <c r="R65" s="35" t="n">
        <f aca="false">H37/H24</f>
        <v>-9.81051900848543</v>
      </c>
      <c r="T65" s="35" t="n">
        <v>-6.94</v>
      </c>
      <c r="U65" s="35" t="n">
        <v>6.42</v>
      </c>
      <c r="W65" s="36" t="n">
        <f aca="false">-(R65-T65)/($R$11*$R$12)*1000</f>
        <v>0.647680281697976</v>
      </c>
      <c r="X65" s="36" t="n">
        <f aca="false">(U65)/($R$11*$R$12)*1000</f>
        <v>1.4485559566787</v>
      </c>
      <c r="Y65" s="37" t="str">
        <f aca="false">IF(W65&gt;X65*5,"Hit","")</f>
        <v/>
      </c>
    </row>
    <row r="66" customFormat="false" ht="14.25" hidden="false" customHeight="false" outlineLevel="0" collapsed="false">
      <c r="N66" s="1"/>
      <c r="O66" s="34" t="str">
        <f aca="false">H14</f>
        <v>C003–A029</v>
      </c>
      <c r="Q66" s="35" t="n">
        <f aca="false">H38</f>
        <v>-0.857708565072332</v>
      </c>
      <c r="R66" s="35" t="n">
        <f aca="false">H38/H25</f>
        <v>-4.51616548301547</v>
      </c>
      <c r="T66" s="35" t="n">
        <v>-5.73</v>
      </c>
      <c r="U66" s="35" t="n">
        <v>4.17</v>
      </c>
      <c r="W66" s="36" t="n">
        <f aca="false">-(R66-T66)/($R$11*$R$12)*1000</f>
        <v>-0.273879629283513</v>
      </c>
      <c r="X66" s="36" t="n">
        <f aca="false">(U66)/($R$11*$R$12)*1000</f>
        <v>0.940884476534296</v>
      </c>
      <c r="Y66" s="37" t="str">
        <f aca="false">IF(W66&gt;X66*5,"Hit","")</f>
        <v/>
      </c>
    </row>
    <row r="67" customFormat="false" ht="14.25" hidden="false" customHeight="false" outlineLevel="0" collapsed="false">
      <c r="N67" s="1"/>
      <c r="O67" s="34" t="str">
        <f aca="false">H15</f>
        <v>C003–A032</v>
      </c>
      <c r="Q67" s="35" t="n">
        <f aca="false">H39</f>
        <v>-1.25045606229135</v>
      </c>
      <c r="R67" s="35" t="n">
        <f aca="false">H39/H26</f>
        <v>-6.24771660320023</v>
      </c>
      <c r="T67" s="35" t="n">
        <v>-2.65</v>
      </c>
      <c r="U67" s="35" t="n">
        <v>5.42</v>
      </c>
      <c r="W67" s="36" t="n">
        <f aca="false">-(R67-T67)/($R$11*$R$12)*1000</f>
        <v>0.811759161371892</v>
      </c>
      <c r="X67" s="36" t="n">
        <f aca="false">(U67)/($R$11*$R$12)*1000</f>
        <v>1.22292418772563</v>
      </c>
      <c r="Y67" s="37" t="str">
        <f aca="false">IF(W67&gt;X67*5,"Hit","")</f>
        <v/>
      </c>
    </row>
    <row r="68" customFormat="false" ht="14.25" hidden="false" customHeight="false" outlineLevel="0" collapsed="false">
      <c r="N68" s="1"/>
      <c r="O68" s="34" t="str">
        <f aca="false">H16</f>
        <v>C003–A033</v>
      </c>
      <c r="Q68" s="35" t="n">
        <f aca="false">H40</f>
        <v>-1.56449388209112</v>
      </c>
      <c r="R68" s="35" t="n">
        <f aca="false">H40/H27</f>
        <v>-8.14369629118912</v>
      </c>
      <c r="T68" s="35" t="n">
        <v>-5.21</v>
      </c>
      <c r="U68" s="35" t="n">
        <v>6.26</v>
      </c>
      <c r="W68" s="36" t="n">
        <f aca="false">-(R68-T68)/($R$11*$R$12)*1000</f>
        <v>0.661935083752058</v>
      </c>
      <c r="X68" s="36" t="n">
        <f aca="false">(U68)/($R$11*$R$12)*1000</f>
        <v>1.41245487364621</v>
      </c>
      <c r="Y68" s="37" t="str">
        <f aca="false">IF(W68&gt;X68*5,"Hit","")</f>
        <v/>
      </c>
    </row>
    <row r="69" customFormat="false" ht="14.25" hidden="false" customHeight="false" outlineLevel="0" collapsed="false">
      <c r="N69" s="1"/>
      <c r="O69" s="34" t="str">
        <f aca="false">H17</f>
        <v>C003–A034</v>
      </c>
      <c r="Q69" s="35" t="n">
        <f aca="false">H41</f>
        <v>-46.4690909090909</v>
      </c>
      <c r="R69" s="35" t="n">
        <f aca="false">H41/H28</f>
        <v>-245.622337662338</v>
      </c>
      <c r="T69" s="35" t="n">
        <v>-3.69</v>
      </c>
      <c r="U69" s="35" t="n">
        <v>4.82</v>
      </c>
      <c r="W69" s="36" t="n">
        <f aca="false">-(R69-T69)/($R$11*$R$12)*1000</f>
        <v>54.5876213137044</v>
      </c>
      <c r="X69" s="36" t="n">
        <f aca="false">(U69)/($R$11*$R$12)*1000</f>
        <v>1.08754512635379</v>
      </c>
      <c r="Y69" s="37" t="str">
        <f aca="false">IF(W69&gt;X69*5,"Hit","")</f>
        <v>Hit</v>
      </c>
    </row>
    <row r="70" customFormat="false" ht="14.25" hidden="false" customHeight="false" outlineLevel="0" collapsed="false">
      <c r="N70" s="1"/>
      <c r="O70" s="79" t="str">
        <f aca="false">H18</f>
        <v>C003–A050</v>
      </c>
      <c r="P70" s="80"/>
      <c r="Q70" s="81" t="n">
        <f aca="false">H42</f>
        <v>-1.94812013348168</v>
      </c>
      <c r="R70" s="81" t="n">
        <f aca="false">H42/H29</f>
        <v>-10.4178768075642</v>
      </c>
      <c r="S70" s="80"/>
      <c r="T70" s="81" t="n">
        <v>-7.81</v>
      </c>
      <c r="U70" s="81" t="n">
        <v>3.34</v>
      </c>
      <c r="V70" s="80"/>
      <c r="W70" s="36" t="n">
        <f aca="false">-(R70-T70)/($R$11*$R$12)*1000</f>
        <v>0.588419857302384</v>
      </c>
      <c r="X70" s="36" t="n">
        <f aca="false">(U70)/($R$11*$R$12)*1000</f>
        <v>0.753610108303249</v>
      </c>
      <c r="Y70" s="37" t="str">
        <f aca="false">IF(W70&gt;X70*5,"Hit","")</f>
        <v/>
      </c>
    </row>
    <row r="71" customFormat="false" ht="14.25" hidden="false" customHeight="false" outlineLevel="0" collapsed="false">
      <c r="N71" s="1"/>
      <c r="O71" s="34" t="str">
        <f aca="false">H19</f>
        <v>C003–A055</v>
      </c>
      <c r="Q71" s="35" t="n">
        <f aca="false">H43</f>
        <v>-1.6472080088987</v>
      </c>
      <c r="R71" s="35" t="n">
        <f aca="false">H43/H30</f>
        <v>-8.87806206370991</v>
      </c>
      <c r="T71" s="35" t="n">
        <v>-8.21</v>
      </c>
      <c r="U71" s="35" t="n">
        <v>5.92</v>
      </c>
      <c r="W71" s="36" t="n">
        <f aca="false">-(R71-T71)/($R$11*$R$12)*1000</f>
        <v>0.150736025205304</v>
      </c>
      <c r="X71" s="36" t="n">
        <f aca="false">(U71)/($R$11*$R$12)*1000</f>
        <v>1.33574007220217</v>
      </c>
      <c r="Y71" s="37" t="str">
        <f aca="false">IF(W71&gt;X71*5,"Hit","")</f>
        <v/>
      </c>
    </row>
    <row r="72" customFormat="false" ht="14.25" hidden="false" customHeight="false" outlineLevel="0" collapsed="false">
      <c r="N72" s="1"/>
      <c r="O72" s="34" t="str">
        <f aca="false">I12</f>
        <v>C029–A024</v>
      </c>
      <c r="Q72" s="35" t="n">
        <f aca="false">I36</f>
        <v>-2.84444938820896</v>
      </c>
      <c r="R72" s="35" t="n">
        <f aca="false">I36/I23</f>
        <v>-13.6633375875722</v>
      </c>
      <c r="T72" s="35" t="n">
        <v>-6.13</v>
      </c>
      <c r="U72" s="35" t="n">
        <v>2.71</v>
      </c>
      <c r="W72" s="36" t="n">
        <f aca="false">-(R72-T72)/($R$11*$R$12)*1000</f>
        <v>1.69976028600455</v>
      </c>
      <c r="X72" s="36" t="n">
        <f aca="false">(U72)/($R$11*$R$12)*1000</f>
        <v>0.611462093862816</v>
      </c>
      <c r="Y72" s="37" t="str">
        <f aca="false">IF(W72&gt;X72*5,"Hit","")</f>
        <v/>
      </c>
    </row>
    <row r="73" customFormat="false" ht="14.25" hidden="false" customHeight="false" outlineLevel="0" collapsed="false">
      <c r="N73" s="1"/>
      <c r="O73" s="34" t="str">
        <f aca="false">I13</f>
        <v>C029–A027</v>
      </c>
      <c r="Q73" s="35" t="n">
        <f aca="false">I37</f>
        <v>-2.50433815350389</v>
      </c>
      <c r="R73" s="35" t="n">
        <f aca="false">I37/I24</f>
        <v>-11.904301847732</v>
      </c>
      <c r="T73" s="35" t="n">
        <v>-2.48</v>
      </c>
      <c r="U73" s="35" t="n">
        <v>4</v>
      </c>
      <c r="W73" s="36" t="n">
        <f aca="false">-(R73-T73)/($R$11*$R$12)*1000</f>
        <v>2.12642189705145</v>
      </c>
      <c r="X73" s="36" t="n">
        <f aca="false">(U73)/($R$11*$R$12)*1000</f>
        <v>0.902527075812274</v>
      </c>
      <c r="Y73" s="37" t="str">
        <f aca="false">IF(W73&gt;X73*5,"Hit","")</f>
        <v/>
      </c>
    </row>
    <row r="74" customFormat="false" ht="14.25" hidden="false" customHeight="false" outlineLevel="0" collapsed="false">
      <c r="N74" s="1"/>
      <c r="O74" s="34" t="str">
        <f aca="false">I14</f>
        <v>C029–A029</v>
      </c>
      <c r="Q74" s="35" t="n">
        <f aca="false">I38</f>
        <v>-1.48013348164647</v>
      </c>
      <c r="R74" s="35" t="n">
        <f aca="false">I38/I25</f>
        <v>-7.53272392704097</v>
      </c>
      <c r="T74" s="35" t="n">
        <v>-13.13</v>
      </c>
      <c r="U74" s="35" t="n">
        <v>4.42</v>
      </c>
      <c r="W74" s="36" t="n">
        <f aca="false">-(R74-T74)/($R$11*$R$12)*1000</f>
        <v>-1.26292330166043</v>
      </c>
      <c r="X74" s="36" t="n">
        <f aca="false">(U74)/($R$11*$R$12)*1000</f>
        <v>0.997292418772563</v>
      </c>
      <c r="Y74" s="37" t="str">
        <f aca="false">IF(W74&gt;X74*5,"Hit","")</f>
        <v/>
      </c>
    </row>
    <row r="75" customFormat="false" ht="14.25" hidden="false" customHeight="false" outlineLevel="0" collapsed="false">
      <c r="N75" s="1"/>
      <c r="O75" s="34" t="str">
        <f aca="false">I15</f>
        <v>C029–A032</v>
      </c>
      <c r="Q75" s="35" t="n">
        <f aca="false">I39</f>
        <v>-1.67426028921022</v>
      </c>
      <c r="R75" s="35" t="n">
        <f aca="false">I39/I26</f>
        <v>-9.47133196664788</v>
      </c>
      <c r="T75" s="35" t="n">
        <v>-12.36</v>
      </c>
      <c r="U75" s="35" t="n">
        <v>18.34</v>
      </c>
      <c r="W75" s="36" t="n">
        <f aca="false">-(R75-T75)/($R$11*$R$12)*1000</f>
        <v>-0.651775278283421</v>
      </c>
      <c r="X75" s="36" t="n">
        <f aca="false">(U75)/($R$11*$R$12)*1000</f>
        <v>4.13808664259928</v>
      </c>
      <c r="Y75" s="37" t="str">
        <f aca="false">IF(W75&gt;X75*5,"Hit","")</f>
        <v/>
      </c>
    </row>
    <row r="76" customFormat="false" ht="14.25" hidden="false" customHeight="false" outlineLevel="0" collapsed="false">
      <c r="N76" s="1"/>
      <c r="O76" s="34" t="str">
        <f aca="false">I16</f>
        <v>C029–A033</v>
      </c>
      <c r="Q76" s="35" t="n">
        <f aca="false">I40</f>
        <v>-1.57170189099001</v>
      </c>
      <c r="R76" s="35" t="n">
        <f aca="false">I40/I27</f>
        <v>-8.1812163070925</v>
      </c>
      <c r="T76" s="35" t="n">
        <v>-2.96</v>
      </c>
      <c r="U76" s="35" t="n">
        <v>5.14</v>
      </c>
      <c r="W76" s="36" t="n">
        <f aca="false">-(R76-T76)/($R$11*$R$12)*1000</f>
        <v>1.17807227145589</v>
      </c>
      <c r="X76" s="36" t="n">
        <f aca="false">(U76)/($R$11*$R$12)*1000</f>
        <v>1.15974729241877</v>
      </c>
      <c r="Y76" s="37" t="str">
        <f aca="false">IF(W76&gt;X76*5,"Hit","")</f>
        <v/>
      </c>
    </row>
    <row r="77" customFormat="false" ht="14.25" hidden="false" customHeight="false" outlineLevel="0" collapsed="false">
      <c r="N77" s="1"/>
      <c r="O77" s="34" t="str">
        <f aca="false">I17</f>
        <v>C029–A034</v>
      </c>
      <c r="Q77" s="35" t="n">
        <f aca="false">I41</f>
        <v>-51.0690909090907</v>
      </c>
      <c r="R77" s="35" t="n">
        <f aca="false">I41/I28</f>
        <v>-263.824850771869</v>
      </c>
      <c r="T77" s="35" t="n">
        <v>-1.51</v>
      </c>
      <c r="U77" s="35" t="n">
        <v>4.48</v>
      </c>
      <c r="W77" s="36" t="n">
        <f aca="false">-(R77-T77)/($R$11*$R$12)*1000</f>
        <v>59.1865638023169</v>
      </c>
      <c r="X77" s="36" t="n">
        <f aca="false">(U77)/($R$11*$R$12)*1000</f>
        <v>1.01083032490975</v>
      </c>
      <c r="Y77" s="37" t="str">
        <f aca="false">IF(W77&gt;X77*5,"Hit","")</f>
        <v>Hit</v>
      </c>
    </row>
    <row r="78" customFormat="false" ht="14.25" hidden="false" customHeight="false" outlineLevel="0" collapsed="false">
      <c r="N78" s="1"/>
      <c r="O78" s="79" t="str">
        <f aca="false">I18</f>
        <v>C029–A050</v>
      </c>
      <c r="P78" s="80"/>
      <c r="Q78" s="81" t="n">
        <f aca="false">I42</f>
        <v>-1.65855394883206</v>
      </c>
      <c r="R78" s="81" t="n">
        <f aca="false">I42/I29</f>
        <v>-8.73292444596571</v>
      </c>
      <c r="S78" s="80"/>
      <c r="T78" s="81" t="n">
        <v>-3.37</v>
      </c>
      <c r="U78" s="81" t="n">
        <v>3.93</v>
      </c>
      <c r="V78" s="80"/>
      <c r="W78" s="36" t="n">
        <f aca="false">-(R78-T78)/($R$11*$R$12)*1000</f>
        <v>1.2100461295049</v>
      </c>
      <c r="X78" s="36" t="n">
        <f aca="false">(U78)/($R$11*$R$12)*1000</f>
        <v>0.88673285198556</v>
      </c>
      <c r="Y78" s="37" t="str">
        <f aca="false">IF(W78&gt;X78*5,"Hit","")</f>
        <v/>
      </c>
    </row>
    <row r="79" customFormat="false" ht="14.25" hidden="false" customHeight="false" outlineLevel="0" collapsed="false">
      <c r="N79" s="1"/>
      <c r="O79" s="79" t="str">
        <f aca="false">I19</f>
        <v>C029–A055</v>
      </c>
      <c r="P79" s="80"/>
      <c r="Q79" s="81" t="n">
        <f aca="false">I43</f>
        <v>-2.04480533926579</v>
      </c>
      <c r="R79" s="81" t="n">
        <f aca="false">I43/I30</f>
        <v>-11.1973540378194</v>
      </c>
      <c r="S79" s="80"/>
      <c r="T79" s="81" t="n">
        <v>-0.15</v>
      </c>
      <c r="U79" s="81" t="n">
        <v>2.75</v>
      </c>
      <c r="V79" s="80"/>
      <c r="W79" s="36" t="n">
        <f aca="false">-(R79-T79)/($R$11*$R$12)*1000</f>
        <v>2.49263403380403</v>
      </c>
      <c r="X79" s="36" t="n">
        <f aca="false">(U79)/($R$11*$R$12)*1000</f>
        <v>0.620487364620939</v>
      </c>
      <c r="Y79" s="37" t="str">
        <f aca="false">IF(W79&gt;X79*5,"Hit","")</f>
        <v/>
      </c>
    </row>
    <row r="80" customFormat="false" ht="14.25" hidden="false" customHeight="false" outlineLevel="0" collapsed="false">
      <c r="N80" s="1"/>
      <c r="O80" s="79" t="str">
        <f aca="false">J12</f>
        <v>C046–A024</v>
      </c>
      <c r="P80" s="80"/>
      <c r="Q80" s="81" t="n">
        <f aca="false">J36</f>
        <v>-2.61966629588444</v>
      </c>
      <c r="R80" s="81" t="n">
        <f aca="false">J36/J23</f>
        <v>-13.0411751238756</v>
      </c>
      <c r="S80" s="80"/>
      <c r="T80" s="81" t="n">
        <v>-10.28</v>
      </c>
      <c r="U80" s="81" t="n">
        <v>8.4</v>
      </c>
      <c r="V80" s="80"/>
      <c r="W80" s="36" t="n">
        <f aca="false">-(R80-T80)/($R$11*$R$12)*1000</f>
        <v>0.623008827589269</v>
      </c>
      <c r="X80" s="36" t="n">
        <f aca="false">(U80)/($R$11*$R$12)*1000</f>
        <v>1.89530685920578</v>
      </c>
      <c r="Y80" s="37" t="str">
        <f aca="false">IF(W80&gt;X80*5,"Hit","")</f>
        <v/>
      </c>
    </row>
    <row r="81" customFormat="false" ht="14.25" hidden="false" customHeight="false" outlineLevel="0" collapsed="false">
      <c r="N81" s="1"/>
      <c r="O81" s="79" t="str">
        <f aca="false">J13</f>
        <v>C046–A027</v>
      </c>
      <c r="P81" s="80"/>
      <c r="Q81" s="81" t="n">
        <f aca="false">J37</f>
        <v>-2.46206896551731</v>
      </c>
      <c r="R81" s="81" t="n">
        <f aca="false">J37/J24</f>
        <v>-12.03775862069</v>
      </c>
      <c r="S81" s="80"/>
      <c r="T81" s="81" t="n">
        <v>-3.52</v>
      </c>
      <c r="U81" s="81" t="n">
        <v>3.38</v>
      </c>
      <c r="V81" s="80"/>
      <c r="W81" s="36" t="n">
        <f aca="false">-(R81-T81)/($R$11*$R$12)*1000</f>
        <v>1.92187694510153</v>
      </c>
      <c r="X81" s="36" t="n">
        <f aca="false">(U81)/($R$11*$R$12)*1000</f>
        <v>0.762635379061372</v>
      </c>
      <c r="Y81" s="37" t="str">
        <f aca="false">IF(W81&gt;X81*5,"Hit","")</f>
        <v/>
      </c>
    </row>
    <row r="82" customFormat="false" ht="14.25" hidden="false" customHeight="false" outlineLevel="0" collapsed="false">
      <c r="N82" s="1"/>
      <c r="O82" s="79" t="str">
        <f aca="false">J14</f>
        <v>C046–A029</v>
      </c>
      <c r="P82" s="80"/>
      <c r="Q82" s="81" t="n">
        <f aca="false">J38</f>
        <v>-1.85045606229149</v>
      </c>
      <c r="R82" s="81" t="n">
        <f aca="false">J38/J25</f>
        <v>-10.0526759891946</v>
      </c>
      <c r="S82" s="80"/>
      <c r="T82" s="81" t="n">
        <v>-3.65</v>
      </c>
      <c r="U82" s="81" t="n">
        <v>2.24</v>
      </c>
      <c r="V82" s="80"/>
      <c r="W82" s="36" t="n">
        <f aca="false">-(R82-T82)/($R$11*$R$12)*1000</f>
        <v>1.44464710947532</v>
      </c>
      <c r="X82" s="36" t="n">
        <f aca="false">(U82)/($R$11*$R$12)*1000</f>
        <v>0.505415162454874</v>
      </c>
      <c r="Y82" s="37" t="str">
        <f aca="false">IF(W82&gt;X82*5,"Hit","")</f>
        <v/>
      </c>
    </row>
    <row r="83" customFormat="false" ht="14.25" hidden="false" customHeight="false" outlineLevel="0" collapsed="false">
      <c r="N83" s="1"/>
      <c r="O83" s="79" t="str">
        <f aca="false">J15</f>
        <v>C046–A032</v>
      </c>
      <c r="P83" s="80"/>
      <c r="Q83" s="81" t="n">
        <f aca="false">J39</f>
        <v>-1.90941045606232</v>
      </c>
      <c r="R83" s="81" t="n">
        <f aca="false">J39/J26</f>
        <v>-9.9390985336476</v>
      </c>
      <c r="S83" s="80"/>
      <c r="T83" s="81" t="n">
        <v>-3.27</v>
      </c>
      <c r="U83" s="81" t="n">
        <v>1.54</v>
      </c>
      <c r="V83" s="80"/>
      <c r="W83" s="36" t="n">
        <f aca="false">-(R83-T83)/($R$11*$R$12)*1000</f>
        <v>1.50476049946922</v>
      </c>
      <c r="X83" s="36" t="n">
        <f aca="false">(U83)/($R$11*$R$12)*1000</f>
        <v>0.347472924187726</v>
      </c>
      <c r="Y83" s="37" t="str">
        <f aca="false">IF(W83&gt;X83*5,"Hit","")</f>
        <v/>
      </c>
    </row>
    <row r="84" customFormat="false" ht="14.25" hidden="false" customHeight="false" outlineLevel="0" collapsed="false">
      <c r="N84" s="1"/>
      <c r="O84" s="79" t="str">
        <f aca="false">J16</f>
        <v>C046–A033</v>
      </c>
      <c r="P84" s="80"/>
      <c r="Q84" s="81" t="n">
        <f aca="false">J40</f>
        <v>-1.20836484983312</v>
      </c>
      <c r="R84" s="81" t="n">
        <f aca="false">J40/J27</f>
        <v>-6.33812827364577</v>
      </c>
      <c r="S84" s="80"/>
      <c r="T84" s="81" t="n">
        <v>-4.9</v>
      </c>
      <c r="U84" s="81" t="n">
        <v>3.62</v>
      </c>
      <c r="V84" s="80"/>
      <c r="W84" s="36" t="n">
        <f aca="false">-(R84-T84)/($R$11*$R$12)*1000</f>
        <v>0.324487426364118</v>
      </c>
      <c r="X84" s="36" t="n">
        <f aca="false">(U84)/($R$11*$R$12)*1000</f>
        <v>0.816787003610108</v>
      </c>
      <c r="Y84" s="37" t="str">
        <f aca="false">IF(W84&gt;X84*5,"Hit","")</f>
        <v/>
      </c>
    </row>
    <row r="85" customFormat="false" ht="14.25" hidden="false" customHeight="false" outlineLevel="0" collapsed="false">
      <c r="N85" s="1"/>
      <c r="O85" s="79" t="str">
        <f aca="false">J17</f>
        <v>C046–A034</v>
      </c>
      <c r="P85" s="80"/>
      <c r="Q85" s="81" t="n">
        <f aca="false">J41</f>
        <v>-44.0024242424241</v>
      </c>
      <c r="R85" s="81" t="n">
        <f aca="false">J41/J28</f>
        <v>-243.883881732302</v>
      </c>
      <c r="S85" s="80"/>
      <c r="T85" s="81" t="n">
        <v>-2.2</v>
      </c>
      <c r="U85" s="81" t="n">
        <v>3.89</v>
      </c>
      <c r="V85" s="80"/>
      <c r="W85" s="36" t="n">
        <f aca="false">-(R85-T85)/($R$11*$R$12)*1000</f>
        <v>54.5315617627036</v>
      </c>
      <c r="X85" s="36" t="n">
        <f aca="false">(U85)/($R$11*$R$12)*1000</f>
        <v>0.877707581227437</v>
      </c>
      <c r="Y85" s="37" t="str">
        <f aca="false">IF(W85&gt;X85*5,"Hit","")</f>
        <v>Hit</v>
      </c>
    </row>
    <row r="86" customFormat="false" ht="14.25" hidden="false" customHeight="false" outlineLevel="0" collapsed="false">
      <c r="N86" s="1"/>
      <c r="O86" s="79" t="str">
        <f aca="false">J18</f>
        <v>C046–A050</v>
      </c>
      <c r="P86" s="80"/>
      <c r="Q86" s="81" t="n">
        <f aca="false">J42</f>
        <v>-2.05615127919914</v>
      </c>
      <c r="R86" s="81" t="n">
        <f aca="false">J42/J29</f>
        <v>-10.662390534938</v>
      </c>
      <c r="S86" s="80"/>
      <c r="T86" s="81" t="n">
        <v>-16.32</v>
      </c>
      <c r="U86" s="81" t="n">
        <v>8.74</v>
      </c>
      <c r="V86" s="80"/>
      <c r="W86" s="36" t="n">
        <f aca="false">-(R86-T86)/($R$11*$R$12)*1000</f>
        <v>-1.27653643164757</v>
      </c>
      <c r="X86" s="36" t="n">
        <f aca="false">(U86)/($R$11*$R$12)*1000</f>
        <v>1.97202166064982</v>
      </c>
      <c r="Y86" s="37" t="str">
        <f aca="false">IF(W86&gt;X86*5,"Hit","")</f>
        <v/>
      </c>
    </row>
    <row r="87" customFormat="false" ht="14.25" hidden="false" customHeight="false" outlineLevel="0" collapsed="false">
      <c r="N87" s="1"/>
      <c r="O87" s="79" t="str">
        <f aca="false">J19</f>
        <v>C046–A055</v>
      </c>
      <c r="P87" s="80"/>
      <c r="Q87" s="81" t="n">
        <f aca="false">J43</f>
        <v>-2.0030255839822</v>
      </c>
      <c r="R87" s="81" t="n">
        <f aca="false">J43/J30</f>
        <v>-11.1017895727597</v>
      </c>
      <c r="S87" s="80"/>
      <c r="T87" s="81" t="n">
        <v>-7.94</v>
      </c>
      <c r="U87" s="81" t="n">
        <v>4.66</v>
      </c>
      <c r="V87" s="80"/>
      <c r="W87" s="36" t="n">
        <f aca="false">-(R87-T87)/($R$11*$R$12)*1000</f>
        <v>0.713400174359129</v>
      </c>
      <c r="X87" s="36" t="n">
        <f aca="false">(U87)/($R$11*$R$12)*1000</f>
        <v>1.0514440433213</v>
      </c>
      <c r="Y87" s="37" t="str">
        <f aca="false">IF(W87&gt;X87*5,"Hit","")</f>
        <v/>
      </c>
    </row>
    <row r="88" customFormat="false" ht="14.25" hidden="false" customHeight="false" outlineLevel="0" collapsed="false">
      <c r="N88" s="1"/>
      <c r="O88" s="34" t="str">
        <f aca="false">K12</f>
        <v>C054–A024</v>
      </c>
      <c r="P88" s="80"/>
      <c r="Q88" s="81" t="n">
        <f aca="false">K36</f>
        <v>-2.77428253615139</v>
      </c>
      <c r="R88" s="81" t="n">
        <f aca="false">K36/K23</f>
        <v>-14.4410372319059</v>
      </c>
      <c r="S88" s="80"/>
      <c r="T88" s="81" t="n">
        <v>-8.18</v>
      </c>
      <c r="U88" s="81" t="n">
        <v>3.78</v>
      </c>
      <c r="V88" s="80"/>
      <c r="W88" s="36" t="n">
        <f aca="false">-(R88-T88)/($R$11*$R$12)*1000</f>
        <v>1.41268890611596</v>
      </c>
      <c r="X88" s="36" t="n">
        <f aca="false">(U88)/($R$11*$R$12)*1000</f>
        <v>0.852888086642599</v>
      </c>
      <c r="Y88" s="37" t="str">
        <f aca="false">IF(W88&gt;X88*5,"Hit","")</f>
        <v/>
      </c>
    </row>
    <row r="89" customFormat="false" ht="14.25" hidden="false" customHeight="false" outlineLevel="0" collapsed="false">
      <c r="N89" s="1"/>
      <c r="O89" s="34" t="str">
        <f aca="false">K13</f>
        <v>C054–A027</v>
      </c>
      <c r="P89" s="80"/>
      <c r="Q89" s="81" t="n">
        <f aca="false">K37</f>
        <v>-1.85134593993317</v>
      </c>
      <c r="R89" s="81" t="n">
        <f aca="false">K37/K24</f>
        <v>-9.35237118733767</v>
      </c>
      <c r="S89" s="80"/>
      <c r="T89" s="81" t="n">
        <v>-7.3</v>
      </c>
      <c r="U89" s="81" t="n">
        <v>3.75</v>
      </c>
      <c r="V89" s="80"/>
      <c r="W89" s="36" t="n">
        <f aca="false">-(R89-T89)/($R$11*$R$12)*1000</f>
        <v>0.463080141547307</v>
      </c>
      <c r="X89" s="36" t="n">
        <f aca="false">(U89)/($R$11*$R$12)*1000</f>
        <v>0.846119133574007</v>
      </c>
      <c r="Y89" s="37" t="str">
        <f aca="false">IF(W89&gt;X89*5,"Hit","")</f>
        <v/>
      </c>
    </row>
    <row r="90" customFormat="false" ht="14.25" hidden="false" customHeight="false" outlineLevel="0" collapsed="false">
      <c r="N90" s="1"/>
      <c r="O90" s="34" t="str">
        <f aca="false">K14</f>
        <v>C054–A029</v>
      </c>
      <c r="P90" s="80"/>
      <c r="Q90" s="81" t="n">
        <f aca="false">K38</f>
        <v>-10.083470522803</v>
      </c>
      <c r="R90" s="81" t="n">
        <f aca="false">K38/K25</f>
        <v>-83.1582599139598</v>
      </c>
      <c r="S90" s="80"/>
      <c r="T90" s="81" t="n">
        <v>-10.55</v>
      </c>
      <c r="U90" s="81" t="n">
        <v>6.4</v>
      </c>
      <c r="V90" s="80"/>
      <c r="W90" s="36" t="n">
        <f aca="false">-(R90-T90)/($R$11*$R$12)*1000</f>
        <v>16.3827301249909</v>
      </c>
      <c r="X90" s="36" t="n">
        <f aca="false">(U90)/($R$11*$R$12)*1000</f>
        <v>1.44404332129964</v>
      </c>
      <c r="Y90" s="37" t="str">
        <f aca="false">IF(W90&gt;X90*5,"Hit","")</f>
        <v>Hit</v>
      </c>
    </row>
    <row r="91" customFormat="false" ht="14.25" hidden="false" customHeight="false" outlineLevel="0" collapsed="false">
      <c r="N91" s="1"/>
      <c r="O91" s="34" t="str">
        <f aca="false">K15</f>
        <v>C054–A032</v>
      </c>
      <c r="P91" s="80"/>
      <c r="Q91" s="81" t="n">
        <f aca="false">K39</f>
        <v>17.6428921023359</v>
      </c>
      <c r="R91" s="81" t="n">
        <f aca="false">K39/K26</f>
        <v>177.596465353661</v>
      </c>
      <c r="S91" s="80"/>
      <c r="T91" s="81" t="n">
        <v>-1.82</v>
      </c>
      <c r="U91" s="81" t="n">
        <v>4.4</v>
      </c>
      <c r="V91" s="80"/>
      <c r="W91" s="36" t="n">
        <f aca="false">-(R91-T91)/($R$11*$R$12)*1000</f>
        <v>-40.4820544570535</v>
      </c>
      <c r="X91" s="36" t="n">
        <f aca="false">(U91)/($R$11*$R$12)*1000</f>
        <v>0.992779783393502</v>
      </c>
      <c r="Y91" s="37" t="str">
        <f aca="false">IF(W91&gt;X91*5,"Hit","")</f>
        <v/>
      </c>
    </row>
    <row r="92" customFormat="false" ht="14.25" hidden="false" customHeight="false" outlineLevel="0" collapsed="false">
      <c r="N92" s="1"/>
      <c r="O92" s="34" t="str">
        <f aca="false">K16</f>
        <v>C054–A033</v>
      </c>
      <c r="P92" s="80"/>
      <c r="Q92" s="81" t="n">
        <f aca="false">K40</f>
        <v>49.1696551724138</v>
      </c>
      <c r="R92" s="81" t="n">
        <f aca="false">K40/K27</f>
        <v>245.848275862069</v>
      </c>
      <c r="S92" s="80"/>
      <c r="T92" s="81" t="n">
        <v>-14.3</v>
      </c>
      <c r="U92" s="81" t="n">
        <v>7.08</v>
      </c>
      <c r="V92" s="80"/>
      <c r="W92" s="36" t="n">
        <f aca="false">-(R92-T92)/($R$11*$R$12)*1000</f>
        <v>-58.6977156728496</v>
      </c>
      <c r="X92" s="36" t="n">
        <f aca="false">(U92)/($R$11*$R$12)*1000</f>
        <v>1.59747292418773</v>
      </c>
      <c r="Y92" s="37" t="str">
        <f aca="false">IF(W92&gt;X92*5,"Hit","")</f>
        <v/>
      </c>
    </row>
    <row r="93" customFormat="false" ht="14.25" hidden="false" customHeight="false" outlineLevel="0" collapsed="false">
      <c r="N93" s="1"/>
      <c r="O93" s="34" t="str">
        <f aca="false">K17</f>
        <v>C054–A034</v>
      </c>
      <c r="P93" s="80"/>
      <c r="Q93" s="81" t="n">
        <f aca="false">K41</f>
        <v>-10.5662291434929</v>
      </c>
      <c r="R93" s="81" t="n">
        <f aca="false">K41/K28</f>
        <v>-86.6177706433643</v>
      </c>
      <c r="S93" s="80"/>
      <c r="T93" s="81" t="n">
        <v>0</v>
      </c>
      <c r="U93" s="81" t="n">
        <v>3.77</v>
      </c>
      <c r="V93" s="80"/>
      <c r="W93" s="36" t="n">
        <f aca="false">-(R93-T93)/($R$11*$R$12)*1000</f>
        <v>19.5437208130335</v>
      </c>
      <c r="X93" s="36" t="n">
        <f aca="false">(U93)/($R$11*$R$12)*1000</f>
        <v>0.850631768953069</v>
      </c>
      <c r="Y93" s="37" t="str">
        <f aca="false">IF(W93&gt;X93*5,"Hit","")</f>
        <v>Hit</v>
      </c>
    </row>
    <row r="94" customFormat="false" ht="14.25" hidden="false" customHeight="false" outlineLevel="0" collapsed="false">
      <c r="N94" s="1"/>
      <c r="O94" s="34" t="str">
        <f aca="false">K18</f>
        <v>C054–A050</v>
      </c>
      <c r="P94" s="80"/>
      <c r="Q94" s="81" t="n">
        <f aca="false">K42</f>
        <v>-1.38002224694097</v>
      </c>
      <c r="R94" s="81" t="n">
        <f aca="false">K42/K29</f>
        <v>-7.52689424725974</v>
      </c>
      <c r="S94" s="80"/>
      <c r="T94" s="81" t="n">
        <v>-6.55</v>
      </c>
      <c r="U94" s="81" t="n">
        <v>7.4</v>
      </c>
      <c r="V94" s="80"/>
      <c r="W94" s="36" t="n">
        <f aca="false">-(R94-T94)/($R$11*$R$12)*1000</f>
        <v>0.220418377089291</v>
      </c>
      <c r="X94" s="36" t="n">
        <f aca="false">(U94)/($R$11*$R$12)*1000</f>
        <v>1.66967509025271</v>
      </c>
      <c r="Y94" s="37" t="str">
        <f aca="false">IF(W94&gt;X94*5,"Hit","")</f>
        <v/>
      </c>
    </row>
    <row r="95" customFormat="false" ht="14.25" hidden="false" customHeight="false" outlineLevel="0" collapsed="false">
      <c r="N95" s="1"/>
      <c r="O95" s="34" t="str">
        <f aca="false">K19</f>
        <v>C054–A055</v>
      </c>
      <c r="P95" s="80"/>
      <c r="Q95" s="81" t="n">
        <f aca="false">K43</f>
        <v>-1.37873192436028</v>
      </c>
      <c r="R95" s="81" t="n">
        <f aca="false">K43/K30</f>
        <v>-8.61864842214259</v>
      </c>
      <c r="S95" s="80"/>
      <c r="T95" s="81" t="n">
        <v>-4.33</v>
      </c>
      <c r="U95" s="81" t="n">
        <v>2.55</v>
      </c>
      <c r="V95" s="80"/>
      <c r="W95" s="36" t="n">
        <f aca="false">-(R95-T95)/($R$11*$R$12)*1000</f>
        <v>0.967655329905819</v>
      </c>
      <c r="X95" s="36" t="n">
        <f aca="false">(U95)/($R$11*$R$12)*1000</f>
        <v>0.575361010830325</v>
      </c>
      <c r="Y95" s="37" t="str">
        <f aca="false">IF(W95&gt;X95*5,"Hit","")</f>
        <v/>
      </c>
    </row>
    <row r="96" customFormat="false" ht="14.25" hidden="false" customHeight="false" outlineLevel="0" collapsed="false">
      <c r="N96" s="1"/>
      <c r="O96" s="34" t="str">
        <f aca="false">L12</f>
        <v>C105–A024</v>
      </c>
      <c r="P96" s="80"/>
      <c r="Q96" s="81" t="n">
        <f aca="false">L36</f>
        <v>-4.04961067853179</v>
      </c>
      <c r="R96" s="81" t="n">
        <f aca="false">L36/L23</f>
        <v>-23.5911362506809</v>
      </c>
      <c r="S96" s="80"/>
      <c r="T96" s="81" t="n">
        <v>-7.83</v>
      </c>
      <c r="U96" s="81" t="n">
        <v>7.47</v>
      </c>
      <c r="V96" s="80"/>
      <c r="W96" s="36" t="n">
        <f aca="false">-(R96-T96)/($R$11*$R$12)*1000</f>
        <v>3.55621305295147</v>
      </c>
      <c r="X96" s="36" t="n">
        <f aca="false">(U96)/($R$11*$R$12)*1000</f>
        <v>1.68546931407942</v>
      </c>
      <c r="Y96" s="37" t="str">
        <f aca="false">IF(W96&gt;X96*5,"Hit","")</f>
        <v/>
      </c>
    </row>
    <row r="97" customFormat="false" ht="14.25" hidden="false" customHeight="false" outlineLevel="0" collapsed="false">
      <c r="N97" s="1"/>
      <c r="O97" s="34" t="str">
        <f aca="false">L13</f>
        <v>C105–A027</v>
      </c>
      <c r="P97" s="80"/>
      <c r="Q97" s="81" t="n">
        <f aca="false">L37</f>
        <v>-2.86051167964414</v>
      </c>
      <c r="R97" s="81" t="n">
        <f aca="false">L37/L24</f>
        <v>-14.6120913784807</v>
      </c>
      <c r="S97" s="80"/>
      <c r="T97" s="81" t="n">
        <v>-6.68</v>
      </c>
      <c r="U97" s="81" t="n">
        <v>5.32</v>
      </c>
      <c r="V97" s="80"/>
      <c r="W97" s="36" t="n">
        <f aca="false">-(R97-T97)/($R$11*$R$12)*1000</f>
        <v>1.78973180922399</v>
      </c>
      <c r="X97" s="36" t="n">
        <f aca="false">(U97)/($R$11*$R$12)*1000</f>
        <v>1.20036101083032</v>
      </c>
      <c r="Y97" s="37" t="str">
        <f aca="false">IF(W97&gt;X97*5,"Hit","")</f>
        <v/>
      </c>
    </row>
    <row r="98" customFormat="false" ht="14.25" hidden="false" customHeight="false" outlineLevel="0" collapsed="false">
      <c r="N98" s="1"/>
      <c r="O98" s="34" t="str">
        <f aca="false">L14</f>
        <v>C105–A029</v>
      </c>
      <c r="P98" s="80"/>
      <c r="Q98" s="81" t="str">
        <f aca="false">L38</f>
        <v>X</v>
      </c>
      <c r="R98" s="81" t="e">
        <f aca="false">L38/L25</f>
        <v>#VALUE!</v>
      </c>
      <c r="S98" s="80"/>
      <c r="T98" s="81" t="n">
        <v>-0.08</v>
      </c>
      <c r="U98" s="81" t="n">
        <v>8.26</v>
      </c>
      <c r="V98" s="80"/>
      <c r="W98" s="36" t="e">
        <f aca="false">-(R98-T98)/($R$11*$R$12)*1000</f>
        <v>#VALUE!</v>
      </c>
      <c r="X98" s="36" t="n">
        <f aca="false">(U98)/($R$11*$R$12)*1000</f>
        <v>1.86371841155235</v>
      </c>
      <c r="Y98" s="37" t="e">
        <f aca="false">IF(W98&gt;X98*5,"Hit","")</f>
        <v>#VALUE!</v>
      </c>
    </row>
    <row r="99" customFormat="false" ht="14.25" hidden="false" customHeight="false" outlineLevel="0" collapsed="false">
      <c r="N99" s="1"/>
      <c r="O99" s="34" t="str">
        <f aca="false">L15</f>
        <v>C105–A032</v>
      </c>
      <c r="P99" s="80"/>
      <c r="Q99" s="81" t="str">
        <f aca="false">L39</f>
        <v>X</v>
      </c>
      <c r="R99" s="81" t="e">
        <f aca="false">L39/L26</f>
        <v>#VALUE!</v>
      </c>
      <c r="S99" s="80"/>
      <c r="T99" s="81" t="n">
        <v>-5.78</v>
      </c>
      <c r="U99" s="81" t="n">
        <v>5.71</v>
      </c>
      <c r="V99" s="80"/>
      <c r="W99" s="36" t="e">
        <f aca="false">-(R99-T99)/($R$11*$R$12)*1000</f>
        <v>#VALUE!</v>
      </c>
      <c r="X99" s="36" t="n">
        <f aca="false">(U99)/($R$11*$R$12)*1000</f>
        <v>1.28835740072202</v>
      </c>
      <c r="Y99" s="37" t="e">
        <f aca="false">IF(W99&gt;X99*5,"Hit","")</f>
        <v>#VALUE!</v>
      </c>
    </row>
    <row r="100" customFormat="false" ht="14.25" hidden="false" customHeight="false" outlineLevel="0" collapsed="false">
      <c r="N100" s="1"/>
      <c r="O100" s="34" t="str">
        <f aca="false">L16</f>
        <v>C105–A033</v>
      </c>
      <c r="P100" s="80"/>
      <c r="Q100" s="81" t="str">
        <f aca="false">L40</f>
        <v>X</v>
      </c>
      <c r="R100" s="81" t="e">
        <f aca="false">L40/L27</f>
        <v>#VALUE!</v>
      </c>
      <c r="S100" s="80"/>
      <c r="T100" s="81" t="n">
        <v>-8.94</v>
      </c>
      <c r="U100" s="81" t="n">
        <v>1.64</v>
      </c>
      <c r="V100" s="80"/>
      <c r="W100" s="36" t="e">
        <f aca="false">-(R100-T100)/($R$11*$R$12)*1000</f>
        <v>#VALUE!</v>
      </c>
      <c r="X100" s="36" t="n">
        <f aca="false">(U100)/($R$11*$R$12)*1000</f>
        <v>0.370036101083033</v>
      </c>
      <c r="Y100" s="37" t="e">
        <f aca="false">IF(W100&gt;X100*5,"Hit","")</f>
        <v>#VALUE!</v>
      </c>
    </row>
    <row r="101" customFormat="false" ht="14.25" hidden="false" customHeight="false" outlineLevel="0" collapsed="false">
      <c r="N101" s="1"/>
      <c r="O101" s="34" t="str">
        <f aca="false">L17</f>
        <v>C105–A034</v>
      </c>
      <c r="P101" s="80"/>
      <c r="Q101" s="81" t="n">
        <f aca="false">L41</f>
        <v>-18.8473859844272</v>
      </c>
      <c r="R101" s="81" t="n">
        <f aca="false">L41/L28</f>
        <v>-156.376190379884</v>
      </c>
      <c r="S101" s="80"/>
      <c r="T101" s="81" t="n">
        <v>-7.5</v>
      </c>
      <c r="U101" s="81" t="n">
        <v>2.97</v>
      </c>
      <c r="V101" s="80"/>
      <c r="W101" s="36" t="n">
        <f aca="false">-(R101-T101)/($R$11*$R$12)*1000</f>
        <v>33.591198190407</v>
      </c>
      <c r="X101" s="36" t="n">
        <f aca="false">(U101)/($R$11*$R$12)*1000</f>
        <v>0.670126353790614</v>
      </c>
      <c r="Y101" s="37" t="str">
        <f aca="false">IF(W101&gt;X101*5,"Hit","")</f>
        <v>Hit</v>
      </c>
    </row>
    <row r="102" customFormat="false" ht="14.25" hidden="false" customHeight="false" outlineLevel="0" collapsed="false">
      <c r="N102" s="1"/>
      <c r="O102" s="34" t="str">
        <f aca="false">L18</f>
        <v>C105–A050</v>
      </c>
      <c r="P102" s="80"/>
      <c r="Q102" s="81" t="n">
        <f aca="false">L42</f>
        <v>-2.11879866518376</v>
      </c>
      <c r="R102" s="81" t="n">
        <f aca="false">L42/L29</f>
        <v>-12.2389678170319</v>
      </c>
      <c r="S102" s="80"/>
      <c r="T102" s="81" t="n">
        <v>-9.22</v>
      </c>
      <c r="U102" s="81" t="n">
        <v>2.8</v>
      </c>
      <c r="V102" s="80"/>
      <c r="W102" s="36" t="n">
        <f aca="false">-(R102-T102)/($R$11*$R$12)*1000</f>
        <v>0.681175048969301</v>
      </c>
      <c r="X102" s="36" t="n">
        <f aca="false">(U102)/($R$11*$R$12)*1000</f>
        <v>0.631768953068592</v>
      </c>
      <c r="Y102" s="37" t="str">
        <f aca="false">IF(W102&gt;X102*5,"Hit","")</f>
        <v/>
      </c>
    </row>
    <row r="103" customFormat="false" ht="14.25" hidden="false" customHeight="false" outlineLevel="0" collapsed="false">
      <c r="N103" s="1"/>
      <c r="O103" s="34" t="str">
        <f aca="false">L19</f>
        <v>C105–A055</v>
      </c>
      <c r="P103" s="80"/>
      <c r="Q103" s="81" t="n">
        <f aca="false">L43</f>
        <v>-5.39848720800893</v>
      </c>
      <c r="R103" s="81" t="n">
        <f aca="false">L43/L30</f>
        <v>-51.6820208934562</v>
      </c>
      <c r="S103" s="80"/>
      <c r="T103" s="81" t="n">
        <v>-6.2</v>
      </c>
      <c r="U103" s="81" t="n">
        <v>4.89</v>
      </c>
      <c r="V103" s="80"/>
      <c r="W103" s="36" t="n">
        <f aca="false">-(R103-T103)/($R$11*$R$12)*1000</f>
        <v>10.262188829751</v>
      </c>
      <c r="X103" s="36" t="n">
        <f aca="false">(U103)/($R$11*$R$12)*1000</f>
        <v>1.10333935018051</v>
      </c>
      <c r="Y103" s="37" t="str">
        <f aca="false">IF(W103&gt;X103*5,"Hit","")</f>
        <v>Hit</v>
      </c>
    </row>
    <row r="104" customFormat="false" ht="14.25" hidden="false" customHeight="false" outlineLevel="0" collapsed="false">
      <c r="N104" s="1"/>
      <c r="O104" s="34" t="str">
        <f aca="false">M12</f>
        <v>C139–A024</v>
      </c>
      <c r="P104" s="80"/>
      <c r="Q104" s="81" t="n">
        <f aca="false">M36</f>
        <v>-4.39208008898764</v>
      </c>
      <c r="R104" s="81" t="n">
        <f aca="false">M36/M23</f>
        <v>-23.1259909300926</v>
      </c>
      <c r="S104" s="80"/>
      <c r="T104" s="81" t="n">
        <v>-16.31</v>
      </c>
      <c r="U104" s="81" t="n">
        <v>7.57</v>
      </c>
      <c r="V104" s="80"/>
      <c r="W104" s="36" t="n">
        <f aca="false">-(R104-T104)/($R$11*$R$12)*1000</f>
        <v>1.53790409072486</v>
      </c>
      <c r="X104" s="36" t="n">
        <f aca="false">(U104)/($R$11*$R$12)*1000</f>
        <v>1.70803249097473</v>
      </c>
      <c r="Y104" s="37" t="str">
        <f aca="false">IF(W104&gt;X104*5,"Hit","")</f>
        <v/>
      </c>
    </row>
    <row r="105" customFormat="false" ht="14.25" hidden="false" customHeight="false" outlineLevel="0" collapsed="false">
      <c r="N105" s="1"/>
      <c r="O105" s="34" t="str">
        <f aca="false">M13</f>
        <v>C139–A027</v>
      </c>
      <c r="P105" s="80"/>
      <c r="Q105" s="81" t="n">
        <f aca="false">M37</f>
        <v>-2.28845383759737</v>
      </c>
      <c r="R105" s="81" t="n">
        <f aca="false">M37/M24</f>
        <v>-11.8222388817766</v>
      </c>
      <c r="S105" s="80"/>
      <c r="T105" s="81" t="n">
        <v>-7.54</v>
      </c>
      <c r="U105" s="81" t="n">
        <v>4.83</v>
      </c>
      <c r="V105" s="80"/>
      <c r="W105" s="36" t="n">
        <f aca="false">-(R105-T105)/($R$11*$R$12)*1000</f>
        <v>0.966209133974865</v>
      </c>
      <c r="X105" s="36" t="n">
        <f aca="false">(U105)/($R$11*$R$12)*1000</f>
        <v>1.08980144404332</v>
      </c>
      <c r="Y105" s="37" t="str">
        <f aca="false">IF(W105&gt;X105*5,"Hit","")</f>
        <v/>
      </c>
    </row>
    <row r="106" customFormat="false" ht="14.25" hidden="false" customHeight="false" outlineLevel="0" collapsed="false">
      <c r="N106" s="1"/>
      <c r="O106" s="34" t="str">
        <f aca="false">M14</f>
        <v>C139–A029</v>
      </c>
      <c r="P106" s="80"/>
      <c r="Q106" s="81" t="str">
        <f aca="false">M38</f>
        <v>X</v>
      </c>
      <c r="R106" s="81" t="e">
        <f aca="false">M38/M25</f>
        <v>#VALUE!</v>
      </c>
      <c r="S106" s="80"/>
      <c r="T106" s="81" t="n">
        <v>-4.21</v>
      </c>
      <c r="U106" s="81" t="n">
        <v>2.91</v>
      </c>
      <c r="V106" s="80"/>
      <c r="W106" s="36" t="e">
        <f aca="false">-(R106-T106)/($R$11*$R$12)*1000</f>
        <v>#VALUE!</v>
      </c>
      <c r="X106" s="36" t="n">
        <f aca="false">(U106)/($R$11*$R$12)*1000</f>
        <v>0.65658844765343</v>
      </c>
      <c r="Y106" s="37" t="e">
        <f aca="false">IF(W106&gt;X106*5,"Hit","")</f>
        <v>#VALUE!</v>
      </c>
    </row>
    <row r="107" customFormat="false" ht="14.25" hidden="false" customHeight="false" outlineLevel="0" collapsed="false">
      <c r="N107" s="1"/>
      <c r="O107" s="34" t="str">
        <f aca="false">M15</f>
        <v>C139–A032</v>
      </c>
      <c r="P107" s="80"/>
      <c r="Q107" s="81" t="str">
        <f aca="false">M39</f>
        <v>X</v>
      </c>
      <c r="R107" s="81" t="e">
        <f aca="false">M39/M26</f>
        <v>#VALUE!</v>
      </c>
      <c r="S107" s="80"/>
      <c r="T107" s="81" t="n">
        <v>-4.23</v>
      </c>
      <c r="U107" s="81" t="n">
        <v>1.08</v>
      </c>
      <c r="V107" s="80"/>
      <c r="W107" s="36" t="e">
        <f aca="false">-(R107-T107)/($R$11*$R$12)*1000</f>
        <v>#VALUE!</v>
      </c>
      <c r="X107" s="36" t="n">
        <f aca="false">(U107)/($R$11*$R$12)*1000</f>
        <v>0.243682310469314</v>
      </c>
      <c r="Y107" s="37" t="e">
        <f aca="false">IF(W107&gt;X107*5,"Hit","")</f>
        <v>#VALUE!</v>
      </c>
    </row>
    <row r="108" customFormat="false" ht="14.25" hidden="false" customHeight="false" outlineLevel="0" collapsed="false">
      <c r="N108" s="1"/>
      <c r="O108" s="34" t="str">
        <f aca="false">M16</f>
        <v>C139–A033</v>
      </c>
      <c r="P108" s="80"/>
      <c r="Q108" s="81" t="str">
        <f aca="false">M40</f>
        <v>X</v>
      </c>
      <c r="R108" s="81" t="e">
        <f aca="false">M40/M27</f>
        <v>#VALUE!</v>
      </c>
      <c r="S108" s="80"/>
      <c r="T108" s="81" t="n">
        <v>-4.54</v>
      </c>
      <c r="U108" s="81" t="n">
        <v>2.89</v>
      </c>
      <c r="V108" s="80"/>
      <c r="W108" s="36" t="e">
        <f aca="false">-(R108-T108)/($R$11*$R$12)*1000</f>
        <v>#VALUE!</v>
      </c>
      <c r="X108" s="36" t="n">
        <f aca="false">(U108)/($R$11*$R$12)*1000</f>
        <v>0.652075812274368</v>
      </c>
      <c r="Y108" s="37" t="e">
        <f aca="false">IF(W108&gt;X108*5,"Hit","")</f>
        <v>#VALUE!</v>
      </c>
    </row>
    <row r="109" customFormat="false" ht="14.25" hidden="false" customHeight="false" outlineLevel="0" collapsed="false">
      <c r="N109" s="1"/>
      <c r="O109" s="34" t="str">
        <f aca="false">M17</f>
        <v>C139–A034</v>
      </c>
      <c r="P109" s="80"/>
      <c r="Q109" s="81" t="n">
        <f aca="false">M41</f>
        <v>17.030255839822</v>
      </c>
      <c r="R109" s="81" t="n">
        <f aca="false">M41/M28</f>
        <v>85.1512791991098</v>
      </c>
      <c r="S109" s="80"/>
      <c r="T109" s="81" t="n">
        <v>-1.41</v>
      </c>
      <c r="U109" s="81" t="n">
        <v>2.71</v>
      </c>
      <c r="V109" s="80"/>
      <c r="W109" s="36" t="n">
        <f aca="false">-(R109-T109)/($R$11*$R$12)*1000</f>
        <v>-19.5309745485356</v>
      </c>
      <c r="X109" s="36" t="n">
        <f aca="false">(U109)/($R$11*$R$12)*1000</f>
        <v>0.611462093862816</v>
      </c>
      <c r="Y109" s="37" t="str">
        <f aca="false">IF(W109&gt;X109*5,"Hit","")</f>
        <v/>
      </c>
    </row>
    <row r="110" customFormat="false" ht="14.25" hidden="false" customHeight="false" outlineLevel="0" collapsed="false">
      <c r="N110" s="1"/>
      <c r="O110" s="34" t="str">
        <f aca="false">M18</f>
        <v>C139–A050</v>
      </c>
      <c r="P110" s="80"/>
      <c r="Q110" s="81" t="n">
        <f aca="false">M42</f>
        <v>-1.64471635150178</v>
      </c>
      <c r="R110" s="81" t="n">
        <f aca="false">M42/M29</f>
        <v>-8.82986935374879</v>
      </c>
      <c r="S110" s="80"/>
      <c r="T110" s="81" t="n">
        <v>-13.89</v>
      </c>
      <c r="U110" s="81" t="n">
        <v>8.59</v>
      </c>
      <c r="V110" s="80"/>
      <c r="W110" s="36" t="n">
        <f aca="false">-(R110-T110)/($R$11*$R$12)*1000</f>
        <v>-1.1417262288473</v>
      </c>
      <c r="X110" s="36" t="n">
        <f aca="false">(U110)/($R$11*$R$12)*1000</f>
        <v>1.93817689530686</v>
      </c>
      <c r="Y110" s="37" t="str">
        <f aca="false">IF(W110&gt;X110*5,"Hit","")</f>
        <v/>
      </c>
    </row>
    <row r="111" customFormat="false" ht="15" hidden="false" customHeight="false" outlineLevel="0" collapsed="false">
      <c r="N111" s="1"/>
      <c r="O111" s="82" t="str">
        <f aca="false">M19</f>
        <v>C139–A055</v>
      </c>
      <c r="P111" s="83"/>
      <c r="Q111" s="84" t="n">
        <f aca="false">M43</f>
        <v>-1.50998887652961</v>
      </c>
      <c r="R111" s="84" t="n">
        <f aca="false">M43/M30</f>
        <v>-8.72225642181027</v>
      </c>
      <c r="S111" s="83"/>
      <c r="T111" s="84" t="n">
        <v>-2.96</v>
      </c>
      <c r="U111" s="84" t="n">
        <v>1.29</v>
      </c>
      <c r="V111" s="83"/>
      <c r="W111" s="85" t="n">
        <f aca="false">-(R111-T111)/($R$11*$R$12)*1000</f>
        <v>1.30014810961423</v>
      </c>
      <c r="X111" s="85" t="n">
        <f aca="false">(U111)/($R$11*$R$12)*1000</f>
        <v>0.291064981949459</v>
      </c>
      <c r="Y111" s="86" t="str">
        <f aca="false">IF(W111&gt;X111*5,"Hit","")</f>
        <v/>
      </c>
    </row>
    <row r="113" customFormat="false" ht="14.25" hidden="false" customHeight="false" outlineLevel="0" collapsed="false">
      <c r="N113" s="1"/>
    </row>
    <row r="114" customFormat="false" ht="14.25" hidden="false" customHeight="false" outlineLevel="0" collapsed="false">
      <c r="N114" s="1"/>
    </row>
    <row r="115" customFormat="false" ht="14.25" hidden="false" customHeight="false" outlineLevel="0" collapsed="false">
      <c r="N115" s="1"/>
    </row>
    <row r="116" customFormat="false" ht="14.25" hidden="false" customHeight="false" outlineLevel="0" collapsed="false">
      <c r="N116" s="1"/>
    </row>
  </sheetData>
  <mergeCells count="9">
    <mergeCell ref="E3:F3"/>
    <mergeCell ref="E7:F7"/>
    <mergeCell ref="E8:F8"/>
    <mergeCell ref="O11:Q11"/>
    <mergeCell ref="O12:Q12"/>
    <mergeCell ref="O14:O15"/>
    <mergeCell ref="Q14:R14"/>
    <mergeCell ref="T14:U14"/>
    <mergeCell ref="W14:Y14"/>
  </mergeCells>
  <conditionalFormatting sqref="E3 E7:E8">
    <cfRule type="expression" priority="2" aboveAverage="0" equalAverage="0" bottom="0" percent="0" rank="0" text="" dxfId="0">
      <formula>LEN(TRIM(E3))=0</formula>
    </cfRule>
  </conditionalFormatting>
  <conditionalFormatting sqref="E4">
    <cfRule type="expression" priority="3" aboveAverage="0" equalAverage="0" bottom="0" percent="0" rank="0" text="" dxfId="1">
      <formula>LEN(TRIM(E4))=0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2021-03-18T15:08:46Z</dcterms:created>
  <dc:creator>joerg</dc:creator>
  <dc:description/>
  <dc:language>en-US</dc:language>
  <cp:lastModifiedBy/>
  <dcterms:modified xsi:type="dcterms:W3CDTF">2023-01-09T08:38:45Z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