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06.tif" ContentType="image/tiff"/>
  <Override PartName="/xl/media/image207.tif" ContentType="image/tif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<sst xmlns="http://schemas.openxmlformats.org/spreadsheetml/2006/main" count="180" uniqueCount="149">
  <si>
    <t xml:space="preserve">BioRedAm Activity Assay | Spectrophotometric Determination of NADPH Consumption</t>
  </si>
  <si>
    <t xml:space="preserve">Enzyme:</t>
  </si>
  <si>
    <t xml:space="preserve">IR02173</t>
  </si>
  <si>
    <t xml:space="preserve">Assay Method:</t>
  </si>
  <si>
    <t xml:space="preserve">photometric, robotic pipetting</t>
  </si>
  <si>
    <t xml:space="preserve">Assay Conditions:</t>
  </si>
  <si>
    <t xml:space="preserve">50 mM carbonyl compound, 50 mM amine, 2 mM NADPH, 1 mg/mL IRED (crude lysate), 10% (v/v) DMSO, bicine–NaOH buffer (100 mM, pH 8.0)</t>
  </si>
  <si>
    <t xml:space="preserve">Instrument Settings:</t>
  </si>
  <si>
    <t xml:space="preserve">FLUOstar Omega plate reader; wavelength 370 nm; 30 °C, 1 h, measurement interval 30 s, pathlength mean of previous inital screening pathlenghts</t>
  </si>
  <si>
    <t xml:space="preserve">Lab Journal Code:</t>
  </si>
  <si>
    <t xml:space="preserve">GRC-GE-027</t>
  </si>
  <si>
    <t xml:space="preserve">Experiment Date: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</si>
  <si>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</si>
  <si>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</si>
  <si>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</si>
  <si>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</si>
  <si>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</si>
  <si>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</si>
  <si>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</si>
  <si>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</si>
  <si>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</si>
  <si>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</si>
  <si>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</si>
  <si>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</si>
  <si>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</si>
  <si>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</si>
  <si>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</si>
  <si>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</si>
  <si>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</si>
  <si>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</si>
  <si>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</si>
  <si>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</si>
  <si>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</si>
  <si>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</si>
  <si>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</si>
  <si>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</si>
  <si>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</si>
  <si>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</si>
  <si>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</si>
  <si>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</si>
  <si>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</si>
  <si>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</si>
  <si>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</si>
  <si>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</si>
  <si>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</si>
  <si>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</si>
  <si>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</si>
  <si>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</si>
  <si>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</si>
  <si>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</si>
  <si>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</si>
  <si>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</si>
  <si>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</si>
  <si>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</si>
  <si>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</si>
  <si>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</si>
  <si>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</si>
  <si>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</si>
  <si>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</si>
  <si>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</si>
  <si>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</si>
  <si>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</si>
  <si>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</si>
  <si>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</si>
  <si>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</si>
  <si>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</si>
  <si>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</si>
  <si>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</si>
  <si>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</si>
  <si>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</si>
  <si>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</si>
  <si>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</si>
  <si>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</si>
  <si>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</si>
  <si>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</si>
  <si>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</si>
  <si>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</si>
  <si>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</si>
  <si>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</si>
  <si>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</si>
  <si>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</si>
  <si>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</si>
  <si>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</si>
  <si>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</si>
  <si>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</si>
  <si>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</si>
  <si>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</si>
  <si>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</si>
  <si>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</si>
  <si>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</si>
  <si>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</si>
  <si>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</si>
  <si>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</si>
  <si>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</si>
  <si>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</si>
  <si>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</si>
  <si>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</si>
  <si>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</si>
  <si>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</si>
  <si>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</si>
  <si>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</si>
  <si>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</si>
  <si>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</si>
  <si>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</si>
  <si>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</si>
  <si>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not verified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</si>
  <si>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</si>
  <si>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</si>
  <si>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</si>
  <si>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</si>
  <si>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</si>
  <si>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</si>
  <si>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</si>
  <si>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</si>
  <si>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</si>
  <si>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</si>
  <si>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</si>
  <si>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</si>
  <si>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</si>
  <si>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</si>
  <si>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</si>
  <si>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</si>
  <si>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</si>
  <si>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</si>
  <si>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</si>
  <si>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</si>
  <si>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</si>
  <si>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</si>
  <si>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</si>
  <si>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</si>
  <si>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</si>
  <si>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</si>
  <si>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</si>
  <si>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</si>
  <si>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</si>
  <si>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</si>
  <si>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</si>
  <si>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</si>
  <si>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x</t>
  </si>
  <si>
    <t xml:space="preserve">artifact fit method</t>
  </si>
  <si>
    <t xml:space="preserve">outlier</t>
  </si>
  <si>
    <t xml:space="preserve">fast fit method</t>
  </si>
  <si>
    <t xml:space="preserve">manual</t>
  </si>
  <si>
    <t xml:space="preserve">artifact</t>
  </si>
  <si>
    <t xml:space="preserve">Hit</t>
  </si>
  <si>
    <t xml:space="preserve">filled positive</t>
  </si>
  <si>
    <t xml:space="preserve">fast</t>
  </si>
  <si>
    <t xml:space="preserve">fast fit</t>
  </si>
  <si>
    <t xml:space="preserve">one datapoint removed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</si>
</sst>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56802D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F99CC"/>
      </patternFill>
    </fill>
    <fill>
      <patternFill patternType="solid">
        <fgColor rgb="FFC5E0B4"/>
        <bgColor rgb="FFE3F0D6"/>
      </patternFill>
    </fill>
    <fill>
      <patternFill patternType="solid">
        <fgColor rgb="FFB4C7E7"/>
        <bgColor rgb="FFC2CBFA"/>
      </patternFill>
    </fill>
    <fill>
      <patternFill patternType="solid">
        <fgColor rgb="FF7F7F7F"/>
        <bgColor rgb="FF6F91CF"/>
      </patternFill>
    </fill>
    <fill>
      <patternFill patternType="solid">
        <fgColor rgb="FFE3F0D6"/>
        <bgColor rgb="FFFFFFCC"/>
      </patternFill>
    </fill>
    <fill>
      <patternFill patternType="solid">
        <fgColor rgb="FFC2CBFA"/>
        <bgColor rgb="FFB4C7E7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7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6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7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0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5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5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56802D"/>
      <rgbColor rgb="FF800080"/>
      <rgbColor rgb="FF008080"/>
      <rgbColor rgb="FFB4C7E7"/>
      <rgbColor rgb="FF7F7F7F"/>
      <rgbColor rgb="FF6F91CF"/>
      <rgbColor rgb="FF993366"/>
      <rgbColor rgb="FFFFFFCC"/>
      <rgbColor rgb="FFC5E0B4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325596"/>
      <rgbColor rgb="FF73AA3C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6.tif"/><Relationship Id="rId2" Type="http://schemas.openxmlformats.org/officeDocument/2006/relationships/image" Target="../media/image207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49</xdr:row>
      <xdr:rowOff>3600</xdr:rowOff>
    </xdr:from>
    <xdr:to>
      <xdr:col>13</xdr:col>
      <xdr:colOff>588600</xdr:colOff>
      <xdr:row>66</xdr:row>
      <xdr:rowOff>155160</xdr:rowOff>
    </xdr:to>
    <xdr:pic>
      <xdr:nvPicPr>
        <xdr:cNvPr id="0" name="Grafik 32" descr=""/>
        <xdr:cNvPicPr/>
      </xdr:nvPicPr>
      <xdr:blipFill>
        <a:blip r:embed="rId1"/>
        <a:stretch/>
      </xdr:blipFill>
      <xdr:spPr>
        <a:xfrm>
          <a:off x="0" y="9254160"/>
          <a:ext cx="6474240" cy="313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70</xdr:row>
      <xdr:rowOff>54720</xdr:rowOff>
    </xdr:from>
    <xdr:to>
      <xdr:col>13</xdr:col>
      <xdr:colOff>591840</xdr:colOff>
      <xdr:row>88</xdr:row>
      <xdr:rowOff>50040</xdr:rowOff>
    </xdr:to>
    <xdr:pic>
      <xdr:nvPicPr>
        <xdr:cNvPr id="1" name="Grafik 34" descr=""/>
        <xdr:cNvPicPr/>
      </xdr:nvPicPr>
      <xdr:blipFill>
        <a:blip r:embed="rId2"/>
        <a:stretch/>
      </xdr:blipFill>
      <xdr:spPr>
        <a:xfrm>
          <a:off x="0" y="12985920"/>
          <a:ext cx="6477480" cy="315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4"/>
  <sheetViews>
    <sheetView showFormulas="false" showGridLines="true" showRowColHeaders="true" showZeros="true" rightToLeft="false" tabSelected="true" showOutlineSymbols="true" defaultGridColor="true" view="normal" topLeftCell="W91" colorId="64" zoomScale="130" zoomScaleNormal="130" zoomScalePageLayoutView="100" workbookViewId="0">
      <selection pane="topLeft" activeCell="Z112" activeCellId="0" sqref="Z112"/>
    </sheetView>
  </sheetViews>
  <sheetFormatPr defaultColWidth="9.097656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5" min="15" style="1" width="15.66"/>
    <col collapsed="false" customWidth="true" hidden="false" outlineLevel="0" max="16" min="16" style="1" width="1.44"/>
    <col collapsed="false" customWidth="true" hidden="false" outlineLevel="0" max="17" min="17" style="1" width="18.55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</row>
    <row r="3" customFormat="false" ht="14.25" hidden="false" customHeight="false" outlineLevel="0" collapsed="false">
      <c r="A3" s="3" t="s">
        <v>1</v>
      </c>
      <c r="E3" s="4" t="s">
        <v>2</v>
      </c>
      <c r="F3" s="4"/>
    </row>
    <row r="4" customFormat="false" ht="14.25" hidden="false" customHeight="false" outlineLevel="0" collapsed="false">
      <c r="A4" s="3" t="s">
        <v>3</v>
      </c>
      <c r="E4" s="5" t="s">
        <v>4</v>
      </c>
    </row>
    <row r="5" customFormat="false" ht="14.25" hidden="false" customHeight="false" outlineLevel="0" collapsed="false">
      <c r="A5" s="3" t="s">
        <v>5</v>
      </c>
      <c r="E5" s="1" t="s">
        <v>6</v>
      </c>
    </row>
    <row r="6" customFormat="false" ht="14.25" hidden="false" customHeight="false" outlineLevel="0" collapsed="false">
      <c r="A6" s="3" t="s">
        <v>7</v>
      </c>
      <c r="E6" s="6" t="s">
        <v>8</v>
      </c>
    </row>
    <row r="7" customFormat="false" ht="14.25" hidden="false" customHeight="false" outlineLevel="0" collapsed="false">
      <c r="A7" s="3" t="s">
        <v>9</v>
      </c>
      <c r="E7" s="4" t="s">
        <v>10</v>
      </c>
      <c r="F7" s="4"/>
    </row>
    <row r="8" customFormat="false" ht="14.25" hidden="false" customHeight="false" outlineLevel="0" collapsed="false">
      <c r="A8" s="3" t="s">
        <v>11</v>
      </c>
      <c r="E8" s="7" t="n">
        <v>44726</v>
      </c>
      <c r="F8" s="7"/>
    </row>
    <row r="10" customFormat="false" ht="14.25" hidden="false" customHeight="false" outlineLevel="0" collapsed="false">
      <c r="A10" s="3" t="s">
        <v>12</v>
      </c>
      <c r="O10" s="3" t="s">
        <v>13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O11" s="10" t="s">
        <v>14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15</v>
      </c>
      <c r="B12" s="11" t="s">
        <v>16</v>
      </c>
      <c r="C12" s="12" t="s">
        <v>17</v>
      </c>
      <c r="D12" s="12" t="s">
        <v>18</v>
      </c>
      <c r="E12" s="12" t="s">
        <v>19</v>
      </c>
      <c r="F12" s="12" t="s">
        <v>20</v>
      </c>
      <c r="G12" s="12" t="s">
        <v>21</v>
      </c>
      <c r="H12" s="12" t="s">
        <v>22</v>
      </c>
      <c r="I12" s="12" t="s">
        <v>23</v>
      </c>
      <c r="J12" s="12" t="s">
        <v>24</v>
      </c>
      <c r="K12" s="12" t="s">
        <v>25</v>
      </c>
      <c r="L12" s="12" t="s">
        <v>26</v>
      </c>
      <c r="M12" s="13" t="s">
        <v>27</v>
      </c>
      <c r="O12" s="14" t="s">
        <v>28</v>
      </c>
      <c r="P12" s="14"/>
      <c r="Q12" s="14"/>
      <c r="R12" s="15" t="n">
        <v>1</v>
      </c>
    </row>
    <row r="13" customFormat="false" ht="15" hidden="false" customHeight="true" outlineLevel="0" collapsed="false">
      <c r="A13" s="9" t="s">
        <v>29</v>
      </c>
      <c r="B13" s="16" t="s">
        <v>30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7" t="s">
        <v>39</v>
      </c>
      <c r="L13" s="17" t="s">
        <v>40</v>
      </c>
      <c r="M13" s="18" t="s">
        <v>41</v>
      </c>
      <c r="O13" s="19"/>
      <c r="P13" s="19"/>
      <c r="Q13" s="19"/>
      <c r="R13" s="20"/>
    </row>
    <row r="14" customFormat="false" ht="15" hidden="false" customHeight="true" outlineLevel="0" collapsed="false">
      <c r="A14" s="9" t="s">
        <v>42</v>
      </c>
      <c r="B14" s="16" t="s">
        <v>43</v>
      </c>
      <c r="C14" s="17" t="s">
        <v>44</v>
      </c>
      <c r="D14" s="17" t="s">
        <v>45</v>
      </c>
      <c r="E14" s="17" t="s">
        <v>46</v>
      </c>
      <c r="F14" s="17" t="s">
        <v>47</v>
      </c>
      <c r="G14" s="17" t="s">
        <v>48</v>
      </c>
      <c r="H14" s="17" t="s">
        <v>49</v>
      </c>
      <c r="I14" s="17" t="s">
        <v>50</v>
      </c>
      <c r="J14" s="17" t="s">
        <v>51</v>
      </c>
      <c r="K14" s="17" t="s">
        <v>52</v>
      </c>
      <c r="L14" s="17" t="s">
        <v>53</v>
      </c>
      <c r="M14" s="18" t="s">
        <v>54</v>
      </c>
      <c r="O14" s="21" t="s">
        <v>55</v>
      </c>
      <c r="P14" s="22"/>
      <c r="Q14" s="23" t="s">
        <v>56</v>
      </c>
      <c r="R14" s="23"/>
      <c r="S14" s="24"/>
      <c r="T14" s="23" t="s">
        <v>57</v>
      </c>
      <c r="U14" s="23"/>
      <c r="V14" s="24"/>
      <c r="W14" s="25" t="s">
        <v>58</v>
      </c>
      <c r="X14" s="25"/>
      <c r="Y14" s="25"/>
    </row>
    <row r="15" customFormat="false" ht="15" hidden="false" customHeight="true" outlineLevel="0" collapsed="false">
      <c r="A15" s="9" t="s">
        <v>59</v>
      </c>
      <c r="B15" s="16" t="s">
        <v>60</v>
      </c>
      <c r="C15" s="17" t="s">
        <v>61</v>
      </c>
      <c r="D15" s="17" t="s">
        <v>62</v>
      </c>
      <c r="E15" s="17" t="s">
        <v>63</v>
      </c>
      <c r="F15" s="17" t="s">
        <v>64</v>
      </c>
      <c r="G15" s="17" t="s">
        <v>65</v>
      </c>
      <c r="H15" s="17" t="s">
        <v>66</v>
      </c>
      <c r="I15" s="17" t="s">
        <v>67</v>
      </c>
      <c r="J15" s="17" t="s">
        <v>68</v>
      </c>
      <c r="K15" s="17" t="s">
        <v>69</v>
      </c>
      <c r="L15" s="17" t="s">
        <v>70</v>
      </c>
      <c r="M15" s="18" t="s">
        <v>71</v>
      </c>
      <c r="O15" s="21"/>
      <c r="Q15" s="26" t="s">
        <v>72</v>
      </c>
      <c r="R15" s="27" t="s">
        <v>73</v>
      </c>
      <c r="S15" s="28"/>
      <c r="T15" s="29" t="s">
        <v>74</v>
      </c>
      <c r="U15" s="30" t="s">
        <v>75</v>
      </c>
      <c r="V15" s="28"/>
      <c r="W15" s="31" t="s">
        <v>76</v>
      </c>
      <c r="X15" s="32" t="s">
        <v>77</v>
      </c>
      <c r="Y15" s="33" t="s">
        <v>78</v>
      </c>
    </row>
    <row r="16" customFormat="false" ht="15" hidden="false" customHeight="true" outlineLevel="0" collapsed="false">
      <c r="A16" s="9" t="s">
        <v>79</v>
      </c>
      <c r="B16" s="16" t="s">
        <v>80</v>
      </c>
      <c r="C16" s="17" t="s">
        <v>81</v>
      </c>
      <c r="D16" s="17" t="s">
        <v>82</v>
      </c>
      <c r="E16" s="17" t="s">
        <v>83</v>
      </c>
      <c r="F16" s="17" t="s">
        <v>84</v>
      </c>
      <c r="G16" s="17" t="s">
        <v>85</v>
      </c>
      <c r="H16" s="17" t="s">
        <v>86</v>
      </c>
      <c r="I16" s="17" t="s">
        <v>87</v>
      </c>
      <c r="J16" s="17" t="s">
        <v>88</v>
      </c>
      <c r="K16" s="17" t="s">
        <v>89</v>
      </c>
      <c r="L16" s="17" t="s">
        <v>90</v>
      </c>
      <c r="M16" s="18" t="s">
        <v>91</v>
      </c>
      <c r="O16" s="34" t="str">
        <f aca="false">B12</f>
        <v>C003–A004</v>
      </c>
      <c r="P16" s="19"/>
      <c r="Q16" s="35" t="n">
        <f aca="false">B36</f>
        <v>-0.986014734329341</v>
      </c>
      <c r="R16" s="35" t="n">
        <f aca="false">B36/B23</f>
        <v>-9.79452719316829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1.89734981641168</v>
      </c>
      <c r="X16" s="36" t="n">
        <f aca="false">(U16)/($R$11*$R$12)*1000</f>
        <v>1.14620938628159</v>
      </c>
      <c r="Y16" s="37" t="str">
        <f aca="false">IF(W16&gt;X16*5,"Hit","")</f>
        <v/>
      </c>
    </row>
    <row r="17" customFormat="false" ht="15" hidden="false" customHeight="true" outlineLevel="0" collapsed="false">
      <c r="A17" s="9" t="s">
        <v>92</v>
      </c>
      <c r="B17" s="16" t="s">
        <v>93</v>
      </c>
      <c r="C17" s="17" t="s">
        <v>94</v>
      </c>
      <c r="D17" s="17" t="s">
        <v>95</v>
      </c>
      <c r="E17" s="17" t="s">
        <v>96</v>
      </c>
      <c r="F17" s="17" t="s">
        <v>97</v>
      </c>
      <c r="G17" s="17" t="s">
        <v>98</v>
      </c>
      <c r="H17" s="17" t="s">
        <v>99</v>
      </c>
      <c r="I17" s="17" t="s">
        <v>100</v>
      </c>
      <c r="J17" s="17" t="s">
        <v>101</v>
      </c>
      <c r="K17" s="17" t="s">
        <v>102</v>
      </c>
      <c r="L17" s="17" t="s">
        <v>103</v>
      </c>
      <c r="M17" s="18" t="s">
        <v>104</v>
      </c>
      <c r="O17" s="38" t="str">
        <f aca="false">B13</f>
        <v>C003–A009</v>
      </c>
      <c r="P17" s="19"/>
      <c r="Q17" s="35" t="n">
        <f aca="false">B37</f>
        <v>-1.50650697616989</v>
      </c>
      <c r="R17" s="35" t="n">
        <f aca="false">B37/B24</f>
        <v>-13.7711204795178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4.02126375429503</v>
      </c>
      <c r="X17" s="36" t="n">
        <f aca="false">(U17)/($R$11*$R$12)*1000</f>
        <v>0.523465703971119</v>
      </c>
      <c r="Y17" s="37"/>
      <c r="Z17" s="1" t="s">
        <v>105</v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O18" s="38" t="str">
        <f aca="false">B14</f>
        <v>C003–A010</v>
      </c>
      <c r="P18" s="19"/>
      <c r="Q18" s="35" t="n">
        <f aca="false">B38</f>
        <v>-1.31448326953945</v>
      </c>
      <c r="R18" s="35" t="n">
        <f aca="false">B38/B25</f>
        <v>-11.1353789963604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3.58997247128176</v>
      </c>
      <c r="X18" s="36" t="n">
        <f aca="false">(U18)/($R$11*$R$12)*1000</f>
        <v>2.11191335740072</v>
      </c>
      <c r="Y18" s="37" t="str">
        <f aca="false">IF(W18&gt;X18*5,"Hit","")</f>
        <v/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O19" s="38" t="str">
        <f aca="false">B15</f>
        <v>C003–A012</v>
      </c>
      <c r="P19" s="19"/>
      <c r="Q19" s="35" t="n">
        <f aca="false">B39</f>
        <v>-3.46022965798246</v>
      </c>
      <c r="R19" s="35" t="n">
        <f aca="false">B39/B26</f>
        <v>-29.0099608527038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13.1588270995956</v>
      </c>
      <c r="X19" s="36" t="n">
        <f aca="false">(U19)/($R$11*$R$12)*1000</f>
        <v>1.43501805054152</v>
      </c>
      <c r="Y19" s="37" t="str">
        <f aca="false">IF(W19&gt;X19*5,"Hit","")</f>
        <v>Hit</v>
      </c>
    </row>
    <row r="20" customFormat="false" ht="15" hidden="false" customHeight="true" outlineLevel="0" collapsed="false">
      <c r="O20" s="38" t="str">
        <f aca="false">B16</f>
        <v>C003–A013</v>
      </c>
      <c r="P20" s="19"/>
      <c r="Q20" s="35" t="n">
        <f aca="false">B40</f>
        <v>-0.873358850886935</v>
      </c>
      <c r="R20" s="35" t="n">
        <f aca="false">B40/B27</f>
        <v>-6.90491788439887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1.32442142797783</v>
      </c>
      <c r="X20" s="36" t="n">
        <f aca="false">(U20)/($R$11*$R$12)*1000</f>
        <v>2.39169675090253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O21" s="38" t="str">
        <f aca="false">B17</f>
        <v>C003–A014</v>
      </c>
      <c r="P21" s="19"/>
      <c r="Q21" s="35" t="n">
        <f aca="false">B41</f>
        <v>-1.78431905173479</v>
      </c>
      <c r="R21" s="35" t="n">
        <f aca="false">B41/B28</f>
        <v>-15.2011754377325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5.33897808561936</v>
      </c>
      <c r="X21" s="36" t="n">
        <f aca="false">(U21)/($R$11*$R$12)*1000</f>
        <v>1.09205776173285</v>
      </c>
      <c r="Y21" s="37" t="str">
        <f aca="false">IF(W21&gt;X21*5,"Hit","")</f>
        <v/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O22" s="38" t="str">
        <f aca="false">B18</f>
        <v>C003–A019</v>
      </c>
      <c r="P22" s="19"/>
      <c r="Q22" s="35" t="n">
        <f aca="false">B42</f>
        <v>-1.43988146684775</v>
      </c>
      <c r="R22" s="35" t="n">
        <f aca="false">B42/B29</f>
        <v>-13.5798327144232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5.08115194694189</v>
      </c>
      <c r="X22" s="36" t="n">
        <f aca="false">(U22)/($R$11*$R$12)*1000</f>
        <v>0.69043321299639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15</v>
      </c>
      <c r="B23" s="43" t="n">
        <v>0.100669967511764</v>
      </c>
      <c r="C23" s="44" t="n">
        <v>0.122398247406268</v>
      </c>
      <c r="D23" s="44" t="n">
        <v>0.123454277411171</v>
      </c>
      <c r="E23" s="44" t="n">
        <v>0.12149784563905</v>
      </c>
      <c r="F23" s="44" t="n">
        <v>0.135014195991025</v>
      </c>
      <c r="G23" s="44" t="n">
        <v>0.122011466592562</v>
      </c>
      <c r="H23" s="44" t="n">
        <v>0.127084005983148</v>
      </c>
      <c r="I23" s="44" t="n">
        <v>0.137042161271514</v>
      </c>
      <c r="J23" s="44" t="n">
        <v>0.134482677625308</v>
      </c>
      <c r="K23" s="44" t="n">
        <v>0.123152131127908</v>
      </c>
      <c r="L23" s="44" t="n">
        <v>0.129466564124708</v>
      </c>
      <c r="M23" s="45" t="n">
        <v>0.116808850267553</v>
      </c>
      <c r="O23" s="38" t="str">
        <f aca="false">B19</f>
        <v>C003–A022</v>
      </c>
      <c r="P23" s="46"/>
      <c r="Q23" s="35" t="n">
        <f aca="false">B43</f>
        <v>-1.59142280940034</v>
      </c>
      <c r="R23" s="35" t="n">
        <f aca="false">B43/B30</f>
        <v>-18.3469010602424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6.07712141707688</v>
      </c>
      <c r="X23" s="36" t="n">
        <f aca="false">(U23)/($R$11*$R$12)*1000</f>
        <v>1.89530685920578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29</v>
      </c>
      <c r="B24" s="48" t="n">
        <v>0.109396107485267</v>
      </c>
      <c r="C24" s="49" t="n">
        <v>0.142859685974992</v>
      </c>
      <c r="D24" s="49" t="n">
        <v>0.150236259560816</v>
      </c>
      <c r="E24" s="49" t="n">
        <v>0.143566585427785</v>
      </c>
      <c r="F24" s="49" t="n">
        <v>0.161468990869618</v>
      </c>
      <c r="G24" s="49" t="n">
        <v>0.150717898410264</v>
      </c>
      <c r="H24" s="49" t="n">
        <v>0.150733094302471</v>
      </c>
      <c r="I24" s="49" t="n">
        <v>0.150539894472101</v>
      </c>
      <c r="J24" s="49" t="n">
        <v>0.14823718562002</v>
      </c>
      <c r="K24" s="49" t="n">
        <v>0.145535921001727</v>
      </c>
      <c r="L24" s="49" t="n">
        <v>0.142477036339032</v>
      </c>
      <c r="M24" s="50" t="n">
        <v>0.128680188455778</v>
      </c>
      <c r="O24" s="34" t="str">
        <f aca="false">C12</f>
        <v>C029–A004</v>
      </c>
      <c r="Q24" s="35" t="n">
        <f aca="false">C36</f>
        <v>-1.34829814380375</v>
      </c>
      <c r="R24" s="35" t="n">
        <f aca="false">C36/C23</f>
        <v>-11.0156654394604</v>
      </c>
      <c r="T24" s="35" t="n">
        <v>-6</v>
      </c>
      <c r="U24" s="35" t="n">
        <v>5.67</v>
      </c>
      <c r="W24" s="36" t="n">
        <f aca="false">-(R24-T24)/($R$11*$R$12)*1000</f>
        <v>2.26338693116444</v>
      </c>
      <c r="X24" s="36" t="n">
        <f aca="false">(U24)/($R$11*$R$12)*1000</f>
        <v>2.5586642599278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42</v>
      </c>
      <c r="B25" s="48" t="n">
        <v>0.118045669569854</v>
      </c>
      <c r="C25" s="49" t="n">
        <v>0.1513140848973</v>
      </c>
      <c r="D25" s="49" t="n">
        <v>0.152855168706446</v>
      </c>
      <c r="E25" s="49" t="n">
        <v>0.14726942808178</v>
      </c>
      <c r="F25" s="49" t="n">
        <v>0.143755206257007</v>
      </c>
      <c r="G25" s="49" t="n">
        <v>0.153527511751514</v>
      </c>
      <c r="H25" s="49" t="n">
        <v>0.156746155039906</v>
      </c>
      <c r="I25" s="49" t="n">
        <v>0.155702715415524</v>
      </c>
      <c r="J25" s="49" t="n">
        <v>0.156786542373733</v>
      </c>
      <c r="K25" s="49" t="n">
        <v>0.141802876911635</v>
      </c>
      <c r="L25" s="51" t="s">
        <v>134</v>
      </c>
      <c r="M25" s="52" t="s">
        <v>134</v>
      </c>
      <c r="O25" s="34" t="str">
        <f aca="false">C13</f>
        <v>C029–A009</v>
      </c>
      <c r="Q25" s="35" t="n">
        <f aca="false">C37</f>
        <v>-0.705617977528105</v>
      </c>
      <c r="R25" s="35" t="n">
        <f aca="false">C37/C24</f>
        <v>-4.93923791524801</v>
      </c>
      <c r="T25" s="35" t="n">
        <v>-3.31</v>
      </c>
      <c r="U25" s="35" t="n">
        <v>3.33</v>
      </c>
      <c r="W25" s="36" t="n">
        <f aca="false">-(R25-T25)/($R$11*$R$12)*1000</f>
        <v>0.735215665725637</v>
      </c>
      <c r="X25" s="36" t="n">
        <f aca="false">(U25)/($R$11*$R$12)*1000</f>
        <v>1.50270758122744</v>
      </c>
      <c r="Y25" s="37"/>
    </row>
    <row r="26" customFormat="false" ht="15" hidden="false" customHeight="true" outlineLevel="0" collapsed="false">
      <c r="A26" s="9" t="s">
        <v>59</v>
      </c>
      <c r="B26" s="48" t="n">
        <v>0.119277294979871</v>
      </c>
      <c r="C26" s="49" t="n">
        <v>0.153458451685338</v>
      </c>
      <c r="D26" s="49" t="n">
        <v>0.141895650664883</v>
      </c>
      <c r="E26" s="49" t="n">
        <v>0.152323938629706</v>
      </c>
      <c r="F26" s="49" t="n">
        <v>0.130959612769579</v>
      </c>
      <c r="G26" s="49" t="n">
        <v>0.152640567779344</v>
      </c>
      <c r="H26" s="49" t="n">
        <v>0.140268275476983</v>
      </c>
      <c r="I26" s="49" t="n">
        <v>0.132474943486342</v>
      </c>
      <c r="J26" s="49" t="n">
        <v>0.138799905088826</v>
      </c>
      <c r="K26" s="49" t="n">
        <v>0.132213223873692</v>
      </c>
      <c r="L26" s="51" t="s">
        <v>134</v>
      </c>
      <c r="M26" s="52" t="s">
        <v>134</v>
      </c>
      <c r="O26" s="34" t="str">
        <f aca="false">C14</f>
        <v>C029–A010</v>
      </c>
      <c r="Q26" s="35" t="n">
        <f aca="false">C38</f>
        <v>-1.89858830308268</v>
      </c>
      <c r="R26" s="35" t="n">
        <f aca="false">C38/C25</f>
        <v>-12.5473336098969</v>
      </c>
      <c r="T26" s="35" t="n">
        <v>-7.78</v>
      </c>
      <c r="U26" s="35" t="n">
        <v>7.83</v>
      </c>
      <c r="W26" s="36" t="n">
        <f aca="false">-(R26-T26)/($R$11*$R$12)*1000</f>
        <v>2.1513238311809</v>
      </c>
      <c r="X26" s="36" t="n">
        <f aca="false">(U26)/($R$11*$R$12)*1000</f>
        <v>3.53339350180505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79</v>
      </c>
      <c r="B27" s="48" t="n">
        <v>0.126483596982409</v>
      </c>
      <c r="C27" s="49" t="n">
        <v>0.154872241600195</v>
      </c>
      <c r="D27" s="49" t="n">
        <v>0.1517512124111</v>
      </c>
      <c r="E27" s="49" t="n">
        <v>0.146842563604788</v>
      </c>
      <c r="F27" s="49" t="n">
        <v>0.153601141609346</v>
      </c>
      <c r="G27" s="49" t="n">
        <v>0.147690426739173</v>
      </c>
      <c r="H27" s="49" t="n">
        <v>0.133162514764453</v>
      </c>
      <c r="I27" s="49" t="n">
        <v>0.114169278664772</v>
      </c>
      <c r="J27" s="49" t="n">
        <v>0.133151260742222</v>
      </c>
      <c r="K27" s="49" t="n">
        <v>0.118152620543114</v>
      </c>
      <c r="L27" s="51" t="s">
        <v>134</v>
      </c>
      <c r="M27" s="52" t="s">
        <v>134</v>
      </c>
      <c r="O27" s="34" t="str">
        <f aca="false">C15</f>
        <v>C029–A012</v>
      </c>
      <c r="Q27" s="35" t="n">
        <f aca="false">C39</f>
        <v>-7.385964</v>
      </c>
      <c r="R27" s="35" t="n">
        <f aca="false">C39/C26</f>
        <v>-48.1300568257048</v>
      </c>
      <c r="T27" s="35" t="n">
        <v>-2.27</v>
      </c>
      <c r="U27" s="35" t="n">
        <v>5.68</v>
      </c>
      <c r="W27" s="36" t="n">
        <f aca="false">-(R27-T27)/($R$11*$R$12)*1000</f>
        <v>20.6949714917441</v>
      </c>
      <c r="X27" s="36" t="n">
        <f aca="false">(U27)/($R$11*$R$12)*1000</f>
        <v>2.56317689530686</v>
      </c>
      <c r="Y27" s="37" t="str">
        <f aca="false">IF(W27&gt;X27*5,"Hit","")</f>
        <v>Hit</v>
      </c>
    </row>
    <row r="28" customFormat="false" ht="15" hidden="false" customHeight="true" outlineLevel="0" collapsed="false">
      <c r="A28" s="9" t="s">
        <v>92</v>
      </c>
      <c r="B28" s="48" t="n">
        <v>0.117380334109278</v>
      </c>
      <c r="C28" s="49" t="n">
        <v>0.144326427022936</v>
      </c>
      <c r="D28" s="49" t="n">
        <v>0.148547466640905</v>
      </c>
      <c r="E28" s="49" t="n">
        <v>0.140710241654861</v>
      </c>
      <c r="F28" s="49" t="n">
        <v>0.12885113279938</v>
      </c>
      <c r="G28" s="49" t="n">
        <v>0.153649809335541</v>
      </c>
      <c r="H28" s="49" t="n">
        <v>0.138293207316896</v>
      </c>
      <c r="I28" s="49" t="n">
        <v>0.14484740658268</v>
      </c>
      <c r="J28" s="49" t="n">
        <v>0.144828753540355</v>
      </c>
      <c r="K28" s="49" t="n">
        <v>0.134973936814354</v>
      </c>
      <c r="L28" s="49" t="n">
        <v>0.100091765832445</v>
      </c>
      <c r="M28" s="50" t="n">
        <v>0.104180319529526</v>
      </c>
      <c r="O28" s="34" t="str">
        <f aca="false">C16</f>
        <v>C029–A013</v>
      </c>
      <c r="Q28" s="35" t="n">
        <f aca="false">C40</f>
        <v>-1.50435033131662</v>
      </c>
      <c r="R28" s="35" t="n">
        <f aca="false">C40/C27</f>
        <v>-9.71349233260356</v>
      </c>
      <c r="T28" s="35" t="n">
        <v>0.54</v>
      </c>
      <c r="U28" s="35" t="n">
        <v>1.66</v>
      </c>
      <c r="W28" s="36" t="n">
        <f aca="false">-(R28-T28)/($R$11*$R$12)*1000</f>
        <v>4.62702722590413</v>
      </c>
      <c r="X28" s="36" t="n">
        <f aca="false">(U28)/($R$11*$R$12)*1000</f>
        <v>0.749097472924188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0.10603086924027</v>
      </c>
      <c r="C29" s="49" t="n">
        <v>0.132584646378456</v>
      </c>
      <c r="D29" s="49" t="n">
        <v>0.13514486509885</v>
      </c>
      <c r="E29" s="49" t="n">
        <v>0.133521156038587</v>
      </c>
      <c r="F29" s="49" t="n">
        <v>0.153227572950246</v>
      </c>
      <c r="G29" s="49" t="n">
        <v>0.138869566610507</v>
      </c>
      <c r="H29" s="49" t="n">
        <v>0.144107547382898</v>
      </c>
      <c r="I29" s="49" t="n">
        <v>0.133938124834795</v>
      </c>
      <c r="J29" s="49" t="n">
        <v>0.144024805978989</v>
      </c>
      <c r="K29" s="49" t="n">
        <v>0.139453980408392</v>
      </c>
      <c r="L29" s="49" t="n">
        <v>0.12751993836266</v>
      </c>
      <c r="M29" s="50" t="n">
        <v>0.124929860902737</v>
      </c>
      <c r="O29" s="34" t="str">
        <f aca="false">C17</f>
        <v>C029–A014</v>
      </c>
      <c r="P29" s="53"/>
      <c r="Q29" s="35" t="n">
        <f aca="false">C41</f>
        <v>-1.62352553813229</v>
      </c>
      <c r="R29" s="35" t="n">
        <f aca="false">C41/C28</f>
        <v>-11.248983097699</v>
      </c>
      <c r="T29" s="35" t="n">
        <v>0.36</v>
      </c>
      <c r="U29" s="35" t="n">
        <v>3.75</v>
      </c>
      <c r="W29" s="36" t="n">
        <f aca="false">-(R29-T29)/($R$11*$R$12)*1000</f>
        <v>5.23871078416018</v>
      </c>
      <c r="X29" s="36" t="n">
        <f aca="false">(U29)/($R$11*$R$12)*1000</f>
        <v>1.69223826714801</v>
      </c>
      <c r="Y29" s="37" t="str">
        <f aca="false">IF(W29&gt;X29*5,"Hit","")</f>
        <v/>
      </c>
    </row>
    <row r="30" customFormat="false" ht="15" hidden="false" customHeight="true" outlineLevel="0" collapsed="false">
      <c r="A30" s="9" t="s">
        <v>119</v>
      </c>
      <c r="B30" s="54" t="n">
        <v>0.0867406873877433</v>
      </c>
      <c r="C30" s="55" t="n">
        <v>0.116732397607716</v>
      </c>
      <c r="D30" s="55" t="n">
        <v>0.111436737246222</v>
      </c>
      <c r="E30" s="55" t="n">
        <v>0.105699375710682</v>
      </c>
      <c r="F30" s="55" t="n">
        <v>0.122488714289979</v>
      </c>
      <c r="G30" s="55" t="n">
        <v>0.104370375802735</v>
      </c>
      <c r="H30" s="55" t="n">
        <v>0.117973599132157</v>
      </c>
      <c r="I30" s="55" t="n">
        <v>0.115152662595693</v>
      </c>
      <c r="J30" s="55" t="n">
        <v>0.11117951195582</v>
      </c>
      <c r="K30" s="55" t="n">
        <v>0.114488176578238</v>
      </c>
      <c r="L30" s="55" t="n">
        <v>0.106444578644187</v>
      </c>
      <c r="M30" s="56" t="n">
        <v>0.100380718948266</v>
      </c>
      <c r="O30" s="34" t="str">
        <f aca="false">C18</f>
        <v>C029–A019</v>
      </c>
      <c r="P30" s="57"/>
      <c r="Q30" s="35" t="n">
        <f aca="false">C42</f>
        <v>-1.29928797793968</v>
      </c>
      <c r="R30" s="35" t="n">
        <f aca="false">C42/C29</f>
        <v>-9.79968656575008</v>
      </c>
      <c r="S30" s="57"/>
      <c r="T30" s="35" t="n">
        <v>-0.45</v>
      </c>
      <c r="U30" s="35" t="n">
        <v>0.71</v>
      </c>
      <c r="V30" s="57"/>
      <c r="W30" s="36" t="n">
        <f aca="false">-(R30-T30)/($R$11*$R$12)*1000</f>
        <v>4.21917263797386</v>
      </c>
      <c r="X30" s="36" t="n">
        <f aca="false">(U30)/($R$11*$R$12)*1000</f>
        <v>0.320397111913357</v>
      </c>
      <c r="Y30" s="37"/>
    </row>
    <row r="31" customFormat="false" ht="15" hidden="false" customHeight="true" outlineLevel="0" collapsed="false">
      <c r="O31" s="34" t="str">
        <f aca="false">C19</f>
        <v>C029–A022</v>
      </c>
      <c r="P31" s="46"/>
      <c r="Q31" s="35" t="n">
        <f aca="false">C43</f>
        <v>-1.49717249043093</v>
      </c>
      <c r="R31" s="35" t="n">
        <f aca="false">C43/C30</f>
        <v>-12.8256809687251</v>
      </c>
      <c r="S31" s="58"/>
      <c r="T31" s="35" t="n">
        <v>-0.87</v>
      </c>
      <c r="U31" s="35" t="n">
        <v>3.66</v>
      </c>
      <c r="V31" s="58"/>
      <c r="W31" s="36" t="n">
        <f aca="false">-(R31-T31)/($R$11*$R$12)*1000</f>
        <v>5.39516289202395</v>
      </c>
      <c r="X31" s="36" t="n">
        <f aca="false">(U31)/($R$11*$R$12)*1000</f>
        <v>1.65162454873646</v>
      </c>
      <c r="Y31" s="37"/>
    </row>
    <row r="32" customFormat="false" ht="15" hidden="false" customHeight="true" outlineLevel="0" collapsed="false">
      <c r="B32" s="51" t="s">
        <v>134</v>
      </c>
      <c r="C32" s="59" t="s">
        <v>135</v>
      </c>
      <c r="O32" s="34" t="str">
        <f aca="false">D12</f>
        <v>C046–A004</v>
      </c>
      <c r="P32" s="19"/>
      <c r="Q32" s="35" t="n">
        <f aca="false">D36</f>
        <v>-1.03346092110136</v>
      </c>
      <c r="R32" s="35" t="n">
        <f aca="false">D36/D23</f>
        <v>-8.37120383977757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2.42834108293212</v>
      </c>
      <c r="X32" s="36" t="n">
        <f aca="false">(U32)/($R$11*$R$12)*1000</f>
        <v>2.70758122743682</v>
      </c>
      <c r="Y32" s="37" t="str">
        <f aca="false">IF(W32&gt;X32*5,"Hit","")</f>
        <v/>
      </c>
    </row>
    <row r="33" customFormat="false" ht="15" hidden="false" customHeight="true" outlineLevel="0" collapsed="false">
      <c r="O33" s="34" t="str">
        <f aca="false">D13</f>
        <v>C046–A009</v>
      </c>
      <c r="Q33" s="35" t="n">
        <f aca="false">D37</f>
        <v>-0.930600485656672</v>
      </c>
      <c r="R33" s="35" t="n">
        <f aca="false">D37/D24</f>
        <v>-6.19424690402361</v>
      </c>
      <c r="T33" s="35" t="n">
        <v>0.08</v>
      </c>
      <c r="U33" s="35" t="n">
        <v>2.26</v>
      </c>
      <c r="W33" s="36" t="n">
        <f aca="false">-(R33-T33)/($R$11*$R$12)*1000</f>
        <v>2.83133885560632</v>
      </c>
      <c r="X33" s="36" t="n">
        <f aca="false">(U33)/($R$11*$R$12)*1000</f>
        <v>1.01985559566787</v>
      </c>
      <c r="Y33" s="37"/>
    </row>
    <row r="34" customFormat="false" ht="15" hidden="false" customHeight="true" outlineLevel="0" collapsed="false">
      <c r="A34" s="3" t="s">
        <v>136</v>
      </c>
      <c r="E34" s="42" t="s">
        <v>137</v>
      </c>
      <c r="O34" s="34" t="str">
        <f aca="false">D14</f>
        <v>C046–A010</v>
      </c>
      <c r="Q34" s="35" t="n">
        <f aca="false">D38</f>
        <v>-2.19492118368521</v>
      </c>
      <c r="R34" s="35" t="n">
        <f aca="false">D38/D25</f>
        <v>-14.3594829161485</v>
      </c>
      <c r="T34" s="35" t="n">
        <v>-6.24</v>
      </c>
      <c r="U34" s="35" t="n">
        <v>2.35</v>
      </c>
      <c r="W34" s="36" t="n">
        <f aca="false">-(R34-T34)/($R$11*$R$12)*1000</f>
        <v>3.66402658670962</v>
      </c>
      <c r="X34" s="36" t="n">
        <f aca="false">(U34)/($R$11*$R$12)*1000</f>
        <v>1.06046931407942</v>
      </c>
      <c r="Y34" s="37" t="str">
        <f aca="false">IF(W34&gt;X34*5,"Hit","")</f>
        <v/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O35" s="34" t="str">
        <f aca="false">D15</f>
        <v>C046–A012</v>
      </c>
      <c r="Q35" s="35" t="n">
        <f aca="false">D39</f>
        <v>-8.22631118881119</v>
      </c>
      <c r="R35" s="35" t="n">
        <f aca="false">D39/D26</f>
        <v>-57.974371661605</v>
      </c>
      <c r="T35" s="35" t="n">
        <v>-4.78</v>
      </c>
      <c r="U35" s="35" t="n">
        <v>3.14</v>
      </c>
      <c r="W35" s="36" t="n">
        <f aca="false">-(R35-T35)/($R$11*$R$12)*1000</f>
        <v>24.0046803527098</v>
      </c>
      <c r="X35" s="36" t="n">
        <f aca="false">(U35)/($R$11*$R$12)*1000</f>
        <v>1.41696750902527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15</v>
      </c>
      <c r="B36" s="60" t="n">
        <v>-0.986014734329341</v>
      </c>
      <c r="C36" s="61" t="n">
        <v>-1.34829814380375</v>
      </c>
      <c r="D36" s="61" t="n">
        <v>-1.03346092110136</v>
      </c>
      <c r="E36" s="61" t="n">
        <v>-1.4370333786064</v>
      </c>
      <c r="F36" s="62" t="n">
        <v>-16.4915426476493</v>
      </c>
      <c r="G36" s="61" t="n">
        <v>-0.884438408033912</v>
      </c>
      <c r="H36" s="61" t="n">
        <v>-0.975198584187376</v>
      </c>
      <c r="I36" s="61" t="n">
        <v>-1.00478248343417</v>
      </c>
      <c r="J36" s="61" t="n">
        <v>-0.988434786187613</v>
      </c>
      <c r="K36" s="61" t="n">
        <v>-1.52267358110055</v>
      </c>
      <c r="L36" s="61" t="n">
        <v>-3.9514014075812</v>
      </c>
      <c r="M36" s="63" t="n">
        <v>-0.772589208544283</v>
      </c>
      <c r="O36" s="34" t="str">
        <f aca="false">D16</f>
        <v>C046–A013</v>
      </c>
      <c r="Q36" s="35" t="n">
        <f aca="false">D40</f>
        <v>-1.71491130592254</v>
      </c>
      <c r="R36" s="35" t="n">
        <f aca="false">D40/D27</f>
        <v>-11.3008079386989</v>
      </c>
      <c r="T36" s="35" t="n">
        <v>-3.55</v>
      </c>
      <c r="U36" s="35" t="n">
        <v>2.24</v>
      </c>
      <c r="W36" s="36" t="n">
        <f aca="false">-(R36-T36)/($R$11*$R$12)*1000</f>
        <v>3.49765701204823</v>
      </c>
      <c r="X36" s="36" t="n">
        <f aca="false">(U36)/($R$11*$R$12)*1000</f>
        <v>1.01083032490975</v>
      </c>
      <c r="Y36" s="37" t="str">
        <f aca="false">IF(W36&gt;X36*5,"Hit","")</f>
        <v/>
      </c>
    </row>
    <row r="37" customFormat="false" ht="15" hidden="false" customHeight="true" outlineLevel="0" collapsed="false">
      <c r="A37" s="9" t="s">
        <v>29</v>
      </c>
      <c r="B37" s="64" t="n">
        <v>-1.50650697616989</v>
      </c>
      <c r="C37" s="65" t="n">
        <v>-0.705617977528105</v>
      </c>
      <c r="D37" s="65" t="n">
        <v>-0.930600485656672</v>
      </c>
      <c r="E37" s="65" t="n">
        <v>-0.945318352059928</v>
      </c>
      <c r="F37" s="65" t="n">
        <v>-1.68615055356628</v>
      </c>
      <c r="G37" s="65" t="n">
        <v>-0.940494711281247</v>
      </c>
      <c r="H37" s="65" t="n">
        <v>-0.649018397333004</v>
      </c>
      <c r="I37" s="65" t="n">
        <v>-1.26346462526237</v>
      </c>
      <c r="J37" s="65" t="n">
        <v>-1.0083384780014</v>
      </c>
      <c r="K37" s="65" t="n">
        <v>-0.735498209655512</v>
      </c>
      <c r="L37" s="66" t="n">
        <v>-12.7215167170359</v>
      </c>
      <c r="M37" s="67" t="n">
        <v>-0.760159690496758</v>
      </c>
      <c r="O37" s="34" t="str">
        <f aca="false">D17</f>
        <v>C046–A014</v>
      </c>
      <c r="Q37" s="35" t="n">
        <f aca="false">D41</f>
        <v>-2.14834753261718</v>
      </c>
      <c r="R37" s="35" t="n">
        <f aca="false">D41/D28</f>
        <v>-14.4623639917774</v>
      </c>
      <c r="T37" s="35" t="n">
        <v>-1.18</v>
      </c>
      <c r="U37" s="35" t="n">
        <v>2.52</v>
      </c>
      <c r="W37" s="36" t="n">
        <f aca="false">-(R37-T37)/($R$11*$R$12)*1000</f>
        <v>5.99384656668656</v>
      </c>
      <c r="X37" s="36" t="n">
        <f aca="false">(U37)/($R$11*$R$12)*1000</f>
        <v>1.13718411552347</v>
      </c>
      <c r="Y37" s="37" t="str">
        <f aca="false">IF(W37&gt;X37*5,"Hit","")</f>
        <v>Hit</v>
      </c>
    </row>
    <row r="38" customFormat="false" ht="15" hidden="false" customHeight="true" outlineLevel="0" collapsed="false">
      <c r="A38" s="9" t="s">
        <v>42</v>
      </c>
      <c r="B38" s="64" t="n">
        <v>-1.31448326953945</v>
      </c>
      <c r="C38" s="65" t="n">
        <v>-1.89858830308268</v>
      </c>
      <c r="D38" s="65" t="n">
        <v>-2.19492118368521</v>
      </c>
      <c r="E38" s="65" t="n">
        <v>-1.58559492941516</v>
      </c>
      <c r="F38" s="66" t="n">
        <v>-17.674410160355</v>
      </c>
      <c r="G38" s="65" t="n">
        <v>-1.08309667860229</v>
      </c>
      <c r="H38" s="65" t="n">
        <v>-0.929250524756158</v>
      </c>
      <c r="I38" s="65" t="n">
        <v>-1.21145820471662</v>
      </c>
      <c r="J38" s="65" t="n">
        <v>-1.01442976499157</v>
      </c>
      <c r="K38" s="65" t="n">
        <v>-1.06049306498745</v>
      </c>
      <c r="L38" s="51" t="s">
        <v>134</v>
      </c>
      <c r="M38" s="52" t="s">
        <v>134</v>
      </c>
      <c r="O38" s="34" t="str">
        <f aca="false">D18</f>
        <v>C046–A019</v>
      </c>
      <c r="Q38" s="35" t="n">
        <f aca="false">D42</f>
        <v>-1.44422768242994</v>
      </c>
      <c r="R38" s="35" t="n">
        <f aca="false">D42/D29</f>
        <v>-10.686515402369</v>
      </c>
      <c r="T38" s="35" t="n">
        <v>-12.42</v>
      </c>
      <c r="U38" s="35" t="n">
        <v>8.78</v>
      </c>
      <c r="W38" s="36" t="n">
        <f aca="false">-(R38-T38)/($R$11*$R$12)*1000</f>
        <v>-0.782258392432766</v>
      </c>
      <c r="X38" s="36" t="n">
        <f aca="false">(U38)/($R$11*$R$12)*1000</f>
        <v>3.96209386281588</v>
      </c>
      <c r="Y38" s="37"/>
    </row>
    <row r="39" customFormat="false" ht="15" hidden="false" customHeight="true" outlineLevel="0" collapsed="false">
      <c r="A39" s="9" t="s">
        <v>59</v>
      </c>
      <c r="B39" s="64" t="n">
        <v>-3.46022965798246</v>
      </c>
      <c r="C39" s="68" t="n">
        <v>-7.385964</v>
      </c>
      <c r="D39" s="66" t="n">
        <v>-8.22631118881119</v>
      </c>
      <c r="E39" s="66" t="n">
        <v>-13.5612204511414</v>
      </c>
      <c r="F39" s="66" t="n">
        <v>-8.17220748313615</v>
      </c>
      <c r="G39" s="66" t="n">
        <v>-7.03793442687991</v>
      </c>
      <c r="H39" s="65" t="n">
        <v>-1.24943820224718</v>
      </c>
      <c r="I39" s="65" t="n">
        <v>-0.96882742725441</v>
      </c>
      <c r="J39" s="65" t="n">
        <v>-0.906778614643792</v>
      </c>
      <c r="K39" s="65" t="n">
        <v>-1.20307856937071</v>
      </c>
      <c r="L39" s="51" t="s">
        <v>134</v>
      </c>
      <c r="M39" s="52" t="s">
        <v>134</v>
      </c>
      <c r="O39" s="34" t="str">
        <f aca="false">D19</f>
        <v>C046–A022</v>
      </c>
      <c r="Q39" s="35" t="n">
        <f aca="false">D43</f>
        <v>-1.62380540807508</v>
      </c>
      <c r="R39" s="35" t="n">
        <f aca="false">D43/D30</f>
        <v>-14.5715447903616</v>
      </c>
      <c r="T39" s="35" t="n">
        <v>-3.18</v>
      </c>
      <c r="U39" s="35" t="n">
        <v>2.04</v>
      </c>
      <c r="W39" s="36" t="n">
        <f aca="false">-(R39-T39)/($R$11*$R$12)*1000</f>
        <v>5.1405888043148</v>
      </c>
      <c r="X39" s="36" t="n">
        <f aca="false">(U39)/($R$11*$R$12)*1000</f>
        <v>0.92057761732852</v>
      </c>
      <c r="Y39" s="37"/>
    </row>
    <row r="40" customFormat="false" ht="15" hidden="false" customHeight="true" outlineLevel="0" collapsed="false">
      <c r="A40" s="9" t="s">
        <v>79</v>
      </c>
      <c r="B40" s="64" t="n">
        <v>-0.873358850886935</v>
      </c>
      <c r="C40" s="65" t="n">
        <v>-1.50435033131662</v>
      </c>
      <c r="D40" s="65" t="n">
        <v>-1.71491130592254</v>
      </c>
      <c r="E40" s="65" t="n">
        <v>-1.54598510104127</v>
      </c>
      <c r="F40" s="65" t="n">
        <v>-3.42012594147426</v>
      </c>
      <c r="G40" s="69" t="s">
        <v>138</v>
      </c>
      <c r="H40" s="65" t="n">
        <v>-1.19199901222373</v>
      </c>
      <c r="I40" s="65" t="n">
        <v>-1.03629254640491</v>
      </c>
      <c r="J40" s="65" t="n">
        <v>-1.17522327859406</v>
      </c>
      <c r="K40" s="65" t="n">
        <v>-0.829155862863726</v>
      </c>
      <c r="L40" s="51" t="s">
        <v>134</v>
      </c>
      <c r="M40" s="52" t="s">
        <v>134</v>
      </c>
      <c r="O40" s="34" t="str">
        <f aca="false">E12</f>
        <v>C054–A004</v>
      </c>
      <c r="Q40" s="35" t="n">
        <f aca="false">E36</f>
        <v>-1.4370333786064</v>
      </c>
      <c r="R40" s="35" t="n">
        <f aca="false">E36/E23</f>
        <v>-11.8276449351669</v>
      </c>
      <c r="T40" s="35" t="n">
        <v>-2.24</v>
      </c>
      <c r="U40" s="35" t="n">
        <v>3.76</v>
      </c>
      <c r="W40" s="36" t="n">
        <f aca="false">-(R40-T40)/($R$11*$R$12)*1000</f>
        <v>4.32655457363127</v>
      </c>
      <c r="X40" s="36" t="n">
        <f aca="false">(U40)/($R$11*$R$12)*1000</f>
        <v>1.69675090252708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92</v>
      </c>
      <c r="B41" s="64" t="n">
        <v>-1.78431905173479</v>
      </c>
      <c r="C41" s="65" t="n">
        <v>-1.62352553813229</v>
      </c>
      <c r="D41" s="65" t="n">
        <v>-2.14834753261718</v>
      </c>
      <c r="E41" s="65" t="n">
        <v>-2.19992591677986</v>
      </c>
      <c r="F41" s="65" t="n">
        <v>-3.07437132156234</v>
      </c>
      <c r="G41" s="65" t="n">
        <v>-1.5705807301313</v>
      </c>
      <c r="H41" s="65" t="n">
        <v>-0.769856360867601</v>
      </c>
      <c r="I41" s="65" t="n">
        <v>-0.82713092151294</v>
      </c>
      <c r="J41" s="65" t="n">
        <v>-0.817977528089883</v>
      </c>
      <c r="K41" s="65" t="n">
        <v>-0.374861093962215</v>
      </c>
      <c r="L41" s="65" t="n">
        <v>-0.91616248919626</v>
      </c>
      <c r="M41" s="67" t="n">
        <v>-0.32591677984938</v>
      </c>
      <c r="O41" s="34" t="str">
        <f aca="false">E13</f>
        <v>C054–A009</v>
      </c>
      <c r="Q41" s="35" t="n">
        <f aca="false">E37</f>
        <v>-0.945318352059928</v>
      </c>
      <c r="R41" s="35" t="n">
        <f aca="false">E37/E24</f>
        <v>-6.58452904791993</v>
      </c>
      <c r="T41" s="35" t="n">
        <v>-4.7</v>
      </c>
      <c r="U41" s="35" t="n">
        <v>4.18</v>
      </c>
      <c r="W41" s="36" t="n">
        <f aca="false">-(R41-T41)/($R$11*$R$12)*1000</f>
        <v>0.85041924545123</v>
      </c>
      <c r="X41" s="36" t="n">
        <f aca="false">(U41)/($R$11*$R$12)*1000</f>
        <v>1.88628158844765</v>
      </c>
      <c r="Y41" s="37"/>
    </row>
    <row r="42" customFormat="false" ht="15" hidden="false" customHeight="true" outlineLevel="0" collapsed="false">
      <c r="A42" s="9" t="s">
        <v>106</v>
      </c>
      <c r="B42" s="64" t="n">
        <v>-1.43988146684775</v>
      </c>
      <c r="C42" s="65" t="n">
        <v>-1.29928797793968</v>
      </c>
      <c r="D42" s="65" t="n">
        <v>-1.44422768242994</v>
      </c>
      <c r="E42" s="65" t="n">
        <v>-1.88196073589331</v>
      </c>
      <c r="F42" s="65" t="n">
        <v>-3.36894266781905</v>
      </c>
      <c r="G42" s="65" t="n">
        <v>-0.965617154381195</v>
      </c>
      <c r="H42" s="65" t="n">
        <v>-1.13085566119273</v>
      </c>
      <c r="I42" s="65" t="n">
        <v>-0.946882331151998</v>
      </c>
      <c r="J42" s="65" t="n">
        <v>-0.81578795736101</v>
      </c>
      <c r="K42" s="65" t="n">
        <v>-0.962900769642343</v>
      </c>
      <c r="L42" s="65" t="n">
        <v>-1.36441535992098</v>
      </c>
      <c r="M42" s="70" t="n">
        <v>-0.427822364901017</v>
      </c>
      <c r="O42" s="34" t="str">
        <f aca="false">E14</f>
        <v>C054–A010</v>
      </c>
      <c r="Q42" s="35" t="n">
        <f aca="false">E38</f>
        <v>-1.58559492941516</v>
      </c>
      <c r="R42" s="35" t="n">
        <f aca="false">E38/E25</f>
        <v>-10.7666265162289</v>
      </c>
      <c r="T42" s="35" t="n">
        <v>-2.08</v>
      </c>
      <c r="U42" s="35" t="n">
        <v>2.08</v>
      </c>
      <c r="W42" s="36" t="n">
        <f aca="false">-(R42-T42)/($R$11*$R$12)*1000</f>
        <v>3.91995781418272</v>
      </c>
      <c r="X42" s="36" t="n">
        <f aca="false">(U42)/($R$11*$R$12)*1000</f>
        <v>0.938628158844765</v>
      </c>
      <c r="Y42" s="37" t="str">
        <f aca="false">IF(W42&gt;X42*5,"Hit","")</f>
        <v/>
      </c>
    </row>
    <row r="43" customFormat="false" ht="15" hidden="false" customHeight="true" outlineLevel="0" collapsed="false">
      <c r="A43" s="9" t="s">
        <v>119</v>
      </c>
      <c r="B43" s="71" t="n">
        <v>-1.59142280940034</v>
      </c>
      <c r="C43" s="72" t="n">
        <v>-1.49717249043093</v>
      </c>
      <c r="D43" s="72" t="n">
        <v>-1.62380540807508</v>
      </c>
      <c r="E43" s="72" t="n">
        <v>0.14673416471168</v>
      </c>
      <c r="F43" s="72" t="n">
        <v>-2.42031526525909</v>
      </c>
      <c r="G43" s="72" t="n">
        <v>-1.1027369634111</v>
      </c>
      <c r="H43" s="72" t="n">
        <v>-0.626184302588801</v>
      </c>
      <c r="I43" s="72" t="n">
        <v>-1.02147590237478</v>
      </c>
      <c r="J43" s="72" t="n">
        <v>-0.806601638062317</v>
      </c>
      <c r="K43" s="72" t="n">
        <v>-1.0541219080545</v>
      </c>
      <c r="L43" s="72" t="n">
        <v>-0.837486109396251</v>
      </c>
      <c r="M43" s="73" t="n">
        <v>-2.41486603284358</v>
      </c>
      <c r="O43" s="34" t="str">
        <f aca="false">E15</f>
        <v>C054–A012</v>
      </c>
      <c r="Q43" s="35" t="n">
        <f aca="false">E39</f>
        <v>-13.5612204511414</v>
      </c>
      <c r="R43" s="35" t="n">
        <f aca="false">E39/E26</f>
        <v>-89.0288195876305</v>
      </c>
      <c r="T43" s="35" t="n">
        <v>-0.43</v>
      </c>
      <c r="U43" s="35" t="n">
        <v>1.42</v>
      </c>
      <c r="W43" s="36" t="n">
        <f aca="false">-(R43-T43)/($R$11*$R$12)*1000</f>
        <v>39.9814167814217</v>
      </c>
      <c r="X43" s="36" t="n">
        <f aca="false">(U43)/($R$11*$R$12)*1000</f>
        <v>0.640794223826715</v>
      </c>
      <c r="Y43" s="37" t="str">
        <f aca="false">IF(W43&gt;X43*5,"Hit","")</f>
        <v>Hit</v>
      </c>
    </row>
    <row r="44" customFormat="false" ht="15" hidden="false" customHeight="true" outlineLevel="0" collapsed="false">
      <c r="O44" s="34" t="str">
        <f aca="false">E16</f>
        <v>C054–A013</v>
      </c>
      <c r="Q44" s="35" t="n">
        <f aca="false">E40</f>
        <v>-1.54598510104127</v>
      </c>
      <c r="R44" s="35" t="n">
        <f aca="false">E40/E27</f>
        <v>-10.5281810878904</v>
      </c>
      <c r="T44" s="35" t="n">
        <v>-4.97</v>
      </c>
      <c r="U44" s="35" t="n">
        <v>3.71</v>
      </c>
      <c r="W44" s="36" t="n">
        <f aca="false">-(R44-T44)/($R$11*$R$12)*1000</f>
        <v>2.5082044620444</v>
      </c>
      <c r="X44" s="36" t="n">
        <f aca="false">(U44)/($R$11*$R$12)*1000</f>
        <v>1.67418772563177</v>
      </c>
      <c r="Y44" s="37" t="str">
        <f aca="false">IF(W44&gt;X44*5,"Hit","")</f>
        <v/>
      </c>
    </row>
    <row r="45" customFormat="false" ht="15" hidden="false" customHeight="true" outlineLevel="0" collapsed="false">
      <c r="B45" s="74"/>
      <c r="C45" s="75" t="s">
        <v>139</v>
      </c>
      <c r="H45" s="76" t="s">
        <v>138</v>
      </c>
      <c r="I45" s="1" t="s">
        <v>140</v>
      </c>
      <c r="O45" s="34" t="str">
        <f aca="false">E17</f>
        <v>C054–A014</v>
      </c>
      <c r="Q45" s="35" t="n">
        <f aca="false">E41</f>
        <v>-2.19992591677986</v>
      </c>
      <c r="R45" s="35" t="n">
        <f aca="false">E41/E28</f>
        <v>-15.6344406129009</v>
      </c>
      <c r="T45" s="35" t="n">
        <v>-1.4</v>
      </c>
      <c r="U45" s="35" t="n">
        <v>1.6</v>
      </c>
      <c r="W45" s="36" t="n">
        <f aca="false">-(R45-T45)/($R$11*$R$12)*1000</f>
        <v>6.42348403109247</v>
      </c>
      <c r="X45" s="36" t="n">
        <f aca="false">(U45)/($R$11*$R$12)*1000</f>
        <v>0.72202166064982</v>
      </c>
      <c r="Y45" s="37" t="str">
        <f aca="false">IF(W45&gt;X45*5,"Hit","")</f>
        <v>Hit</v>
      </c>
    </row>
    <row r="46" customFormat="false" ht="15" hidden="false" customHeight="true" outlineLevel="0" collapsed="false">
      <c r="B46" s="77"/>
      <c r="C46" s="78" t="s">
        <v>141</v>
      </c>
      <c r="J46" s="15"/>
      <c r="O46" s="34" t="str">
        <f aca="false">E18</f>
        <v>C054–A019</v>
      </c>
      <c r="Q46" s="35" t="n">
        <f aca="false">E42</f>
        <v>-1.88196073589331</v>
      </c>
      <c r="R46" s="35" t="n">
        <f aca="false">E42/E29</f>
        <v>-14.0948505220359</v>
      </c>
      <c r="T46" s="35" t="n">
        <v>-7.33</v>
      </c>
      <c r="U46" s="35" t="n">
        <v>4.28</v>
      </c>
      <c r="W46" s="36" t="n">
        <f aca="false">-(R46-T46)/($R$11*$R$12)*1000</f>
        <v>3.05273037998008</v>
      </c>
      <c r="X46" s="36" t="n">
        <f aca="false">(U46)/($R$11*$R$12)*1000</f>
        <v>1.93140794223827</v>
      </c>
      <c r="Y46" s="37"/>
    </row>
    <row r="47" customFormat="false" ht="13.8" hidden="false" customHeight="false" outlineLevel="0" collapsed="false">
      <c r="B47" s="79"/>
      <c r="C47" s="77" t="s">
        <v>142</v>
      </c>
      <c r="O47" s="34" t="str">
        <f aca="false">E19</f>
        <v>C054–A022</v>
      </c>
      <c r="Q47" s="35" t="n">
        <f aca="false">E43</f>
        <v>0.14673416471168</v>
      </c>
      <c r="R47" s="35" t="n">
        <f aca="false">E43/E30</f>
        <v>1.38822167799096</v>
      </c>
      <c r="T47" s="35" t="n">
        <v>-4.52</v>
      </c>
      <c r="U47" s="35" t="n">
        <v>3.25</v>
      </c>
      <c r="W47" s="36" t="n">
        <f aca="false">-(R47-T47)/($R$11*$R$12)*1000</f>
        <v>-2.66616501714393</v>
      </c>
      <c r="X47" s="36" t="n">
        <f aca="false">(U47)/($R$11*$R$12)*1000</f>
        <v>1.46660649819495</v>
      </c>
      <c r="Y47" s="37"/>
    </row>
    <row r="48" customFormat="false" ht="13.8" hidden="false" customHeight="false" outlineLevel="0" collapsed="false">
      <c r="B48" s="80"/>
      <c r="O48" s="34" t="str">
        <f aca="false">F12</f>
        <v>C105–A004</v>
      </c>
      <c r="Q48" s="35" t="n">
        <f aca="false">F36</f>
        <v>-16.4915426476493</v>
      </c>
      <c r="R48" s="35" t="n">
        <f aca="false">F36/F23</f>
        <v>-122.14673076856</v>
      </c>
      <c r="T48" s="35" t="n">
        <v>-4.22</v>
      </c>
      <c r="U48" s="35" t="n">
        <v>2.06</v>
      </c>
      <c r="W48" s="36" t="n">
        <f aca="false">-(R48-T48)/($R$11*$R$12)*1000</f>
        <v>53.2160337403248</v>
      </c>
      <c r="X48" s="36" t="n">
        <f aca="false">(U48)/($R$11*$R$12)*1000</f>
        <v>0.929602888086643</v>
      </c>
      <c r="Y48" s="37" t="str">
        <f aca="false">IF(W48&gt;X48*5,"Hit","")</f>
        <v>Hit</v>
      </c>
    </row>
    <row r="49" customFormat="false" ht="13.8" hidden="false" customHeight="false" outlineLevel="0" collapsed="false">
      <c r="A49" s="1" t="s">
        <v>143</v>
      </c>
      <c r="B49" s="80"/>
      <c r="O49" s="34" t="str">
        <f aca="false">F13</f>
        <v>C105–A009</v>
      </c>
      <c r="Q49" s="35" t="n">
        <f aca="false">F37</f>
        <v>-1.68615055356628</v>
      </c>
      <c r="R49" s="35" t="n">
        <f aca="false">F37/F24</f>
        <v>-10.4425657489109</v>
      </c>
      <c r="T49" s="35" t="n">
        <v>-2.28</v>
      </c>
      <c r="U49" s="35" t="n">
        <v>4.99</v>
      </c>
      <c r="W49" s="36" t="n">
        <f aca="false">-(R49-T49)/($R$11*$R$12)*1000</f>
        <v>3.68346829824499</v>
      </c>
      <c r="X49" s="36" t="n">
        <f aca="false">(U49)/($R$11*$R$12)*1000</f>
        <v>2.25180505415162</v>
      </c>
      <c r="Y49" s="37"/>
    </row>
    <row r="50" customFormat="false" ht="13.8" hidden="false" customHeight="false" outlineLevel="0" collapsed="false">
      <c r="O50" s="34" t="str">
        <f aca="false">F14</f>
        <v>C105–A010</v>
      </c>
      <c r="Q50" s="35" t="n">
        <f aca="false">F38</f>
        <v>-17.674410160355</v>
      </c>
      <c r="R50" s="35" t="n">
        <f aca="false">F38/F25</f>
        <v>-122.947965646242</v>
      </c>
      <c r="T50" s="35" t="n">
        <v>-6.68</v>
      </c>
      <c r="U50" s="35" t="n">
        <v>5.14</v>
      </c>
      <c r="W50" s="36" t="n">
        <f aca="false">-(R50-T50)/($R$11*$R$12)*1000</f>
        <v>52.4674935226726</v>
      </c>
      <c r="X50" s="36" t="n">
        <f aca="false">(U50)/($R$11*$R$12)*1000</f>
        <v>2.31949458483754</v>
      </c>
      <c r="Y50" s="37" t="str">
        <f aca="false">IF(W50&gt;X50*5,"Hit","")</f>
        <v>Hit</v>
      </c>
    </row>
    <row r="51" customFormat="false" ht="13.8" hidden="false" customHeight="false" outlineLevel="0" collapsed="false">
      <c r="O51" s="34" t="str">
        <f aca="false">F15</f>
        <v>C105–A012</v>
      </c>
      <c r="Q51" s="35" t="n">
        <f aca="false">F39</f>
        <v>-8.17220748313615</v>
      </c>
      <c r="R51" s="35" t="n">
        <f aca="false">F39/F26</f>
        <v>-62.4025018882348</v>
      </c>
      <c r="T51" s="35" t="n">
        <v>-4.03</v>
      </c>
      <c r="U51" s="35" t="n">
        <v>19.12</v>
      </c>
      <c r="W51" s="36" t="n">
        <f aca="false">-(R51-T51)/($R$11*$R$12)*1000</f>
        <v>26.3413817185175</v>
      </c>
      <c r="X51" s="36" t="n">
        <f aca="false">(U51)/($R$11*$R$12)*1000</f>
        <v>8.62815884476534</v>
      </c>
      <c r="Y51" s="37" t="s">
        <v>144</v>
      </c>
      <c r="Z51" s="1" t="s">
        <v>145</v>
      </c>
    </row>
    <row r="52" customFormat="false" ht="13.8" hidden="false" customHeight="false" outlineLevel="0" collapsed="false">
      <c r="O52" s="34" t="str">
        <f aca="false">F16</f>
        <v>C105–A013</v>
      </c>
      <c r="Q52" s="35" t="n">
        <f aca="false">F40</f>
        <v>-3.42012594147426</v>
      </c>
      <c r="R52" s="35" t="n">
        <f aca="false">F40/F27</f>
        <v>-22.2662794406351</v>
      </c>
      <c r="T52" s="35" t="n">
        <v>-4.16</v>
      </c>
      <c r="U52" s="35" t="n">
        <v>4.1</v>
      </c>
      <c r="W52" s="36" t="n">
        <f aca="false">-(R52-T52)/($R$11*$R$12)*1000</f>
        <v>8.17070371869815</v>
      </c>
      <c r="X52" s="36" t="n">
        <f aca="false">(U52)/($R$11*$R$12)*1000</f>
        <v>1.85018050541516</v>
      </c>
      <c r="Y52" s="37" t="str">
        <f aca="false">IF(W52&gt;X52*5,"Hit","")</f>
        <v/>
      </c>
    </row>
    <row r="53" customFormat="false" ht="13.8" hidden="false" customHeight="false" outlineLevel="0" collapsed="false">
      <c r="O53" s="34" t="str">
        <f aca="false">F17</f>
        <v>C105–A014</v>
      </c>
      <c r="Q53" s="35" t="n">
        <f aca="false">F41</f>
        <v>-3.07437132156234</v>
      </c>
      <c r="R53" s="35" t="n">
        <f aca="false">F41/F28</f>
        <v>-23.8598703385022</v>
      </c>
      <c r="T53" s="35" t="n">
        <v>-6.68</v>
      </c>
      <c r="U53" s="35" t="n">
        <v>7.37</v>
      </c>
      <c r="W53" s="36" t="n">
        <f aca="false">-(R53-T53)/($R$11*$R$12)*1000</f>
        <v>7.75264906972123</v>
      </c>
      <c r="X53" s="36" t="n">
        <f aca="false">(U53)/($R$11*$R$12)*1000</f>
        <v>3.32581227436823</v>
      </c>
      <c r="Y53" s="37" t="str">
        <f aca="false">IF(W53&gt;X53*5,"Hit","")</f>
        <v/>
      </c>
    </row>
    <row r="54" customFormat="false" ht="13.8" hidden="false" customHeight="false" outlineLevel="0" collapsed="false">
      <c r="O54" s="34" t="str">
        <f aca="false">F18</f>
        <v>C105–A019</v>
      </c>
      <c r="Q54" s="35" t="n">
        <f aca="false">F42</f>
        <v>-3.36894266781905</v>
      </c>
      <c r="R54" s="35" t="n">
        <f aca="false">F42/F29</f>
        <v>-21.9865302500939</v>
      </c>
      <c r="T54" s="35" t="n">
        <v>-1.88</v>
      </c>
      <c r="U54" s="35" t="n">
        <v>4.47</v>
      </c>
      <c r="W54" s="36" t="n">
        <f aca="false">-(R54-T54)/($R$11*$R$12)*1000</f>
        <v>9.07334397567413</v>
      </c>
      <c r="X54" s="36" t="n">
        <f aca="false">(U54)/($R$11*$R$12)*1000</f>
        <v>2.01714801444043</v>
      </c>
      <c r="Y54" s="37" t="str">
        <f aca="false">IF(W54&gt;X54*5,"Hit","")</f>
        <v/>
      </c>
    </row>
    <row r="55" customFormat="false" ht="13.8" hidden="false" customHeight="false" outlineLevel="0" collapsed="false">
      <c r="M55" s="81"/>
      <c r="O55" s="34" t="str">
        <f aca="false">F19</f>
        <v>C105–A022</v>
      </c>
      <c r="Q55" s="35" t="n">
        <f aca="false">F43</f>
        <v>-2.42031526525909</v>
      </c>
      <c r="R55" s="35" t="n">
        <f aca="false">F43/F30</f>
        <v>-19.7594960424619</v>
      </c>
      <c r="T55" s="35" t="n">
        <v>-2.03</v>
      </c>
      <c r="U55" s="35" t="n">
        <v>1.83</v>
      </c>
      <c r="W55" s="36" t="n">
        <f aca="false">-(R55-T55)/($R$11*$R$12)*1000</f>
        <v>8.00067510941423</v>
      </c>
      <c r="X55" s="36" t="n">
        <f aca="false">(U55)/($R$11*$R$12)*1000</f>
        <v>0.825812274368231</v>
      </c>
      <c r="Y55" s="37" t="str">
        <f aca="false">IF(W55&gt;X55*5,"Hit","")</f>
        <v>Hit</v>
      </c>
    </row>
    <row r="56" customFormat="false" ht="13.8" hidden="false" customHeight="false" outlineLevel="0" collapsed="false">
      <c r="M56" s="81"/>
      <c r="O56" s="34" t="str">
        <f aca="false">G12</f>
        <v>C139–A004</v>
      </c>
      <c r="Q56" s="35" t="n">
        <f aca="false">G36</f>
        <v>-0.884438408033912</v>
      </c>
      <c r="R56" s="35" t="n">
        <f aca="false">G36/G23</f>
        <v>-7.24881384294276</v>
      </c>
      <c r="T56" s="35" t="n">
        <v>-4.58</v>
      </c>
      <c r="U56" s="35" t="n">
        <v>4.88</v>
      </c>
      <c r="W56" s="36" t="n">
        <f aca="false">-(R56-T56)/($R$11*$R$12)*1000</f>
        <v>1.20433837677923</v>
      </c>
      <c r="X56" s="36" t="n">
        <f aca="false">(U56)/($R$11*$R$12)*1000</f>
        <v>2.20216606498195</v>
      </c>
      <c r="Y56" s="37" t="str">
        <f aca="false">IF(W56&gt;X56*5,"Hit","")</f>
        <v/>
      </c>
    </row>
    <row r="57" customFormat="false" ht="13.8" hidden="false" customHeight="false" outlineLevel="0" collapsed="false">
      <c r="M57" s="81"/>
      <c r="O57" s="34" t="str">
        <f aca="false">G13</f>
        <v>C139–A009</v>
      </c>
      <c r="Q57" s="35" t="n">
        <f aca="false">G37</f>
        <v>-0.940494711281247</v>
      </c>
      <c r="R57" s="35" t="n">
        <f aca="false">G37/G24</f>
        <v>-6.24009969088846</v>
      </c>
      <c r="T57" s="35" t="n">
        <v>-5.39</v>
      </c>
      <c r="U57" s="35" t="n">
        <v>3.94</v>
      </c>
      <c r="W57" s="36" t="n">
        <f aca="false">-(R57-T57)/($R$11*$R$12)*1000</f>
        <v>0.383618994083241</v>
      </c>
      <c r="X57" s="36" t="n">
        <f aca="false">(U57)/($R$11*$R$12)*1000</f>
        <v>1.77797833935018</v>
      </c>
      <c r="Y57" s="37"/>
    </row>
    <row r="58" customFormat="false" ht="13.8" hidden="false" customHeight="false" outlineLevel="0" collapsed="false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O58" s="34" t="str">
        <f aca="false">G14</f>
        <v>C139–A010</v>
      </c>
      <c r="Q58" s="35" t="n">
        <f aca="false">G38</f>
        <v>-1.08309667860229</v>
      </c>
      <c r="R58" s="35" t="n">
        <f aca="false">G38/G25</f>
        <v>-7.05474000226939</v>
      </c>
      <c r="T58" s="35" t="n">
        <v>-3.61</v>
      </c>
      <c r="U58" s="35" t="n">
        <v>3.9</v>
      </c>
      <c r="W58" s="36" t="n">
        <f aca="false">-(R58-T58)/($R$11*$R$12)*1000</f>
        <v>1.55448556059088</v>
      </c>
      <c r="X58" s="36" t="n">
        <f aca="false">(U58)/($R$11*$R$12)*1000</f>
        <v>1.75992779783394</v>
      </c>
      <c r="Y58" s="37" t="str">
        <f aca="false">IF(W58&gt;X58*5,"Hit","")</f>
        <v/>
      </c>
    </row>
    <row r="59" customFormat="false" ht="13.8" hidden="false" customHeight="false" outlineLevel="0" collapsed="false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O59" s="34" t="str">
        <f aca="false">G15</f>
        <v>C139–A012</v>
      </c>
      <c r="Q59" s="35" t="n">
        <f aca="false">G39</f>
        <v>-7.03793442687991</v>
      </c>
      <c r="R59" s="35" t="n">
        <f aca="false">G39/G26</f>
        <v>-46.1078894639195</v>
      </c>
      <c r="T59" s="35" t="n">
        <v>-2.07</v>
      </c>
      <c r="U59" s="35" t="n">
        <v>1.82</v>
      </c>
      <c r="W59" s="36" t="n">
        <f aca="false">-(R59-T59)/($R$11*$R$12)*1000</f>
        <v>19.8726938014077</v>
      </c>
      <c r="X59" s="36" t="n">
        <f aca="false">(U59)/($R$11*$R$12)*1000</f>
        <v>0.82129963898917</v>
      </c>
      <c r="Y59" s="37" t="str">
        <f aca="false">IF(W59&gt;X59*5,"Hit","")</f>
        <v>Hit</v>
      </c>
    </row>
    <row r="60" customFormat="false" ht="13.8" hidden="false" customHeight="false" outlineLevel="0" collapsed="false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O60" s="34" t="str">
        <f aca="false">G16</f>
        <v>C139–A013</v>
      </c>
      <c r="Q60" s="35" t="str">
        <f aca="false">G40</f>
        <v>x</v>
      </c>
      <c r="R60" s="35" t="e">
        <f aca="false">G40/G27</f>
        <v>#VALUE!</v>
      </c>
      <c r="T60" s="35" t="n">
        <v>-2.58</v>
      </c>
      <c r="U60" s="35" t="n">
        <v>2.21</v>
      </c>
      <c r="W60" s="36" t="e">
        <f aca="false">-(R60-T60)/($R$11*$R$12)*1000</f>
        <v>#VALUE!</v>
      </c>
      <c r="X60" s="36" t="n">
        <f aca="false">(U60)/($R$11*$R$12)*1000</f>
        <v>0.997292418772563</v>
      </c>
      <c r="Y60" s="37" t="e">
        <f aca="false">IF(W60&gt;X60*5,"Hit","")</f>
        <v>#VALUE!</v>
      </c>
    </row>
    <row r="61" customFormat="false" ht="13.8" hidden="false" customHeight="false" outlineLevel="0" collapsed="false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O61" s="34" t="str">
        <f aca="false">G17</f>
        <v>C139–A014</v>
      </c>
      <c r="Q61" s="35" t="n">
        <f aca="false">G41</f>
        <v>-1.5705807301313</v>
      </c>
      <c r="R61" s="35" t="n">
        <f aca="false">G41/G28</f>
        <v>-10.2218202347486</v>
      </c>
      <c r="T61" s="35" t="n">
        <v>-1.06</v>
      </c>
      <c r="U61" s="35" t="n">
        <v>7.09</v>
      </c>
      <c r="W61" s="36" t="n">
        <f aca="false">-(R61-T61)/($R$11*$R$12)*1000</f>
        <v>4.1343954127927</v>
      </c>
      <c r="X61" s="36" t="n">
        <f aca="false">(U61)/($R$11*$R$12)*1000</f>
        <v>3.19945848375451</v>
      </c>
      <c r="Y61" s="37"/>
    </row>
    <row r="62" customFormat="false" ht="13.8" hidden="false" customHeight="false" outlineLevel="0" collapsed="false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O62" s="34" t="str">
        <f aca="false">G18</f>
        <v>C139–A019</v>
      </c>
      <c r="Q62" s="35" t="n">
        <f aca="false">G42</f>
        <v>-0.965617154381195</v>
      </c>
      <c r="R62" s="35" t="n">
        <f aca="false">G42/G29</f>
        <v>-6.95341087287685</v>
      </c>
      <c r="T62" s="35" t="n">
        <v>-24.78</v>
      </c>
      <c r="U62" s="35" t="n">
        <v>7.6</v>
      </c>
      <c r="W62" s="36" t="n">
        <f aca="false">-(R62-T62)/($R$11*$R$12)*1000</f>
        <v>-8.04448967830467</v>
      </c>
      <c r="X62" s="36" t="n">
        <f aca="false">(U62)/($R$11*$R$12)*1000</f>
        <v>3.42960288808664</v>
      </c>
      <c r="Y62" s="37"/>
    </row>
    <row r="63" customFormat="false" ht="13.8" hidden="false" customHeight="false" outlineLevel="0" collapsed="false">
      <c r="O63" s="34" t="str">
        <f aca="false">G19</f>
        <v>C139–A022</v>
      </c>
      <c r="Q63" s="35" t="n">
        <f aca="false">G43</f>
        <v>-1.1027369634111</v>
      </c>
      <c r="R63" s="35" t="n">
        <f aca="false">G43/G30</f>
        <v>-10.5656126552167</v>
      </c>
      <c r="T63" s="35" t="n">
        <v>-6.47</v>
      </c>
      <c r="U63" s="35" t="n">
        <v>6.78</v>
      </c>
      <c r="W63" s="36" t="n">
        <f aca="false">-(R63-T63)/($R$11*$R$12)*1000</f>
        <v>1.84820065668624</v>
      </c>
      <c r="X63" s="36" t="n">
        <f aca="false">(U63)/($R$11*$R$12)*1000</f>
        <v>3.05956678700361</v>
      </c>
      <c r="Y63" s="37"/>
    </row>
    <row r="64" customFormat="false" ht="13.8" hidden="false" customHeight="false" outlineLevel="0" collapsed="false">
      <c r="O64" s="34" t="str">
        <f aca="false">H12</f>
        <v>C003–A024</v>
      </c>
      <c r="Q64" s="35" t="n">
        <f aca="false">H36</f>
        <v>-0.975198584187376</v>
      </c>
      <c r="R64" s="35" t="n">
        <f aca="false">H36/H23</f>
        <v>-7.67365316070295</v>
      </c>
      <c r="T64" s="35" t="n">
        <v>-3.09</v>
      </c>
      <c r="U64" s="35" t="n">
        <v>4.89</v>
      </c>
      <c r="W64" s="36" t="n">
        <f aca="false">-(R64-T64)/($R$11*$R$12)*1000</f>
        <v>2.06843554183346</v>
      </c>
      <c r="X64" s="36" t="n">
        <f aca="false">(U64)/($R$11*$R$12)*1000</f>
        <v>2.20667870036101</v>
      </c>
      <c r="Y64" s="37" t="str">
        <f aca="false">IF(W64&gt;X64*5,"Hit","")</f>
        <v/>
      </c>
    </row>
    <row r="65" customFormat="false" ht="13.8" hidden="false" customHeight="false" outlineLevel="0" collapsed="false">
      <c r="O65" s="34" t="str">
        <f aca="false">H13</f>
        <v>C003–A027</v>
      </c>
      <c r="Q65" s="35" t="n">
        <f aca="false">H37</f>
        <v>-0.649018397333004</v>
      </c>
      <c r="R65" s="35" t="n">
        <f aca="false">H37/H24</f>
        <v>-4.30574586381569</v>
      </c>
      <c r="T65" s="35" t="n">
        <v>-6.94</v>
      </c>
      <c r="U65" s="35" t="n">
        <v>6.42</v>
      </c>
      <c r="W65" s="36" t="n">
        <f aca="false">-(R65-T65)/($R$11*$R$12)*1000</f>
        <v>-1.18874284123841</v>
      </c>
      <c r="X65" s="36" t="n">
        <f aca="false">(U65)/($R$11*$R$12)*1000</f>
        <v>2.8971119133574</v>
      </c>
      <c r="Y65" s="37" t="str">
        <f aca="false">IF(W65&gt;X65*5,"Hit","")</f>
        <v/>
      </c>
    </row>
    <row r="66" customFormat="false" ht="13.8" hidden="false" customHeight="false" outlineLevel="0" collapsed="false">
      <c r="O66" s="34" t="str">
        <f aca="false">H14</f>
        <v>C003–A029</v>
      </c>
      <c r="Q66" s="35" t="n">
        <f aca="false">H38</f>
        <v>-0.929250524756158</v>
      </c>
      <c r="R66" s="35" t="n">
        <f aca="false">H38/H25</f>
        <v>-5.92837843148102</v>
      </c>
      <c r="T66" s="35" t="n">
        <v>-5.73</v>
      </c>
      <c r="U66" s="35" t="n">
        <v>4.17</v>
      </c>
      <c r="W66" s="36" t="n">
        <f aca="false">-(R66-T66)/($R$11*$R$12)*1000</f>
        <v>0.0895209528343932</v>
      </c>
      <c r="X66" s="36" t="n">
        <f aca="false">(U66)/($R$11*$R$12)*1000</f>
        <v>1.88176895306859</v>
      </c>
      <c r="Y66" s="37" t="str">
        <f aca="false">IF(W66&gt;X66*5,"Hit","")</f>
        <v/>
      </c>
    </row>
    <row r="67" customFormat="false" ht="13.8" hidden="false" customHeight="false" outlineLevel="0" collapsed="false">
      <c r="O67" s="34" t="str">
        <f aca="false">H15</f>
        <v>C003–A032</v>
      </c>
      <c r="Q67" s="35" t="n">
        <f aca="false">H39</f>
        <v>-1.24943820224718</v>
      </c>
      <c r="R67" s="35" t="n">
        <f aca="false">H39/H26</f>
        <v>-8.90748958022374</v>
      </c>
      <c r="T67" s="35" t="n">
        <v>-2.65</v>
      </c>
      <c r="U67" s="35" t="n">
        <v>5.42</v>
      </c>
      <c r="W67" s="36" t="n">
        <f aca="false">-(R67-T67)/($R$11*$R$12)*1000</f>
        <v>2.82377688638256</v>
      </c>
      <c r="X67" s="36" t="n">
        <f aca="false">(U67)/($R$11*$R$12)*1000</f>
        <v>2.44584837545126</v>
      </c>
      <c r="Y67" s="37" t="str">
        <f aca="false">IF(W67&gt;X67*5,"Hit","")</f>
        <v/>
      </c>
    </row>
    <row r="68" customFormat="false" ht="13.8" hidden="false" customHeight="false" outlineLevel="0" collapsed="false">
      <c r="O68" s="34" t="str">
        <f aca="false">H16</f>
        <v>C003–A033</v>
      </c>
      <c r="Q68" s="35" t="n">
        <f aca="false">H40</f>
        <v>-1.19199901222373</v>
      </c>
      <c r="R68" s="35" t="n">
        <f aca="false">H40/H27</f>
        <v>-8.95146065942221</v>
      </c>
      <c r="T68" s="35" t="n">
        <v>-5.21</v>
      </c>
      <c r="U68" s="35" t="n">
        <v>6.26</v>
      </c>
      <c r="W68" s="36" t="n">
        <f aca="false">-(R68-T68)/($R$11*$R$12)*1000</f>
        <v>1.68838477410749</v>
      </c>
      <c r="X68" s="36" t="n">
        <f aca="false">(U68)/($R$11*$R$12)*1000</f>
        <v>2.82490974729242</v>
      </c>
      <c r="Y68" s="37" t="str">
        <f aca="false">IF(W68&gt;X68*5,"Hit","")</f>
        <v/>
      </c>
    </row>
    <row r="69" customFormat="false" ht="13.8" hidden="false" customHeight="false" outlineLevel="0" collapsed="false">
      <c r="O69" s="34" t="str">
        <f aca="false">H17</f>
        <v>C003–A034</v>
      </c>
      <c r="Q69" s="35" t="n">
        <f aca="false">H41</f>
        <v>-0.769856360867601</v>
      </c>
      <c r="R69" s="35" t="n">
        <f aca="false">H41/H28</f>
        <v>-5.56684146534754</v>
      </c>
      <c r="T69" s="35" t="n">
        <v>-3.69</v>
      </c>
      <c r="U69" s="35" t="n">
        <v>4.82</v>
      </c>
      <c r="W69" s="36" t="n">
        <f aca="false">-(R69-T69)/($R$11*$R$12)*1000</f>
        <v>0.846950119741671</v>
      </c>
      <c r="X69" s="36" t="n">
        <f aca="false">(U69)/($R$11*$R$12)*1000</f>
        <v>2.17509025270758</v>
      </c>
      <c r="Y69" s="37" t="str">
        <f aca="false">IF(W69&gt;X69*5,"Hit","")</f>
        <v/>
      </c>
    </row>
    <row r="70" customFormat="false" ht="13.8" hidden="false" customHeight="false" outlineLevel="0" collapsed="false">
      <c r="A70" s="1" t="s">
        <v>146</v>
      </c>
      <c r="O70" s="82" t="str">
        <f aca="false">H18</f>
        <v>C003–A050</v>
      </c>
      <c r="P70" s="83"/>
      <c r="Q70" s="84" t="n">
        <f aca="false">H42</f>
        <v>-1.13085566119273</v>
      </c>
      <c r="R70" s="84" t="n">
        <f aca="false">H42/H29</f>
        <v>-7.84730350165501</v>
      </c>
      <c r="S70" s="83"/>
      <c r="T70" s="84" t="n">
        <v>-7.81</v>
      </c>
      <c r="U70" s="84" t="n">
        <v>3.34</v>
      </c>
      <c r="V70" s="83"/>
      <c r="W70" s="36" t="n">
        <f aca="false">-(R70-T70)/($R$11*$R$12)*1000</f>
        <v>0.0168337101331255</v>
      </c>
      <c r="X70" s="36" t="n">
        <f aca="false">(U70)/($R$11*$R$12)*1000</f>
        <v>1.5072202166065</v>
      </c>
      <c r="Y70" s="37" t="str">
        <f aca="false">IF(W70&gt;X70*5,"Hit","")</f>
        <v/>
      </c>
    </row>
    <row r="71" customFormat="false" ht="13.8" hidden="false" customHeight="false" outlineLevel="0" collapsed="false">
      <c r="O71" s="34" t="str">
        <f aca="false">H19</f>
        <v>C003–A055</v>
      </c>
      <c r="Q71" s="35" t="n">
        <f aca="false">H43</f>
        <v>-0.626184302588801</v>
      </c>
      <c r="R71" s="35" t="n">
        <f aca="false">H43/H30</f>
        <v>-5.30783418659062</v>
      </c>
      <c r="T71" s="35" t="n">
        <v>-8.21</v>
      </c>
      <c r="U71" s="35" t="n">
        <v>5.92</v>
      </c>
      <c r="W71" s="36" t="n">
        <f aca="false">-(R71-T71)/($R$11*$R$12)*1000</f>
        <v>-1.30964161254936</v>
      </c>
      <c r="X71" s="36" t="n">
        <f aca="false">(U71)/($R$11*$R$12)*1000</f>
        <v>2.67148014440433</v>
      </c>
      <c r="Y71" s="37" t="str">
        <f aca="false">IF(W71&gt;X71*5,"Hit","")</f>
        <v/>
      </c>
    </row>
    <row r="72" customFormat="false" ht="13.8" hidden="false" customHeight="false" outlineLevel="0" collapsed="false">
      <c r="O72" s="34" t="str">
        <f aca="false">I12</f>
        <v>C029–A024</v>
      </c>
      <c r="Q72" s="35" t="n">
        <f aca="false">I36</f>
        <v>-1.00478248343417</v>
      </c>
      <c r="R72" s="35" t="n">
        <f aca="false">I36/I23</f>
        <v>-7.33192233770635</v>
      </c>
      <c r="T72" s="35" t="n">
        <v>-6.13</v>
      </c>
      <c r="U72" s="35" t="n">
        <v>2.71</v>
      </c>
      <c r="W72" s="36" t="n">
        <f aca="false">-(R72-T72)/($R$11*$R$12)*1000</f>
        <v>0.542383726401784</v>
      </c>
      <c r="X72" s="36" t="n">
        <f aca="false">(U72)/($R$11*$R$12)*1000</f>
        <v>1.22292418772563</v>
      </c>
      <c r="Y72" s="37" t="str">
        <f aca="false">IF(W72&gt;X72*5,"Hit","")</f>
        <v/>
      </c>
    </row>
    <row r="73" customFormat="false" ht="13.8" hidden="false" customHeight="false" outlineLevel="0" collapsed="false">
      <c r="O73" s="34" t="str">
        <f aca="false">I13</f>
        <v>C029–A027</v>
      </c>
      <c r="Q73" s="35" t="n">
        <f aca="false">I37</f>
        <v>-1.26346462526237</v>
      </c>
      <c r="R73" s="35" t="n">
        <f aca="false">I37/I24</f>
        <v>-8.39288900588756</v>
      </c>
      <c r="T73" s="35" t="n">
        <v>-2.48</v>
      </c>
      <c r="U73" s="35" t="n">
        <v>4</v>
      </c>
      <c r="W73" s="36" t="n">
        <f aca="false">-(R73-T73)/($R$11*$R$12)*1000</f>
        <v>2.66827121204312</v>
      </c>
      <c r="X73" s="36" t="n">
        <f aca="false">(U73)/($R$11*$R$12)*1000</f>
        <v>1.80505415162455</v>
      </c>
      <c r="Y73" s="37" t="str">
        <f aca="false">IF(W73&gt;X73*5,"Hit","")</f>
        <v/>
      </c>
    </row>
    <row r="74" customFormat="false" ht="13.8" hidden="false" customHeight="false" outlineLevel="0" collapsed="false">
      <c r="O74" s="34" t="str">
        <f aca="false">I14</f>
        <v>C029–A029</v>
      </c>
      <c r="Q74" s="35" t="n">
        <f aca="false">I38</f>
        <v>-1.21145820471662</v>
      </c>
      <c r="R74" s="35" t="n">
        <f aca="false">I38/I25</f>
        <v>-7.78058495308576</v>
      </c>
      <c r="T74" s="35" t="n">
        <v>-13.13</v>
      </c>
      <c r="U74" s="35" t="n">
        <v>4.42</v>
      </c>
      <c r="W74" s="36" t="n">
        <f aca="false">-(R74-T74)/($R$11*$R$12)*1000</f>
        <v>-2.41399595979885</v>
      </c>
      <c r="X74" s="36" t="n">
        <f aca="false">(U74)/($R$11*$R$12)*1000</f>
        <v>1.99458483754513</v>
      </c>
      <c r="Y74" s="37"/>
    </row>
    <row r="75" customFormat="false" ht="13.8" hidden="false" customHeight="false" outlineLevel="0" collapsed="false">
      <c r="O75" s="34" t="str">
        <f aca="false">I15</f>
        <v>C029–A032</v>
      </c>
      <c r="Q75" s="35" t="n">
        <f aca="false">I39</f>
        <v>-0.96882742725441</v>
      </c>
      <c r="R75" s="35" t="n">
        <f aca="false">I39/I26</f>
        <v>-7.31328809628286</v>
      </c>
      <c r="T75" s="35" t="n">
        <v>-12.36</v>
      </c>
      <c r="U75" s="35" t="n">
        <v>18.34</v>
      </c>
      <c r="W75" s="36" t="n">
        <f aca="false">-(R75-T75)/($R$11*$R$12)*1000</f>
        <v>-2.27739706846441</v>
      </c>
      <c r="X75" s="36" t="n">
        <f aca="false">(U75)/($R$11*$R$12)*1000</f>
        <v>8.27617328519855</v>
      </c>
      <c r="Y75" s="37" t="str">
        <f aca="false">IF(W75&gt;X75*5,"Hit","")</f>
        <v/>
      </c>
    </row>
    <row r="76" customFormat="false" ht="13.8" hidden="false" customHeight="false" outlineLevel="0" collapsed="false">
      <c r="O76" s="34" t="str">
        <f aca="false">I16</f>
        <v>C029–A033</v>
      </c>
      <c r="Q76" s="35" t="n">
        <f aca="false">I40</f>
        <v>-1.03629254640491</v>
      </c>
      <c r="R76" s="35" t="n">
        <f aca="false">I40/I27</f>
        <v>-9.07680733840589</v>
      </c>
      <c r="T76" s="35" t="n">
        <v>-2.96</v>
      </c>
      <c r="U76" s="35" t="n">
        <v>5.14</v>
      </c>
      <c r="W76" s="36" t="n">
        <f aca="false">-(R76-T76)/($R$11*$R$12)*1000</f>
        <v>2.76029212021927</v>
      </c>
      <c r="X76" s="36" t="n">
        <f aca="false">(U76)/($R$11*$R$12)*1000</f>
        <v>2.31949458483754</v>
      </c>
      <c r="Y76" s="37" t="str">
        <f aca="false">IF(W76&gt;X76*5,"Hit","")</f>
        <v/>
      </c>
    </row>
    <row r="77" customFormat="false" ht="13.8" hidden="false" customHeight="false" outlineLevel="0" collapsed="false">
      <c r="O77" s="34" t="str">
        <f aca="false">I17</f>
        <v>C029–A034</v>
      </c>
      <c r="Q77" s="35" t="n">
        <f aca="false">I41</f>
        <v>-0.82713092151294</v>
      </c>
      <c r="R77" s="35" t="n">
        <f aca="false">I41/I28</f>
        <v>-5.71036058585424</v>
      </c>
      <c r="T77" s="35" t="n">
        <v>-1.51</v>
      </c>
      <c r="U77" s="35" t="n">
        <v>4.48</v>
      </c>
      <c r="W77" s="36" t="n">
        <f aca="false">-(R77-T77)/($R$11*$R$12)*1000</f>
        <v>1.89546957845408</v>
      </c>
      <c r="X77" s="36" t="n">
        <f aca="false">(U77)/($R$11*$R$12)*1000</f>
        <v>2.02166064981949</v>
      </c>
      <c r="Y77" s="37"/>
    </row>
    <row r="78" customFormat="false" ht="13.8" hidden="false" customHeight="false" outlineLevel="0" collapsed="false">
      <c r="O78" s="82" t="str">
        <f aca="false">I18</f>
        <v>C029–A050</v>
      </c>
      <c r="P78" s="83"/>
      <c r="Q78" s="84" t="n">
        <f aca="false">I42</f>
        <v>-0.946882331151998</v>
      </c>
      <c r="R78" s="84" t="n">
        <f aca="false">I42/I29</f>
        <v>-7.06955045338975</v>
      </c>
      <c r="S78" s="83"/>
      <c r="T78" s="84" t="n">
        <v>-3.37</v>
      </c>
      <c r="U78" s="84" t="n">
        <v>3.93</v>
      </c>
      <c r="V78" s="83"/>
      <c r="W78" s="36" t="n">
        <f aca="false">-(R78-T78)/($R$11*$R$12)*1000</f>
        <v>1.66947222625891</v>
      </c>
      <c r="X78" s="36" t="n">
        <f aca="false">(U78)/($R$11*$R$12)*1000</f>
        <v>1.77346570397112</v>
      </c>
      <c r="Y78" s="37"/>
    </row>
    <row r="79" customFormat="false" ht="13.8" hidden="false" customHeight="false" outlineLevel="0" collapsed="false">
      <c r="O79" s="82" t="str">
        <f aca="false">I19</f>
        <v>C029–A055</v>
      </c>
      <c r="P79" s="83"/>
      <c r="Q79" s="84" t="n">
        <f aca="false">I43</f>
        <v>-1.02147590237478</v>
      </c>
      <c r="R79" s="84" t="n">
        <f aca="false">I43/I30</f>
        <v>-8.87062339115193</v>
      </c>
      <c r="S79" s="83"/>
      <c r="T79" s="84" t="n">
        <v>-0.15</v>
      </c>
      <c r="U79" s="84" t="n">
        <v>2.75</v>
      </c>
      <c r="V79" s="83"/>
      <c r="W79" s="36" t="n">
        <f aca="false">-(R79-T79)/($R$11*$R$12)*1000</f>
        <v>3.93529936423823</v>
      </c>
      <c r="X79" s="36" t="n">
        <f aca="false">(U79)/($R$11*$R$12)*1000</f>
        <v>1.24097472924188</v>
      </c>
      <c r="Y79" s="37"/>
    </row>
    <row r="80" customFormat="false" ht="13.8" hidden="false" customHeight="false" outlineLevel="0" collapsed="false">
      <c r="O80" s="82" t="str">
        <f aca="false">J12</f>
        <v>C046–A024</v>
      </c>
      <c r="P80" s="83"/>
      <c r="Q80" s="84" t="n">
        <f aca="false">J36</f>
        <v>-0.988434786187613</v>
      </c>
      <c r="R80" s="84" t="n">
        <f aca="false">J36/J23</f>
        <v>-7.34990411881568</v>
      </c>
      <c r="S80" s="83"/>
      <c r="T80" s="84" t="n">
        <v>-10.28</v>
      </c>
      <c r="U80" s="84" t="n">
        <v>8.4</v>
      </c>
      <c r="V80" s="83"/>
      <c r="W80" s="36" t="n">
        <f aca="false">-(R80-T80)/($R$11*$R$12)*1000</f>
        <v>-1.32224543374743</v>
      </c>
      <c r="X80" s="36" t="n">
        <f aca="false">(U80)/($R$11*$R$12)*1000</f>
        <v>3.79061371841155</v>
      </c>
      <c r="Y80" s="37" t="str">
        <f aca="false">IF(W80&gt;X80*5,"Hit","")</f>
        <v/>
      </c>
    </row>
    <row r="81" customFormat="false" ht="13.8" hidden="false" customHeight="false" outlineLevel="0" collapsed="false">
      <c r="O81" s="82" t="str">
        <f aca="false">J13</f>
        <v>C046–A027</v>
      </c>
      <c r="P81" s="83"/>
      <c r="Q81" s="84" t="n">
        <f aca="false">J37</f>
        <v>-1.0083384780014</v>
      </c>
      <c r="R81" s="84" t="n">
        <f aca="false">J37/J24</f>
        <v>-6.80219658639566</v>
      </c>
      <c r="S81" s="83"/>
      <c r="T81" s="84" t="n">
        <v>-3.52</v>
      </c>
      <c r="U81" s="84" t="n">
        <v>3.38</v>
      </c>
      <c r="V81" s="83"/>
      <c r="W81" s="36" t="n">
        <f aca="false">-(R81-T81)/($R$11*$R$12)*1000</f>
        <v>1.48113564368035</v>
      </c>
      <c r="X81" s="36" t="n">
        <f aca="false">(U81)/($R$11*$R$12)*1000</f>
        <v>1.52527075812274</v>
      </c>
      <c r="Y81" s="37" t="str">
        <f aca="false">IF(W81&gt;X81*5,"Hit","")</f>
        <v/>
      </c>
    </row>
    <row r="82" customFormat="false" ht="13.8" hidden="false" customHeight="false" outlineLevel="0" collapsed="false">
      <c r="O82" s="82" t="str">
        <f aca="false">J14</f>
        <v>C046–A029</v>
      </c>
      <c r="P82" s="83"/>
      <c r="Q82" s="84" t="n">
        <f aca="false">J38</f>
        <v>-1.01442976499157</v>
      </c>
      <c r="R82" s="84" t="n">
        <f aca="false">J38/J25</f>
        <v>-6.47013289299708</v>
      </c>
      <c r="S82" s="83"/>
      <c r="T82" s="84" t="n">
        <v>-3.65</v>
      </c>
      <c r="U82" s="84" t="n">
        <v>2.24</v>
      </c>
      <c r="V82" s="83"/>
      <c r="W82" s="36" t="n">
        <f aca="false">-(R82-T82)/($R$11*$R$12)*1000</f>
        <v>1.27262314665933</v>
      </c>
      <c r="X82" s="36" t="n">
        <f aca="false">(U82)/($R$11*$R$12)*1000</f>
        <v>1.01083032490975</v>
      </c>
      <c r="Y82" s="37"/>
    </row>
    <row r="83" customFormat="false" ht="13.8" hidden="false" customHeight="false" outlineLevel="0" collapsed="false">
      <c r="O83" s="82" t="str">
        <f aca="false">J15</f>
        <v>C046–A032</v>
      </c>
      <c r="P83" s="83"/>
      <c r="Q83" s="84" t="n">
        <f aca="false">J39</f>
        <v>-0.906778614643792</v>
      </c>
      <c r="R83" s="84" t="n">
        <f aca="false">J39/J26</f>
        <v>-6.53299160445025</v>
      </c>
      <c r="S83" s="83"/>
      <c r="T83" s="84" t="n">
        <v>-3.27</v>
      </c>
      <c r="U83" s="84" t="n">
        <v>1.54</v>
      </c>
      <c r="V83" s="83"/>
      <c r="W83" s="36" t="n">
        <f aca="false">-(R83-T83)/($R$11*$R$12)*1000</f>
        <v>1.47246913558224</v>
      </c>
      <c r="X83" s="36" t="n">
        <f aca="false">(U83)/($R$11*$R$12)*1000</f>
        <v>0.694945848375451</v>
      </c>
      <c r="Y83" s="37" t="str">
        <f aca="false">IF(W83&gt;X83*5,"Hit","")</f>
        <v/>
      </c>
    </row>
    <row r="84" customFormat="false" ht="13.8" hidden="false" customHeight="false" outlineLevel="0" collapsed="false">
      <c r="O84" s="82" t="str">
        <f aca="false">J16</f>
        <v>C046–A033</v>
      </c>
      <c r="P84" s="83"/>
      <c r="Q84" s="84" t="n">
        <f aca="false">J40</f>
        <v>-1.17522327859406</v>
      </c>
      <c r="R84" s="84" t="n">
        <f aca="false">J40/J27</f>
        <v>-8.82622719486875</v>
      </c>
      <c r="S84" s="83"/>
      <c r="T84" s="84" t="n">
        <v>-4.9</v>
      </c>
      <c r="U84" s="84" t="n">
        <v>3.62</v>
      </c>
      <c r="V84" s="83"/>
      <c r="W84" s="36" t="n">
        <f aca="false">-(R84-T84)/($R$11*$R$12)*1000</f>
        <v>1.77176317457976</v>
      </c>
      <c r="X84" s="36" t="n">
        <f aca="false">(U84)/($R$11*$R$12)*1000</f>
        <v>1.63357400722022</v>
      </c>
      <c r="Y84" s="37" t="str">
        <f aca="false">IF(W84&gt;X84*5,"Hit","")</f>
        <v/>
      </c>
    </row>
    <row r="85" customFormat="false" ht="13.8" hidden="false" customHeight="false" outlineLevel="0" collapsed="false">
      <c r="O85" s="82" t="str">
        <f aca="false">J17</f>
        <v>C046–A034</v>
      </c>
      <c r="P85" s="83"/>
      <c r="Q85" s="84" t="n">
        <f aca="false">J41</f>
        <v>-0.817977528089883</v>
      </c>
      <c r="R85" s="84" t="n">
        <f aca="false">J41/J28</f>
        <v>-5.64789455197488</v>
      </c>
      <c r="S85" s="83"/>
      <c r="T85" s="84" t="n">
        <v>-2.2</v>
      </c>
      <c r="U85" s="84" t="n">
        <v>3.89</v>
      </c>
      <c r="V85" s="83"/>
      <c r="W85" s="36" t="n">
        <f aca="false">-(R85-T85)/($R$11*$R$12)*1000</f>
        <v>1.55590909385148</v>
      </c>
      <c r="X85" s="36" t="n">
        <f aca="false">(U85)/($R$11*$R$12)*1000</f>
        <v>1.75541516245487</v>
      </c>
      <c r="Y85" s="37" t="str">
        <f aca="false">IF(W85&gt;X85*5,"Hit","")</f>
        <v/>
      </c>
    </row>
    <row r="86" customFormat="false" ht="13.8" hidden="false" customHeight="false" outlineLevel="0" collapsed="false">
      <c r="O86" s="82" t="str">
        <f aca="false">J18</f>
        <v>C046–A050</v>
      </c>
      <c r="P86" s="83"/>
      <c r="Q86" s="84" t="n">
        <f aca="false">J42</f>
        <v>-0.81578795736101</v>
      </c>
      <c r="R86" s="84" t="n">
        <f aca="false">J42/J29</f>
        <v>-5.66421840887618</v>
      </c>
      <c r="S86" s="83"/>
      <c r="T86" s="84" t="n">
        <v>-16.32</v>
      </c>
      <c r="U86" s="84" t="n">
        <v>8.74</v>
      </c>
      <c r="V86" s="83"/>
      <c r="W86" s="36" t="n">
        <f aca="false">-(R86-T86)/($R$11*$R$12)*1000</f>
        <v>-4.80856569996562</v>
      </c>
      <c r="X86" s="36" t="n">
        <f aca="false">(U86)/($R$11*$R$12)*1000</f>
        <v>3.94404332129964</v>
      </c>
      <c r="Y86" s="37" t="str">
        <f aca="false">IF(W86&gt;X86*5,"Hit","")</f>
        <v/>
      </c>
    </row>
    <row r="87" customFormat="false" ht="13.8" hidden="false" customHeight="false" outlineLevel="0" collapsed="false">
      <c r="O87" s="82" t="str">
        <f aca="false">J19</f>
        <v>C046–A055</v>
      </c>
      <c r="P87" s="83"/>
      <c r="Q87" s="84" t="n">
        <f aca="false">J43</f>
        <v>-0.806601638062317</v>
      </c>
      <c r="R87" s="84" t="n">
        <f aca="false">J43/J30</f>
        <v>-7.25494854108409</v>
      </c>
      <c r="S87" s="83"/>
      <c r="T87" s="84" t="n">
        <v>-7.94</v>
      </c>
      <c r="U87" s="84" t="n">
        <v>4.66</v>
      </c>
      <c r="V87" s="83"/>
      <c r="W87" s="36" t="n">
        <f aca="false">-(R87-T87)/($R$11*$R$12)*1000</f>
        <v>-0.309138744998156</v>
      </c>
      <c r="X87" s="36" t="n">
        <f aca="false">(U87)/($R$11*$R$12)*1000</f>
        <v>2.1028880866426</v>
      </c>
      <c r="Y87" s="37" t="str">
        <f aca="false">IF(W87&gt;X87*5,"Hit","")</f>
        <v/>
      </c>
    </row>
    <row r="88" customFormat="false" ht="13.8" hidden="false" customHeight="false" outlineLevel="0" collapsed="false">
      <c r="O88" s="34" t="str">
        <f aca="false">K12</f>
        <v>C054–A024</v>
      </c>
      <c r="P88" s="83"/>
      <c r="Q88" s="84" t="n">
        <f aca="false">K36</f>
        <v>-1.52267358110055</v>
      </c>
      <c r="R88" s="84" t="n">
        <f aca="false">K36/K23</f>
        <v>-12.3641675312876</v>
      </c>
      <c r="S88" s="83"/>
      <c r="T88" s="84" t="n">
        <v>-8.18</v>
      </c>
      <c r="U88" s="84" t="n">
        <v>3.78</v>
      </c>
      <c r="V88" s="83"/>
      <c r="W88" s="36" t="n">
        <f aca="false">-(R88-T88)/($R$11*$R$12)*1000</f>
        <v>1.88816224336082</v>
      </c>
      <c r="X88" s="36" t="n">
        <f aca="false">(U88)/($R$11*$R$12)*1000</f>
        <v>1.7057761732852</v>
      </c>
      <c r="Y88" s="37"/>
    </row>
    <row r="89" customFormat="false" ht="13.8" hidden="false" customHeight="false" outlineLevel="0" collapsed="false">
      <c r="O89" s="34" t="str">
        <f aca="false">K13</f>
        <v>C054–A027</v>
      </c>
      <c r="P89" s="83"/>
      <c r="Q89" s="84" t="n">
        <f aca="false">K37</f>
        <v>-0.735498209655512</v>
      </c>
      <c r="R89" s="84" t="n">
        <f aca="false">K37/K24</f>
        <v>-5.05372285132812</v>
      </c>
      <c r="S89" s="83"/>
      <c r="T89" s="84" t="n">
        <v>-7.3</v>
      </c>
      <c r="U89" s="84" t="n">
        <v>3.75</v>
      </c>
      <c r="V89" s="83"/>
      <c r="W89" s="36" t="n">
        <f aca="false">-(R89-T89)/($R$11*$R$12)*1000</f>
        <v>-1.01366297322738</v>
      </c>
      <c r="X89" s="36" t="n">
        <f aca="false">(U89)/($R$11*$R$12)*1000</f>
        <v>1.69223826714801</v>
      </c>
      <c r="Y89" s="37" t="str">
        <f aca="false">IF(W89&gt;X89*5,"Hit","")</f>
        <v/>
      </c>
    </row>
    <row r="90" customFormat="false" ht="13.8" hidden="false" customHeight="false" outlineLevel="0" collapsed="false">
      <c r="A90" s="1" t="s">
        <v>147</v>
      </c>
      <c r="O90" s="34" t="str">
        <f aca="false">K14</f>
        <v>C054–A029</v>
      </c>
      <c r="P90" s="83"/>
      <c r="Q90" s="84" t="n">
        <f aca="false">K38</f>
        <v>-1.06049306498745</v>
      </c>
      <c r="R90" s="84" t="n">
        <f aca="false">K38/K25</f>
        <v>-7.47864280389953</v>
      </c>
      <c r="S90" s="83"/>
      <c r="T90" s="84" t="n">
        <v>-10.55</v>
      </c>
      <c r="U90" s="84" t="n">
        <v>6.4</v>
      </c>
      <c r="V90" s="83"/>
      <c r="W90" s="36" t="n">
        <f aca="false">-(R90-T90)/($R$11*$R$12)*1000</f>
        <v>-1.38599151448577</v>
      </c>
      <c r="X90" s="36" t="n">
        <f aca="false">(U90)/($R$11*$R$12)*1000</f>
        <v>2.88808664259928</v>
      </c>
      <c r="Y90" s="37"/>
    </row>
    <row r="91" customFormat="false" ht="13.8" hidden="false" customHeight="false" outlineLevel="0" collapsed="false">
      <c r="A91" s="1" t="n">
        <v>-0.990122377622365</v>
      </c>
      <c r="B91" s="1" t="n">
        <v>-1.00437062937063</v>
      </c>
      <c r="C91" s="1" t="n">
        <v>-5.88693524567442</v>
      </c>
      <c r="D91" s="1" t="n">
        <v>-1.24230769230768</v>
      </c>
      <c r="E91" s="1" t="n">
        <v>-16.4915426476493</v>
      </c>
      <c r="F91" s="1" t="n">
        <v>-1.03645104895103</v>
      </c>
      <c r="G91" s="1" t="n">
        <v>-1.03907342657345</v>
      </c>
      <c r="H91" s="1" t="n">
        <v>-1.02744755244753</v>
      </c>
      <c r="I91" s="1" t="n">
        <v>-1.19519230769231</v>
      </c>
      <c r="J91" s="1" t="n">
        <v>-2.07631118881118</v>
      </c>
      <c r="K91" s="1" t="n">
        <v>-19.8384117707496</v>
      </c>
      <c r="L91" s="1" t="n">
        <v>-0.109615384615383</v>
      </c>
      <c r="O91" s="34" t="str">
        <f aca="false">K15</f>
        <v>C054–A032</v>
      </c>
      <c r="P91" s="83"/>
      <c r="Q91" s="84" t="n">
        <f aca="false">K39</f>
        <v>-1.20307856937071</v>
      </c>
      <c r="R91" s="84" t="n">
        <f aca="false">K39/K26</f>
        <v>-9.09953281617317</v>
      </c>
      <c r="S91" s="83"/>
      <c r="T91" s="84" t="n">
        <v>-1.82</v>
      </c>
      <c r="U91" s="84" t="n">
        <v>4.4</v>
      </c>
      <c r="V91" s="83"/>
      <c r="W91" s="36" t="n">
        <f aca="false">-(R91-T91)/($R$11*$R$12)*1000</f>
        <v>3.28498773293013</v>
      </c>
      <c r="X91" s="36" t="n">
        <f aca="false">(U91)/($R$11*$R$12)*1000</f>
        <v>1.985559566787</v>
      </c>
      <c r="Y91" s="37" t="str">
        <f aca="false">IF(W91&gt;X91*5,"Hit","")</f>
        <v/>
      </c>
    </row>
    <row r="92" customFormat="false" ht="13.8" hidden="false" customHeight="false" outlineLevel="0" collapsed="false">
      <c r="A92" s="1" t="n">
        <v>-0.150262237762233</v>
      </c>
      <c r="B92" s="1" t="n">
        <v>-1.18784965034963</v>
      </c>
      <c r="C92" s="1" t="n">
        <v>-1.31993006993006</v>
      </c>
      <c r="D92" s="1" t="n">
        <v>-0.887062937062928</v>
      </c>
      <c r="E92" s="1" t="n">
        <v>-2.6645979020979</v>
      </c>
      <c r="F92" s="1" t="n">
        <v>1.51905594405595</v>
      </c>
      <c r="G92" s="1" t="n">
        <v>-0.956555944055937</v>
      </c>
      <c r="H92" s="1" t="n">
        <v>-1.05620629370631</v>
      </c>
      <c r="I92" s="1" t="n">
        <v>-0.992220279720274</v>
      </c>
      <c r="J92" s="1" t="n">
        <v>-2.25970279720278</v>
      </c>
      <c r="K92" s="1" t="n">
        <v>-12.7215167170359</v>
      </c>
      <c r="L92" s="1" t="n">
        <v>-0.823776223776217</v>
      </c>
      <c r="O92" s="34" t="str">
        <f aca="false">K16</f>
        <v>C054–A033</v>
      </c>
      <c r="P92" s="83"/>
      <c r="Q92" s="84" t="n">
        <f aca="false">K40</f>
        <v>-0.829155862863726</v>
      </c>
      <c r="R92" s="84" t="n">
        <f aca="false">K40/K27</f>
        <v>-7.01766798783076</v>
      </c>
      <c r="S92" s="83"/>
      <c r="T92" s="84" t="n">
        <v>-14.3</v>
      </c>
      <c r="U92" s="84" t="n">
        <v>7.08</v>
      </c>
      <c r="V92" s="83"/>
      <c r="W92" s="36" t="n">
        <f aca="false">-(R92-T92)/($R$11*$R$12)*1000</f>
        <v>-3.28625090801861</v>
      </c>
      <c r="X92" s="36" t="n">
        <f aca="false">(U92)/($R$11*$R$12)*1000</f>
        <v>3.19494584837545</v>
      </c>
      <c r="Y92" s="37"/>
    </row>
    <row r="93" customFormat="false" ht="13.8" hidden="false" customHeight="false" outlineLevel="0" collapsed="false">
      <c r="A93" s="1" t="n">
        <v>-2.36861888111888</v>
      </c>
      <c r="B93" s="1" t="n">
        <v>-1.59055944055941</v>
      </c>
      <c r="C93" s="1" t="n">
        <v>-1.70463286713284</v>
      </c>
      <c r="D93" s="1" t="n">
        <v>-2.08531468531467</v>
      </c>
      <c r="E93" s="1" t="n">
        <v>-17.674410160355</v>
      </c>
      <c r="F93" s="1" t="n">
        <v>-1.36923076923076</v>
      </c>
      <c r="G93" s="1" t="n">
        <v>-2.19160839160837</v>
      </c>
      <c r="H93" s="1" t="n">
        <v>-1.31215034965033</v>
      </c>
      <c r="I93" s="1" t="n">
        <v>-1.14545454545453</v>
      </c>
      <c r="J93" s="1" t="n">
        <v>-1.07377622377618</v>
      </c>
      <c r="K93" s="1" t="n">
        <v>-1.64300699300699</v>
      </c>
      <c r="L93" s="1" t="n">
        <v>-0.573776223776231</v>
      </c>
      <c r="O93" s="34" t="str">
        <f aca="false">K17</f>
        <v>C054–A034</v>
      </c>
      <c r="P93" s="83"/>
      <c r="Q93" s="84" t="n">
        <f aca="false">K41</f>
        <v>-0.374861093962215</v>
      </c>
      <c r="R93" s="84" t="n">
        <f aca="false">K41/K28</f>
        <v>-2.77728502857412</v>
      </c>
      <c r="S93" s="83"/>
      <c r="T93" s="84" t="n">
        <v>0</v>
      </c>
      <c r="U93" s="84" t="n">
        <v>3.77</v>
      </c>
      <c r="V93" s="83"/>
      <c r="W93" s="36" t="n">
        <f aca="false">-(R93-T93)/($R$11*$R$12)*1000</f>
        <v>1.25328746776811</v>
      </c>
      <c r="X93" s="36" t="n">
        <f aca="false">(U93)/($R$11*$R$12)*1000</f>
        <v>1.70126353790614</v>
      </c>
      <c r="Y93" s="37" t="str">
        <f aca="false">IF(W93&gt;X93*5,"Hit","")</f>
        <v/>
      </c>
    </row>
    <row r="94" customFormat="false" ht="13.8" hidden="false" customHeight="false" outlineLevel="0" collapsed="false">
      <c r="A94" s="1" t="n">
        <v>-4.12937062937063</v>
      </c>
      <c r="B94" s="1" t="n">
        <v>-1.56576368412172</v>
      </c>
      <c r="C94" s="1" t="n">
        <v>-8.22631118881119</v>
      </c>
      <c r="D94" s="1" t="n">
        <v>-13.5612204511414</v>
      </c>
      <c r="E94" s="1" t="n">
        <v>-8.17220748313615</v>
      </c>
      <c r="F94" s="1" t="n">
        <v>-7.03793442687991</v>
      </c>
      <c r="G94" s="1" t="n">
        <v>-1.72465034965036</v>
      </c>
      <c r="H94" s="1" t="n">
        <v>-1.41608391608393</v>
      </c>
      <c r="I94" s="1" t="n">
        <v>-1.28924825174827</v>
      </c>
      <c r="J94" s="1" t="n">
        <v>-1.13295454545455</v>
      </c>
      <c r="K94" s="1" t="n">
        <v>-3.175</v>
      </c>
      <c r="L94" s="1" t="n">
        <v>-0.719405594405618</v>
      </c>
      <c r="O94" s="34" t="str">
        <f aca="false">K18</f>
        <v>C054–A050</v>
      </c>
      <c r="P94" s="83"/>
      <c r="Q94" s="84" t="n">
        <f aca="false">K42</f>
        <v>-0.962900769642343</v>
      </c>
      <c r="R94" s="84" t="n">
        <f aca="false">K42/K29</f>
        <v>-6.90479229651589</v>
      </c>
      <c r="S94" s="83"/>
      <c r="T94" s="84" t="n">
        <v>-6.55</v>
      </c>
      <c r="U94" s="84" t="n">
        <v>7.4</v>
      </c>
      <c r="V94" s="83"/>
      <c r="W94" s="36" t="n">
        <f aca="false">-(R94-T94)/($R$11*$R$12)*1000</f>
        <v>0.160104826947604</v>
      </c>
      <c r="X94" s="36" t="n">
        <f aca="false">(U94)/($R$11*$R$12)*1000</f>
        <v>3.33935018050542</v>
      </c>
      <c r="Y94" s="37" t="str">
        <f aca="false">IF(W94&gt;X94*5,"Hit","")</f>
        <v/>
      </c>
    </row>
    <row r="95" customFormat="false" ht="13.8" hidden="false" customHeight="false" outlineLevel="0" collapsed="false">
      <c r="A95" s="1" t="n">
        <v>-1.17517482517479</v>
      </c>
      <c r="B95" s="1" t="n">
        <v>0.350349650349672</v>
      </c>
      <c r="C95" s="1" t="n">
        <v>-1.45192307692307</v>
      </c>
      <c r="D95" s="1" t="n">
        <v>-2.06695804195805</v>
      </c>
      <c r="E95" s="1" t="n">
        <v>-5.36454505705</v>
      </c>
      <c r="F95" s="1" t="n">
        <v>-102.416867113099</v>
      </c>
      <c r="G95" s="1" t="n">
        <v>-1.70533216783214</v>
      </c>
      <c r="H95" s="1" t="n">
        <v>-1.25480769230768</v>
      </c>
      <c r="I95" s="1" t="n">
        <v>-1.66547202797202</v>
      </c>
      <c r="J95" s="1" t="n">
        <v>-0.850699300699301</v>
      </c>
      <c r="K95" s="1" t="n">
        <v>-1.9251748251748</v>
      </c>
      <c r="L95" s="1" t="n">
        <v>-0.28164335664338</v>
      </c>
      <c r="O95" s="34" t="str">
        <f aca="false">K19</f>
        <v>C054–A055</v>
      </c>
      <c r="P95" s="83"/>
      <c r="Q95" s="84" t="n">
        <f aca="false">K43</f>
        <v>-1.0541219080545</v>
      </c>
      <c r="R95" s="84" t="n">
        <f aca="false">K43/K30</f>
        <v>-9.20725562725809</v>
      </c>
      <c r="S95" s="83"/>
      <c r="T95" s="84" t="n">
        <v>-4.33</v>
      </c>
      <c r="U95" s="84" t="n">
        <v>2.55</v>
      </c>
      <c r="V95" s="83"/>
      <c r="W95" s="36" t="n">
        <f aca="false">-(R95-T95)/($R$11*$R$12)*1000</f>
        <v>2.2009276296291</v>
      </c>
      <c r="X95" s="36" t="n">
        <f aca="false">(U95)/($R$11*$R$12)*1000</f>
        <v>1.15072202166065</v>
      </c>
      <c r="Y95" s="37" t="str">
        <f aca="false">IF(W95&gt;X95*5,"Hit","")</f>
        <v/>
      </c>
    </row>
    <row r="96" customFormat="false" ht="13.8" hidden="false" customHeight="false" outlineLevel="0" collapsed="false">
      <c r="A96" s="1" t="n">
        <v>-2.19947552447553</v>
      </c>
      <c r="B96" s="1" t="n">
        <v>-1.62622377622376</v>
      </c>
      <c r="C96" s="1" t="n">
        <v>-3.06608391608389</v>
      </c>
      <c r="D96" s="1" t="n">
        <v>-3.25008741258741</v>
      </c>
      <c r="E96" s="1" t="n">
        <v>-52.4842243510116</v>
      </c>
      <c r="F96" s="1" t="n">
        <v>-2.21940559440558</v>
      </c>
      <c r="G96" s="1" t="n">
        <v>-0.928409090909089</v>
      </c>
      <c r="H96" s="1" t="n">
        <v>-0.830856643356617</v>
      </c>
      <c r="I96" s="1" t="n">
        <v>-1.08050699300695</v>
      </c>
      <c r="J96" s="1" t="n">
        <v>-0.136713286713277</v>
      </c>
      <c r="K96" s="1" t="n">
        <v>0.166258741258764</v>
      </c>
      <c r="L96" s="1" t="n">
        <v>-0.329108391608365</v>
      </c>
      <c r="O96" s="34" t="str">
        <f aca="false">L12</f>
        <v>C105–A024</v>
      </c>
      <c r="P96" s="83"/>
      <c r="Q96" s="84" t="n">
        <f aca="false">L36</f>
        <v>-3.9514014075812</v>
      </c>
      <c r="R96" s="84" t="n">
        <f aca="false">L36/L23</f>
        <v>-30.5206323678678</v>
      </c>
      <c r="S96" s="83"/>
      <c r="T96" s="84" t="n">
        <v>-7.83</v>
      </c>
      <c r="U96" s="84" t="n">
        <v>7.47</v>
      </c>
      <c r="V96" s="83"/>
      <c r="W96" s="36" t="n">
        <f aca="false">-(R96-T96)/($R$11*$R$12)*1000</f>
        <v>10.2394550396515</v>
      </c>
      <c r="X96" s="36" t="n">
        <f aca="false">(U96)/($R$11*$R$12)*1000</f>
        <v>3.37093862815884</v>
      </c>
      <c r="Y96" s="37" t="str">
        <f aca="false">IF(W96&gt;X96*5,"Hit","")</f>
        <v/>
      </c>
    </row>
    <row r="97" customFormat="false" ht="13.8" hidden="false" customHeight="false" outlineLevel="0" collapsed="false">
      <c r="A97" s="1" t="n">
        <v>-1.04667832167831</v>
      </c>
      <c r="B97" s="1" t="n">
        <v>-1.32185314685311</v>
      </c>
      <c r="C97" s="1" t="n">
        <v>-1.95288461538459</v>
      </c>
      <c r="D97" s="1" t="n">
        <v>-1.22902097902097</v>
      </c>
      <c r="E97" s="1" t="n">
        <v>-2.60952797202798</v>
      </c>
      <c r="F97" s="1" t="n">
        <v>-1.20524475524475</v>
      </c>
      <c r="G97" s="1" t="n">
        <v>-1.4944055944056</v>
      </c>
      <c r="H97" s="1" t="n">
        <v>-1.3521853146853</v>
      </c>
      <c r="I97" s="1" t="n">
        <v>-1.02194055944056</v>
      </c>
      <c r="J97" s="1" t="n">
        <v>-1.07561188811188</v>
      </c>
      <c r="K97" s="1" t="n">
        <v>-1.22552447552448</v>
      </c>
      <c r="L97" s="1" t="n">
        <v>-0.703671328671325</v>
      </c>
      <c r="O97" s="34" t="str">
        <f aca="false">L13</f>
        <v>C105–A027</v>
      </c>
      <c r="P97" s="83"/>
      <c r="Q97" s="84" t="n">
        <f aca="false">L37</f>
        <v>-12.7215167170359</v>
      </c>
      <c r="R97" s="84" t="n">
        <f aca="false">L37/L24</f>
        <v>-89.2881901807976</v>
      </c>
      <c r="S97" s="83"/>
      <c r="T97" s="84" t="n">
        <v>-6.68</v>
      </c>
      <c r="U97" s="84" t="n">
        <v>5.32</v>
      </c>
      <c r="V97" s="83"/>
      <c r="W97" s="36" t="n">
        <f aca="false">-(R97-T97)/($R$11*$R$12)*1000</f>
        <v>37.2780641610097</v>
      </c>
      <c r="X97" s="36" t="n">
        <f aca="false">(U97)/($R$11*$R$12)*1000</f>
        <v>2.40072202166065</v>
      </c>
      <c r="Y97" s="37" t="str">
        <f aca="false">IF(W97&gt;X97*5,"Hit","")</f>
        <v>Hit</v>
      </c>
    </row>
    <row r="98" customFormat="false" ht="13.8" hidden="false" customHeight="false" outlineLevel="0" collapsed="false">
      <c r="A98" s="1" t="n">
        <v>-1.46634615384619</v>
      </c>
      <c r="B98" s="1" t="n">
        <v>-1.82989510489512</v>
      </c>
      <c r="C98" s="1" t="n">
        <v>-1.37465034965034</v>
      </c>
      <c r="D98" s="1" t="n">
        <v>-1.39999999999999</v>
      </c>
      <c r="E98" s="1" t="n">
        <v>-1.89606643356644</v>
      </c>
      <c r="F98" s="1" t="n">
        <v>-1.19589160839163</v>
      </c>
      <c r="G98" s="1" t="n">
        <v>-0.895804195804191</v>
      </c>
      <c r="H98" s="1" t="n">
        <v>-1.24187062937065</v>
      </c>
      <c r="I98" s="1" t="n">
        <v>-1.22639860139857</v>
      </c>
      <c r="J98" s="1" t="n">
        <v>-1.36739510489511</v>
      </c>
      <c r="K98" s="1" t="n">
        <v>-25.1334791275539</v>
      </c>
      <c r="L98" s="1" t="n">
        <v>-3.34798951048951</v>
      </c>
      <c r="O98" s="34" t="str">
        <f aca="false">L14</f>
        <v>C105–A029</v>
      </c>
      <c r="P98" s="83"/>
      <c r="Q98" s="84" t="str">
        <f aca="false">L38</f>
        <v>X</v>
      </c>
      <c r="R98" s="84" t="e">
        <f aca="false">L38/L25</f>
        <v>#VALUE!</v>
      </c>
      <c r="S98" s="83"/>
      <c r="T98" s="84" t="n">
        <v>-0.08</v>
      </c>
      <c r="U98" s="84" t="n">
        <v>8.26</v>
      </c>
      <c r="V98" s="83"/>
      <c r="W98" s="36" t="e">
        <f aca="false">-(R98-T98)/($R$11*$R$12)*1000</f>
        <v>#VALUE!</v>
      </c>
      <c r="X98" s="36" t="n">
        <f aca="false">(U98)/($R$11*$R$12)*1000</f>
        <v>3.72743682310469</v>
      </c>
      <c r="Y98" s="37" t="e">
        <f aca="false">IF(W98&gt;X98*5,"Hit","")</f>
        <v>#VALUE!</v>
      </c>
    </row>
    <row r="99" customFormat="false" ht="13.8" hidden="false" customHeight="false" outlineLevel="0" collapsed="false">
      <c r="O99" s="34" t="str">
        <f aca="false">L15</f>
        <v>C105–A032</v>
      </c>
      <c r="P99" s="83"/>
      <c r="Q99" s="84" t="str">
        <f aca="false">L39</f>
        <v>X</v>
      </c>
      <c r="R99" s="84" t="e">
        <f aca="false">L39/L26</f>
        <v>#VALUE!</v>
      </c>
      <c r="S99" s="83"/>
      <c r="T99" s="84" t="n">
        <v>-5.78</v>
      </c>
      <c r="U99" s="84" t="n">
        <v>5.71</v>
      </c>
      <c r="V99" s="83"/>
      <c r="W99" s="36" t="e">
        <f aca="false">-(R99-T99)/($R$11*$R$12)*1000</f>
        <v>#VALUE!</v>
      </c>
      <c r="X99" s="36" t="n">
        <f aca="false">(U99)/($R$11*$R$12)*1000</f>
        <v>2.57671480144404</v>
      </c>
      <c r="Y99" s="37" t="e">
        <f aca="false">IF(W99&gt;X99*5,"Hit","")</f>
        <v>#VALUE!</v>
      </c>
    </row>
    <row r="100" customFormat="false" ht="13.8" hidden="false" customHeight="false" outlineLevel="0" collapsed="false">
      <c r="O100" s="34" t="str">
        <f aca="false">L16</f>
        <v>C105–A033</v>
      </c>
      <c r="P100" s="83"/>
      <c r="Q100" s="84" t="str">
        <f aca="false">L40</f>
        <v>X</v>
      </c>
      <c r="R100" s="84" t="e">
        <f aca="false">L40/L27</f>
        <v>#VALUE!</v>
      </c>
      <c r="S100" s="83"/>
      <c r="T100" s="84" t="n">
        <v>-8.94</v>
      </c>
      <c r="U100" s="84" t="n">
        <v>1.64</v>
      </c>
      <c r="V100" s="83"/>
      <c r="W100" s="36" t="e">
        <f aca="false">-(R100-T100)/($R$11*$R$12)*1000</f>
        <v>#VALUE!</v>
      </c>
      <c r="X100" s="36" t="n">
        <f aca="false">(U100)/($R$11*$R$12)*1000</f>
        <v>0.740072202166065</v>
      </c>
      <c r="Y100" s="37" t="e">
        <f aca="false">IF(W100&gt;X100*5,"Hit","")</f>
        <v>#VALUE!</v>
      </c>
    </row>
    <row r="101" customFormat="false" ht="13.8" hidden="false" customHeight="false" outlineLevel="0" collapsed="false">
      <c r="O101" s="34" t="str">
        <f aca="false">L17</f>
        <v>C105–A034</v>
      </c>
      <c r="P101" s="83"/>
      <c r="Q101" s="84" t="n">
        <f aca="false">L41</f>
        <v>-0.91616248919626</v>
      </c>
      <c r="R101" s="84" t="n">
        <f aca="false">L41/L28</f>
        <v>-9.15322535851679</v>
      </c>
      <c r="S101" s="83"/>
      <c r="T101" s="84" t="n">
        <v>-7.5</v>
      </c>
      <c r="U101" s="84" t="n">
        <v>2.97</v>
      </c>
      <c r="V101" s="83"/>
      <c r="W101" s="36" t="n">
        <f aca="false">-(R101-T101)/($R$11*$R$12)*1000</f>
        <v>0.746040324240429</v>
      </c>
      <c r="X101" s="36" t="n">
        <f aca="false">(U101)/($R$11*$R$12)*1000</f>
        <v>1.34025270758123</v>
      </c>
      <c r="Y101" s="37" t="str">
        <f aca="false">IF(W101&gt;X101*5,"Hit","")</f>
        <v/>
      </c>
    </row>
    <row r="102" customFormat="false" ht="13.8" hidden="false" customHeight="false" outlineLevel="0" collapsed="false">
      <c r="O102" s="34" t="str">
        <f aca="false">L18</f>
        <v>C105–A050</v>
      </c>
      <c r="P102" s="83"/>
      <c r="Q102" s="84" t="n">
        <f aca="false">L42</f>
        <v>-1.36441535992098</v>
      </c>
      <c r="R102" s="84" t="n">
        <f aca="false">L42/L29</f>
        <v>-10.6996237407256</v>
      </c>
      <c r="S102" s="83"/>
      <c r="T102" s="84" t="n">
        <v>-9.22</v>
      </c>
      <c r="U102" s="84" t="n">
        <v>2.8</v>
      </c>
      <c r="V102" s="83"/>
      <c r="W102" s="36" t="n">
        <f aca="false">-(R102-T102)/($R$11*$R$12)*1000</f>
        <v>0.667700244009739</v>
      </c>
      <c r="X102" s="36" t="n">
        <f aca="false">(U102)/($R$11*$R$12)*1000</f>
        <v>1.26353790613718</v>
      </c>
      <c r="Y102" s="37"/>
    </row>
    <row r="103" customFormat="false" ht="13.8" hidden="false" customHeight="false" outlineLevel="0" collapsed="false">
      <c r="O103" s="34" t="str">
        <f aca="false">L19</f>
        <v>C105–A055</v>
      </c>
      <c r="P103" s="83"/>
      <c r="Q103" s="84" t="n">
        <f aca="false">L43</f>
        <v>-0.837486109396251</v>
      </c>
      <c r="R103" s="84" t="n">
        <f aca="false">L43/L30</f>
        <v>-7.86781365536446</v>
      </c>
      <c r="S103" s="83"/>
      <c r="T103" s="84" t="n">
        <v>-6.2</v>
      </c>
      <c r="U103" s="84" t="n">
        <v>4.89</v>
      </c>
      <c r="V103" s="83"/>
      <c r="W103" s="36" t="n">
        <f aca="false">-(R103-T103)/($R$11*$R$12)*1000</f>
        <v>0.752623490687935</v>
      </c>
      <c r="X103" s="36" t="n">
        <f aca="false">(U103)/($R$11*$R$12)*1000</f>
        <v>2.20667870036101</v>
      </c>
      <c r="Y103" s="37" t="str">
        <f aca="false">IF(W103&gt;X103*5,"Hit","")</f>
        <v/>
      </c>
    </row>
    <row r="104" customFormat="false" ht="13.8" hidden="false" customHeight="false" outlineLevel="0" collapsed="false">
      <c r="O104" s="34" t="str">
        <f aca="false">M12</f>
        <v>C139–A024</v>
      </c>
      <c r="P104" s="83"/>
      <c r="Q104" s="84" t="n">
        <f aca="false">M36</f>
        <v>-0.772589208544283</v>
      </c>
      <c r="R104" s="84" t="n">
        <f aca="false">M36/M23</f>
        <v>-6.61413246320507</v>
      </c>
      <c r="S104" s="83"/>
      <c r="T104" s="84" t="n">
        <v>-16.31</v>
      </c>
      <c r="U104" s="84" t="n">
        <v>7.57</v>
      </c>
      <c r="V104" s="83"/>
      <c r="W104" s="36" t="n">
        <f aca="false">-(R104-T104)/($R$11*$R$12)*1000</f>
        <v>-4.37539148772334</v>
      </c>
      <c r="X104" s="36" t="n">
        <f aca="false">(U104)/($R$11*$R$12)*1000</f>
        <v>3.41606498194946</v>
      </c>
      <c r="Y104" s="37"/>
    </row>
    <row r="105" customFormat="false" ht="13.8" hidden="false" customHeight="false" outlineLevel="0" collapsed="false">
      <c r="O105" s="34" t="str">
        <f aca="false">M13</f>
        <v>C139–A027</v>
      </c>
      <c r="P105" s="83"/>
      <c r="Q105" s="84" t="n">
        <f aca="false">M37</f>
        <v>-0.760159690496758</v>
      </c>
      <c r="R105" s="84" t="n">
        <f aca="false">M37/M24</f>
        <v>-5.90735605549718</v>
      </c>
      <c r="S105" s="83"/>
      <c r="T105" s="84" t="n">
        <v>-7.54</v>
      </c>
      <c r="U105" s="84" t="n">
        <v>4.83</v>
      </c>
      <c r="V105" s="83"/>
      <c r="W105" s="36" t="n">
        <f aca="false">-(R105-T105)/($R$11*$R$12)*1000</f>
        <v>-0.736752682537375</v>
      </c>
      <c r="X105" s="36" t="n">
        <f aca="false">(U105)/($R$11*$R$12)*1000</f>
        <v>2.17960288808664</v>
      </c>
      <c r="Y105" s="37"/>
    </row>
    <row r="106" customFormat="false" ht="13.8" hidden="false" customHeight="false" outlineLevel="0" collapsed="false">
      <c r="O106" s="34" t="str">
        <f aca="false">M14</f>
        <v>C139–A029</v>
      </c>
      <c r="P106" s="83"/>
      <c r="Q106" s="84" t="str">
        <f aca="false">M38</f>
        <v>X</v>
      </c>
      <c r="R106" s="84" t="e">
        <f aca="false">M38/M25</f>
        <v>#VALUE!</v>
      </c>
      <c r="S106" s="83"/>
      <c r="T106" s="84" t="n">
        <v>-4.21</v>
      </c>
      <c r="U106" s="84" t="n">
        <v>2.91</v>
      </c>
      <c r="V106" s="83"/>
      <c r="W106" s="36" t="e">
        <f aca="false">-(R106-T106)/($R$11*$R$12)*1000</f>
        <v>#VALUE!</v>
      </c>
      <c r="X106" s="36" t="n">
        <f aca="false">(U106)/($R$11*$R$12)*1000</f>
        <v>1.31317689530686</v>
      </c>
      <c r="Y106" s="37" t="e">
        <f aca="false">IF(W106&gt;X106*5,"Hit","")</f>
        <v>#VALUE!</v>
      </c>
    </row>
    <row r="107" customFormat="false" ht="13.8" hidden="false" customHeight="false" outlineLevel="0" collapsed="false">
      <c r="O107" s="34" t="str">
        <f aca="false">M15</f>
        <v>C139–A032</v>
      </c>
      <c r="P107" s="83"/>
      <c r="Q107" s="84" t="str">
        <f aca="false">M39</f>
        <v>X</v>
      </c>
      <c r="R107" s="84" t="e">
        <f aca="false">M39/M26</f>
        <v>#VALUE!</v>
      </c>
      <c r="S107" s="83"/>
      <c r="T107" s="84" t="n">
        <v>-4.23</v>
      </c>
      <c r="U107" s="84" t="n">
        <v>1.08</v>
      </c>
      <c r="V107" s="83"/>
      <c r="W107" s="36" t="e">
        <f aca="false">-(R107-T107)/($R$11*$R$12)*1000</f>
        <v>#VALUE!</v>
      </c>
      <c r="X107" s="36" t="n">
        <f aca="false">(U107)/($R$11*$R$12)*1000</f>
        <v>0.487364620938628</v>
      </c>
      <c r="Y107" s="37" t="e">
        <f aca="false">IF(W107&gt;X107*5,"Hit","")</f>
        <v>#VALUE!</v>
      </c>
    </row>
    <row r="108" customFormat="false" ht="13.8" hidden="false" customHeight="false" outlineLevel="0" collapsed="false">
      <c r="O108" s="34" t="str">
        <f aca="false">M16</f>
        <v>C139–A033</v>
      </c>
      <c r="P108" s="83"/>
      <c r="Q108" s="84" t="str">
        <f aca="false">M40</f>
        <v>X</v>
      </c>
      <c r="R108" s="84" t="e">
        <f aca="false">M40/M27</f>
        <v>#VALUE!</v>
      </c>
      <c r="S108" s="83"/>
      <c r="T108" s="84" t="n">
        <v>-4.54</v>
      </c>
      <c r="U108" s="84" t="n">
        <v>2.89</v>
      </c>
      <c r="V108" s="83"/>
      <c r="W108" s="36" t="e">
        <f aca="false">-(R108-T108)/($R$11*$R$12)*1000</f>
        <v>#VALUE!</v>
      </c>
      <c r="X108" s="36" t="n">
        <f aca="false">(U108)/($R$11*$R$12)*1000</f>
        <v>1.30415162454874</v>
      </c>
      <c r="Y108" s="37" t="e">
        <f aca="false">IF(W108&gt;X108*5,"Hit","")</f>
        <v>#VALUE!</v>
      </c>
    </row>
    <row r="109" customFormat="false" ht="13.8" hidden="false" customHeight="false" outlineLevel="0" collapsed="false">
      <c r="O109" s="34" t="str">
        <f aca="false">M17</f>
        <v>C139–A034</v>
      </c>
      <c r="P109" s="83"/>
      <c r="Q109" s="84" t="n">
        <f aca="false">M41</f>
        <v>-0.32591677984938</v>
      </c>
      <c r="R109" s="84" t="n">
        <f aca="false">M41/M28</f>
        <v>-3.12839105621106</v>
      </c>
      <c r="S109" s="83"/>
      <c r="T109" s="84" t="n">
        <v>-1.41</v>
      </c>
      <c r="U109" s="84" t="n">
        <v>2.71</v>
      </c>
      <c r="V109" s="83"/>
      <c r="W109" s="36" t="n">
        <f aca="false">-(R109-T109)/($R$11*$R$12)*1000</f>
        <v>0.775447227532069</v>
      </c>
      <c r="X109" s="36" t="n">
        <f aca="false">(U109)/($R$11*$R$12)*1000</f>
        <v>1.22292418772563</v>
      </c>
      <c r="Y109" s="37" t="str">
        <f aca="false">IF(W109&gt;X109*5,"Hit","")</f>
        <v/>
      </c>
    </row>
    <row r="110" customFormat="false" ht="13.8" hidden="false" customHeight="false" outlineLevel="0" collapsed="false">
      <c r="O110" s="34" t="str">
        <f aca="false">M18</f>
        <v>C139–A050</v>
      </c>
      <c r="P110" s="83"/>
      <c r="Q110" s="84" t="n">
        <f aca="false">M42</f>
        <v>-0.427822364901017</v>
      </c>
      <c r="R110" s="84" t="n">
        <f aca="false">M42/M29</f>
        <v>-3.42450045016935</v>
      </c>
      <c r="S110" s="83"/>
      <c r="T110" s="84" t="n">
        <v>-13.89</v>
      </c>
      <c r="U110" s="84" t="n">
        <v>8.59</v>
      </c>
      <c r="V110" s="83"/>
      <c r="W110" s="36" t="n">
        <f aca="false">-(R110-T110)/($R$11*$R$12)*1000</f>
        <v>-4.72269835281167</v>
      </c>
      <c r="X110" s="36" t="n">
        <f aca="false">(U110)/($R$11*$R$12)*1000</f>
        <v>3.87635379061372</v>
      </c>
      <c r="Y110" s="37" t="str">
        <f aca="false">IF(W110&gt;X110*5,"Hit","")</f>
        <v/>
      </c>
    </row>
    <row r="111" customFormat="false" ht="13.8" hidden="false" customHeight="false" outlineLevel="0" collapsed="false">
      <c r="O111" s="85" t="str">
        <f aca="false">M19</f>
        <v>C139–A055</v>
      </c>
      <c r="P111" s="86"/>
      <c r="Q111" s="87" t="n">
        <f aca="false">M43</f>
        <v>-2.41486603284358</v>
      </c>
      <c r="R111" s="87" t="n">
        <f aca="false">M43/M30</f>
        <v>-24.0570705026346</v>
      </c>
      <c r="S111" s="86"/>
      <c r="T111" s="87" t="n">
        <v>-2.96</v>
      </c>
      <c r="U111" s="87" t="n">
        <v>1.29</v>
      </c>
      <c r="V111" s="86"/>
      <c r="W111" s="88" t="n">
        <f aca="false">-(R111-T111)/($R$11*$R$12)*1000</f>
        <v>9.52033867447408</v>
      </c>
      <c r="X111" s="88" t="n">
        <f aca="false">(U111)/($R$11*$R$12)*1000</f>
        <v>0.582129963898917</v>
      </c>
      <c r="Y111" s="89"/>
      <c r="Z111" s="0" t="s">
        <v>105</v>
      </c>
    </row>
    <row r="113" customFormat="false" ht="14.25" hidden="false" customHeight="false" outlineLevel="0" collapsed="false">
      <c r="O113" s="90"/>
      <c r="Q113" s="1" t="s">
        <v>148</v>
      </c>
    </row>
    <row r="114" customFormat="false" ht="14.25" hidden="false" customHeight="false" outlineLevel="0" collapsed="false">
      <c r="Q114" s="1" t="s">
        <v>140</v>
      </c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2023-02-23T16:33:59Z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