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gdp" sheetId="1" r:id="rId4"/>
    <sheet state="visible" name="population" sheetId="2" r:id="rId5"/>
    <sheet state="visible" name="country_info" sheetId="3" r:id="rId6"/>
    <sheet state="visible" name="gdp_per_capita" sheetId="4" r:id="rId7"/>
    <sheet state="visible" name="total_mil" sheetId="5" r:id="rId8"/>
    <sheet state="visible" name="mil_spend_percent_gdp" sheetId="6" r:id="rId9"/>
    <sheet state="visible" name="mil_spend_per_capita" sheetId="7" r:id="rId10"/>
    <sheet state="visible" name="total_education_spending" sheetId="8" r:id="rId11"/>
    <sheet state="visible" name="education_spend_percent_gdp" sheetId="9" r:id="rId12"/>
    <sheet state="visible" name="education_spend_per_capita" sheetId="10" r:id="rId13"/>
    <sheet state="visible" name="total_health_spending" sheetId="11" r:id="rId14"/>
    <sheet state="visible" name="health_spend_percent_gdp" sheetId="12" r:id="rId15"/>
    <sheet state="visible" name="health_spend_per_capita" sheetId="13" r:id="rId16"/>
    <sheet state="visible" name="total_spending_avg" sheetId="14" r:id="rId17"/>
    <sheet state="visible" name="gdp_stacked" sheetId="15" r:id="rId18"/>
    <sheet state="visible" name="per_cap_avg" sheetId="16" r:id="rId19"/>
    <sheet state="visible" name="growth_value" sheetId="17" r:id="rId20"/>
    <sheet state="visible" name="growth_rate" sheetId="18" r:id="rId21"/>
    <sheet state="visible" name="sums_for_pie" sheetId="19" r:id="rId22"/>
  </sheets>
  <definedNames/>
  <calcPr/>
</workbook>
</file>

<file path=xl/sharedStrings.xml><?xml version="1.0" encoding="utf-8"?>
<sst xmlns="http://schemas.openxmlformats.org/spreadsheetml/2006/main" count="315" uniqueCount="32">
  <si>
    <t>Country</t>
  </si>
  <si>
    <t>2013</t>
  </si>
  <si>
    <t>2014</t>
  </si>
  <si>
    <t>2015</t>
  </si>
  <si>
    <t>2016</t>
  </si>
  <si>
    <t>2017</t>
  </si>
  <si>
    <t>Average</t>
  </si>
  <si>
    <t>United States</t>
  </si>
  <si>
    <t>China</t>
  </si>
  <si>
    <t>Japan</t>
  </si>
  <si>
    <t>United Kingdom</t>
  </si>
  <si>
    <t>Italy</t>
  </si>
  <si>
    <t>Germany</t>
  </si>
  <si>
    <t>Russia</t>
  </si>
  <si>
    <t>Australia</t>
  </si>
  <si>
    <t>Brazil</t>
  </si>
  <si>
    <t>India</t>
  </si>
  <si>
    <t>Mexico</t>
  </si>
  <si>
    <t>Argentina</t>
  </si>
  <si>
    <t>GDP</t>
  </si>
  <si>
    <t>Population</t>
  </si>
  <si>
    <t>Growth Value</t>
  </si>
  <si>
    <t>Growth Rate</t>
  </si>
  <si>
    <t>Sum</t>
  </si>
  <si>
    <t xml:space="preserve">Argentina </t>
  </si>
  <si>
    <t>Military</t>
  </si>
  <si>
    <t>Healthcare</t>
  </si>
  <si>
    <t>Education</t>
  </si>
  <si>
    <t>Total GDP</t>
  </si>
  <si>
    <t>Other</t>
  </si>
  <si>
    <t xml:space="preserve">GDP </t>
  </si>
  <si>
    <t xml:space="preserve">Military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</si>
</sst>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1" xfId="0" applyAlignment="1" applyFont="1" applyNumberFormat="1">
      <alignment horizontal="right"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1" xfId="0" applyFont="1" applyNumberFormat="1"/>
    <xf borderId="0" fillId="0" fontId="2" numFmtId="11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2">
    <tableStyle count="3" pivot="0" name="total_gdp-style">
      <tableStyleElement dxfId="1" type="headerRow"/>
      <tableStyleElement dxfId="2" type="firstRowStripe"/>
      <tableStyleElement dxfId="2" type="secondRowStripe"/>
    </tableStyle>
    <tableStyle count="3" pivot="0" name="population-style">
      <tableStyleElement dxfId="1" type="headerRow"/>
      <tableStyleElement dxfId="2" type="firstRowStripe"/>
      <tableStyleElement dxfId="2" type="secondRowStripe"/>
    </tableStyle>
    <tableStyle count="2" pivot="0" name="country_info-style">
      <tableStyleElement dxfId="2" type="firstRowStripe"/>
      <tableStyleElement dxfId="2" type="secondRowStripe"/>
    </tableStyle>
    <tableStyle count="3" pivot="0" name="gdp_per_capita-style">
      <tableStyleElement dxfId="1" type="headerRow"/>
      <tableStyleElement dxfId="2" type="firstRowStripe"/>
      <tableStyleElement dxfId="2" type="secondRowStripe"/>
    </tableStyle>
    <tableStyle count="3" pivot="0" name="total_mil-style">
      <tableStyleElement dxfId="1" type="headerRow"/>
      <tableStyleElement dxfId="2" type="firstRowStripe"/>
      <tableStyleElement dxfId="2" type="secondRowStripe"/>
    </tableStyle>
    <tableStyle count="3" pivot="0" name="mil_spend_per_capita-style">
      <tableStyleElement dxfId="1" type="headerRow"/>
      <tableStyleElement dxfId="2" type="firstRowStripe"/>
      <tableStyleElement dxfId="2" type="secondRowStripe"/>
    </tableStyle>
    <tableStyle count="2" pivot="0" name="total_spending_avg-style">
      <tableStyleElement dxfId="2" type="firstRowStripe"/>
      <tableStyleElement dxfId="2" type="secondRowStripe"/>
    </tableStyle>
    <tableStyle count="2" pivot="0" name="total_spending_avg-style 2">
      <tableStyleElement dxfId="2" type="firstRowStripe"/>
      <tableStyleElement dxfId="2" type="secondRowStripe"/>
    </tableStyle>
    <tableStyle count="2" pivot="0" name="gdp_stacked-style">
      <tableStyleElement dxfId="2" type="firstRowStripe"/>
      <tableStyleElement dxfId="2" type="secondRowStripe"/>
    </tableStyle>
    <tableStyle count="2" pivot="0" name="per_cap_avg-style">
      <tableStyleElement dxfId="2" type="firstRowStripe"/>
      <tableStyleElement dxfId="2" type="secondRowStripe"/>
    </tableStyle>
    <tableStyle count="2" pivot="0" name="growth_value-style">
      <tableStyleElement dxfId="2" type="firstRowStripe"/>
      <tableStyleElement dxfId="2" type="secondRowStripe"/>
    </tableStyle>
    <tableStyle count="2" pivot="0" name="growth_rate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3" displayName="Table_1" id="1">
  <tableColumns count="7">
    <tableColumn name="Country" id="1"/>
    <tableColumn name="2013" id="2"/>
    <tableColumn name="2014" id="3"/>
    <tableColumn name="2015" id="4"/>
    <tableColumn name="2016" id="5"/>
    <tableColumn name="2017" id="6"/>
    <tableColumn name="Average" id="7"/>
  </tableColumns>
  <tableStyleInfo name="total_gdp-style" showColumnStripes="0" showFirstColumn="1" showLastColumn="1" showRowStripes="1"/>
</table>
</file>

<file path=xl/tables/table10.xml><?xml version="1.0" encoding="utf-8"?>
<table xmlns="http://schemas.openxmlformats.org/spreadsheetml/2006/main" headerRowCount="0" ref="B2:B13" displayName="Table_10" id="10">
  <tableColumns count="1">
    <tableColumn name="Column1" id="1"/>
  </tableColumns>
  <tableStyleInfo name="per_cap_avg-style" showColumnStripes="0" showFirstColumn="1" showLastColumn="1" showRowStripes="1"/>
</table>
</file>

<file path=xl/tables/table11.xml><?xml version="1.0" encoding="utf-8"?>
<table xmlns="http://schemas.openxmlformats.org/spreadsheetml/2006/main" headerRowCount="0" ref="B2:D13" displayName="Table_11" id="11">
  <tableColumns count="3">
    <tableColumn name="Column1" id="1"/>
    <tableColumn name="Column2" id="2"/>
    <tableColumn name="Column3" id="3"/>
  </tableColumns>
  <tableStyleInfo name="growth_value-style" showColumnStripes="0" showFirstColumn="1" showLastColumn="1" showRowStripes="1"/>
</table>
</file>

<file path=xl/tables/table12.xml><?xml version="1.0" encoding="utf-8"?>
<table xmlns="http://schemas.openxmlformats.org/spreadsheetml/2006/main" headerRowCount="0" ref="B2:B13" displayName="Table_12" id="12">
  <tableColumns count="1">
    <tableColumn name="Column1" id="1"/>
  </tableColumns>
  <tableStyleInfo name="growth_rate-style" showColumnStripes="0" showFirstColumn="1" showLastColumn="1" showRowStripes="1"/>
</table>
</file>

<file path=xl/tables/table2.xml><?xml version="1.0" encoding="utf-8"?>
<table xmlns="http://schemas.openxmlformats.org/spreadsheetml/2006/main" ref="A1:F13" displayName="Table_2" id="2">
  <tableColumns count="6">
    <tableColumn name="Country" id="1"/>
    <tableColumn name="2013" id="2"/>
    <tableColumn name="2014" id="3"/>
    <tableColumn name="2015" id="4"/>
    <tableColumn name="2016" id="5"/>
    <tableColumn name="2017" id="6"/>
  </tableColumns>
  <tableStyleInfo name="population-style" showColumnStripes="0" showFirstColumn="1" showLastColumn="1" showRowStripes="1"/>
</table>
</file>

<file path=xl/tables/table3.xml><?xml version="1.0" encoding="utf-8"?>
<table xmlns="http://schemas.openxmlformats.org/spreadsheetml/2006/main" headerRowCount="0" ref="A2:C13" displayName="Table_3" id="3">
  <tableColumns count="3">
    <tableColumn name="Column1" id="1"/>
    <tableColumn name="Column2" id="2"/>
    <tableColumn name="Column3" id="3"/>
  </tableColumns>
  <tableStyleInfo name="country_info-style" showColumnStripes="0" showFirstColumn="1" showLastColumn="1" showRowStripes="1"/>
</table>
</file>

<file path=xl/tables/table4.xml><?xml version="1.0" encoding="utf-8"?>
<table xmlns="http://schemas.openxmlformats.org/spreadsheetml/2006/main" ref="A1:G13" displayName="Table_4" id="4">
  <tableColumns count="7">
    <tableColumn name="Country" id="1"/>
    <tableColumn name="2013" id="2"/>
    <tableColumn name="2014" id="3"/>
    <tableColumn name="2015" id="4"/>
    <tableColumn name="2016" id="5"/>
    <tableColumn name="2017" id="6"/>
    <tableColumn name="Average" id="7"/>
  </tableColumns>
  <tableStyleInfo name="gdp_per_capita-style" showColumnStripes="0" showFirstColumn="1" showLastColumn="1" showRowStripes="1"/>
</table>
</file>

<file path=xl/tables/table5.xml><?xml version="1.0" encoding="utf-8"?>
<table xmlns="http://schemas.openxmlformats.org/spreadsheetml/2006/main" ref="A1:J13" displayName="Table_5" id="5">
  <tableColumns count="10">
    <tableColumn name="Country" id="1"/>
    <tableColumn name="2013" id="2"/>
    <tableColumn name="2014" id="3"/>
    <tableColumn name="2015" id="4"/>
    <tableColumn name="2016" id="5"/>
    <tableColumn name="2017" id="6"/>
    <tableColumn name="Average" id="7"/>
    <tableColumn name="Growth Value" id="8"/>
    <tableColumn name="Growth Rate" id="9"/>
    <tableColumn name="Sum" id="10"/>
  </tableColumns>
  <tableStyleInfo name="total_mil-style" showColumnStripes="0" showFirstColumn="1" showLastColumn="1" showRowStripes="1"/>
</table>
</file>

<file path=xl/tables/table6.xml><?xml version="1.0" encoding="utf-8"?>
<table xmlns="http://schemas.openxmlformats.org/spreadsheetml/2006/main" ref="A1:G13" displayName="Table_6" id="6">
  <tableColumns count="7">
    <tableColumn name="Country" id="1"/>
    <tableColumn name="2013" id="2"/>
    <tableColumn name="2014" id="3"/>
    <tableColumn name="2015" id="4"/>
    <tableColumn name="2016" id="5"/>
    <tableColumn name="2017" id="6"/>
    <tableColumn name="Average" id="7"/>
  </tableColumns>
  <tableStyleInfo name="mil_spend_per_capita-style" showColumnStripes="0" showFirstColumn="1" showLastColumn="1" showRowStripes="1"/>
</table>
</file>

<file path=xl/tables/table7.xml><?xml version="1.0" encoding="utf-8"?>
<table xmlns="http://schemas.openxmlformats.org/spreadsheetml/2006/main" headerRowCount="0" ref="B1:D13" displayName="Table_7" id="7">
  <tableColumns count="3">
    <tableColumn name="Column1" id="1"/>
    <tableColumn name="Column2" id="2"/>
    <tableColumn name="Column3" id="3"/>
  </tableColumns>
  <tableStyleInfo name="total_spending_avg-style" showColumnStripes="0" showFirstColumn="1" showLastColumn="1" showRowStripes="1"/>
</table>
</file>

<file path=xl/tables/table8.xml><?xml version="1.0" encoding="utf-8"?>
<table xmlns="http://schemas.openxmlformats.org/spreadsheetml/2006/main" headerRowCount="0" ref="A2:A13" displayName="Table_8" id="8">
  <tableColumns count="1">
    <tableColumn name="Column1" id="1"/>
  </tableColumns>
  <tableStyleInfo name="total_spending_avg-style 2" showColumnStripes="0" showFirstColumn="1" showLastColumn="1" showRowStripes="1"/>
</table>
</file>

<file path=xl/tables/table9.xml><?xml version="1.0" encoding="utf-8"?>
<table xmlns="http://schemas.openxmlformats.org/spreadsheetml/2006/main" headerRowCount="0" ref="B2:F13" display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gdp_stack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0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1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" width="15.33"/>
    <col customWidth="1" min="3" max="4" width="13.11"/>
    <col customWidth="1" min="5" max="5" width="14.67"/>
    <col customWidth="1" min="6" max="6" width="16.1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7</v>
      </c>
      <c r="B2" s="1">
        <v>1.6784849196E13</v>
      </c>
      <c r="C2" s="1">
        <v>1.7527163695E13</v>
      </c>
      <c r="D2" s="1">
        <v>1.822470444E13</v>
      </c>
      <c r="E2" s="1">
        <v>1.8714960538E13</v>
      </c>
      <c r="F2" s="1">
        <v>1.9519353692E13</v>
      </c>
      <c r="G2" s="3">
        <f t="shared" ref="G2:G13" si="1">AVERAGE(B2:F2)</f>
        <v>18154206312200</v>
      </c>
    </row>
    <row r="3" ht="15.75" customHeight="1">
      <c r="A3" s="1" t="s">
        <v>8</v>
      </c>
      <c r="B3" s="1">
        <v>9.57040623565964E12</v>
      </c>
      <c r="C3" s="1">
        <v>1.0475682920594459E13</v>
      </c>
      <c r="D3" s="1">
        <v>1.1061553079876355E13</v>
      </c>
      <c r="E3" s="1">
        <v>1.123327653673715E13</v>
      </c>
      <c r="F3" s="1">
        <v>1.2310409370892762E13</v>
      </c>
      <c r="G3" s="3">
        <f t="shared" si="1"/>
        <v>10930265628752</v>
      </c>
    </row>
    <row r="4" ht="15.75" customHeight="1">
      <c r="A4" s="1" t="s">
        <v>9</v>
      </c>
      <c r="B4" s="1">
        <v>5.155717056270827E12</v>
      </c>
      <c r="C4" s="1">
        <v>4.850413536037841E12</v>
      </c>
      <c r="D4" s="1">
        <v>4.389475622588974E12</v>
      </c>
      <c r="E4" s="1">
        <v>4.922538141454615E12</v>
      </c>
      <c r="F4" s="1">
        <v>4.866864409657679E12</v>
      </c>
      <c r="G4" s="3">
        <f t="shared" si="1"/>
        <v>4837001753202</v>
      </c>
    </row>
    <row r="5" ht="15.75" customHeight="1">
      <c r="A5" s="1" t="s">
        <v>10</v>
      </c>
      <c r="B5" s="1">
        <v>2.786022872706815E12</v>
      </c>
      <c r="C5" s="1">
        <v>3.0638032402080054E12</v>
      </c>
      <c r="D5" s="1">
        <v>2.9285910020025137E12</v>
      </c>
      <c r="E5" s="1">
        <v>2.694283209613294E12</v>
      </c>
      <c r="F5" s="1">
        <v>2.6662291799580073E12</v>
      </c>
      <c r="G5" s="3">
        <f t="shared" si="1"/>
        <v>2827785900898</v>
      </c>
    </row>
    <row r="6" ht="15.75" customHeight="1">
      <c r="A6" s="1" t="s">
        <v>11</v>
      </c>
      <c r="B6" s="1">
        <v>2.141315327318207E12</v>
      </c>
      <c r="C6" s="1">
        <v>2.1591339197437651E12</v>
      </c>
      <c r="D6" s="1">
        <v>1.8358992373200383E12</v>
      </c>
      <c r="E6" s="1">
        <v>1.875797463583867E12</v>
      </c>
      <c r="F6" s="1">
        <v>1.9617961973543564E12</v>
      </c>
      <c r="G6" s="3">
        <f t="shared" si="1"/>
        <v>1994788429064</v>
      </c>
    </row>
    <row r="7" ht="15.75" customHeight="1">
      <c r="A7" s="1" t="s">
        <v>12</v>
      </c>
      <c r="B7" s="1">
        <v>3.7327434462189185E12</v>
      </c>
      <c r="C7" s="1">
        <v>3.8839201552922583E12</v>
      </c>
      <c r="D7" s="1">
        <v>3.356235704119753E12</v>
      </c>
      <c r="E7" s="1">
        <v>3.4674980021043276E12</v>
      </c>
      <c r="F7" s="1">
        <v>3.682602479929418E12</v>
      </c>
      <c r="G7" s="3">
        <f t="shared" si="1"/>
        <v>3624599957533</v>
      </c>
    </row>
    <row r="8" ht="15.75" customHeight="1">
      <c r="A8" s="1" t="s">
        <v>13</v>
      </c>
      <c r="B8" s="1">
        <v>2.2924732466210806E12</v>
      </c>
      <c r="C8" s="1">
        <v>2.0592419654908254E12</v>
      </c>
      <c r="D8" s="1">
        <v>1.363481063446766E12</v>
      </c>
      <c r="E8" s="1">
        <v>1.2767869792218135E12</v>
      </c>
      <c r="F8" s="1">
        <v>1.5741993870708982E12</v>
      </c>
      <c r="G8" s="3">
        <f t="shared" si="1"/>
        <v>1713236528370</v>
      </c>
    </row>
    <row r="9" ht="15.75" customHeight="1">
      <c r="A9" s="1" t="s">
        <v>14</v>
      </c>
      <c r="B9" s="1">
        <v>1.576184467015492E12</v>
      </c>
      <c r="C9" s="1">
        <v>1.467483705131736E12</v>
      </c>
      <c r="D9" s="1">
        <v>1.351693984524503E12</v>
      </c>
      <c r="E9" s="1">
        <v>1.2088469937399915E12</v>
      </c>
      <c r="F9" s="1">
        <v>1.329188475752319E12</v>
      </c>
      <c r="G9" s="3">
        <f t="shared" si="1"/>
        <v>1386679525233</v>
      </c>
    </row>
    <row r="10" ht="15.75" customHeight="1">
      <c r="A10" s="1" t="s">
        <v>15</v>
      </c>
      <c r="B10" s="1">
        <v>2.4728069199016743E12</v>
      </c>
      <c r="C10" s="1">
        <v>2.4559936251593706E12</v>
      </c>
      <c r="D10" s="1">
        <v>1.8022143737413206E12</v>
      </c>
      <c r="E10" s="1">
        <v>1.7957001689914932E12</v>
      </c>
      <c r="F10" s="1">
        <v>2.0628310459359531E12</v>
      </c>
      <c r="G10" s="3">
        <f t="shared" si="1"/>
        <v>2117909226746</v>
      </c>
    </row>
    <row r="11" ht="15.75" customHeight="1">
      <c r="A11" s="1" t="s">
        <v>16</v>
      </c>
      <c r="B11" s="1">
        <v>1.8567221213945347E12</v>
      </c>
      <c r="C11" s="1">
        <v>2.0391274462985496E12</v>
      </c>
      <c r="D11" s="1">
        <v>2.1035878170417832E12</v>
      </c>
      <c r="E11" s="1">
        <v>2.294797978291985E12</v>
      </c>
      <c r="F11" s="1">
        <v>2.6527546858345913E12</v>
      </c>
      <c r="G11" s="3">
        <f t="shared" si="1"/>
        <v>2189398009772</v>
      </c>
    </row>
    <row r="12" ht="15.75" customHeight="1">
      <c r="A12" s="2" t="s">
        <v>17</v>
      </c>
      <c r="B12" s="4">
        <v>1.27444E12</v>
      </c>
      <c r="C12" s="4">
        <v>1.31535E12</v>
      </c>
      <c r="D12" s="4">
        <v>1.17187E12</v>
      </c>
      <c r="E12" s="4">
        <v>1.07849E12</v>
      </c>
      <c r="F12" s="4">
        <v>1.15891E12</v>
      </c>
      <c r="G12" s="5">
        <f t="shared" si="1"/>
        <v>1199812000000</v>
      </c>
    </row>
    <row r="13" ht="15.75" customHeight="1">
      <c r="A13" s="2" t="s">
        <v>18</v>
      </c>
      <c r="B13" s="4">
        <v>5.52025E11</v>
      </c>
      <c r="C13" s="4">
        <v>5.2632E11</v>
      </c>
      <c r="D13" s="4">
        <v>5.94749E11</v>
      </c>
      <c r="E13" s="4">
        <v>5.57531E11</v>
      </c>
      <c r="F13" s="4">
        <v>6.43629E11</v>
      </c>
      <c r="G13" s="5">
        <f t="shared" si="1"/>
        <v>574850800000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" width="14.0"/>
    <col customWidth="1" min="3" max="6" width="10.56"/>
  </cols>
  <sheetData>
    <row r="1" ht="15.75" customHeight="1">
      <c r="A1" s="9" t="s">
        <v>0</v>
      </c>
      <c r="B1" s="9">
        <v>2013.0</v>
      </c>
      <c r="C1" s="9">
        <v>2014.0</v>
      </c>
      <c r="D1" s="9">
        <v>2015.0</v>
      </c>
      <c r="E1" s="9">
        <v>2016.0</v>
      </c>
      <c r="F1" s="9">
        <v>2017.0</v>
      </c>
      <c r="G1" s="7" t="s">
        <v>6</v>
      </c>
    </row>
    <row r="2" ht="15.75" customHeight="1">
      <c r="A2" s="9" t="s">
        <v>7</v>
      </c>
      <c r="B2" s="11">
        <f>total_education_spending!B2/population!B2</f>
        <v>2393.987488</v>
      </c>
      <c r="C2" s="11">
        <f>total_education_spending!C2/population!C2</f>
        <v>2493.381988</v>
      </c>
      <c r="D2" s="11">
        <f>total_education_spending!D2/population!D2</f>
        <v>2563.895339</v>
      </c>
      <c r="E2" s="11">
        <f>total_education_spending!E2/population!E2</f>
        <v>2591.975605</v>
      </c>
      <c r="F2" s="11">
        <f>total_education_spending!F2/population!F2</f>
        <v>2681.848561</v>
      </c>
      <c r="G2" s="11">
        <f t="shared" ref="G2:G13" si="1">AVERAGE(B2:F2)</f>
        <v>2545.017796</v>
      </c>
    </row>
    <row r="3" ht="15.75" customHeight="1">
      <c r="A3" s="9" t="s">
        <v>8</v>
      </c>
      <c r="B3" s="11">
        <f>total_education_spending!B3/population!B3</f>
        <v>125.1801264</v>
      </c>
      <c r="C3" s="11">
        <f>total_education_spending!C3/population!C3</f>
        <v>137.6215852</v>
      </c>
      <c r="D3" s="11">
        <f>total_education_spending!D3/population!D3</f>
        <v>143.8529193</v>
      </c>
      <c r="E3" s="11">
        <f>total_education_spending!E3/population!E3</f>
        <v>145.2644406</v>
      </c>
      <c r="F3" s="11">
        <f>total_education_spending!F3/population!F3</f>
        <v>158.8169317</v>
      </c>
      <c r="G3" s="11">
        <f t="shared" si="1"/>
        <v>142.1472006</v>
      </c>
    </row>
    <row r="4" ht="15.75" customHeight="1">
      <c r="A4" s="9" t="s">
        <v>9</v>
      </c>
      <c r="B4" s="11">
        <f>total_education_spending!B4/population!B4</f>
        <v>1306.320373</v>
      </c>
      <c r="C4" s="11">
        <f>total_education_spending!C4/population!C4</f>
        <v>1178.179704</v>
      </c>
      <c r="D4" s="11">
        <f>total_education_spending!D4/population!D4</f>
        <v>1024.807104</v>
      </c>
      <c r="E4" s="11">
        <f>total_education_spending!E4/population!E4</f>
        <v>1094.968585</v>
      </c>
      <c r="F4" s="11">
        <f>total_education_spending!F4/population!F4</f>
        <v>1086.46239</v>
      </c>
      <c r="G4" s="11">
        <f t="shared" si="1"/>
        <v>1138.147631</v>
      </c>
    </row>
    <row r="5" ht="15.75" customHeight="1">
      <c r="A5" s="9" t="s">
        <v>10</v>
      </c>
      <c r="B5" s="11">
        <f>total_education_spending!B5/population!B5</f>
        <v>2285.388225</v>
      </c>
      <c r="C5" s="11">
        <f>total_education_spending!C5/population!C5</f>
        <v>2613.823428</v>
      </c>
      <c r="D5" s="11">
        <f>total_education_spending!D5/population!D5</f>
        <v>2456.822624</v>
      </c>
      <c r="E5" s="11">
        <f>total_education_spending!E5/population!E5</f>
        <v>2201.287812</v>
      </c>
      <c r="F5" s="11">
        <f>total_education_spending!F5/population!F5</f>
        <v>2190.440498</v>
      </c>
      <c r="G5" s="11">
        <f t="shared" si="1"/>
        <v>2349.552517</v>
      </c>
    </row>
    <row r="6" ht="15.75" customHeight="1">
      <c r="A6" s="9" t="s">
        <v>11</v>
      </c>
      <c r="B6" s="10">
        <f>total_education_spending!B6/population!B6</f>
        <v>1400.14031</v>
      </c>
      <c r="C6" s="10">
        <f>total_education_spending!C6/population!C6</f>
        <v>1377.434453</v>
      </c>
      <c r="D6" s="10">
        <f>total_education_spending!D6/population!D6</f>
        <v>1172.498268</v>
      </c>
      <c r="E6" s="10">
        <f>total_education_spending!E6/population!E6</f>
        <v>1142.639425</v>
      </c>
      <c r="F6" s="10">
        <f>total_education_spending!F6/population!F6</f>
        <v>1199.919508</v>
      </c>
      <c r="G6" s="10">
        <f t="shared" si="1"/>
        <v>1258.526393</v>
      </c>
    </row>
    <row r="7" ht="15.75" customHeight="1">
      <c r="A7" s="9" t="s">
        <v>12</v>
      </c>
      <c r="B7" s="11">
        <f>total_education_spending!B7/population!B7</f>
        <v>2114.547966</v>
      </c>
      <c r="C7" s="11">
        <f>total_education_spending!C7/population!C7</f>
        <v>2192.337851</v>
      </c>
      <c r="D7" s="11">
        <f>total_education_spending!D7/population!D7</f>
        <v>1842.015456</v>
      </c>
      <c r="E7" s="11">
        <f>total_education_spending!E7/population!E7</f>
        <v>1885.312803</v>
      </c>
      <c r="F7" s="11">
        <f>total_education_spending!F7/population!F7</f>
        <v>1987.974352</v>
      </c>
      <c r="G7" s="11">
        <f t="shared" si="1"/>
        <v>2004.437686</v>
      </c>
    </row>
    <row r="8" ht="15.75" customHeight="1">
      <c r="A8" s="9" t="s">
        <v>13</v>
      </c>
      <c r="B8" s="10">
        <f>total_education_spending!B8/population!B8</f>
        <v>550.8229396</v>
      </c>
      <c r="C8" s="10">
        <f>total_education_spending!C8/population!C8</f>
        <v>519.1677569</v>
      </c>
      <c r="D8" s="10">
        <f>total_education_spending!D8/population!D8</f>
        <v>336.5868716</v>
      </c>
      <c r="E8" s="10">
        <f>total_education_spending!E8/population!E8</f>
        <v>311.4448257</v>
      </c>
      <c r="F8" s="10">
        <f>total_education_spending!F8/population!F8</f>
        <v>384.0111229</v>
      </c>
      <c r="G8" s="10">
        <f t="shared" si="1"/>
        <v>420.4067033</v>
      </c>
    </row>
    <row r="9" ht="15.75" customHeight="1">
      <c r="A9" s="9" t="s">
        <v>14</v>
      </c>
      <c r="B9" s="10">
        <f>total_education_spending!B9/population!B9</f>
        <v>3292.710388</v>
      </c>
      <c r="C9" s="10">
        <f>total_education_spending!C9/population!C9</f>
        <v>2958.279884</v>
      </c>
      <c r="D9" s="10">
        <f>total_education_spending!D9/population!D9</f>
        <v>2783.85224</v>
      </c>
      <c r="E9" s="10">
        <f>total_education_spending!E9/population!E9</f>
        <v>2443.012388</v>
      </c>
      <c r="F9" s="10">
        <f>total_education_spending!F9/population!F9</f>
        <v>2633.682376</v>
      </c>
      <c r="G9" s="10">
        <f t="shared" si="1"/>
        <v>2822.307455</v>
      </c>
    </row>
    <row r="10" ht="15.75" customHeight="1">
      <c r="A10" s="9" t="s">
        <v>15</v>
      </c>
      <c r="B10" s="11">
        <f>total_education_spending!B10/population!B10</f>
        <v>673.3971295</v>
      </c>
      <c r="C10" s="11">
        <f>total_education_spending!C10/population!C10</f>
        <v>673.2071689</v>
      </c>
      <c r="D10" s="11">
        <f>total_education_spending!D10/population!D10</f>
        <v>528.3663389</v>
      </c>
      <c r="E10" s="11">
        <f>total_education_spending!E10/population!E10</f>
        <v>520.8595616</v>
      </c>
      <c r="F10" s="11">
        <f>total_education_spending!F10/population!F10</f>
        <v>595.0571156</v>
      </c>
      <c r="G10" s="11">
        <f t="shared" si="1"/>
        <v>598.1774629</v>
      </c>
    </row>
    <row r="11" ht="15.75" customHeight="1">
      <c r="A11" s="9" t="s">
        <v>16</v>
      </c>
      <c r="B11" s="10">
        <f>total_education_spending!B11/population!B11</f>
        <v>44.09189104</v>
      </c>
      <c r="C11" s="10">
        <f>total_education_spending!C11/population!C11</f>
        <v>47.90234114</v>
      </c>
      <c r="D11" s="10">
        <f>total_education_spending!D11/population!D11</f>
        <v>48.8789056</v>
      </c>
      <c r="E11" s="10">
        <f>total_education_spending!E11/population!E11</f>
        <v>52.27335189</v>
      </c>
      <c r="F11" s="10">
        <f>total_education_spending!F11/population!F11</f>
        <v>60.37513695</v>
      </c>
      <c r="G11" s="10">
        <f t="shared" si="1"/>
        <v>50.70432532</v>
      </c>
    </row>
    <row r="12" ht="15.75" customHeight="1">
      <c r="A12" s="7" t="s">
        <v>17</v>
      </c>
      <c r="B12" s="10">
        <f>total_education_spending!B12/population!B12</f>
        <v>481.5473341</v>
      </c>
      <c r="C12" s="10">
        <f>total_education_spending!C12/population!C12</f>
        <v>549.9051369</v>
      </c>
      <c r="D12" s="10">
        <f>total_education_spending!D12/population!D12</f>
        <v>487.5102573</v>
      </c>
      <c r="E12" s="10">
        <f>total_education_spending!E12/population!E12</f>
        <v>414.919079</v>
      </c>
      <c r="F12" s="10">
        <f>total_education_spending!F12/population!F12</f>
        <v>441.0874172</v>
      </c>
      <c r="G12" s="10">
        <f t="shared" si="1"/>
        <v>474.9938449</v>
      </c>
    </row>
    <row r="13" ht="15.75" customHeight="1">
      <c r="A13" s="7" t="s">
        <v>18</v>
      </c>
      <c r="B13" s="10">
        <f>total_education_spending!B13/population!B13</f>
        <v>669.4943249</v>
      </c>
      <c r="C13" s="10">
        <f>total_education_spending!C13/population!C13</f>
        <v>615.2088339</v>
      </c>
      <c r="D13" s="10">
        <f>total_education_spending!D13/population!D13</f>
        <v>710.6680823</v>
      </c>
      <c r="E13" s="10">
        <f>total_education_spending!E13/population!E13</f>
        <v>632.6322482</v>
      </c>
      <c r="F13" s="10">
        <f>total_education_spending!F13/population!F13</f>
        <v>710.1139196</v>
      </c>
      <c r="G13" s="10">
        <f t="shared" si="1"/>
        <v>667.6234818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2" width="13.56"/>
    <col customWidth="1" min="3" max="3" width="12.33"/>
    <col customWidth="1" min="4" max="4" width="13.0"/>
    <col customWidth="1" min="5" max="5" width="13.33"/>
    <col customWidth="1" min="6" max="6" width="12.11"/>
    <col customWidth="1" min="8" max="8" width="13.11"/>
    <col customWidth="1" min="10" max="10" width="14.67"/>
  </cols>
  <sheetData>
    <row r="1" ht="15.75" customHeight="1">
      <c r="A1" s="9" t="s">
        <v>0</v>
      </c>
      <c r="B1" s="9">
        <v>2013.0</v>
      </c>
      <c r="C1" s="9">
        <v>2014.0</v>
      </c>
      <c r="D1" s="9">
        <v>2015.0</v>
      </c>
      <c r="E1" s="9">
        <v>2016.0</v>
      </c>
      <c r="F1" s="9">
        <v>2017.0</v>
      </c>
      <c r="G1" s="7" t="s">
        <v>6</v>
      </c>
      <c r="H1" s="7" t="s">
        <v>21</v>
      </c>
      <c r="I1" s="7" t="s">
        <v>22</v>
      </c>
      <c r="J1" s="7" t="s">
        <v>23</v>
      </c>
    </row>
    <row r="2" ht="15.75" customHeight="1">
      <c r="A2" s="9" t="s">
        <v>7</v>
      </c>
      <c r="B2" s="9">
        <f>health_spend_per_capita!B2 * population!B2</f>
        <v>2717305559941</v>
      </c>
      <c r="C2" s="9">
        <f>health_spend_per_capita!C2 * population!C2</f>
        <v>2872224582139</v>
      </c>
      <c r="D2" s="9">
        <f>health_spend_per_capita!D2 * population!D2</f>
        <v>3043177452119</v>
      </c>
      <c r="E2" s="9">
        <f>health_spend_per_capita!E2 * population!E2</f>
        <v>3189972639694</v>
      </c>
      <c r="F2" s="9">
        <f>health_spend_per_capita!F2 * population!F2</f>
        <v>3317982401028</v>
      </c>
      <c r="G2" s="10">
        <f t="shared" ref="G2:G13" si="1">AVERAGE(B2:F2)</f>
        <v>3028132526984</v>
      </c>
      <c r="H2" s="10">
        <f t="shared" ref="H2:H13" si="2">F2-B2</f>
        <v>600676841086</v>
      </c>
      <c r="I2" s="10">
        <f t="shared" ref="I2:I13" si="3">(F2-B2)/B2 * 100</f>
        <v>22.10560527</v>
      </c>
      <c r="J2" s="10">
        <f t="shared" ref="J2:J13" si="4">SUM(B2:F2)</f>
        <v>15140662634920</v>
      </c>
    </row>
    <row r="3" ht="15.75" customHeight="1">
      <c r="A3" s="9" t="s">
        <v>8</v>
      </c>
      <c r="B3" s="9">
        <f>health_spend_per_capita!B3 * population!B3</f>
        <v>442562340221</v>
      </c>
      <c r="C3" s="9">
        <f>health_spend_per_capita!C3 * population!C3</f>
        <v>490194934182</v>
      </c>
      <c r="D3" s="9">
        <f>health_spend_per_capita!D3 * population!D3</f>
        <v>534918537146</v>
      </c>
      <c r="E3" s="9">
        <f>health_spend_per_capita!E3 * population!E3</f>
        <v>545068932360</v>
      </c>
      <c r="F3" s="9">
        <f>health_spend_per_capita!F3 * population!F3</f>
        <v>606210563598</v>
      </c>
      <c r="G3" s="10">
        <f t="shared" si="1"/>
        <v>523791061501</v>
      </c>
      <c r="H3" s="10">
        <f t="shared" si="2"/>
        <v>163648223377</v>
      </c>
      <c r="I3" s="10">
        <f t="shared" si="3"/>
        <v>36.9774399</v>
      </c>
      <c r="J3" s="10">
        <f t="shared" si="4"/>
        <v>2618955307507</v>
      </c>
    </row>
    <row r="4" ht="15.75" customHeight="1">
      <c r="A4" s="9" t="s">
        <v>9</v>
      </c>
      <c r="B4" s="9">
        <f>health_spend_per_capita!B4 * population!B4</f>
        <v>552615147694</v>
      </c>
      <c r="C4" s="9">
        <f>health_spend_per_capita!C4 * population!C4</f>
        <v>521739995645</v>
      </c>
      <c r="D4" s="9">
        <f>health_spend_per_capita!D4 * population!D4</f>
        <v>474665216501</v>
      </c>
      <c r="E4" s="9">
        <f>health_spend_per_capita!E4 * population!E4</f>
        <v>530128726316</v>
      </c>
      <c r="F4" s="9">
        <f>health_spend_per_capita!F4 * population!F4</f>
        <v>522488912333</v>
      </c>
      <c r="G4" s="10">
        <f t="shared" si="1"/>
        <v>520327599698</v>
      </c>
      <c r="H4" s="10">
        <f t="shared" si="2"/>
        <v>-30126235361</v>
      </c>
      <c r="I4" s="10">
        <f t="shared" si="3"/>
        <v>-5.451576108</v>
      </c>
      <c r="J4" s="10">
        <f t="shared" si="4"/>
        <v>2601637998488</v>
      </c>
    </row>
    <row r="5" ht="15.75" customHeight="1">
      <c r="A5" s="9" t="s">
        <v>10</v>
      </c>
      <c r="B5" s="9">
        <f>health_spend_per_capita!B5 * population!B5</f>
        <v>278974363987</v>
      </c>
      <c r="C5" s="9">
        <f>health_spend_per_capita!C5 * population!C5</f>
        <v>306271009306</v>
      </c>
      <c r="D5" s="9">
        <f>health_spend_per_capita!D5 * population!D5</f>
        <v>291233688174</v>
      </c>
      <c r="E5" s="9">
        <f>health_spend_per_capita!E5 * population!E5</f>
        <v>266782872478</v>
      </c>
      <c r="F5" s="9">
        <f>health_spend_per_capita!F5 * population!F5</f>
        <v>262822911969</v>
      </c>
      <c r="G5" s="10">
        <f t="shared" si="1"/>
        <v>281216969183</v>
      </c>
      <c r="H5" s="10">
        <f t="shared" si="2"/>
        <v>-16151452018</v>
      </c>
      <c r="I5" s="10">
        <f t="shared" si="3"/>
        <v>-5.78958288</v>
      </c>
      <c r="J5" s="10">
        <f t="shared" si="4"/>
        <v>1406084845914</v>
      </c>
    </row>
    <row r="6" ht="15.75" customHeight="1">
      <c r="A6" s="9" t="s">
        <v>11</v>
      </c>
      <c r="B6" s="9">
        <f>health_spend_per_capita!B6 * population!B6</f>
        <v>189691319827</v>
      </c>
      <c r="C6" s="9">
        <f>health_spend_per_capita!C6 * population!C6</f>
        <v>191745718068</v>
      </c>
      <c r="D6" s="9">
        <f>health_spend_per_capita!D6 * population!D6</f>
        <v>162495095331</v>
      </c>
      <c r="E6" s="9">
        <f>health_spend_per_capita!E6 * population!E6</f>
        <v>163678051602</v>
      </c>
      <c r="F6" s="9">
        <f>health_spend_per_capita!F6 * population!F6</f>
        <v>170091289184</v>
      </c>
      <c r="G6" s="10">
        <f t="shared" si="1"/>
        <v>175540294802</v>
      </c>
      <c r="H6" s="10">
        <f t="shared" si="2"/>
        <v>-19600030642</v>
      </c>
      <c r="I6" s="10">
        <f t="shared" si="3"/>
        <v>-10.33259227</v>
      </c>
      <c r="J6" s="10">
        <f t="shared" si="4"/>
        <v>877701474011</v>
      </c>
    </row>
    <row r="7" ht="15.75" customHeight="1">
      <c r="A7" s="9" t="s">
        <v>12</v>
      </c>
      <c r="B7" s="9">
        <f>health_spend_per_capita!B7 * population!B7</f>
        <v>411036196993</v>
      </c>
      <c r="C7" s="9">
        <f>health_spend_per_capita!C7 * population!C7</f>
        <v>429557001270</v>
      </c>
      <c r="D7" s="9">
        <f>health_spend_per_capita!D7 * population!D7</f>
        <v>377572387595</v>
      </c>
      <c r="E7" s="9">
        <f>health_spend_per_capita!E7 * population!E7</f>
        <v>390500203076</v>
      </c>
      <c r="F7" s="9">
        <f>health_spend_per_capita!F7 * population!F7</f>
        <v>417638830370</v>
      </c>
      <c r="G7" s="10">
        <f t="shared" si="1"/>
        <v>405260923861</v>
      </c>
      <c r="H7" s="10">
        <f t="shared" si="2"/>
        <v>6602633377</v>
      </c>
      <c r="I7" s="10">
        <f t="shared" si="3"/>
        <v>1.606338669</v>
      </c>
      <c r="J7" s="10">
        <f t="shared" si="4"/>
        <v>2026304619303</v>
      </c>
    </row>
    <row r="8" ht="15.75" customHeight="1">
      <c r="A8" s="9" t="s">
        <v>13</v>
      </c>
      <c r="B8" s="9">
        <f>health_spend_per_capita!B8 * population!B8</f>
        <v>115821128703</v>
      </c>
      <c r="C8" s="9">
        <f>health_spend_per_capita!C8 * population!C8</f>
        <v>106088466028</v>
      </c>
      <c r="D8" s="9">
        <f>health_spend_per_capita!D8 * population!D8</f>
        <v>71768306218</v>
      </c>
      <c r="E8" s="9">
        <f>health_spend_per_capita!E8 * population!E8</f>
        <v>67104457439</v>
      </c>
      <c r="F8" s="9">
        <f>health_spend_per_capita!F8 * population!F8</f>
        <v>83760740279</v>
      </c>
      <c r="G8" s="10">
        <f t="shared" si="1"/>
        <v>88908619733</v>
      </c>
      <c r="H8" s="10">
        <f t="shared" si="2"/>
        <v>-32060388425</v>
      </c>
      <c r="I8" s="10">
        <f t="shared" si="3"/>
        <v>-27.68094974</v>
      </c>
      <c r="J8" s="10">
        <f t="shared" si="4"/>
        <v>444543098667</v>
      </c>
    </row>
    <row r="9" ht="15.75" customHeight="1">
      <c r="A9" s="9" t="s">
        <v>14</v>
      </c>
      <c r="B9" s="9">
        <f>health_spend_per_capita!B9 * population!B9</f>
        <v>134466603179</v>
      </c>
      <c r="C9" s="9">
        <f>health_spend_per_capita!C9 * population!C9</f>
        <v>131649721377</v>
      </c>
      <c r="D9" s="9">
        <f>health_spend_per_capita!D9 * population!D9</f>
        <v>115754596917</v>
      </c>
      <c r="E9" s="9">
        <f>health_spend_per_capita!E9 * population!E9</f>
        <v>120267870057</v>
      </c>
      <c r="F9" s="9">
        <f>health_spend_per_capita!F9 * population!F9</f>
        <v>130605941057</v>
      </c>
      <c r="G9" s="10">
        <f t="shared" si="1"/>
        <v>126548946517</v>
      </c>
      <c r="H9" s="10">
        <f t="shared" si="2"/>
        <v>-3860662122</v>
      </c>
      <c r="I9" s="10">
        <f t="shared" si="3"/>
        <v>-2.871093663</v>
      </c>
      <c r="J9" s="10">
        <f t="shared" si="4"/>
        <v>632744732587</v>
      </c>
    </row>
    <row r="10" ht="15.75" customHeight="1">
      <c r="A10" s="9" t="s">
        <v>15</v>
      </c>
      <c r="B10" s="9">
        <f>health_spend_per_capita!B10 * population!B10</f>
        <v>197246945562</v>
      </c>
      <c r="C10" s="9">
        <f>health_spend_per_capita!C10 * population!C10</f>
        <v>206220272722</v>
      </c>
      <c r="D10" s="9">
        <f>health_spend_per_capita!D10 * population!D10</f>
        <v>159858073313</v>
      </c>
      <c r="E10" s="9">
        <f>health_spend_per_capita!E10 * population!E10</f>
        <v>165221407622</v>
      </c>
      <c r="F10" s="9">
        <f>health_spend_per_capita!F10 * population!F10</f>
        <v>194386814620</v>
      </c>
      <c r="G10" s="10">
        <f t="shared" si="1"/>
        <v>184586702768</v>
      </c>
      <c r="H10" s="10">
        <f t="shared" si="2"/>
        <v>-2860130942</v>
      </c>
      <c r="I10" s="10">
        <f t="shared" si="3"/>
        <v>-1.450025466</v>
      </c>
      <c r="J10" s="10">
        <f t="shared" si="4"/>
        <v>922933513840</v>
      </c>
    </row>
    <row r="11" ht="15.75" customHeight="1">
      <c r="A11" s="9" t="s">
        <v>16</v>
      </c>
      <c r="B11" s="9">
        <f>health_spend_per_capita!B11 * population!B11</f>
        <v>71879031307</v>
      </c>
      <c r="C11" s="9">
        <f>health_spend_per_capita!C11 * population!C11</f>
        <v>73945725070</v>
      </c>
      <c r="D11" s="9">
        <f>health_spend_per_capita!D11 * population!D11</f>
        <v>77190118898</v>
      </c>
      <c r="E11" s="9">
        <f>health_spend_per_capita!E11 * population!E11</f>
        <v>80268659255</v>
      </c>
      <c r="F11" s="9">
        <f>health_spend_per_capita!F11 * population!F11</f>
        <v>92795932180</v>
      </c>
      <c r="G11" s="10">
        <f t="shared" si="1"/>
        <v>79215893342</v>
      </c>
      <c r="H11" s="10">
        <f t="shared" si="2"/>
        <v>20916900873</v>
      </c>
      <c r="I11" s="10">
        <f t="shared" si="3"/>
        <v>29.10014297</v>
      </c>
      <c r="J11" s="10">
        <f t="shared" si="4"/>
        <v>396079466711</v>
      </c>
    </row>
    <row r="12" ht="15.75" customHeight="1">
      <c r="A12" s="7" t="s">
        <v>17</v>
      </c>
      <c r="B12" s="10">
        <f>health_spend_per_capita!B12 * population!B12</f>
        <v>75711874452</v>
      </c>
      <c r="C12" s="10">
        <f>health_spend_per_capita!C12 * population!C12</f>
        <v>74015303733</v>
      </c>
      <c r="D12" s="10">
        <f>health_spend_per_capita!D12 * population!D12</f>
        <v>67858791012</v>
      </c>
      <c r="E12" s="10">
        <f>health_spend_per_capita!E12 * population!E12</f>
        <v>60531944104</v>
      </c>
      <c r="F12" s="10">
        <f>health_spend_per_capita!F12 * population!F12</f>
        <v>63894184514</v>
      </c>
      <c r="G12" s="10">
        <f t="shared" si="1"/>
        <v>68402419563</v>
      </c>
      <c r="H12" s="10">
        <f t="shared" si="2"/>
        <v>-11817689938</v>
      </c>
      <c r="I12" s="10">
        <f t="shared" si="3"/>
        <v>-15.60876682</v>
      </c>
      <c r="J12" s="10">
        <f t="shared" si="4"/>
        <v>342012097815</v>
      </c>
    </row>
    <row r="13" ht="15.75" customHeight="1">
      <c r="A13" s="7" t="s">
        <v>24</v>
      </c>
      <c r="B13" s="10">
        <f>health_spend_per_capita!B13 * population!B13</f>
        <v>59998122863</v>
      </c>
      <c r="C13" s="10">
        <f>health_spend_per_capita!C13 * population!C13</f>
        <v>54882264017</v>
      </c>
      <c r="D13" s="10">
        <f>health_spend_per_capita!D13 * population!D13</f>
        <v>66055926601</v>
      </c>
      <c r="E13" s="10">
        <f>health_spend_per_capita!E13 * population!E13</f>
        <v>50282974176</v>
      </c>
      <c r="F13" s="10">
        <f>health_spend_per_capita!F13 * population!F13</f>
        <v>67371656872</v>
      </c>
      <c r="G13" s="10">
        <f t="shared" si="1"/>
        <v>59718188906</v>
      </c>
      <c r="H13" s="10">
        <f t="shared" si="2"/>
        <v>7373534009</v>
      </c>
      <c r="I13" s="10">
        <f t="shared" si="3"/>
        <v>12.28960784</v>
      </c>
      <c r="J13" s="10">
        <f t="shared" si="4"/>
        <v>298590944528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6" width="10.56"/>
  </cols>
  <sheetData>
    <row r="1" ht="15.75" customHeight="1">
      <c r="A1" s="9" t="s">
        <v>0</v>
      </c>
      <c r="B1" s="9">
        <v>2013.0</v>
      </c>
      <c r="C1" s="9">
        <v>2014.0</v>
      </c>
      <c r="D1" s="9">
        <v>2015.0</v>
      </c>
      <c r="E1" s="9">
        <v>2016.0</v>
      </c>
      <c r="F1" s="9">
        <v>2017.0</v>
      </c>
      <c r="G1" s="7" t="s">
        <v>6</v>
      </c>
    </row>
    <row r="2" ht="15.75" customHeight="1">
      <c r="A2" s="9" t="s">
        <v>7</v>
      </c>
      <c r="B2" s="9">
        <v>16.2104225</v>
      </c>
      <c r="C2" s="9">
        <v>16.4064484</v>
      </c>
      <c r="D2" s="9">
        <v>16.7107525</v>
      </c>
      <c r="E2" s="9">
        <v>17.0489826</v>
      </c>
      <c r="F2" s="9">
        <v>17.0036144</v>
      </c>
      <c r="G2" s="10">
        <f t="shared" ref="G2:G13" si="1">AVERAGE(B2:F2)</f>
        <v>16.67604408</v>
      </c>
    </row>
    <row r="3" ht="15.75" customHeight="1">
      <c r="A3" s="9" t="s">
        <v>8</v>
      </c>
      <c r="B3" s="9">
        <v>4.71002245</v>
      </c>
      <c r="C3" s="9">
        <v>4.77322769</v>
      </c>
      <c r="D3" s="9">
        <v>4.8887229</v>
      </c>
      <c r="E3" s="9">
        <v>4.98199066</v>
      </c>
      <c r="F3" s="9">
        <v>5.15119171</v>
      </c>
      <c r="G3" s="10">
        <f t="shared" si="1"/>
        <v>4.901031082</v>
      </c>
    </row>
    <row r="4" ht="15.75" customHeight="1">
      <c r="A4" s="9" t="s">
        <v>9</v>
      </c>
      <c r="B4" s="9">
        <v>10.7915936</v>
      </c>
      <c r="C4" s="9">
        <v>10.8320494</v>
      </c>
      <c r="D4" s="9">
        <v>10.8855066</v>
      </c>
      <c r="E4" s="9">
        <v>10.83461</v>
      </c>
      <c r="F4" s="9">
        <v>10.7963429</v>
      </c>
      <c r="G4" s="10">
        <f t="shared" si="1"/>
        <v>10.8280205</v>
      </c>
    </row>
    <row r="5" ht="15.75" customHeight="1">
      <c r="A5" s="9" t="s">
        <v>10</v>
      </c>
      <c r="B5" s="9">
        <v>9.97855186</v>
      </c>
      <c r="C5" s="9">
        <v>9.95758438</v>
      </c>
      <c r="D5" s="9">
        <v>9.904352190000001</v>
      </c>
      <c r="E5" s="9">
        <v>9.86671162</v>
      </c>
      <c r="F5" s="9">
        <v>9.82511234</v>
      </c>
      <c r="G5" s="10">
        <f t="shared" si="1"/>
        <v>9.906462478</v>
      </c>
    </row>
    <row r="6" ht="15.75" customHeight="1">
      <c r="A6" s="9" t="s">
        <v>11</v>
      </c>
      <c r="B6" s="9">
        <v>8.77543831</v>
      </c>
      <c r="C6" s="9">
        <v>8.86791897</v>
      </c>
      <c r="D6" s="9">
        <v>8.85689163</v>
      </c>
      <c r="E6" s="9">
        <v>8.72533035</v>
      </c>
      <c r="F6" s="9">
        <v>8.6777401</v>
      </c>
      <c r="G6" s="10">
        <f t="shared" si="1"/>
        <v>8.780663872</v>
      </c>
    </row>
    <row r="7" ht="15.75" customHeight="1">
      <c r="A7" s="9" t="s">
        <v>12</v>
      </c>
      <c r="B7" s="9">
        <v>10.9918718</v>
      </c>
      <c r="C7" s="9">
        <v>11.0158396</v>
      </c>
      <c r="D7" s="9">
        <v>11.1780195</v>
      </c>
      <c r="E7" s="9">
        <v>11.2304363</v>
      </c>
      <c r="F7" s="9">
        <v>11.3222961</v>
      </c>
      <c r="G7" s="10">
        <f t="shared" si="1"/>
        <v>11.14769266</v>
      </c>
    </row>
    <row r="8" ht="15.75" customHeight="1">
      <c r="A8" s="9" t="s">
        <v>13</v>
      </c>
      <c r="B8" s="9">
        <v>5.07980919</v>
      </c>
      <c r="C8" s="9">
        <v>5.18022871</v>
      </c>
      <c r="D8" s="9">
        <v>5.29560423</v>
      </c>
      <c r="E8" s="9">
        <v>5.26521969</v>
      </c>
      <c r="F8" s="9">
        <v>5.34388065</v>
      </c>
      <c r="G8" s="10">
        <f t="shared" si="1"/>
        <v>5.232948494</v>
      </c>
    </row>
    <row r="9" ht="15.75" customHeight="1">
      <c r="A9" s="9" t="s">
        <v>14</v>
      </c>
      <c r="B9" s="9">
        <v>8.67564774</v>
      </c>
      <c r="C9" s="9">
        <v>9.03597069</v>
      </c>
      <c r="D9" s="9">
        <v>9.32331181</v>
      </c>
      <c r="E9" s="9">
        <v>9.20071316</v>
      </c>
      <c r="F9" s="9">
        <v>9.20544815</v>
      </c>
      <c r="G9" s="10">
        <f t="shared" si="1"/>
        <v>9.08821831</v>
      </c>
    </row>
    <row r="10" ht="15.75" customHeight="1">
      <c r="A10" s="9" t="s">
        <v>15</v>
      </c>
      <c r="B10" s="9">
        <v>7.97721243</v>
      </c>
      <c r="C10" s="9">
        <v>8.39624977</v>
      </c>
      <c r="D10" s="9">
        <v>8.87090969</v>
      </c>
      <c r="E10" s="9">
        <v>9.20742226</v>
      </c>
      <c r="F10" s="9">
        <v>9.46933746</v>
      </c>
      <c r="G10" s="10">
        <f t="shared" si="1"/>
        <v>8.784226322</v>
      </c>
    </row>
    <row r="11" ht="15.75" customHeight="1">
      <c r="A11" s="9" t="s">
        <v>16</v>
      </c>
      <c r="B11" s="14">
        <v>3.74944162</v>
      </c>
      <c r="C11" s="14">
        <v>3.61956549</v>
      </c>
      <c r="D11" s="14">
        <v>3.59565997</v>
      </c>
      <c r="E11" s="14">
        <v>3.51098323</v>
      </c>
      <c r="F11" s="14">
        <v>3.53500652</v>
      </c>
      <c r="G11" s="10">
        <f t="shared" si="1"/>
        <v>3.602131366</v>
      </c>
    </row>
    <row r="12" ht="15.75" customHeight="1">
      <c r="A12" s="7" t="s">
        <v>17</v>
      </c>
      <c r="B12" s="6">
        <v>5.9407773</v>
      </c>
      <c r="C12" s="6">
        <v>5.63038635</v>
      </c>
      <c r="D12" s="6">
        <v>5.79708719</v>
      </c>
      <c r="E12" s="6">
        <v>5.61569786</v>
      </c>
      <c r="F12" s="6">
        <v>5.51889515</v>
      </c>
      <c r="G12" s="10">
        <f t="shared" si="1"/>
        <v>5.70056877</v>
      </c>
    </row>
    <row r="13" ht="15.75" customHeight="1">
      <c r="A13" s="7" t="s">
        <v>18</v>
      </c>
      <c r="B13" s="6">
        <v>9.78097916</v>
      </c>
      <c r="C13" s="6">
        <v>9.67129993</v>
      </c>
      <c r="D13" s="6">
        <v>10.2293377</v>
      </c>
      <c r="E13" s="6">
        <v>9.00189686</v>
      </c>
      <c r="F13" s="6">
        <v>10.4570437</v>
      </c>
      <c r="G13" s="10">
        <f t="shared" si="1"/>
        <v>9.82811147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6" width="10.56"/>
  </cols>
  <sheetData>
    <row r="1" ht="15.75" customHeight="1">
      <c r="A1" s="9" t="s">
        <v>0</v>
      </c>
      <c r="B1" s="9">
        <v>2013.0</v>
      </c>
      <c r="C1" s="9">
        <v>2014.0</v>
      </c>
      <c r="D1" s="9">
        <v>2015.0</v>
      </c>
      <c r="E1" s="9">
        <v>2016.0</v>
      </c>
      <c r="F1" s="9">
        <v>2017.0</v>
      </c>
      <c r="G1" s="7" t="s">
        <v>6</v>
      </c>
    </row>
    <row r="2" ht="15.75" customHeight="1">
      <c r="A2" s="9" t="s">
        <v>7</v>
      </c>
      <c r="B2" s="9">
        <v>8599.23926</v>
      </c>
      <c r="C2" s="9">
        <v>9023.61133</v>
      </c>
      <c r="D2" s="9">
        <v>9491.09082</v>
      </c>
      <c r="E2" s="9">
        <v>9877.87109</v>
      </c>
      <c r="F2" s="9">
        <v>10209.6309</v>
      </c>
      <c r="G2" s="10">
        <f t="shared" ref="G2:G13" si="1">AVERAGE(B2:F2)</f>
        <v>9440.28868</v>
      </c>
    </row>
    <row r="3" ht="15.75" customHeight="1">
      <c r="A3" s="9" t="s">
        <v>8</v>
      </c>
      <c r="B3" s="9">
        <v>326.041595</v>
      </c>
      <c r="C3" s="9">
        <v>359.309326</v>
      </c>
      <c r="D3" s="9">
        <v>390.104095</v>
      </c>
      <c r="E3" s="9">
        <v>395.359955</v>
      </c>
      <c r="F3" s="9">
        <v>437.256744</v>
      </c>
      <c r="G3" s="10">
        <f t="shared" si="1"/>
        <v>381.614343</v>
      </c>
    </row>
    <row r="4" ht="15.75" customHeight="1">
      <c r="A4" s="9" t="s">
        <v>9</v>
      </c>
      <c r="B4" s="9">
        <v>4336.10693</v>
      </c>
      <c r="C4" s="9">
        <v>4099.28027</v>
      </c>
      <c r="D4" s="9">
        <v>3733.37646</v>
      </c>
      <c r="E4" s="9">
        <v>4174.42236</v>
      </c>
      <c r="F4" s="9">
        <v>4121.03662</v>
      </c>
      <c r="G4" s="10">
        <f t="shared" si="1"/>
        <v>4092.844528</v>
      </c>
    </row>
    <row r="5" ht="15.75" customHeight="1">
      <c r="A5" s="9" t="s">
        <v>10</v>
      </c>
      <c r="B5" s="9">
        <v>4350.25537</v>
      </c>
      <c r="C5" s="9">
        <v>4740.86865</v>
      </c>
      <c r="D5" s="9">
        <v>4472.52148</v>
      </c>
      <c r="E5" s="9">
        <v>4066.09351</v>
      </c>
      <c r="F5" s="9">
        <v>3978.61719</v>
      </c>
      <c r="G5" s="10">
        <f t="shared" si="1"/>
        <v>4321.67124</v>
      </c>
    </row>
    <row r="6" ht="15.75" customHeight="1">
      <c r="A6" s="9" t="s">
        <v>11</v>
      </c>
      <c r="B6" s="9">
        <v>3149.24268</v>
      </c>
      <c r="C6" s="9">
        <v>3154.27588</v>
      </c>
      <c r="D6" s="9">
        <v>2675.67163</v>
      </c>
      <c r="E6" s="9">
        <v>2699.73291</v>
      </c>
      <c r="F6" s="9">
        <v>2809.72144</v>
      </c>
      <c r="G6" s="10">
        <f t="shared" si="1"/>
        <v>2897.728908</v>
      </c>
    </row>
    <row r="7" ht="15.75" customHeight="1">
      <c r="A7" s="9" t="s">
        <v>12</v>
      </c>
      <c r="B7" s="9">
        <v>5096.8208</v>
      </c>
      <c r="C7" s="9">
        <v>5304.31885</v>
      </c>
      <c r="D7" s="9">
        <v>4622.20654</v>
      </c>
      <c r="E7" s="9">
        <v>4742.03418</v>
      </c>
      <c r="F7" s="9">
        <v>5052.67334</v>
      </c>
      <c r="G7" s="10">
        <f t="shared" si="1"/>
        <v>4963.610742</v>
      </c>
    </row>
    <row r="8" ht="15.75" customHeight="1">
      <c r="A8" s="9" t="s">
        <v>13</v>
      </c>
      <c r="B8" s="9">
        <v>807.076538</v>
      </c>
      <c r="C8" s="9">
        <v>737.649231</v>
      </c>
      <c r="D8" s="9">
        <v>498.055969</v>
      </c>
      <c r="E8" s="9">
        <v>464.897766</v>
      </c>
      <c r="F8" s="9">
        <v>579.67218</v>
      </c>
      <c r="G8" s="10">
        <f t="shared" si="1"/>
        <v>617.4703368</v>
      </c>
    </row>
    <row r="9" ht="15.75" customHeight="1">
      <c r="A9" s="9" t="s">
        <v>14</v>
      </c>
      <c r="B9" s="9">
        <v>5813.98535</v>
      </c>
      <c r="C9" s="9">
        <v>5607.91797</v>
      </c>
      <c r="D9" s="9">
        <v>4860.37207</v>
      </c>
      <c r="E9" s="9">
        <v>4971.61475</v>
      </c>
      <c r="F9" s="9">
        <v>5308.7832</v>
      </c>
      <c r="G9" s="10">
        <f t="shared" si="1"/>
        <v>5312.534668</v>
      </c>
    </row>
    <row r="10" ht="15.75" customHeight="1">
      <c r="A10" s="9" t="s">
        <v>15</v>
      </c>
      <c r="B10" s="9">
        <v>981.152832</v>
      </c>
      <c r="C10" s="9">
        <v>1017.04712</v>
      </c>
      <c r="D10" s="9">
        <v>781.809998</v>
      </c>
      <c r="E10" s="9">
        <v>801.411316</v>
      </c>
      <c r="F10" s="9">
        <v>935.299194</v>
      </c>
      <c r="G10" s="10">
        <f t="shared" si="1"/>
        <v>903.344092</v>
      </c>
    </row>
    <row r="11" ht="15.75" customHeight="1">
      <c r="A11" s="9" t="s">
        <v>16</v>
      </c>
      <c r="B11" s="14">
        <v>56.1183968</v>
      </c>
      <c r="C11" s="14">
        <v>57.0743179</v>
      </c>
      <c r="D11" s="14">
        <v>58.9169006</v>
      </c>
      <c r="E11" s="14">
        <v>60.6025505</v>
      </c>
      <c r="F11" s="14">
        <v>69.320076</v>
      </c>
      <c r="G11" s="10">
        <f t="shared" si="1"/>
        <v>60.40644836</v>
      </c>
    </row>
    <row r="12" ht="15.75" customHeight="1">
      <c r="A12" s="7" t="s">
        <v>17</v>
      </c>
      <c r="B12" s="6">
        <v>637.159668</v>
      </c>
      <c r="C12" s="6">
        <v>614.974243</v>
      </c>
      <c r="D12" s="6">
        <v>556.866577</v>
      </c>
      <c r="E12" s="6">
        <v>490.799377</v>
      </c>
      <c r="F12" s="6">
        <v>512.065674</v>
      </c>
      <c r="G12" s="10">
        <f t="shared" si="1"/>
        <v>562.3731078</v>
      </c>
    </row>
    <row r="13" ht="15.75" customHeight="1">
      <c r="A13" s="7" t="s">
        <v>18</v>
      </c>
      <c r="B13" s="6">
        <v>1421.65759</v>
      </c>
      <c r="C13" s="6">
        <v>1286.21765</v>
      </c>
      <c r="D13" s="6">
        <v>1531.48425</v>
      </c>
      <c r="E13" s="6">
        <v>1153.53406</v>
      </c>
      <c r="F13" s="6">
        <v>1529.61621</v>
      </c>
      <c r="G13" s="10">
        <f t="shared" si="1"/>
        <v>1384.501952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2.11"/>
    <col customWidth="1" min="3" max="3" width="13.22"/>
    <col customWidth="1" min="4" max="4" width="14.0"/>
  </cols>
  <sheetData>
    <row r="1">
      <c r="A1" s="7" t="s">
        <v>0</v>
      </c>
      <c r="B1" s="2" t="s">
        <v>25</v>
      </c>
      <c r="C1" s="2" t="s">
        <v>26</v>
      </c>
      <c r="D1" s="2" t="s">
        <v>27</v>
      </c>
    </row>
    <row r="2">
      <c r="A2" s="1" t="s">
        <v>7</v>
      </c>
      <c r="B2" s="3">
        <v>6.494914018E11</v>
      </c>
      <c r="C2" s="3">
        <v>3.028132526984026E12</v>
      </c>
      <c r="D2" s="3">
        <v>8.161648E11</v>
      </c>
    </row>
    <row r="3">
      <c r="A3" s="1" t="s">
        <v>8</v>
      </c>
      <c r="B3" s="3">
        <v>2.0799894079585382E11</v>
      </c>
      <c r="C3" s="3">
        <v>5.23791061501395E11</v>
      </c>
      <c r="D3" s="3">
        <v>1.950756E11</v>
      </c>
    </row>
    <row r="4">
      <c r="A4" s="1" t="s">
        <v>9</v>
      </c>
      <c r="B4" s="3">
        <v>4.597836436825618E10</v>
      </c>
      <c r="C4" s="3">
        <v>5.2032759969755646E11</v>
      </c>
      <c r="D4" s="3">
        <v>1.447072E11</v>
      </c>
    </row>
    <row r="5">
      <c r="A5" s="1" t="s">
        <v>10</v>
      </c>
      <c r="B5" s="3">
        <v>5.289181011103184E10</v>
      </c>
      <c r="C5" s="3">
        <v>2.812169691828731E11</v>
      </c>
      <c r="D5" s="3">
        <v>1.529048E11</v>
      </c>
    </row>
    <row r="6">
      <c r="A6" s="1" t="s">
        <v>11</v>
      </c>
      <c r="B6" s="3">
        <v>2.626404922399686E10</v>
      </c>
      <c r="C6" s="3">
        <v>1.7554029480222653E11</v>
      </c>
      <c r="D6" s="3">
        <v>7.6238016832E10</v>
      </c>
    </row>
    <row r="7">
      <c r="A7" s="1" t="s">
        <v>12</v>
      </c>
      <c r="B7" s="3">
        <v>4.163850063407936E10</v>
      </c>
      <c r="C7" s="3">
        <v>4.052609238605156E11</v>
      </c>
      <c r="D7" s="3">
        <v>1.636222E11</v>
      </c>
    </row>
    <row r="8">
      <c r="A8" s="1" t="s">
        <v>13</v>
      </c>
      <c r="B8" s="3">
        <v>7.504806827890099E10</v>
      </c>
      <c r="C8" s="3">
        <v>8.890861973337155E10</v>
      </c>
      <c r="D8" s="3">
        <v>6.0531528131E10</v>
      </c>
    </row>
    <row r="9">
      <c r="A9" s="1" t="s">
        <v>14</v>
      </c>
      <c r="B9" s="3">
        <v>2.574584732598924E10</v>
      </c>
      <c r="C9" s="3">
        <v>1.2654894651749548E11</v>
      </c>
      <c r="D9" s="3">
        <v>6.71588523744E10</v>
      </c>
    </row>
    <row r="10">
      <c r="A10" s="1" t="s">
        <v>15</v>
      </c>
      <c r="B10" s="3">
        <v>2.873198007407768E10</v>
      </c>
      <c r="C10" s="3">
        <v>1.8458670276797272E11</v>
      </c>
      <c r="D10" s="3">
        <v>1.22194E11</v>
      </c>
    </row>
    <row r="11">
      <c r="A11" s="1" t="s">
        <v>16</v>
      </c>
      <c r="B11" s="3">
        <v>5.41620333508032E10</v>
      </c>
      <c r="C11" s="3">
        <v>7.92158933421865E10</v>
      </c>
      <c r="D11" s="3">
        <v>6.65268967008E10</v>
      </c>
    </row>
    <row r="12">
      <c r="A12" s="2" t="s">
        <v>17</v>
      </c>
      <c r="B12" s="3">
        <v>5.8199205996E9</v>
      </c>
      <c r="C12" s="3">
        <v>6.840241956296733E10</v>
      </c>
      <c r="D12" s="3">
        <v>5.78046069612E10</v>
      </c>
    </row>
    <row r="13">
      <c r="A13" s="2" t="s">
        <v>18</v>
      </c>
      <c r="B13" s="3">
        <v>5.1138650116E9</v>
      </c>
      <c r="C13" s="3">
        <v>5.971818890563151E10</v>
      </c>
      <c r="D13" s="3">
        <v>2.8802259253E10</v>
      </c>
    </row>
  </sheetData>
  <drawing r:id="rId1"/>
  <tableParts count="2"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5.11"/>
    <col customWidth="1" min="3" max="3" width="16.33"/>
    <col customWidth="1" min="4" max="4" width="15.89"/>
    <col customWidth="1" min="5" max="5" width="14.89"/>
    <col customWidth="1" min="6" max="6" width="16.0"/>
  </cols>
  <sheetData>
    <row r="1">
      <c r="A1" s="7" t="s">
        <v>0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</row>
    <row r="2">
      <c r="A2" s="9" t="s">
        <v>7</v>
      </c>
      <c r="B2" s="3">
        <v>6.494914018E11</v>
      </c>
      <c r="C2" s="3">
        <v>3.028132526984026E12</v>
      </c>
      <c r="D2" s="3">
        <v>8.161648E11</v>
      </c>
      <c r="E2" s="3">
        <v>1.81542063122E13</v>
      </c>
      <c r="F2" s="3">
        <f>E2 - (B2+C2 +D2)</f>
        <v>13660417583416</v>
      </c>
    </row>
    <row r="3">
      <c r="A3" s="9" t="s">
        <v>8</v>
      </c>
      <c r="B3" s="3">
        <v>2.0799894079585382E11</v>
      </c>
      <c r="C3" s="3">
        <v>5.23791061501395E11</v>
      </c>
      <c r="D3" s="3">
        <v>1.950756E11</v>
      </c>
      <c r="E3" s="3">
        <v>1.0930265628752074E13</v>
      </c>
      <c r="F3" s="3">
        <f>E3 - (B3+C3+D3)</f>
        <v>10003400026455</v>
      </c>
    </row>
    <row r="4">
      <c r="A4" s="9" t="s">
        <v>9</v>
      </c>
      <c r="B4" s="3">
        <v>4.597836436825618E10</v>
      </c>
      <c r="C4" s="3">
        <v>5.2032759969755646E11</v>
      </c>
      <c r="D4" s="3">
        <v>1.447072E11</v>
      </c>
      <c r="E4" s="3">
        <v>4.837001753201987E12</v>
      </c>
      <c r="F4" s="3">
        <f t="shared" ref="F4:F13" si="1">E4-(B4+C4+D4)</f>
        <v>4125988589136</v>
      </c>
    </row>
    <row r="5">
      <c r="A5" s="9" t="s">
        <v>10</v>
      </c>
      <c r="B5" s="3">
        <v>5.289181011103184E10</v>
      </c>
      <c r="C5" s="3">
        <v>2.812169691828731E11</v>
      </c>
      <c r="D5" s="3">
        <v>1.529048E11</v>
      </c>
      <c r="E5" s="3">
        <v>2.8277859008977275E12</v>
      </c>
      <c r="F5" s="3">
        <f t="shared" si="1"/>
        <v>2340772321604</v>
      </c>
    </row>
    <row r="6">
      <c r="A6" s="9" t="s">
        <v>11</v>
      </c>
      <c r="B6" s="3">
        <v>2.626404922399686E10</v>
      </c>
      <c r="C6" s="3">
        <v>1.7554029480222653E11</v>
      </c>
      <c r="D6" s="3">
        <v>7.6238016832E10</v>
      </c>
      <c r="E6" s="3">
        <v>1.9947884290640469E12</v>
      </c>
      <c r="F6" s="3">
        <f t="shared" si="1"/>
        <v>1716746068206</v>
      </c>
    </row>
    <row r="7">
      <c r="A7" s="9" t="s">
        <v>12</v>
      </c>
      <c r="B7" s="3">
        <v>4.163850063407936E10</v>
      </c>
      <c r="C7" s="3">
        <v>4.052609238605156E11</v>
      </c>
      <c r="D7" s="3">
        <v>1.636222E11</v>
      </c>
      <c r="E7" s="3">
        <v>3.624599957532935E12</v>
      </c>
      <c r="F7" s="3">
        <f t="shared" si="1"/>
        <v>3014078333038</v>
      </c>
    </row>
    <row r="8">
      <c r="A8" s="9" t="s">
        <v>13</v>
      </c>
      <c r="B8" s="3">
        <v>7.504806827890099E10</v>
      </c>
      <c r="C8" s="3">
        <v>8.890861973337155E10</v>
      </c>
      <c r="D8" s="3">
        <v>6.0531528131E10</v>
      </c>
      <c r="E8" s="3">
        <v>1.7132365283702769E12</v>
      </c>
      <c r="F8" s="3">
        <f t="shared" si="1"/>
        <v>1488748312227</v>
      </c>
    </row>
    <row r="9">
      <c r="A9" s="9" t="s">
        <v>14</v>
      </c>
      <c r="B9" s="3">
        <v>2.574584732598924E10</v>
      </c>
      <c r="C9" s="3">
        <v>1.2654894651749548E11</v>
      </c>
      <c r="D9" s="3">
        <v>6.71588523744E10</v>
      </c>
      <c r="E9" s="3">
        <v>1.3866795252328083E12</v>
      </c>
      <c r="F9" s="3">
        <f t="shared" si="1"/>
        <v>1167225879015</v>
      </c>
    </row>
    <row r="10">
      <c r="A10" s="9" t="s">
        <v>15</v>
      </c>
      <c r="B10" s="3">
        <v>2.873198007407768E10</v>
      </c>
      <c r="C10" s="3">
        <v>1.8458670276797272E11</v>
      </c>
      <c r="D10" s="3">
        <v>1.22194E11</v>
      </c>
      <c r="E10" s="3">
        <v>2.1179092267459624E12</v>
      </c>
      <c r="F10" s="3">
        <f t="shared" si="1"/>
        <v>1782396543904</v>
      </c>
    </row>
    <row r="11">
      <c r="A11" s="9" t="s">
        <v>16</v>
      </c>
      <c r="B11" s="3">
        <v>5.41620333508032E10</v>
      </c>
      <c r="C11" s="3">
        <v>7.92158933421865E10</v>
      </c>
      <c r="D11" s="3">
        <v>6.65268967008E10</v>
      </c>
      <c r="E11" s="3">
        <v>2.1893980097722886E12</v>
      </c>
      <c r="F11" s="3">
        <f t="shared" si="1"/>
        <v>1989493186379</v>
      </c>
    </row>
    <row r="12">
      <c r="A12" s="7" t="s">
        <v>17</v>
      </c>
      <c r="B12" s="15">
        <v>5.8199205996E9</v>
      </c>
      <c r="C12" s="15">
        <v>6.840241956296733E10</v>
      </c>
      <c r="D12" s="15">
        <v>5.78046069612E10</v>
      </c>
      <c r="E12" s="8">
        <v>1.199812E12</v>
      </c>
      <c r="F12" s="8">
        <f t="shared" si="1"/>
        <v>1067785052876</v>
      </c>
    </row>
    <row r="13">
      <c r="A13" s="7" t="s">
        <v>18</v>
      </c>
      <c r="B13" s="15">
        <v>5.1138650116E9</v>
      </c>
      <c r="C13" s="15">
        <v>5.971818890563151E10</v>
      </c>
      <c r="D13" s="15">
        <v>2.8802259253E10</v>
      </c>
      <c r="E13" s="8">
        <v>5.748508E11</v>
      </c>
      <c r="F13" s="8">
        <f t="shared" si="1"/>
        <v>481216486830</v>
      </c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2.44"/>
    <col customWidth="1" min="2" max="2" width="14.11"/>
    <col customWidth="1" min="3" max="3" width="15.33"/>
  </cols>
  <sheetData>
    <row r="1">
      <c r="A1" s="7" t="s">
        <v>0</v>
      </c>
      <c r="B1" s="7" t="s">
        <v>30</v>
      </c>
      <c r="C1" s="7" t="s">
        <v>25</v>
      </c>
      <c r="D1" s="7" t="s">
        <v>26</v>
      </c>
      <c r="E1" s="7" t="s">
        <v>27</v>
      </c>
    </row>
    <row r="2">
      <c r="A2" s="9" t="s">
        <v>7</v>
      </c>
      <c r="B2" s="3">
        <v>56607.120113542616</v>
      </c>
      <c r="C2" s="10">
        <v>2026.5757438150456</v>
      </c>
      <c r="D2" s="10">
        <v>9440.288680000001</v>
      </c>
      <c r="E2" s="10">
        <v>2545.0177961298264</v>
      </c>
    </row>
    <row r="3">
      <c r="A3" s="9" t="s">
        <v>8</v>
      </c>
      <c r="B3" s="3">
        <v>7964.712952931023</v>
      </c>
      <c r="C3" s="10">
        <v>151.57046286752413</v>
      </c>
      <c r="D3" s="10">
        <v>381.61434299999996</v>
      </c>
      <c r="E3" s="10">
        <v>142.14720063418483</v>
      </c>
    </row>
    <row r="4">
      <c r="A4" s="9" t="s">
        <v>9</v>
      </c>
      <c r="B4" s="3">
        <v>38047.331745455886</v>
      </c>
      <c r="C4" s="10">
        <v>361.65500393341927</v>
      </c>
      <c r="D4" s="10">
        <v>4092.844528</v>
      </c>
      <c r="E4" s="10">
        <v>1138.1476312121165</v>
      </c>
    </row>
    <row r="5">
      <c r="A5" s="9" t="s">
        <v>10</v>
      </c>
      <c r="B5" s="3">
        <v>43454.10467489795</v>
      </c>
      <c r="C5" s="10">
        <v>813.2535053661774</v>
      </c>
      <c r="D5" s="10">
        <v>4321.67124</v>
      </c>
      <c r="E5" s="10">
        <v>2349.552517247765</v>
      </c>
    </row>
    <row r="6">
      <c r="A6" s="9" t="s">
        <v>11</v>
      </c>
      <c r="B6" s="3">
        <v>32929.01017046861</v>
      </c>
      <c r="C6" s="10">
        <v>433.6129298120004</v>
      </c>
      <c r="D6" s="10">
        <v>2897.728908</v>
      </c>
      <c r="E6" s="10">
        <v>1258.5263927592298</v>
      </c>
    </row>
    <row r="7">
      <c r="A7" s="9" t="s">
        <v>12</v>
      </c>
      <c r="B7" s="3">
        <v>44398.56473170819</v>
      </c>
      <c r="C7" s="10">
        <v>510.0942179279771</v>
      </c>
      <c r="D7" s="10">
        <v>4963.610742</v>
      </c>
      <c r="E7" s="10">
        <v>2004.437685565441</v>
      </c>
    </row>
    <row r="8">
      <c r="A8" s="9" t="s">
        <v>13</v>
      </c>
      <c r="B8" s="3">
        <v>11761.70759869928</v>
      </c>
      <c r="C8" s="10">
        <v>521.1284160029421</v>
      </c>
      <c r="D8" s="10">
        <v>617.4703368</v>
      </c>
      <c r="E8" s="10">
        <v>420.406703331492</v>
      </c>
    </row>
    <row r="9">
      <c r="A9" s="9" t="s">
        <v>14</v>
      </c>
      <c r="B9" s="3">
        <v>58283.143639779264</v>
      </c>
      <c r="C9" s="10">
        <v>1079.5090802891957</v>
      </c>
      <c r="D9" s="10">
        <v>5312.534668</v>
      </c>
      <c r="E9" s="10">
        <v>2822.307455171881</v>
      </c>
    </row>
    <row r="10">
      <c r="A10" s="9" t="s">
        <v>15</v>
      </c>
      <c r="B10" s="3">
        <v>10372.479400459943</v>
      </c>
      <c r="C10" s="10">
        <v>140.67901965528634</v>
      </c>
      <c r="D10" s="10">
        <v>903.3440919999999</v>
      </c>
      <c r="E10" s="10">
        <v>598.1774628965842</v>
      </c>
    </row>
    <row r="11">
      <c r="A11" s="9" t="s">
        <v>16</v>
      </c>
      <c r="B11" s="3">
        <v>1668.6616299375153</v>
      </c>
      <c r="C11" s="10">
        <v>41.2895139087042</v>
      </c>
      <c r="D11" s="10">
        <v>60.40644836</v>
      </c>
      <c r="E11" s="10">
        <v>50.70432532290615</v>
      </c>
    </row>
    <row r="12">
      <c r="A12" s="7" t="s">
        <v>17</v>
      </c>
      <c r="B12" s="8">
        <v>9860.622124</v>
      </c>
      <c r="C12" s="10">
        <v>47.870171024305414</v>
      </c>
      <c r="D12" s="10">
        <v>562.3731078</v>
      </c>
      <c r="E12" s="10">
        <v>474.9938449139402</v>
      </c>
    </row>
    <row r="13">
      <c r="A13" s="7" t="s">
        <v>18</v>
      </c>
      <c r="B13" s="8">
        <v>13321.479519999999</v>
      </c>
      <c r="C13" s="10">
        <v>118.59334723349461</v>
      </c>
      <c r="D13" s="10">
        <v>1384.501952</v>
      </c>
      <c r="E13" s="10">
        <v>667.6234817904981</v>
      </c>
    </row>
  </sheetData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3.0"/>
  </cols>
  <sheetData>
    <row r="1">
      <c r="A1" s="7" t="s">
        <v>0</v>
      </c>
      <c r="B1" s="7" t="s">
        <v>25</v>
      </c>
      <c r="C1" s="7" t="s">
        <v>26</v>
      </c>
      <c r="D1" s="7" t="s">
        <v>27</v>
      </c>
    </row>
    <row r="2">
      <c r="A2" s="9" t="s">
        <v>7</v>
      </c>
      <c r="B2" s="3">
        <v>-3.2476073E10</v>
      </c>
      <c r="C2" s="10">
        <v>6.006768410863042E11</v>
      </c>
      <c r="D2" s="3">
        <v>1.15077E11</v>
      </c>
    </row>
    <row r="3">
      <c r="A3" s="9" t="s">
        <v>8</v>
      </c>
      <c r="B3" s="3">
        <v>4.858581866961801E10</v>
      </c>
      <c r="C3" s="10">
        <v>1.6364822337678003E11</v>
      </c>
      <c r="D3" s="3">
        <v>5.0266E10</v>
      </c>
    </row>
    <row r="4">
      <c r="A4" s="9" t="s">
        <v>9</v>
      </c>
      <c r="B4" s="3">
        <v>-3.6369006049928055E9</v>
      </c>
      <c r="C4" s="10">
        <v>-3.0126235360963867E10</v>
      </c>
      <c r="D4" s="3">
        <v>-2.8736E10</v>
      </c>
    </row>
    <row r="5">
      <c r="A5" s="9" t="s">
        <v>10</v>
      </c>
      <c r="B5" s="3">
        <v>-1.0428456187053802E10</v>
      </c>
      <c r="C5" s="10">
        <v>-1.615145201788977E10</v>
      </c>
      <c r="D5" s="3">
        <v>-1.86E9</v>
      </c>
    </row>
    <row r="6">
      <c r="A6" s="9" t="s">
        <v>11</v>
      </c>
      <c r="B6" s="3">
        <v>-3.5095529890893974E9</v>
      </c>
      <c r="C6" s="10">
        <v>-1.96000306421597E10</v>
      </c>
      <c r="D6" s="3">
        <v>-1.1696800562E10</v>
      </c>
    </row>
    <row r="7">
      <c r="A7" s="9" t="s">
        <v>12</v>
      </c>
      <c r="B7" s="3">
        <v>-2.4999188249635086E9</v>
      </c>
      <c r="C7" s="10">
        <v>6.602633377142639E9</v>
      </c>
      <c r="D7" s="3">
        <v>-6.209E9</v>
      </c>
    </row>
    <row r="8">
      <c r="A8" s="9" t="s">
        <v>13</v>
      </c>
      <c r="B8" s="3">
        <v>-2.1825592471079903E10</v>
      </c>
      <c r="C8" s="10">
        <v>-3.206038842469011E10</v>
      </c>
      <c r="D8" s="3">
        <v>-2.3558589463E10</v>
      </c>
    </row>
    <row r="9">
      <c r="A9" s="9" t="s">
        <v>14</v>
      </c>
      <c r="B9" s="3">
        <v>2.8658498280347023E9</v>
      </c>
      <c r="C9" s="10">
        <v>-3.860662122158142E9</v>
      </c>
      <c r="D9" s="3">
        <v>-1.1360745529E10</v>
      </c>
    </row>
    <row r="10">
      <c r="A10" s="9" t="s">
        <v>15</v>
      </c>
      <c r="B10" s="3">
        <v>-3.5917369161232986E9</v>
      </c>
      <c r="C10" s="10">
        <v>-2.86013094189505E9</v>
      </c>
      <c r="D10" s="3">
        <v>-1.1704E10</v>
      </c>
    </row>
    <row r="11">
      <c r="A11" s="9" t="s">
        <v>16</v>
      </c>
      <c r="B11" s="3">
        <v>1.7155906479270096E10</v>
      </c>
      <c r="C11" s="10">
        <v>2.0916900873305466E10</v>
      </c>
      <c r="D11" s="3">
        <v>2.4346782541E10</v>
      </c>
    </row>
    <row r="12">
      <c r="A12" s="7" t="s">
        <v>17</v>
      </c>
      <c r="B12" s="3">
        <v>-1.411067732E9</v>
      </c>
      <c r="C12" s="10">
        <v>-1.1817689938166176E10</v>
      </c>
      <c r="D12" s="3">
        <v>-2.183195032E9</v>
      </c>
    </row>
    <row r="13">
      <c r="A13" s="7" t="s">
        <v>18</v>
      </c>
      <c r="B13" s="3">
        <v>3.21669371E8</v>
      </c>
      <c r="C13" s="10">
        <v>7.373534008959656E9</v>
      </c>
      <c r="D13" s="3">
        <v>3.0222079E9</v>
      </c>
    </row>
  </sheetData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1.78"/>
    <col customWidth="1" min="3" max="3" width="12.33"/>
  </cols>
  <sheetData>
    <row r="1">
      <c r="A1" s="7" t="s">
        <v>0</v>
      </c>
      <c r="B1" s="7" t="s">
        <v>25</v>
      </c>
      <c r="C1" s="7" t="s">
        <v>26</v>
      </c>
      <c r="D1" s="7" t="s">
        <v>27</v>
      </c>
    </row>
    <row r="2">
      <c r="A2" s="9" t="s">
        <v>7</v>
      </c>
      <c r="B2" s="3">
        <v>-4.781314254838943</v>
      </c>
      <c r="C2" s="10">
        <v>22.105605270954182</v>
      </c>
      <c r="D2" s="10">
        <v>15.212066333106405</v>
      </c>
    </row>
    <row r="3">
      <c r="A3" s="9" t="s">
        <v>8</v>
      </c>
      <c r="B3" s="3">
        <v>27.01006046120662</v>
      </c>
      <c r="C3" s="10">
        <v>36.977439900336506</v>
      </c>
      <c r="D3" s="10">
        <v>29.582678601905638</v>
      </c>
    </row>
    <row r="4">
      <c r="A4" s="9" t="s">
        <v>9</v>
      </c>
      <c r="B4" s="3">
        <v>-7.4186227551260835</v>
      </c>
      <c r="C4" s="10">
        <v>-5.451576108017559</v>
      </c>
      <c r="D4" s="10">
        <v>-17.260517527209824</v>
      </c>
    </row>
    <row r="5">
      <c r="A5" s="9" t="s">
        <v>10</v>
      </c>
      <c r="B5" s="3">
        <v>-18.340016669485735</v>
      </c>
      <c r="C5" s="10">
        <v>-5.78958288032445</v>
      </c>
      <c r="D5" s="10">
        <v>-1.2691221222997038</v>
      </c>
    </row>
    <row r="6">
      <c r="A6" s="9" t="s">
        <v>11</v>
      </c>
      <c r="B6" s="3">
        <v>-11.715127518799086</v>
      </c>
      <c r="C6" s="10">
        <v>-10.332592266260091</v>
      </c>
      <c r="D6" s="10">
        <v>-13.869288949232624</v>
      </c>
    </row>
    <row r="7">
      <c r="A7" s="9" t="s">
        <v>12</v>
      </c>
      <c r="B7" s="3">
        <v>-5.572005452015898</v>
      </c>
      <c r="C7" s="10">
        <v>1.6063386693074537</v>
      </c>
      <c r="D7" s="10">
        <v>-3.6410229345155374</v>
      </c>
    </row>
    <row r="8">
      <c r="A8" s="9" t="s">
        <v>13</v>
      </c>
      <c r="B8" s="3">
        <v>-24.70274698926439</v>
      </c>
      <c r="C8" s="10">
        <v>-27.68094974000506</v>
      </c>
      <c r="D8" s="10">
        <v>-29.803289058656514</v>
      </c>
    </row>
    <row r="9">
      <c r="A9" s="9" t="s">
        <v>14</v>
      </c>
      <c r="B9" s="3">
        <v>11.54408666487057</v>
      </c>
      <c r="C9" s="10">
        <v>-2.87109366258138</v>
      </c>
      <c r="D9" s="10">
        <v>-14.9180753804566</v>
      </c>
    </row>
    <row r="10">
      <c r="A10" s="9" t="s">
        <v>15</v>
      </c>
      <c r="B10" s="3">
        <v>-10.925506196984077</v>
      </c>
      <c r="C10" s="10">
        <v>-1.450025466170876</v>
      </c>
      <c r="D10" s="10">
        <v>-8.645486308604859</v>
      </c>
    </row>
    <row r="11">
      <c r="A11" s="9" t="s">
        <v>16</v>
      </c>
      <c r="B11" s="3">
        <v>36.191201189130126</v>
      </c>
      <c r="C11" s="10">
        <v>29.100142966559922</v>
      </c>
      <c r="D11" s="10">
        <v>43.11078105461411</v>
      </c>
    </row>
    <row r="12">
      <c r="A12" s="7" t="s">
        <v>17</v>
      </c>
      <c r="B12" s="3">
        <v>-21.798799000926593</v>
      </c>
      <c r="C12" s="10">
        <v>-15.608766819841627</v>
      </c>
      <c r="D12" s="10">
        <v>-3.8153802766538196</v>
      </c>
    </row>
    <row r="13">
      <c r="A13" s="7" t="s">
        <v>18</v>
      </c>
      <c r="B13" s="3">
        <v>6.260626312151732</v>
      </c>
      <c r="C13" s="10">
        <v>12.289607836220382</v>
      </c>
      <c r="D13" s="10">
        <v>10.696329711937581</v>
      </c>
    </row>
  </sheetData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11"/>
    <col customWidth="1" min="2" max="2" width="14.0"/>
  </cols>
  <sheetData>
    <row r="1">
      <c r="A1" s="7" t="s">
        <v>0</v>
      </c>
      <c r="B1" s="7" t="s">
        <v>31</v>
      </c>
      <c r="C1" s="7" t="s">
        <v>26</v>
      </c>
      <c r="D1" s="7" t="s">
        <v>27</v>
      </c>
    </row>
    <row r="2">
      <c r="A2" s="9" t="s">
        <v>7</v>
      </c>
      <c r="B2" s="10">
        <v>3.247457009E12</v>
      </c>
      <c r="C2" s="10">
        <v>1.5140662634920129E13</v>
      </c>
      <c r="D2" s="10">
        <v>4.080824E12</v>
      </c>
    </row>
    <row r="3">
      <c r="A3" s="9" t="s">
        <v>8</v>
      </c>
      <c r="B3" s="10">
        <v>1.039994703979269E12</v>
      </c>
      <c r="C3" s="10">
        <v>2.618955307506975E12</v>
      </c>
      <c r="D3" s="10">
        <v>9.75378E11</v>
      </c>
    </row>
    <row r="4">
      <c r="A4" s="9" t="s">
        <v>9</v>
      </c>
      <c r="B4" s="10">
        <v>2.298918218412809E11</v>
      </c>
      <c r="C4" s="10">
        <v>2.601637998487782E12</v>
      </c>
      <c r="D4" s="10">
        <v>7.23536E11</v>
      </c>
    </row>
    <row r="5">
      <c r="A5" s="9" t="s">
        <v>10</v>
      </c>
      <c r="B5" s="10">
        <v>2.6445905055515918E11</v>
      </c>
      <c r="C5" s="10">
        <v>1.4060848459143655E12</v>
      </c>
      <c r="D5" s="10">
        <v>7.64524E11</v>
      </c>
    </row>
    <row r="6">
      <c r="A6" s="9" t="s">
        <v>11</v>
      </c>
      <c r="B6" s="10">
        <v>1.313202461199843E11</v>
      </c>
      <c r="C6" s="10">
        <v>8.777014740111327E11</v>
      </c>
      <c r="D6" s="10">
        <v>3.8119008416E11</v>
      </c>
    </row>
    <row r="7">
      <c r="A7" s="9" t="s">
        <v>12</v>
      </c>
      <c r="B7" s="10">
        <v>2.0819250317039682E11</v>
      </c>
      <c r="C7" s="10">
        <v>2.0263046193025781E12</v>
      </c>
      <c r="D7" s="10">
        <v>8.18111E11</v>
      </c>
    </row>
    <row r="8">
      <c r="A8" s="9" t="s">
        <v>13</v>
      </c>
      <c r="B8" s="10">
        <v>3.7524034139450494E11</v>
      </c>
      <c r="C8" s="10">
        <v>4.445430986668578E11</v>
      </c>
      <c r="D8" s="10">
        <v>3.02657640655E11</v>
      </c>
    </row>
    <row r="9">
      <c r="A9" s="9" t="s">
        <v>14</v>
      </c>
      <c r="B9" s="10">
        <v>1.287292366299462E11</v>
      </c>
      <c r="C9" s="10">
        <v>6.327447325874774E11</v>
      </c>
      <c r="D9" s="10">
        <v>3.35794261872E11</v>
      </c>
    </row>
    <row r="10">
      <c r="A10" s="9" t="s">
        <v>15</v>
      </c>
      <c r="B10" s="10">
        <v>1.436599003703884E11</v>
      </c>
      <c r="C10" s="10">
        <v>9.229335138398635E11</v>
      </c>
      <c r="D10" s="10">
        <v>6.1097E11</v>
      </c>
    </row>
    <row r="11">
      <c r="A11" s="9" t="s">
        <v>16</v>
      </c>
      <c r="B11" s="10">
        <v>2.70810166754016E11</v>
      </c>
      <c r="C11" s="10">
        <v>3.960794667109325E11</v>
      </c>
      <c r="D11" s="10">
        <v>3.32634483504E11</v>
      </c>
    </row>
    <row r="12">
      <c r="A12" s="7" t="s">
        <v>17</v>
      </c>
      <c r="B12" s="10">
        <v>2.9099602998E10</v>
      </c>
      <c r="C12" s="10">
        <v>3.420120978148367E11</v>
      </c>
      <c r="D12" s="10">
        <v>2.89023034806E11</v>
      </c>
    </row>
    <row r="13">
      <c r="A13" s="7" t="s">
        <v>18</v>
      </c>
      <c r="B13" s="10">
        <v>2.5569325058E10</v>
      </c>
      <c r="C13" s="10">
        <v>2.9859094452815753E11</v>
      </c>
      <c r="D13" s="10">
        <v>1.44011296265E11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7</v>
      </c>
      <c r="B2" s="1">
        <v>3.15993715E8</v>
      </c>
      <c r="C2" s="1">
        <v>3.18301008E8</v>
      </c>
      <c r="D2" s="1">
        <v>3.20635163E8</v>
      </c>
      <c r="E2" s="1">
        <v>3.22941311E8</v>
      </c>
      <c r="F2" s="1">
        <v>3.24985539E8</v>
      </c>
    </row>
    <row r="3" ht="15.75" customHeight="1">
      <c r="A3" s="1" t="s">
        <v>8</v>
      </c>
      <c r="B3" s="1">
        <v>1.35738E9</v>
      </c>
      <c r="C3" s="1">
        <v>1.36427E9</v>
      </c>
      <c r="D3" s="1">
        <v>1.37122E9</v>
      </c>
      <c r="E3" s="1">
        <v>1.378665E9</v>
      </c>
      <c r="F3" s="1">
        <v>1.386395E9</v>
      </c>
    </row>
    <row r="4" ht="15.75" customHeight="1">
      <c r="A4" s="1" t="s">
        <v>9</v>
      </c>
      <c r="B4" s="1">
        <v>1.27445E8</v>
      </c>
      <c r="C4" s="1">
        <v>1.27276E8</v>
      </c>
      <c r="D4" s="1">
        <v>1.27141E8</v>
      </c>
      <c r="E4" s="1">
        <v>1.26994511E8</v>
      </c>
      <c r="F4" s="1">
        <v>1.26785797E8</v>
      </c>
    </row>
    <row r="5" ht="15.75" customHeight="1">
      <c r="A5" s="1" t="s">
        <v>10</v>
      </c>
      <c r="B5" s="1">
        <v>6.4128273E7</v>
      </c>
      <c r="C5" s="1">
        <v>6.4602298E7</v>
      </c>
      <c r="D5" s="1">
        <v>6.5116219E7</v>
      </c>
      <c r="E5" s="1">
        <v>6.5611593E7</v>
      </c>
      <c r="F5" s="1">
        <v>6.6058859E7</v>
      </c>
    </row>
    <row r="6" ht="15.75" customHeight="1">
      <c r="A6" s="1" t="s">
        <v>11</v>
      </c>
      <c r="B6" s="1">
        <v>6.0233948E7</v>
      </c>
      <c r="C6" s="1">
        <v>6.078914E7</v>
      </c>
      <c r="D6" s="1">
        <v>6.0730582E7</v>
      </c>
      <c r="E6" s="1">
        <v>6.0627498E7</v>
      </c>
      <c r="F6" s="1">
        <v>6.0536709E7</v>
      </c>
    </row>
    <row r="7" ht="15.75" customHeight="1">
      <c r="A7" s="1" t="s">
        <v>12</v>
      </c>
      <c r="B7" s="1">
        <v>8.0645605E7</v>
      </c>
      <c r="C7" s="1">
        <v>8.09825E7</v>
      </c>
      <c r="D7" s="1">
        <v>8.1686611E7</v>
      </c>
      <c r="E7" s="1">
        <v>8.2348669E7</v>
      </c>
      <c r="F7" s="1">
        <v>8.2657002E7</v>
      </c>
    </row>
    <row r="8" ht="15.75" customHeight="1">
      <c r="A8" s="1" t="s">
        <v>13</v>
      </c>
      <c r="B8" s="1">
        <v>1.43506995E8</v>
      </c>
      <c r="C8" s="1">
        <v>1.43819666E8</v>
      </c>
      <c r="D8" s="1">
        <v>1.4409687E8</v>
      </c>
      <c r="E8" s="1">
        <v>1.44342396E8</v>
      </c>
      <c r="F8" s="1">
        <v>1.4449674E8</v>
      </c>
    </row>
    <row r="9" ht="15.75" customHeight="1">
      <c r="A9" s="1" t="s">
        <v>14</v>
      </c>
      <c r="B9" s="1">
        <v>2.3128129E7</v>
      </c>
      <c r="C9" s="1">
        <v>2.3475686E7</v>
      </c>
      <c r="D9" s="1">
        <v>2.3815995E7</v>
      </c>
      <c r="E9" s="1">
        <v>2.4190907E7</v>
      </c>
      <c r="F9" s="1">
        <v>2.460186E7</v>
      </c>
    </row>
    <row r="10" ht="15.75" customHeight="1">
      <c r="A10" s="1" t="s">
        <v>15</v>
      </c>
      <c r="B10" s="1">
        <v>2.01035903E8</v>
      </c>
      <c r="C10" s="1">
        <v>2.02763735E8</v>
      </c>
      <c r="D10" s="1">
        <v>2.04471769E8</v>
      </c>
      <c r="E10" s="1">
        <v>2.06163058E8</v>
      </c>
      <c r="F10" s="1">
        <v>2.07833831E8</v>
      </c>
    </row>
    <row r="11" ht="15.75" customHeight="1">
      <c r="A11" s="1" t="s">
        <v>16</v>
      </c>
      <c r="B11" s="1">
        <v>1.280846129E9</v>
      </c>
      <c r="C11" s="1">
        <v>1.295604184E9</v>
      </c>
      <c r="D11" s="1">
        <v>1.310152403E9</v>
      </c>
      <c r="E11" s="1">
        <v>1.324509589E9</v>
      </c>
      <c r="F11" s="1">
        <v>1.338658835E9</v>
      </c>
    </row>
    <row r="12" ht="15.75" customHeight="1">
      <c r="A12" s="2" t="s">
        <v>17</v>
      </c>
      <c r="B12" s="6">
        <v>1.18827161E8</v>
      </c>
      <c r="C12" s="6">
        <v>1.20355128E8</v>
      </c>
      <c r="D12" s="6">
        <v>1.21858258E8</v>
      </c>
      <c r="E12" s="6">
        <v>1.23333376E8</v>
      </c>
      <c r="F12" s="6">
        <v>1.24777324E8</v>
      </c>
    </row>
    <row r="13" ht="15.75" customHeight="1">
      <c r="A13" s="2" t="s">
        <v>18</v>
      </c>
      <c r="B13" s="6">
        <v>4.2202935E7</v>
      </c>
      <c r="C13" s="6">
        <v>4.26695E7</v>
      </c>
      <c r="D13" s="6">
        <v>4.3131966E7</v>
      </c>
      <c r="E13" s="6">
        <v>4.3590368E7</v>
      </c>
      <c r="F13" s="6">
        <v>4.4044811E7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5.78"/>
  </cols>
  <sheetData>
    <row r="1">
      <c r="A1" s="7" t="s">
        <v>0</v>
      </c>
      <c r="B1" s="7" t="s">
        <v>19</v>
      </c>
      <c r="C1" s="7" t="s">
        <v>20</v>
      </c>
    </row>
    <row r="2">
      <c r="A2" s="1" t="s">
        <v>7</v>
      </c>
      <c r="B2" s="3">
        <v>1.9519353692E13</v>
      </c>
      <c r="C2" s="1">
        <v>3.24985539E8</v>
      </c>
    </row>
    <row r="3">
      <c r="A3" s="1" t="s">
        <v>8</v>
      </c>
      <c r="B3" s="3">
        <v>1.2310409370892762E13</v>
      </c>
      <c r="C3" s="1">
        <v>1.386395E9</v>
      </c>
    </row>
    <row r="4">
      <c r="A4" s="1" t="s">
        <v>9</v>
      </c>
      <c r="B4" s="3">
        <v>4.866864409657679E12</v>
      </c>
      <c r="C4" s="1">
        <v>1.26785797E8</v>
      </c>
    </row>
    <row r="5">
      <c r="A5" s="1" t="s">
        <v>10</v>
      </c>
      <c r="B5" s="3">
        <v>2.6662291799580073E12</v>
      </c>
      <c r="C5" s="1">
        <v>6.6058859E7</v>
      </c>
    </row>
    <row r="6">
      <c r="A6" s="1" t="s">
        <v>11</v>
      </c>
      <c r="B6" s="3">
        <v>1.9617961973543564E12</v>
      </c>
      <c r="C6" s="1">
        <v>6.0536709E7</v>
      </c>
    </row>
    <row r="7">
      <c r="A7" s="1" t="s">
        <v>12</v>
      </c>
      <c r="B7" s="3">
        <v>3.682602479929418E12</v>
      </c>
      <c r="C7" s="1">
        <v>8.2657002E7</v>
      </c>
    </row>
    <row r="8">
      <c r="A8" s="1" t="s">
        <v>13</v>
      </c>
      <c r="B8" s="3">
        <v>1.5741993870708982E12</v>
      </c>
      <c r="C8" s="1">
        <v>1.4449674E8</v>
      </c>
    </row>
    <row r="9">
      <c r="A9" s="1" t="s">
        <v>14</v>
      </c>
      <c r="B9" s="3">
        <v>1.329188475752319E12</v>
      </c>
      <c r="C9" s="1">
        <v>2.460186E7</v>
      </c>
    </row>
    <row r="10">
      <c r="A10" s="1" t="s">
        <v>15</v>
      </c>
      <c r="B10" s="3">
        <v>2.0628310459359531E12</v>
      </c>
      <c r="C10" s="1">
        <v>2.07833831E8</v>
      </c>
    </row>
    <row r="11">
      <c r="A11" s="1" t="s">
        <v>16</v>
      </c>
      <c r="B11" s="3">
        <v>2.6527546858345913E12</v>
      </c>
      <c r="C11" s="1">
        <v>1.338658835E9</v>
      </c>
    </row>
    <row r="12">
      <c r="A12" s="2" t="s">
        <v>17</v>
      </c>
      <c r="B12" s="8">
        <v>1.15891E12</v>
      </c>
      <c r="C12" s="6">
        <v>1.24777324E8</v>
      </c>
    </row>
    <row r="13">
      <c r="A13" s="2" t="s">
        <v>18</v>
      </c>
      <c r="B13" s="8">
        <v>6.43629E11</v>
      </c>
      <c r="C13" s="6">
        <v>4.4044811E7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7</v>
      </c>
      <c r="B2" s="1">
        <v>53117.66784981784</v>
      </c>
      <c r="C2" s="1">
        <v>55064.744548342744</v>
      </c>
      <c r="D2" s="1">
        <v>56839.38177423167</v>
      </c>
      <c r="E2" s="1">
        <v>57951.584082099675</v>
      </c>
      <c r="F2" s="1">
        <v>60062.222313221144</v>
      </c>
      <c r="G2" s="3">
        <f t="shared" ref="G2:G13" si="1">AVERAGE(B2:F2)</f>
        <v>56607.12011</v>
      </c>
    </row>
    <row r="3" ht="15.75" customHeight="1">
      <c r="A3" s="1" t="s">
        <v>8</v>
      </c>
      <c r="B3" s="1">
        <v>7050.646271242866</v>
      </c>
      <c r="C3" s="1">
        <v>7678.599485874834</v>
      </c>
      <c r="D3" s="1">
        <v>8066.942634935573</v>
      </c>
      <c r="E3" s="1">
        <v>8147.93770548839</v>
      </c>
      <c r="F3" s="1">
        <v>8879.438667113458</v>
      </c>
      <c r="G3" s="3">
        <f t="shared" si="1"/>
        <v>7964.712953</v>
      </c>
    </row>
    <row r="4" ht="15.75" customHeight="1">
      <c r="A4" s="1" t="s">
        <v>9</v>
      </c>
      <c r="B4" s="1">
        <v>40454.44745789028</v>
      </c>
      <c r="C4" s="1">
        <v>38109.412112557286</v>
      </c>
      <c r="D4" s="1">
        <v>34524.46986093372</v>
      </c>
      <c r="E4" s="1">
        <v>38761.818150192456</v>
      </c>
      <c r="F4" s="1">
        <v>38386.511145705685</v>
      </c>
      <c r="G4" s="3">
        <f t="shared" si="1"/>
        <v>38047.33175</v>
      </c>
    </row>
    <row r="5" ht="15.75" customHeight="1">
      <c r="A5" s="1" t="s">
        <v>10</v>
      </c>
      <c r="B5" s="1">
        <v>43444.53300195399</v>
      </c>
      <c r="C5" s="1">
        <v>47425.60768051944</v>
      </c>
      <c r="D5" s="1">
        <v>44974.831877178156</v>
      </c>
      <c r="E5" s="1">
        <v>41064.13343162227</v>
      </c>
      <c r="F5" s="1">
        <v>40361.417383215885</v>
      </c>
      <c r="G5" s="3">
        <f t="shared" si="1"/>
        <v>43454.10467</v>
      </c>
    </row>
    <row r="6" ht="15.75" customHeight="1">
      <c r="A6" s="1" t="s">
        <v>11</v>
      </c>
      <c r="B6" s="1">
        <v>35549.9746972954</v>
      </c>
      <c r="C6" s="1">
        <v>35518.41529167488</v>
      </c>
      <c r="D6" s="1">
        <v>30230.2263021296</v>
      </c>
      <c r="E6" s="1">
        <v>30939.71424622977</v>
      </c>
      <c r="F6" s="1">
        <v>32406.72031501343</v>
      </c>
      <c r="G6" s="3">
        <f t="shared" si="1"/>
        <v>32929.01017</v>
      </c>
    </row>
    <row r="7" ht="15.75" customHeight="1">
      <c r="A7" s="1" t="s">
        <v>12</v>
      </c>
      <c r="B7" s="1">
        <v>46285.76406884068</v>
      </c>
      <c r="C7" s="1">
        <v>47959.993273759865</v>
      </c>
      <c r="D7" s="1">
        <v>41086.72967372527</v>
      </c>
      <c r="E7" s="1">
        <v>42107.5172703074</v>
      </c>
      <c r="F7" s="1">
        <v>44552.81937190775</v>
      </c>
      <c r="G7" s="3">
        <f t="shared" si="1"/>
        <v>44398.56473</v>
      </c>
    </row>
    <row r="8" ht="15.75" customHeight="1">
      <c r="A8" s="1" t="s">
        <v>13</v>
      </c>
      <c r="B8" s="1">
        <v>15974.6446270517</v>
      </c>
      <c r="C8" s="1">
        <v>14095.648742954</v>
      </c>
      <c r="D8" s="1">
        <v>9313.01362484996</v>
      </c>
      <c r="E8" s="1">
        <v>8704.89841329594</v>
      </c>
      <c r="F8" s="1">
        <v>10720.3325853448</v>
      </c>
      <c r="G8" s="3">
        <f t="shared" si="1"/>
        <v>11761.7076</v>
      </c>
    </row>
    <row r="9" ht="15.75" customHeight="1">
      <c r="A9" s="1" t="s">
        <v>14</v>
      </c>
      <c r="B9" s="1">
        <v>68150.10704132149</v>
      </c>
      <c r="C9" s="1">
        <v>62510.79117056414</v>
      </c>
      <c r="D9" s="1">
        <v>56755.7217124249</v>
      </c>
      <c r="E9" s="1">
        <v>49971.13145612901</v>
      </c>
      <c r="F9" s="1">
        <v>54027.96681845678</v>
      </c>
      <c r="G9" s="3">
        <f t="shared" si="1"/>
        <v>58283.14364</v>
      </c>
    </row>
    <row r="10" ht="15.75" customHeight="1">
      <c r="A10" s="1" t="s">
        <v>15</v>
      </c>
      <c r="B10" s="1">
        <v>12300.32488227575</v>
      </c>
      <c r="C10" s="1">
        <v>12112.588205969725</v>
      </c>
      <c r="D10" s="1">
        <v>8814.000986812613</v>
      </c>
      <c r="E10" s="1">
        <v>8710.096689541213</v>
      </c>
      <c r="F10" s="1">
        <v>9925.386237700412</v>
      </c>
      <c r="G10" s="3">
        <f t="shared" si="1"/>
        <v>10372.4794</v>
      </c>
    </row>
    <row r="11" ht="15.75" customHeight="1">
      <c r="A11" s="1" t="s">
        <v>16</v>
      </c>
      <c r="B11" s="1">
        <v>1449.605912338698</v>
      </c>
      <c r="C11" s="1">
        <v>1573.8814921105177</v>
      </c>
      <c r="D11" s="1">
        <v>1605.6054335548802</v>
      </c>
      <c r="E11" s="1">
        <v>1732.5642617842798</v>
      </c>
      <c r="F11" s="1">
        <v>1981.651049899201</v>
      </c>
      <c r="G11" s="3">
        <f t="shared" si="1"/>
        <v>1668.66163</v>
      </c>
    </row>
    <row r="12" ht="15.75" customHeight="1">
      <c r="A12" s="2" t="s">
        <v>17</v>
      </c>
      <c r="B12" s="6">
        <v>10725.1833</v>
      </c>
      <c r="C12" s="6">
        <v>10928.9168</v>
      </c>
      <c r="D12" s="6">
        <v>9616.64501</v>
      </c>
      <c r="E12" s="6">
        <v>8744.51577</v>
      </c>
      <c r="F12" s="6">
        <v>9287.84974</v>
      </c>
      <c r="G12" s="8">
        <f t="shared" si="1"/>
        <v>9860.622124</v>
      </c>
    </row>
    <row r="13" ht="15.75" customHeight="1">
      <c r="A13" s="2" t="s">
        <v>18</v>
      </c>
      <c r="B13" s="6">
        <v>13080.2547</v>
      </c>
      <c r="C13" s="6">
        <v>12334.7982</v>
      </c>
      <c r="D13" s="6">
        <v>13789.0604</v>
      </c>
      <c r="E13" s="6">
        <v>12790.2425</v>
      </c>
      <c r="F13" s="6">
        <v>14613.0418</v>
      </c>
      <c r="G13" s="8">
        <f t="shared" si="1"/>
        <v>13321.47952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" width="16.11"/>
    <col customWidth="1" min="3" max="3" width="17.0"/>
    <col customWidth="1" min="4" max="4" width="18.67"/>
    <col customWidth="1" min="5" max="6" width="16.0"/>
    <col customWidth="1" min="8" max="8" width="13.22"/>
    <col customWidth="1" min="10" max="10" width="15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21</v>
      </c>
      <c r="I1" s="2" t="s">
        <v>22</v>
      </c>
      <c r="J1" s="2" t="s">
        <v>23</v>
      </c>
    </row>
    <row r="2" ht="15.75" customHeight="1">
      <c r="A2" s="1" t="s">
        <v>7</v>
      </c>
      <c r="B2" s="1">
        <v>6.79229E11</v>
      </c>
      <c r="C2" s="1">
        <v>6.47789E11</v>
      </c>
      <c r="D2" s="1">
        <v>6.33829639E11</v>
      </c>
      <c r="E2" s="1">
        <v>6.39856443E11</v>
      </c>
      <c r="F2" s="1">
        <v>6.46752927E11</v>
      </c>
      <c r="G2" s="3">
        <f t="shared" ref="G2:G13" si="1">AVERAGE(B2:F2)</f>
        <v>649491401800</v>
      </c>
      <c r="H2" s="3">
        <f t="shared" ref="H2:H13" si="2">F2-B2</f>
        <v>-32476073000</v>
      </c>
      <c r="I2" s="3">
        <f t="shared" ref="I2:I13" si="3">(F2-B2)/B2 *100</f>
        <v>-4.781314255</v>
      </c>
      <c r="J2" s="3">
        <f t="shared" ref="J2:J13" si="4">SUM(B2:F2)</f>
        <v>3247457009000</v>
      </c>
    </row>
    <row r="3" ht="15.75" customHeight="1">
      <c r="A3" s="1" t="s">
        <v>8</v>
      </c>
      <c r="B3" s="1">
        <v>1.79880451357744E11</v>
      </c>
      <c r="C3" s="1">
        <v>2.00772203839984E11</v>
      </c>
      <c r="D3" s="1">
        <v>2.14471495714478E11</v>
      </c>
      <c r="E3" s="1">
        <v>2.16404283039701E11</v>
      </c>
      <c r="F3" s="1">
        <v>2.28466270027362E11</v>
      </c>
      <c r="G3" s="3">
        <f t="shared" si="1"/>
        <v>207998940796</v>
      </c>
      <c r="H3" s="3">
        <f t="shared" si="2"/>
        <v>48585818670</v>
      </c>
      <c r="I3" s="3">
        <f t="shared" si="3"/>
        <v>27.01006046</v>
      </c>
      <c r="J3" s="3">
        <f t="shared" si="4"/>
        <v>1039994703979</v>
      </c>
    </row>
    <row r="4" ht="15.75" customHeight="1">
      <c r="A4" s="1" t="s">
        <v>9</v>
      </c>
      <c r="B4" s="1">
        <v>4.90239324068581E10</v>
      </c>
      <c r="C4" s="1">
        <v>4.69034666125187E10</v>
      </c>
      <c r="D4" s="1">
        <v>4.21061033057928E10</v>
      </c>
      <c r="E4" s="1">
        <v>4.6471287714245995E10</v>
      </c>
      <c r="F4" s="1">
        <v>4.5387031801865295E10</v>
      </c>
      <c r="G4" s="3">
        <f t="shared" si="1"/>
        <v>45978364368</v>
      </c>
      <c r="H4" s="3">
        <f t="shared" si="2"/>
        <v>-3636900605</v>
      </c>
      <c r="I4" s="3">
        <f t="shared" si="3"/>
        <v>-7.418622755</v>
      </c>
      <c r="J4" s="3">
        <f t="shared" si="4"/>
        <v>229891821841</v>
      </c>
    </row>
    <row r="5" ht="15.75" customHeight="1">
      <c r="A5" s="1" t="s">
        <v>10</v>
      </c>
      <c r="B5" s="1">
        <v>5.68617595882819E10</v>
      </c>
      <c r="C5" s="1">
        <v>5.91828585542566E10</v>
      </c>
      <c r="D5" s="1">
        <v>5.38621854932918E10</v>
      </c>
      <c r="E5" s="1">
        <v>4.81189435181008E10</v>
      </c>
      <c r="F5" s="1">
        <v>4.6433303401228096E10</v>
      </c>
      <c r="G5" s="3">
        <f t="shared" si="1"/>
        <v>52891810111</v>
      </c>
      <c r="H5" s="3">
        <f t="shared" si="2"/>
        <v>-10428456187</v>
      </c>
      <c r="I5" s="3">
        <f t="shared" si="3"/>
        <v>-18.34001667</v>
      </c>
      <c r="J5" s="3">
        <f t="shared" si="4"/>
        <v>264459050555</v>
      </c>
    </row>
    <row r="6" ht="15.75" customHeight="1">
      <c r="A6" s="1" t="s">
        <v>11</v>
      </c>
      <c r="B6" s="1">
        <v>2.99574459045168E10</v>
      </c>
      <c r="C6" s="1">
        <v>2.77010343349422E10</v>
      </c>
      <c r="D6" s="1">
        <v>2.21808450704225E10</v>
      </c>
      <c r="E6" s="1">
        <v>2.50330278946754E10</v>
      </c>
      <c r="F6" s="1">
        <v>2.6447892915427402E10</v>
      </c>
      <c r="G6" s="3">
        <f t="shared" si="1"/>
        <v>26264049224</v>
      </c>
      <c r="H6" s="3">
        <f t="shared" si="2"/>
        <v>-3509552989</v>
      </c>
      <c r="I6" s="3">
        <f t="shared" si="3"/>
        <v>-11.71512752</v>
      </c>
      <c r="J6" s="3">
        <f t="shared" si="4"/>
        <v>131320246120</v>
      </c>
    </row>
    <row r="7" ht="15.75" customHeight="1">
      <c r="A7" s="1" t="s">
        <v>12</v>
      </c>
      <c r="B7" s="1">
        <v>4.4865692370402504E10</v>
      </c>
      <c r="C7" s="1">
        <v>4.4216057538853096E10</v>
      </c>
      <c r="D7" s="1">
        <v>3.7020073195076004E10</v>
      </c>
      <c r="E7" s="1">
        <v>3.9724906520626205E10</v>
      </c>
      <c r="F7" s="1">
        <v>4.2365773545438995E10</v>
      </c>
      <c r="G7" s="3">
        <f t="shared" si="1"/>
        <v>41638500634</v>
      </c>
      <c r="H7" s="3">
        <f t="shared" si="2"/>
        <v>-2499918825</v>
      </c>
      <c r="I7" s="3">
        <f t="shared" si="3"/>
        <v>-5.572005452</v>
      </c>
      <c r="J7" s="3">
        <f t="shared" si="4"/>
        <v>208192503170</v>
      </c>
    </row>
    <row r="8" ht="15.75" customHeight="1">
      <c r="A8" s="1" t="s">
        <v>13</v>
      </c>
      <c r="B8" s="1">
        <v>8.83528964635598E10</v>
      </c>
      <c r="C8" s="1">
        <v>8.46965046534978E10</v>
      </c>
      <c r="D8" s="1">
        <v>6.6418326823985E10</v>
      </c>
      <c r="E8" s="1">
        <v>6.92453094609824E10</v>
      </c>
      <c r="F8" s="1">
        <v>6.65273039924799E10</v>
      </c>
      <c r="G8" s="3">
        <f t="shared" si="1"/>
        <v>75048068279</v>
      </c>
      <c r="H8" s="3">
        <f t="shared" si="2"/>
        <v>-21825592471</v>
      </c>
      <c r="I8" s="3">
        <f t="shared" si="3"/>
        <v>-24.70274699</v>
      </c>
      <c r="J8" s="3">
        <f t="shared" si="4"/>
        <v>375240341395</v>
      </c>
    </row>
    <row r="9" ht="15.75" customHeight="1">
      <c r="A9" s="1" t="s">
        <v>14</v>
      </c>
      <c r="B9" s="1">
        <v>2.48252625888168E10</v>
      </c>
      <c r="C9" s="1">
        <v>2.57837087140042E10</v>
      </c>
      <c r="D9" s="1">
        <v>2.4046205860255398E10</v>
      </c>
      <c r="E9" s="1">
        <v>2.6382947050018303E10</v>
      </c>
      <c r="F9" s="1">
        <v>2.76911124168515E10</v>
      </c>
      <c r="G9" s="3">
        <f t="shared" si="1"/>
        <v>25745847326</v>
      </c>
      <c r="H9" s="3">
        <f t="shared" si="2"/>
        <v>2865849828</v>
      </c>
      <c r="I9" s="3">
        <f t="shared" si="3"/>
        <v>11.54408666</v>
      </c>
      <c r="J9" s="3">
        <f t="shared" si="4"/>
        <v>128729236630</v>
      </c>
    </row>
    <row r="10" ht="15.75" customHeight="1">
      <c r="A10" s="1" t="s">
        <v>15</v>
      </c>
      <c r="B10" s="1">
        <v>3.28747872305887E10</v>
      </c>
      <c r="C10" s="1">
        <v>3.26596142408021E10</v>
      </c>
      <c r="D10" s="1">
        <v>2.4617701683065502E10</v>
      </c>
      <c r="E10" s="1">
        <v>2.42247469014667E10</v>
      </c>
      <c r="F10" s="1">
        <v>2.92830503144654E10</v>
      </c>
      <c r="G10" s="3">
        <f t="shared" si="1"/>
        <v>28731980074</v>
      </c>
      <c r="H10" s="3">
        <f t="shared" si="2"/>
        <v>-3591736916</v>
      </c>
      <c r="I10" s="3">
        <f t="shared" si="3"/>
        <v>-10.9255062</v>
      </c>
      <c r="J10" s="3">
        <f t="shared" si="4"/>
        <v>143659900370</v>
      </c>
    </row>
    <row r="11" ht="15.75" customHeight="1">
      <c r="A11" s="1" t="s">
        <v>16</v>
      </c>
      <c r="B11" s="1">
        <v>4.74035288014226E10</v>
      </c>
      <c r="C11" s="1">
        <v>5.0914096277083E10</v>
      </c>
      <c r="D11" s="1">
        <v>5.1295483753943596E10</v>
      </c>
      <c r="E11" s="1">
        <v>5.66376226408741E10</v>
      </c>
      <c r="F11" s="1">
        <v>6.4559435280692696E10</v>
      </c>
      <c r="G11" s="3">
        <f t="shared" si="1"/>
        <v>54162033351</v>
      </c>
      <c r="H11" s="3">
        <f t="shared" si="2"/>
        <v>17155906479</v>
      </c>
      <c r="I11" s="3">
        <f t="shared" si="3"/>
        <v>36.19120119</v>
      </c>
      <c r="J11" s="3">
        <f t="shared" si="4"/>
        <v>270810166754</v>
      </c>
    </row>
    <row r="12" ht="15.75" customHeight="1">
      <c r="A12" s="2" t="s">
        <v>17</v>
      </c>
      <c r="B12" s="6">
        <v>6.473144378E9</v>
      </c>
      <c r="C12" s="6">
        <v>6.758668422E9</v>
      </c>
      <c r="D12" s="6">
        <v>5.468837812E9</v>
      </c>
      <c r="E12" s="6">
        <v>5.33687574E9</v>
      </c>
      <c r="F12" s="6">
        <v>5.062076646E9</v>
      </c>
      <c r="G12" s="3">
        <f t="shared" si="1"/>
        <v>5819920600</v>
      </c>
      <c r="H12" s="3">
        <f t="shared" si="2"/>
        <v>-1411067732</v>
      </c>
      <c r="I12" s="3">
        <f t="shared" si="3"/>
        <v>-21.798799</v>
      </c>
      <c r="J12" s="3">
        <f t="shared" si="4"/>
        <v>29099602998</v>
      </c>
    </row>
    <row r="13" ht="15.75" customHeight="1">
      <c r="A13" s="2" t="s">
        <v>18</v>
      </c>
      <c r="B13" s="6">
        <v>5.137974301E9</v>
      </c>
      <c r="C13" s="6">
        <v>4.979442724E9</v>
      </c>
      <c r="D13" s="6">
        <v>5.482616701E9</v>
      </c>
      <c r="E13" s="6">
        <v>4.50964766E9</v>
      </c>
      <c r="F13" s="6">
        <v>5.459643672E9</v>
      </c>
      <c r="G13" s="3">
        <f t="shared" si="1"/>
        <v>5113865012</v>
      </c>
      <c r="H13" s="3">
        <f t="shared" si="2"/>
        <v>321669371</v>
      </c>
      <c r="I13" s="3">
        <f t="shared" si="3"/>
        <v>6.260626312</v>
      </c>
      <c r="J13" s="3">
        <f t="shared" si="4"/>
        <v>25569325058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6" width="10.56"/>
  </cols>
  <sheetData>
    <row r="1" ht="15.75" customHeight="1">
      <c r="A1" s="9" t="s">
        <v>0</v>
      </c>
      <c r="B1" s="9">
        <v>2013.0</v>
      </c>
      <c r="C1" s="9">
        <v>2014.0</v>
      </c>
      <c r="D1" s="9">
        <v>2015.0</v>
      </c>
      <c r="E1" s="9">
        <v>2016.0</v>
      </c>
      <c r="F1" s="9">
        <v>2017.0</v>
      </c>
      <c r="G1" s="7" t="s">
        <v>6</v>
      </c>
    </row>
    <row r="2" ht="15.75" customHeight="1">
      <c r="A2" s="9" t="s">
        <v>7</v>
      </c>
      <c r="B2" s="9">
        <v>4.0466788786709795</v>
      </c>
      <c r="C2" s="9">
        <v>3.69589111827138</v>
      </c>
      <c r="D2" s="9">
        <v>3.4778461681968604</v>
      </c>
      <c r="E2" s="9">
        <v>3.4189406012807897</v>
      </c>
      <c r="F2" s="9">
        <v>3.31338528335912</v>
      </c>
      <c r="G2" s="10">
        <f t="shared" ref="G2:G13" si="1">AVERAGE(B2:F2)</f>
        <v>3.59054841</v>
      </c>
    </row>
    <row r="3" ht="15.75" customHeight="1">
      <c r="A3" s="9" t="s">
        <v>8</v>
      </c>
      <c r="B3" s="9">
        <v>1.86694378614298</v>
      </c>
      <c r="C3" s="9">
        <v>1.90584810515868</v>
      </c>
      <c r="D3" s="9">
        <v>1.9104574064474502</v>
      </c>
      <c r="E3" s="9">
        <v>1.9300368082676898</v>
      </c>
      <c r="F3" s="9">
        <v>1.8960295976144101</v>
      </c>
      <c r="G3" s="10">
        <f t="shared" si="1"/>
        <v>1.901863141</v>
      </c>
    </row>
    <row r="4" ht="15.75" customHeight="1">
      <c r="A4" s="9" t="s">
        <v>9</v>
      </c>
      <c r="B4" s="9">
        <v>0.950865860745235</v>
      </c>
      <c r="C4" s="9">
        <v>0.966999334469794</v>
      </c>
      <c r="D4" s="9">
        <v>0.959251330366382</v>
      </c>
      <c r="E4" s="9">
        <v>0.944046434760285</v>
      </c>
      <c r="F4" s="9">
        <v>0.933306110064556</v>
      </c>
      <c r="G4" s="10">
        <f t="shared" si="1"/>
        <v>0.9508938141</v>
      </c>
    </row>
    <row r="5" ht="15.75" customHeight="1">
      <c r="A5" s="9" t="s">
        <v>10</v>
      </c>
      <c r="B5" s="9">
        <v>2.06502466578136</v>
      </c>
      <c r="C5" s="9">
        <v>1.9488069967114803</v>
      </c>
      <c r="D5" s="9">
        <v>1.8596120240168101</v>
      </c>
      <c r="E5" s="9">
        <v>1.81078016820308</v>
      </c>
      <c r="F5" s="9">
        <v>1.7666367913412602</v>
      </c>
      <c r="G5" s="10">
        <f t="shared" si="1"/>
        <v>1.890172129</v>
      </c>
    </row>
    <row r="6" ht="15.75" customHeight="1">
      <c r="A6" s="9" t="s">
        <v>11</v>
      </c>
      <c r="B6" s="9">
        <v>1.4061281724513</v>
      </c>
      <c r="C6" s="9">
        <v>1.28738252755904</v>
      </c>
      <c r="D6" s="9">
        <v>1.21061949945203</v>
      </c>
      <c r="E6" s="9">
        <v>1.33954542011476</v>
      </c>
      <c r="F6" s="9">
        <v>1.36460876766366</v>
      </c>
      <c r="G6" s="10">
        <f t="shared" si="1"/>
        <v>1.321656877</v>
      </c>
    </row>
    <row r="7" ht="15.75" customHeight="1">
      <c r="A7" s="9" t="s">
        <v>12</v>
      </c>
      <c r="B7" s="9">
        <v>1.2019492414676198</v>
      </c>
      <c r="C7" s="9">
        <v>1.13843883542903</v>
      </c>
      <c r="D7" s="9">
        <v>1.10165771747847</v>
      </c>
      <c r="E7" s="9">
        <v>1.14613445646278</v>
      </c>
      <c r="F7" s="9">
        <v>1.16360913284787</v>
      </c>
      <c r="G7" s="10">
        <f t="shared" si="1"/>
        <v>1.150357877</v>
      </c>
    </row>
    <row r="8" ht="15.75" customHeight="1">
      <c r="A8" s="9" t="s">
        <v>13</v>
      </c>
      <c r="B8" s="9">
        <v>3.8462327320162104</v>
      </c>
      <c r="C8" s="9">
        <v>4.10418221281141</v>
      </c>
      <c r="D8" s="9">
        <v>4.86275810199369</v>
      </c>
      <c r="E8" s="9">
        <v>5.4524065102010795</v>
      </c>
      <c r="F8" s="9">
        <v>4.23340736959348</v>
      </c>
      <c r="G8" s="10">
        <f t="shared" si="1"/>
        <v>4.499797385</v>
      </c>
    </row>
    <row r="9" ht="15.75" customHeight="1">
      <c r="A9" s="9" t="s">
        <v>14</v>
      </c>
      <c r="B9" s="9">
        <v>1.6398606995251</v>
      </c>
      <c r="C9" s="9">
        <v>1.77221079788674</v>
      </c>
      <c r="D9" s="9">
        <v>1.9506009865907</v>
      </c>
      <c r="E9" s="9">
        <v>2.08151175398812</v>
      </c>
      <c r="F9" s="9">
        <v>1.99797392486099</v>
      </c>
      <c r="G9" s="10">
        <f t="shared" si="1"/>
        <v>1.888431633</v>
      </c>
    </row>
    <row r="10" ht="15.75" customHeight="1">
      <c r="A10" s="9" t="s">
        <v>15</v>
      </c>
      <c r="B10" s="9">
        <v>1.3294461087607001</v>
      </c>
      <c r="C10" s="9">
        <v>1.330244423168</v>
      </c>
      <c r="D10" s="9">
        <v>1.36551715396161</v>
      </c>
      <c r="E10" s="9">
        <v>1.35015057288696</v>
      </c>
      <c r="F10" s="9">
        <v>1.41952663807017</v>
      </c>
      <c r="G10" s="10">
        <f t="shared" si="1"/>
        <v>1.358976979</v>
      </c>
    </row>
    <row r="11" ht="15.75" customHeight="1">
      <c r="A11" s="9" t="s">
        <v>16</v>
      </c>
      <c r="B11" s="9">
        <v>2.47272671433353</v>
      </c>
      <c r="C11" s="9">
        <v>2.49676988106994</v>
      </c>
      <c r="D11" s="9">
        <v>2.4051274700264003</v>
      </c>
      <c r="E11" s="9">
        <v>2.5064707505609602</v>
      </c>
      <c r="F11" s="9">
        <v>2.5096245584148202</v>
      </c>
      <c r="G11" s="10">
        <f t="shared" si="1"/>
        <v>2.478143875</v>
      </c>
    </row>
    <row r="12" ht="15.75" customHeight="1">
      <c r="A12" s="7" t="s">
        <v>17</v>
      </c>
      <c r="B12" s="6">
        <v>0.50791946</v>
      </c>
      <c r="C12" s="6">
        <v>0.51420754</v>
      </c>
      <c r="D12" s="6">
        <v>0.46757184</v>
      </c>
      <c r="E12" s="6">
        <v>0.4957901</v>
      </c>
      <c r="F12" s="6">
        <v>0.43949374</v>
      </c>
      <c r="G12" s="10">
        <f t="shared" si="1"/>
        <v>0.484996536</v>
      </c>
    </row>
    <row r="13" ht="15.75" customHeight="1">
      <c r="A13" s="7" t="s">
        <v>18</v>
      </c>
      <c r="B13" s="6">
        <v>0.83773643</v>
      </c>
      <c r="C13" s="6">
        <v>0.87810092</v>
      </c>
      <c r="D13" s="6">
        <v>0.85012858</v>
      </c>
      <c r="E13" s="6">
        <v>0.81314008</v>
      </c>
      <c r="F13" s="6">
        <v>0.85613792</v>
      </c>
      <c r="G13" s="10">
        <f t="shared" si="1"/>
        <v>0.847048786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7</v>
      </c>
      <c r="B2" s="1">
        <f>total_mil!B2/population!B2</f>
        <v>2149.501613</v>
      </c>
      <c r="C2" s="1">
        <f>total_mil!C2/population!C2</f>
        <v>2035.145927</v>
      </c>
      <c r="D2" s="1">
        <f>total_mil!D2/population!D2</f>
        <v>1976.793915</v>
      </c>
      <c r="E2" s="1">
        <f>total_mil!E2/population!E2</f>
        <v>1981.339709</v>
      </c>
      <c r="F2" s="1">
        <f>total_mil!F2/population!F2</f>
        <v>1990.097556</v>
      </c>
      <c r="G2" s="3">
        <f t="shared" ref="G2:G13" si="1">AVERAGE(B2:F2)</f>
        <v>2026.575744</v>
      </c>
    </row>
    <row r="3" ht="15.75" customHeight="1">
      <c r="A3" s="1" t="s">
        <v>8</v>
      </c>
      <c r="B3" s="1">
        <f>total_mil!B3/population!B3</f>
        <v>132.5203343</v>
      </c>
      <c r="C3" s="1">
        <f>total_mil!C3/population!C3</f>
        <v>147.164567</v>
      </c>
      <c r="D3" s="1">
        <f>total_mil!D3/population!D3</f>
        <v>156.4092529</v>
      </c>
      <c r="E3" s="1">
        <f>total_mil!E3/population!E3</f>
        <v>156.9665459</v>
      </c>
      <c r="F3" s="1">
        <f>total_mil!F3/population!F3</f>
        <v>164.7916142</v>
      </c>
      <c r="G3" s="3">
        <f t="shared" si="1"/>
        <v>151.5704629</v>
      </c>
    </row>
    <row r="4" ht="15.75" customHeight="1">
      <c r="A4" s="1" t="s">
        <v>9</v>
      </c>
      <c r="B4" s="1">
        <f>total_mil!B4/population!B4</f>
        <v>384.6673656</v>
      </c>
      <c r="C4" s="1">
        <f>total_mil!C4/population!C4</f>
        <v>368.5177615</v>
      </c>
      <c r="D4" s="1">
        <f>total_mil!D4/population!D4</f>
        <v>331.1764364</v>
      </c>
      <c r="E4" s="1">
        <f>total_mil!E4/population!E4</f>
        <v>365.931467</v>
      </c>
      <c r="F4" s="1">
        <f>total_mil!F4/population!F4</f>
        <v>357.9819891</v>
      </c>
      <c r="G4" s="3">
        <f t="shared" si="1"/>
        <v>361.6550039</v>
      </c>
    </row>
    <row r="5" ht="15.75" customHeight="1">
      <c r="A5" s="1" t="s">
        <v>10</v>
      </c>
      <c r="B5" s="1">
        <f>total_mil!B5/population!B5</f>
        <v>886.6878356</v>
      </c>
      <c r="C5" s="1">
        <f>total_mil!C5/population!C5</f>
        <v>916.1107327</v>
      </c>
      <c r="D5" s="1">
        <f>total_mil!D5/population!D5</f>
        <v>827.1700403</v>
      </c>
      <c r="E5" s="1">
        <f>total_mil!E5/population!E5</f>
        <v>733.3908737</v>
      </c>
      <c r="F5" s="1">
        <f>total_mil!F5/population!F5</f>
        <v>702.9080445</v>
      </c>
      <c r="G5" s="3">
        <f t="shared" si="1"/>
        <v>813.2535054</v>
      </c>
    </row>
    <row r="6" ht="15.75" customHeight="1">
      <c r="A6" s="1" t="s">
        <v>11</v>
      </c>
      <c r="B6" s="1">
        <f>total_mil!B6/population!B6</f>
        <v>497.3515252</v>
      </c>
      <c r="C6" s="1">
        <f>total_mil!C6/population!C6</f>
        <v>455.6905121</v>
      </c>
      <c r="D6" s="1">
        <f>total_mil!D6/population!D6</f>
        <v>365.2335337</v>
      </c>
      <c r="E6" s="1">
        <f>total_mil!E6/population!E6</f>
        <v>412.8989109</v>
      </c>
      <c r="F6" s="1">
        <f>total_mil!F6/population!F6</f>
        <v>436.8901672</v>
      </c>
      <c r="G6" s="3">
        <f t="shared" si="1"/>
        <v>433.6129298</v>
      </c>
    </row>
    <row r="7" ht="15.75" customHeight="1">
      <c r="A7" s="1" t="s">
        <v>12</v>
      </c>
      <c r="B7" s="1">
        <f>total_mil!B7/population!B7</f>
        <v>556.3315245</v>
      </c>
      <c r="C7" s="1">
        <f>total_mil!C7/population!C7</f>
        <v>545.9952155</v>
      </c>
      <c r="D7" s="1">
        <f>total_mil!D7/population!D7</f>
        <v>453.1963408</v>
      </c>
      <c r="E7" s="1">
        <f>total_mil!E7/population!E7</f>
        <v>482.39889</v>
      </c>
      <c r="F7" s="1">
        <f>total_mil!F7/population!F7</f>
        <v>512.5491189</v>
      </c>
      <c r="G7" s="3">
        <f t="shared" si="1"/>
        <v>510.0942179</v>
      </c>
    </row>
    <row r="8" ht="15.75" customHeight="1">
      <c r="A8" s="1" t="s">
        <v>13</v>
      </c>
      <c r="B8" s="1">
        <f>total_mil!B8/population!B8</f>
        <v>615.6696157</v>
      </c>
      <c r="C8" s="1">
        <f>total_mil!C8/population!C8</f>
        <v>588.9076717</v>
      </c>
      <c r="D8" s="1">
        <f>total_mil!D8/population!D8</f>
        <v>460.9283104</v>
      </c>
      <c r="E8" s="1">
        <f>total_mil!E8/population!E8</f>
        <v>479.7295277</v>
      </c>
      <c r="F8" s="1">
        <f>total_mil!F8/population!F8</f>
        <v>460.4069545</v>
      </c>
      <c r="G8" s="3">
        <f t="shared" si="1"/>
        <v>521.128416</v>
      </c>
    </row>
    <row r="9" ht="15.75" customHeight="1">
      <c r="A9" s="1" t="s">
        <v>14</v>
      </c>
      <c r="B9" s="1">
        <f>total_mil!B9/population!B9</f>
        <v>1073.379632</v>
      </c>
      <c r="C9" s="1">
        <f>total_mil!C9/population!C9</f>
        <v>1098.315453</v>
      </c>
      <c r="D9" s="1">
        <f>total_mil!D9/population!D9</f>
        <v>1009.666229</v>
      </c>
      <c r="E9" s="1">
        <f>total_mil!E9/population!E9</f>
        <v>1090.614215</v>
      </c>
      <c r="F9" s="1">
        <f>total_mil!F9/population!F9</f>
        <v>1125.569872</v>
      </c>
      <c r="G9" s="3">
        <f t="shared" si="1"/>
        <v>1079.50908</v>
      </c>
    </row>
    <row r="10" ht="15.75" customHeight="1">
      <c r="A10" s="1" t="s">
        <v>15</v>
      </c>
      <c r="B10" s="1">
        <f>total_mil!B10/population!B10</f>
        <v>163.5269459</v>
      </c>
      <c r="C10" s="1">
        <f>total_mil!C10/population!C10</f>
        <v>161.0722659</v>
      </c>
      <c r="D10" s="1">
        <f>total_mil!D10/population!D10</f>
        <v>120.3965799</v>
      </c>
      <c r="E10" s="1">
        <f>total_mil!E10/population!E10</f>
        <v>117.5028501</v>
      </c>
      <c r="F10" s="1">
        <f>total_mil!F10/population!F10</f>
        <v>140.8964564</v>
      </c>
      <c r="G10" s="3">
        <f t="shared" si="1"/>
        <v>140.6790197</v>
      </c>
    </row>
    <row r="11" ht="15.75" customHeight="1">
      <c r="A11" s="1" t="s">
        <v>16</v>
      </c>
      <c r="B11" s="1">
        <f>total_mil!B11/population!B11</f>
        <v>37.00954215</v>
      </c>
      <c r="C11" s="1">
        <f>total_mil!C11/population!C11</f>
        <v>39.29757013</v>
      </c>
      <c r="D11" s="1">
        <f>total_mil!D11/population!D11</f>
        <v>39.15230292</v>
      </c>
      <c r="E11" s="1">
        <f>total_mil!E11/population!E11</f>
        <v>42.76120242</v>
      </c>
      <c r="F11" s="1">
        <f>total_mil!F11/population!F11</f>
        <v>48.22695193</v>
      </c>
      <c r="G11" s="3">
        <f t="shared" si="1"/>
        <v>41.28951391</v>
      </c>
    </row>
    <row r="12" ht="15.75" customHeight="1">
      <c r="A12" s="2" t="s">
        <v>17</v>
      </c>
      <c r="B12" s="3">
        <f>total_mil!B12/population!B12</f>
        <v>54.47529272</v>
      </c>
      <c r="C12" s="3">
        <f>total_mil!C12/population!C12</f>
        <v>56.15604864</v>
      </c>
      <c r="D12" s="3">
        <f>total_mil!D12/population!D12</f>
        <v>44.87868038</v>
      </c>
      <c r="E12" s="3">
        <f>total_mil!E12/population!E12</f>
        <v>43.27195049</v>
      </c>
      <c r="F12" s="3">
        <f>total_mil!F12/population!F12</f>
        <v>40.5688829</v>
      </c>
      <c r="G12" s="3">
        <f t="shared" si="1"/>
        <v>47.87017102</v>
      </c>
    </row>
    <row r="13" ht="15.75" customHeight="1">
      <c r="A13" s="2" t="s">
        <v>18</v>
      </c>
      <c r="B13" s="3">
        <f>total_mil!B13/population!B13</f>
        <v>121.7444782</v>
      </c>
      <c r="C13" s="3">
        <f>total_mil!C13/population!C13</f>
        <v>116.6979394</v>
      </c>
      <c r="D13" s="3">
        <f>total_mil!D13/population!D13</f>
        <v>127.1126083</v>
      </c>
      <c r="E13" s="3">
        <f>total_mil!E13/population!E13</f>
        <v>103.4551408</v>
      </c>
      <c r="F13" s="3">
        <f>total_mil!F13/population!F13</f>
        <v>123.9565694</v>
      </c>
      <c r="G13" s="3">
        <f t="shared" si="1"/>
        <v>118.5933472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" width="12.22"/>
    <col customWidth="1" min="10" max="10" width="15.78"/>
  </cols>
  <sheetData>
    <row r="1" ht="15.75" customHeight="1">
      <c r="A1" s="9" t="s">
        <v>0</v>
      </c>
      <c r="B1" s="7">
        <v>2013.0</v>
      </c>
      <c r="C1" s="7">
        <v>2014.0</v>
      </c>
      <c r="D1" s="7">
        <v>2015.0</v>
      </c>
      <c r="E1" s="7">
        <v>2016.0</v>
      </c>
      <c r="F1" s="7">
        <v>2017.0</v>
      </c>
      <c r="G1" s="7" t="s">
        <v>6</v>
      </c>
      <c r="H1" s="7" t="s">
        <v>21</v>
      </c>
      <c r="I1" s="7" t="s">
        <v>22</v>
      </c>
      <c r="J1" s="7" t="s">
        <v>23</v>
      </c>
    </row>
    <row r="2" ht="15.75" customHeight="1">
      <c r="A2" s="9" t="s">
        <v>7</v>
      </c>
      <c r="B2" s="4">
        <v>7.56485E11</v>
      </c>
      <c r="C2" s="4">
        <v>7.93646E11</v>
      </c>
      <c r="D2" s="4">
        <v>8.22075E11</v>
      </c>
      <c r="E2" s="4">
        <v>8.37056E11</v>
      </c>
      <c r="F2" s="4">
        <v>8.71562E11</v>
      </c>
      <c r="G2" s="11">
        <f t="shared" ref="G2:G13" si="1">AVERAGE(B2:F2)</f>
        <v>816164800000</v>
      </c>
      <c r="H2" s="11">
        <f t="shared" ref="H2:H13" si="2">F2-B2</f>
        <v>115077000000</v>
      </c>
      <c r="I2" s="11">
        <f t="shared" ref="I2:I13" si="3">(F2-B2)/B2 * 100</f>
        <v>15.21206633</v>
      </c>
      <c r="J2" s="11">
        <f t="shared" ref="J2:J13" si="4">SUM(B2:F2)</f>
        <v>4080824000000</v>
      </c>
    </row>
    <row r="3" ht="15.75" customHeight="1">
      <c r="A3" s="9" t="s">
        <v>8</v>
      </c>
      <c r="B3" s="4">
        <v>1.69917E11</v>
      </c>
      <c r="C3" s="4">
        <v>1.87753E11</v>
      </c>
      <c r="D3" s="4">
        <v>1.97254E11</v>
      </c>
      <c r="E3" s="4">
        <v>2.00271E11</v>
      </c>
      <c r="F3" s="4">
        <v>2.20183E11</v>
      </c>
      <c r="G3" s="11">
        <f t="shared" si="1"/>
        <v>195075600000</v>
      </c>
      <c r="H3" s="11">
        <f t="shared" si="2"/>
        <v>50266000000</v>
      </c>
      <c r="I3" s="11">
        <f t="shared" si="3"/>
        <v>29.5826786</v>
      </c>
      <c r="J3" s="11">
        <f t="shared" si="4"/>
        <v>975378000000</v>
      </c>
    </row>
    <row r="4" ht="15.75" customHeight="1">
      <c r="A4" s="9" t="s">
        <v>9</v>
      </c>
      <c r="B4" s="4">
        <v>1.66484E11</v>
      </c>
      <c r="C4" s="4">
        <v>1.49954E11</v>
      </c>
      <c r="D4" s="4">
        <v>1.30295E11</v>
      </c>
      <c r="E4" s="4">
        <v>1.39055E11</v>
      </c>
      <c r="F4" s="4">
        <v>1.37748E11</v>
      </c>
      <c r="G4" s="11">
        <f t="shared" si="1"/>
        <v>144707200000</v>
      </c>
      <c r="H4" s="11">
        <f t="shared" si="2"/>
        <v>-28736000000</v>
      </c>
      <c r="I4" s="11">
        <f t="shared" si="3"/>
        <v>-17.26051753</v>
      </c>
      <c r="J4" s="11">
        <f t="shared" si="4"/>
        <v>723536000000</v>
      </c>
    </row>
    <row r="5" ht="15.75" customHeight="1">
      <c r="A5" s="9" t="s">
        <v>10</v>
      </c>
      <c r="B5" s="4">
        <v>1.46558E11</v>
      </c>
      <c r="C5" s="4">
        <v>1.68859E11</v>
      </c>
      <c r="D5" s="4">
        <v>1.59979E11</v>
      </c>
      <c r="E5" s="4">
        <v>1.4443E11</v>
      </c>
      <c r="F5" s="4">
        <v>1.44698E11</v>
      </c>
      <c r="G5" s="11">
        <f t="shared" si="1"/>
        <v>152904800000</v>
      </c>
      <c r="H5" s="11">
        <f t="shared" si="2"/>
        <v>-1860000000</v>
      </c>
      <c r="I5" s="11">
        <f t="shared" si="3"/>
        <v>-1.269122122</v>
      </c>
      <c r="J5" s="11">
        <f t="shared" si="4"/>
        <v>764524000000</v>
      </c>
    </row>
    <row r="6" ht="15.75" customHeight="1">
      <c r="A6" s="9" t="s">
        <v>11</v>
      </c>
      <c r="B6" s="6">
        <v>8.4335978613E10</v>
      </c>
      <c r="C6" s="6">
        <v>8.3733055791E10</v>
      </c>
      <c r="D6" s="6">
        <v>7.1206502226E10</v>
      </c>
      <c r="E6" s="6">
        <v>6.9275369479E10</v>
      </c>
      <c r="F6" s="6">
        <v>7.2639178051E10</v>
      </c>
      <c r="G6" s="10">
        <f t="shared" si="1"/>
        <v>76238016832</v>
      </c>
      <c r="H6" s="10">
        <f t="shared" si="2"/>
        <v>-11696800562</v>
      </c>
      <c r="I6" s="10">
        <f t="shared" si="3"/>
        <v>-13.86928895</v>
      </c>
      <c r="J6" s="10">
        <f t="shared" si="4"/>
        <v>381190084160</v>
      </c>
    </row>
    <row r="7" ht="15.75" customHeight="1">
      <c r="A7" s="9" t="s">
        <v>12</v>
      </c>
      <c r="B7" s="4">
        <v>1.70529E11</v>
      </c>
      <c r="C7" s="4">
        <v>1.77541E11</v>
      </c>
      <c r="D7" s="4">
        <v>1.50468E11</v>
      </c>
      <c r="E7" s="4">
        <v>1.55253E11</v>
      </c>
      <c r="F7" s="4">
        <v>1.6432E11</v>
      </c>
      <c r="G7" s="11">
        <f t="shared" si="1"/>
        <v>163622200000</v>
      </c>
      <c r="H7" s="11">
        <f t="shared" si="2"/>
        <v>-6209000000</v>
      </c>
      <c r="I7" s="11">
        <f t="shared" si="3"/>
        <v>-3.641022935</v>
      </c>
      <c r="J7" s="11">
        <f t="shared" si="4"/>
        <v>818111000000</v>
      </c>
    </row>
    <row r="8" ht="15.75" customHeight="1">
      <c r="A8" s="9" t="s">
        <v>13</v>
      </c>
      <c r="B8" s="6">
        <v>7.9046944841E10</v>
      </c>
      <c r="C8" s="6">
        <v>7.4666533402E10</v>
      </c>
      <c r="D8" s="6">
        <v>4.8501114675E10</v>
      </c>
      <c r="E8" s="6">
        <v>4.4954692359E10</v>
      </c>
      <c r="F8" s="6">
        <v>5.5488355378E10</v>
      </c>
      <c r="G8" s="10">
        <f t="shared" si="1"/>
        <v>60531528131</v>
      </c>
      <c r="H8" s="10">
        <f t="shared" si="2"/>
        <v>-23558589463</v>
      </c>
      <c r="I8" s="10">
        <f t="shared" si="3"/>
        <v>-29.80328906</v>
      </c>
      <c r="J8" s="10">
        <f t="shared" si="4"/>
        <v>302657640655</v>
      </c>
    </row>
    <row r="9" ht="15.75" customHeight="1">
      <c r="A9" s="9" t="s">
        <v>14</v>
      </c>
      <c r="B9" s="6">
        <v>7.6154230618E10</v>
      </c>
      <c r="C9" s="6">
        <v>6.9447649653E10</v>
      </c>
      <c r="D9" s="6">
        <v>6.6300211022E10</v>
      </c>
      <c r="E9" s="6">
        <v>5.909868549E10</v>
      </c>
      <c r="F9" s="6">
        <v>6.4793485089E10</v>
      </c>
      <c r="G9" s="10">
        <f t="shared" si="1"/>
        <v>67158852374</v>
      </c>
      <c r="H9" s="10">
        <f t="shared" si="2"/>
        <v>-11360745529</v>
      </c>
      <c r="I9" s="10">
        <f t="shared" si="3"/>
        <v>-14.91807538</v>
      </c>
      <c r="J9" s="10">
        <f t="shared" si="4"/>
        <v>335794261872</v>
      </c>
    </row>
    <row r="10" ht="15.75" customHeight="1">
      <c r="A10" s="9" t="s">
        <v>15</v>
      </c>
      <c r="B10" s="4">
        <v>1.35377E11</v>
      </c>
      <c r="C10" s="4">
        <v>1.36502E11</v>
      </c>
      <c r="D10" s="4">
        <v>1.08036E11</v>
      </c>
      <c r="E10" s="4">
        <v>1.07382E11</v>
      </c>
      <c r="F10" s="4">
        <v>1.23673E11</v>
      </c>
      <c r="G10" s="11">
        <f t="shared" si="1"/>
        <v>122194000000</v>
      </c>
      <c r="H10" s="11">
        <f t="shared" si="2"/>
        <v>-11704000000</v>
      </c>
      <c r="I10" s="11">
        <f t="shared" si="3"/>
        <v>-8.645486309</v>
      </c>
      <c r="J10" s="11">
        <f t="shared" si="4"/>
        <v>610970000000</v>
      </c>
    </row>
    <row r="11" ht="15.75" customHeight="1">
      <c r="A11" s="9" t="s">
        <v>16</v>
      </c>
      <c r="B11" s="6">
        <v>5.6474927954E10</v>
      </c>
      <c r="C11" s="6">
        <v>6.2062473601E10</v>
      </c>
      <c r="D11" s="6">
        <v>6.4038815633E10</v>
      </c>
      <c r="E11" s="6">
        <v>6.9236555821E10</v>
      </c>
      <c r="F11" s="6">
        <v>8.0821710495E10</v>
      </c>
      <c r="G11" s="10">
        <f t="shared" si="1"/>
        <v>66526896701</v>
      </c>
      <c r="H11" s="10">
        <f t="shared" si="2"/>
        <v>24346782541</v>
      </c>
      <c r="I11" s="10">
        <f t="shared" si="3"/>
        <v>43.11078105</v>
      </c>
      <c r="J11" s="10">
        <f t="shared" si="4"/>
        <v>332634483504</v>
      </c>
    </row>
    <row r="12" ht="15.75" customHeight="1">
      <c r="A12" s="7" t="s">
        <v>17</v>
      </c>
      <c r="B12" s="6">
        <v>5.7220902602E10</v>
      </c>
      <c r="C12" s="6">
        <v>6.6183903141E10</v>
      </c>
      <c r="D12" s="6">
        <v>5.9407150711E10</v>
      </c>
      <c r="E12" s="6">
        <v>5.1173370782E10</v>
      </c>
      <c r="F12" s="6">
        <v>5.503770757E10</v>
      </c>
      <c r="G12" s="10">
        <f t="shared" si="1"/>
        <v>57804606961</v>
      </c>
      <c r="H12" s="10">
        <f t="shared" si="2"/>
        <v>-2183195032</v>
      </c>
      <c r="I12" s="10">
        <f t="shared" si="3"/>
        <v>-3.815380277</v>
      </c>
      <c r="J12" s="10">
        <f t="shared" si="4"/>
        <v>289023034806</v>
      </c>
    </row>
    <row r="13" ht="15.75" customHeight="1">
      <c r="A13" s="7" t="s">
        <v>18</v>
      </c>
      <c r="B13" s="6">
        <v>2.8254625478E10</v>
      </c>
      <c r="C13" s="6">
        <v>2.6250653336E10</v>
      </c>
      <c r="D13" s="6">
        <v>3.0652511565E10</v>
      </c>
      <c r="E13" s="6">
        <v>2.7576672508E10</v>
      </c>
      <c r="F13" s="6">
        <v>3.1276833378E10</v>
      </c>
      <c r="G13" s="10">
        <f t="shared" si="1"/>
        <v>28802259253</v>
      </c>
      <c r="H13" s="10">
        <f t="shared" si="2"/>
        <v>3022207900</v>
      </c>
      <c r="I13" s="10">
        <f t="shared" si="3"/>
        <v>10.69632971</v>
      </c>
      <c r="J13" s="10">
        <f t="shared" si="4"/>
        <v>144011296265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6" width="10.56"/>
  </cols>
  <sheetData>
    <row r="1" ht="15.75" customHeight="1">
      <c r="A1" s="9" t="s">
        <v>0</v>
      </c>
      <c r="B1" s="9">
        <v>2013.0</v>
      </c>
      <c r="C1" s="9">
        <v>2014.0</v>
      </c>
      <c r="D1" s="9">
        <v>2015.0</v>
      </c>
      <c r="E1" s="9">
        <v>2016.0</v>
      </c>
      <c r="F1" s="9">
        <v>2017.0</v>
      </c>
      <c r="G1" s="7" t="s">
        <v>6</v>
      </c>
    </row>
    <row r="2" ht="15.75" customHeight="1">
      <c r="A2" s="9" t="s">
        <v>7</v>
      </c>
      <c r="B2" s="4">
        <f>(total_education_spending!B2/total_gdp!B2) * 100</f>
        <v>4.506951425</v>
      </c>
      <c r="C2" s="4">
        <f>(total_education_spending!C2/total_gdp!C2) * 100</f>
        <v>4.528091446</v>
      </c>
      <c r="D2" s="11">
        <f>(total_education_spending!D2/total_gdp!D2) * 100</f>
        <v>4.510772741</v>
      </c>
      <c r="E2" s="11">
        <f>(total_education_spending!E2/total_gdp!E2) * 100</f>
        <v>4.47265704</v>
      </c>
      <c r="F2" s="11">
        <f>(total_education_spending!F2/total_gdp!F2) * 100</f>
        <v>4.465117103</v>
      </c>
      <c r="G2" s="11">
        <f t="shared" ref="G2:G13" si="1">AVERAGE(B2:F2)</f>
        <v>4.496717951</v>
      </c>
    </row>
    <row r="3" ht="15.75" customHeight="1">
      <c r="A3" s="9" t="s">
        <v>8</v>
      </c>
      <c r="B3" s="11">
        <f>(total_education_spending!B3/total_gdp!B3) * 100</f>
        <v>1.775441876</v>
      </c>
      <c r="C3" s="11">
        <f>(total_education_spending!C3/total_gdp!C3) * 100</f>
        <v>1.79227456</v>
      </c>
      <c r="D3" s="11">
        <f>(total_education_spending!D3/total_gdp!D3) * 100</f>
        <v>1.783239646</v>
      </c>
      <c r="E3" s="11">
        <f>(total_education_spending!E3/total_gdp!E3) * 100</f>
        <v>1.782836907</v>
      </c>
      <c r="F3" s="11">
        <f>(total_education_spending!F3/total_gdp!F3) * 100</f>
        <v>1.788592023</v>
      </c>
      <c r="G3" s="11">
        <f t="shared" si="1"/>
        <v>1.784477003</v>
      </c>
    </row>
    <row r="4" ht="15.75" customHeight="1">
      <c r="A4" s="9" t="s">
        <v>9</v>
      </c>
      <c r="B4" s="4">
        <f>(total_education_spending!B4/total_gdp!B4) * 100</f>
        <v>3.229114363</v>
      </c>
      <c r="C4" s="4">
        <f>(total_education_spending!C4/total_gdp!C4) * 100</f>
        <v>3.091571448</v>
      </c>
      <c r="D4" s="12">
        <f>(total_education_spending!D4/total_gdp!D4) * 100</f>
        <v>2.968350008</v>
      </c>
      <c r="E4" s="4">
        <f>(total_education_spending!E4/total_gdp!E4) * 100</f>
        <v>2.824863841</v>
      </c>
      <c r="F4" s="4">
        <f>(total_education_spending!F4/total_gdp!F4) * 100</f>
        <v>2.830323354</v>
      </c>
      <c r="G4" s="11">
        <f t="shared" si="1"/>
        <v>2.988844603</v>
      </c>
    </row>
    <row r="5" ht="15.75" customHeight="1">
      <c r="A5" s="9" t="s">
        <v>10</v>
      </c>
      <c r="B5" s="4">
        <f>(total_education_spending!B5/total_gdp!B5) * 100</f>
        <v>5.260473682</v>
      </c>
      <c r="C5" s="4">
        <f>(total_education_spending!C5/total_gdp!C5) * 100</f>
        <v>5.511417893</v>
      </c>
      <c r="D5" s="4">
        <f>(total_education_spending!D5/total_gdp!D5) * 100</f>
        <v>5.462661051</v>
      </c>
      <c r="E5" s="4">
        <f>(total_education_spending!E5/total_gdp!E5) * 100</f>
        <v>5.360609437</v>
      </c>
      <c r="F5" s="4">
        <f>(total_education_spending!F5/total_gdp!F5) * 100</f>
        <v>5.427065351</v>
      </c>
      <c r="G5" s="11">
        <f t="shared" si="1"/>
        <v>5.404445483</v>
      </c>
    </row>
    <row r="6" ht="15.75" customHeight="1">
      <c r="A6" s="9" t="s">
        <v>11</v>
      </c>
      <c r="B6" s="6">
        <f>(total_education_spending!B6/total_gdp!B6) * 100</f>
        <v>3.938512817</v>
      </c>
      <c r="C6" s="6">
        <f>(total_education_spending!C6/total_gdp!C6) * 100</f>
        <v>3.87808533</v>
      </c>
      <c r="D6" s="6">
        <f>(total_education_spending!D6/total_gdp!D6) * 100</f>
        <v>3.878562656</v>
      </c>
      <c r="E6" s="6">
        <f>(total_education_spending!E6/total_gdp!E6) * 100</f>
        <v>3.693115639</v>
      </c>
      <c r="F6" s="6">
        <f>(total_education_spending!F6/total_gdp!F6) * 100</f>
        <v>3.702687269</v>
      </c>
      <c r="G6" s="10">
        <f t="shared" si="1"/>
        <v>3.818192742</v>
      </c>
    </row>
    <row r="7" ht="15.75" customHeight="1">
      <c r="A7" s="9" t="s">
        <v>12</v>
      </c>
      <c r="B7" s="4">
        <f>(total_education_spending!B7/total_gdp!B7) * 100</f>
        <v>4.568462914</v>
      </c>
      <c r="C7" s="4">
        <f>(total_education_spending!C7/total_gdp!C7) * 100</f>
        <v>4.57118048</v>
      </c>
      <c r="D7" s="4">
        <f>(total_education_spending!D7/total_gdp!D7) * 100</f>
        <v>4.483236973</v>
      </c>
      <c r="E7" s="4">
        <f>(total_education_spending!E7/total_gdp!E7) * 100</f>
        <v>4.477378211</v>
      </c>
      <c r="F7" s="4">
        <f>(total_education_spending!F7/total_gdp!F7) * 100</f>
        <v>4.462061841</v>
      </c>
      <c r="G7" s="11">
        <f t="shared" si="1"/>
        <v>4.512464084</v>
      </c>
    </row>
    <row r="8" ht="15.75" customHeight="1">
      <c r="A8" s="9" t="s">
        <v>13</v>
      </c>
      <c r="B8" s="6">
        <f>(total_education_spending!B8/total_gdp!B8) * 100</f>
        <v>3.448107626</v>
      </c>
      <c r="C8" s="6">
        <f>(total_education_spending!C8/total_gdp!C8) * 100</f>
        <v>3.62592326</v>
      </c>
      <c r="D8" s="6">
        <f>(total_education_spending!D8/total_gdp!D8) * 100</f>
        <v>3.557153522</v>
      </c>
      <c r="E8" s="6">
        <f>(total_education_spending!E8/total_gdp!E8) * 100</f>
        <v>3.520923466</v>
      </c>
      <c r="F8" s="6">
        <f>(total_education_spending!F8/total_gdp!F8) * 100</f>
        <v>3.524861961</v>
      </c>
      <c r="G8" s="10">
        <f t="shared" si="1"/>
        <v>3.535393967</v>
      </c>
    </row>
    <row r="9" ht="15.75" customHeight="1">
      <c r="A9" s="9" t="s">
        <v>14</v>
      </c>
      <c r="B9" s="6">
        <f>(total_education_spending!B9/total_gdp!B9) * 100</f>
        <v>4.83155571</v>
      </c>
      <c r="C9" s="6">
        <f>(total_education_spending!C9/total_gdp!C9) * 100</f>
        <v>4.732430719</v>
      </c>
      <c r="D9" s="6">
        <f>(total_education_spending!D9/total_gdp!D9) * 100</f>
        <v>4.904971967</v>
      </c>
      <c r="E9" s="6">
        <f>(total_education_spending!E9/total_gdp!E9) * 100</f>
        <v>4.888847455</v>
      </c>
      <c r="F9" s="6">
        <f>(total_education_spending!F9/total_gdp!F9) * 100</f>
        <v>4.874664976</v>
      </c>
      <c r="G9" s="10">
        <f t="shared" si="1"/>
        <v>4.846494165</v>
      </c>
    </row>
    <row r="10" ht="15.75" customHeight="1">
      <c r="A10" s="9" t="s">
        <v>15</v>
      </c>
      <c r="B10" s="4">
        <f>(total_education_spending!B10/total_gdp!B10) * 100</f>
        <v>5.474628808</v>
      </c>
      <c r="C10" s="4">
        <f>(total_education_spending!C10/total_gdp!C10) * 100</f>
        <v>5.557913449</v>
      </c>
      <c r="D10" s="4">
        <f>(total_education_spending!D10/total_gdp!D10) * 100</f>
        <v>5.994625366</v>
      </c>
      <c r="E10" s="4">
        <f>(total_education_spending!E10/total_gdp!E10) * 100</f>
        <v>5.979951545</v>
      </c>
      <c r="F10" s="4">
        <f>(total_education_spending!F10/total_gdp!F10) * 100</f>
        <v>5.995304378</v>
      </c>
      <c r="G10" s="11">
        <f t="shared" si="1"/>
        <v>5.800484709</v>
      </c>
    </row>
    <row r="11" ht="15.75" customHeight="1">
      <c r="A11" s="9" t="s">
        <v>16</v>
      </c>
      <c r="B11" s="6">
        <f>(total_education_spending!B11/total_gdp!B11) * 100</f>
        <v>3.041646744</v>
      </c>
      <c r="C11" s="10">
        <f>(total_education_spending!C11/total_gdp!C11) * 100</f>
        <v>3.043579925</v>
      </c>
      <c r="D11" s="10">
        <f>(total_education_spending!D11/total_gdp!D11) * 100</f>
        <v>3.04426633</v>
      </c>
      <c r="E11" s="10">
        <f>(total_education_spending!E11/total_gdp!E11) * 100</f>
        <v>3.017108978</v>
      </c>
      <c r="F11" s="10">
        <f>(total_education_spending!F11/total_gdp!F11) * 100</f>
        <v>3.046708801</v>
      </c>
      <c r="G11" s="10">
        <f t="shared" si="1"/>
        <v>3.038662156</v>
      </c>
    </row>
    <row r="12" ht="15.75" customHeight="1">
      <c r="A12" s="7" t="s">
        <v>17</v>
      </c>
      <c r="B12" s="4">
        <f>(total_education_spending!B12/total_gdp!B12) * 100</f>
        <v>4.489885958</v>
      </c>
      <c r="C12" s="4">
        <f>(total_education_spending!C12/total_gdp!C12) * 100</f>
        <v>5.031657212</v>
      </c>
      <c r="D12" s="4">
        <f>(total_education_spending!D12/total_gdp!D12) * 100</f>
        <v>5.069431824</v>
      </c>
      <c r="E12" s="4">
        <f>(total_education_spending!E12/total_gdp!E12) * 100</f>
        <v>4.744909158</v>
      </c>
      <c r="F12" s="4">
        <f>(total_education_spending!F12/total_gdp!F12) * 100</f>
        <v>4.749092472</v>
      </c>
      <c r="G12" s="11">
        <f t="shared" si="1"/>
        <v>4.816995325</v>
      </c>
    </row>
    <row r="13" ht="15.75" customHeight="1">
      <c r="A13" s="7" t="s">
        <v>18</v>
      </c>
      <c r="B13" s="4">
        <f>(total_education_spending!B13/total_gdp!B13) * 100</f>
        <v>5.118359762</v>
      </c>
      <c r="C13" s="4">
        <f>(total_education_spending!C13/total_gdp!C13) * 100</f>
        <v>4.987584233</v>
      </c>
      <c r="D13" s="4">
        <f>(total_education_spending!D13/total_gdp!D13) * 100</f>
        <v>5.153856764</v>
      </c>
      <c r="E13" s="4">
        <f>(total_education_spending!E13/total_gdp!E13) * 100</f>
        <v>4.946213306</v>
      </c>
      <c r="F13" s="4">
        <f>(total_education_spending!F13/total_gdp!F13) * 100</f>
        <v>4.859450612</v>
      </c>
      <c r="G13" s="11">
        <f t="shared" si="1"/>
        <v>5.013092935</v>
      </c>
    </row>
    <row r="14" ht="15.75" customHeight="1"/>
    <row r="15" ht="15.75" customHeight="1"/>
    <row r="16" ht="15.75" customHeight="1"/>
    <row r="17" ht="15.75" customHeight="1"/>
    <row r="18" ht="15.75" customHeight="1">
      <c r="A18" s="9"/>
      <c r="B18" s="9"/>
      <c r="C18" s="9"/>
      <c r="D18" s="9"/>
      <c r="E18" s="9"/>
      <c r="F18" s="9"/>
      <c r="G18" s="9"/>
    </row>
    <row r="19" ht="15.75" customHeight="1">
      <c r="A19" s="9"/>
      <c r="B19" s="6"/>
      <c r="D19" s="6"/>
      <c r="E19" s="6"/>
      <c r="F19" s="6"/>
      <c r="G19" s="6"/>
    </row>
    <row r="20" ht="15.75" customHeight="1">
      <c r="A20" s="9"/>
      <c r="B20" s="6"/>
      <c r="D20" s="6"/>
      <c r="E20" s="6"/>
      <c r="F20" s="6"/>
      <c r="G20" s="6"/>
    </row>
    <row r="21" ht="15.75" customHeight="1">
      <c r="A21" s="9"/>
      <c r="D21" s="13"/>
      <c r="E21" s="6"/>
      <c r="F21" s="6"/>
      <c r="G21" s="6"/>
    </row>
    <row r="22" ht="15.75" customHeight="1">
      <c r="A22" s="9"/>
      <c r="D22" s="6"/>
      <c r="E22" s="6"/>
      <c r="F22" s="6"/>
      <c r="G22" s="6"/>
    </row>
    <row r="23" ht="15.75" customHeight="1">
      <c r="A23" s="9"/>
      <c r="D23" s="6"/>
      <c r="E23" s="6"/>
      <c r="F23" s="6"/>
      <c r="G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