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USER\Documents\internship\"/>
    </mc:Choice>
  </mc:AlternateContent>
  <xr:revisionPtr revIDLastSave="0" documentId="13_ncr:1_{CED48EB1-7B00-444F-A899-99E145C948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arison" sheetId="2" r:id="rId1"/>
    <sheet name="about shopee seller✅" sheetId="3" r:id="rId2"/>
    <sheet name="sb product list shopee✅" sheetId="4" r:id="rId3"/>
    <sheet name="sumopack list✅" sheetId="5" r:id="rId4"/>
    <sheet name="zz packaging list✅" sheetId="6" r:id="rId5"/>
    <sheet name="valuetape list✅" sheetId="7" r:id="rId6"/>
    <sheet name="taho mart list✅" sheetId="8" r:id="rId7"/>
    <sheet name="eter pack list✅" sheetId="9" r:id="rId8"/>
    <sheet name="fqp packaging list✅" sheetId="10" state="hidden" r:id="rId9"/>
  </sheets>
  <calcPr calcId="191029"/>
</workbook>
</file>

<file path=xl/calcChain.xml><?xml version="1.0" encoding="utf-8"?>
<calcChain xmlns="http://schemas.openxmlformats.org/spreadsheetml/2006/main">
  <c r="J51" i="4" l="1"/>
  <c r="G14" i="5"/>
  <c r="G19" i="10"/>
  <c r="A19" i="10"/>
  <c r="G18" i="10"/>
  <c r="A18" i="10"/>
  <c r="G17" i="10"/>
  <c r="A17" i="10"/>
  <c r="G16" i="10"/>
  <c r="A16" i="10"/>
  <c r="G15" i="10"/>
  <c r="A15" i="10"/>
  <c r="G14" i="10"/>
  <c r="A14" i="10"/>
  <c r="G13" i="10"/>
  <c r="A13" i="10"/>
  <c r="G12" i="10"/>
  <c r="A12" i="10"/>
  <c r="G11" i="10"/>
  <c r="A11" i="10"/>
  <c r="G10" i="10"/>
  <c r="A10" i="10"/>
  <c r="G9" i="10"/>
  <c r="A9" i="10"/>
  <c r="G8" i="10"/>
  <c r="A8" i="10"/>
  <c r="G7" i="10"/>
  <c r="A7" i="10"/>
  <c r="G6" i="10"/>
  <c r="A6" i="10"/>
  <c r="G5" i="10"/>
  <c r="A5" i="10"/>
  <c r="G4" i="10"/>
  <c r="A4" i="10"/>
  <c r="G3" i="10"/>
  <c r="A3" i="10"/>
  <c r="G2" i="10"/>
  <c r="A2" i="10"/>
  <c r="H30" i="9"/>
  <c r="A30" i="9"/>
  <c r="H29" i="9"/>
  <c r="A29" i="9"/>
  <c r="H28" i="9"/>
  <c r="A28" i="9"/>
  <c r="H27" i="9"/>
  <c r="A27" i="9"/>
  <c r="H26" i="9"/>
  <c r="A26" i="9"/>
  <c r="H25" i="9"/>
  <c r="A25" i="9"/>
  <c r="H24" i="9"/>
  <c r="A24" i="9"/>
  <c r="H23" i="9"/>
  <c r="A23" i="9"/>
  <c r="H22" i="9"/>
  <c r="A22" i="9"/>
  <c r="H21" i="9"/>
  <c r="A21" i="9"/>
  <c r="H20" i="9"/>
  <c r="A20" i="9"/>
  <c r="H19" i="9"/>
  <c r="A19" i="9"/>
  <c r="H18" i="9"/>
  <c r="A18" i="9"/>
  <c r="H17" i="9"/>
  <c r="A17" i="9"/>
  <c r="H16" i="9"/>
  <c r="A16" i="9"/>
  <c r="H15" i="9"/>
  <c r="A15" i="9"/>
  <c r="H14" i="9"/>
  <c r="A14" i="9"/>
  <c r="H13" i="9"/>
  <c r="A13" i="9"/>
  <c r="H12" i="9"/>
  <c r="A12" i="9"/>
  <c r="H11" i="9"/>
  <c r="A11" i="9"/>
  <c r="H10" i="9"/>
  <c r="A10" i="9"/>
  <c r="H9" i="9"/>
  <c r="A9" i="9"/>
  <c r="H8" i="9"/>
  <c r="A8" i="9"/>
  <c r="H7" i="9"/>
  <c r="A7" i="9"/>
  <c r="H6" i="9"/>
  <c r="A6" i="9"/>
  <c r="O5" i="9"/>
  <c r="H5" i="9"/>
  <c r="A5" i="9"/>
  <c r="O4" i="9"/>
  <c r="H4" i="9"/>
  <c r="A4" i="9"/>
  <c r="O3" i="9"/>
  <c r="H3" i="9"/>
  <c r="A3" i="9"/>
  <c r="O2" i="9"/>
  <c r="H2" i="9"/>
  <c r="A2" i="9"/>
  <c r="H49" i="8"/>
  <c r="A49" i="8"/>
  <c r="H48" i="8"/>
  <c r="A48" i="8"/>
  <c r="H47" i="8"/>
  <c r="A47" i="8"/>
  <c r="H46" i="8"/>
  <c r="A46" i="8"/>
  <c r="H45" i="8"/>
  <c r="A45" i="8"/>
  <c r="H44" i="8"/>
  <c r="A44" i="8"/>
  <c r="H43" i="8"/>
  <c r="A43" i="8"/>
  <c r="H42" i="8"/>
  <c r="A42" i="8"/>
  <c r="H41" i="8"/>
  <c r="A41" i="8"/>
  <c r="H40" i="8"/>
  <c r="A40" i="8"/>
  <c r="H39" i="8"/>
  <c r="A39" i="8"/>
  <c r="H38" i="8"/>
  <c r="A38" i="8"/>
  <c r="H37" i="8"/>
  <c r="A37" i="8"/>
  <c r="H36" i="8"/>
  <c r="A36" i="8"/>
  <c r="H35" i="8"/>
  <c r="A35" i="8"/>
  <c r="H34" i="8"/>
  <c r="A34" i="8"/>
  <c r="H33" i="8"/>
  <c r="A33" i="8"/>
  <c r="H32" i="8"/>
  <c r="A32" i="8"/>
  <c r="H31" i="8"/>
  <c r="A31" i="8"/>
  <c r="H30" i="8"/>
  <c r="A30" i="8"/>
  <c r="H29" i="8"/>
  <c r="A29" i="8"/>
  <c r="H28" i="8"/>
  <c r="A28" i="8"/>
  <c r="H27" i="8"/>
  <c r="A27" i="8"/>
  <c r="H26" i="8"/>
  <c r="A26" i="8"/>
  <c r="H25" i="8"/>
  <c r="A25" i="8"/>
  <c r="H24" i="8"/>
  <c r="A24" i="8"/>
  <c r="H23" i="8"/>
  <c r="A23" i="8"/>
  <c r="H22" i="8"/>
  <c r="A22" i="8"/>
  <c r="H21" i="8"/>
  <c r="A21" i="8"/>
  <c r="H20" i="8"/>
  <c r="A20" i="8"/>
  <c r="H19" i="8"/>
  <c r="A19" i="8"/>
  <c r="H18" i="8"/>
  <c r="A18" i="8"/>
  <c r="H17" i="8"/>
  <c r="A17" i="8"/>
  <c r="H16" i="8"/>
  <c r="A16" i="8"/>
  <c r="H15" i="8"/>
  <c r="A15" i="8"/>
  <c r="H14" i="8"/>
  <c r="A14" i="8"/>
  <c r="H13" i="8"/>
  <c r="A13" i="8"/>
  <c r="H12" i="8"/>
  <c r="A12" i="8"/>
  <c r="H11" i="8"/>
  <c r="A11" i="8"/>
  <c r="H10" i="8"/>
  <c r="A10" i="8"/>
  <c r="H9" i="8"/>
  <c r="A9" i="8"/>
  <c r="O8" i="8"/>
  <c r="H8" i="8"/>
  <c r="A8" i="8"/>
  <c r="O7" i="8"/>
  <c r="H7" i="8"/>
  <c r="A7" i="8"/>
  <c r="O6" i="8"/>
  <c r="H6" i="8"/>
  <c r="A6" i="8"/>
  <c r="O5" i="8"/>
  <c r="H5" i="8"/>
  <c r="A5" i="8"/>
  <c r="O4" i="8"/>
  <c r="H4" i="8"/>
  <c r="A4" i="8"/>
  <c r="H3" i="8"/>
  <c r="A3" i="8"/>
  <c r="H2" i="8"/>
  <c r="A2" i="8"/>
  <c r="H34" i="7"/>
  <c r="A34" i="7"/>
  <c r="H33" i="7"/>
  <c r="A33" i="7"/>
  <c r="H32" i="7"/>
  <c r="A32" i="7"/>
  <c r="H31" i="7"/>
  <c r="A31" i="7"/>
  <c r="H30" i="7"/>
  <c r="A30" i="7"/>
  <c r="H29" i="7"/>
  <c r="A29" i="7"/>
  <c r="H28" i="7"/>
  <c r="A28" i="7"/>
  <c r="H27" i="7"/>
  <c r="A27" i="7"/>
  <c r="H26" i="7"/>
  <c r="A26" i="7"/>
  <c r="H25" i="7"/>
  <c r="A25" i="7"/>
  <c r="H24" i="7"/>
  <c r="A24" i="7"/>
  <c r="H23" i="7"/>
  <c r="A23" i="7"/>
  <c r="H22" i="7"/>
  <c r="A22" i="7"/>
  <c r="H21" i="7"/>
  <c r="A21" i="7"/>
  <c r="H20" i="7"/>
  <c r="A20" i="7"/>
  <c r="H19" i="7"/>
  <c r="A19" i="7"/>
  <c r="H18" i="7"/>
  <c r="A18" i="7"/>
  <c r="H17" i="7"/>
  <c r="A17" i="7"/>
  <c r="H16" i="7"/>
  <c r="A16" i="7"/>
  <c r="H15" i="7"/>
  <c r="A15" i="7"/>
  <c r="H14" i="7"/>
  <c r="A14" i="7"/>
  <c r="H13" i="7"/>
  <c r="A13" i="7"/>
  <c r="H12" i="7"/>
  <c r="A12" i="7"/>
  <c r="H11" i="7"/>
  <c r="A11" i="7"/>
  <c r="H10" i="7"/>
  <c r="A10" i="7"/>
  <c r="H9" i="7"/>
  <c r="A9" i="7"/>
  <c r="H8" i="7"/>
  <c r="A8" i="7"/>
  <c r="O7" i="7"/>
  <c r="H7" i="7"/>
  <c r="A7" i="7"/>
  <c r="O6" i="7"/>
  <c r="H6" i="7"/>
  <c r="A6" i="7"/>
  <c r="O5" i="7"/>
  <c r="H5" i="7"/>
  <c r="A5" i="7"/>
  <c r="O4" i="7"/>
  <c r="H4" i="7"/>
  <c r="A4" i="7"/>
  <c r="H3" i="7"/>
  <c r="A3" i="7"/>
  <c r="H2" i="7"/>
  <c r="A2" i="7"/>
  <c r="H45" i="6"/>
  <c r="A45" i="6"/>
  <c r="H44" i="6"/>
  <c r="A44" i="6"/>
  <c r="H43" i="6"/>
  <c r="A43" i="6"/>
  <c r="H42" i="6"/>
  <c r="A42" i="6"/>
  <c r="H41" i="6"/>
  <c r="A41" i="6"/>
  <c r="H40" i="6"/>
  <c r="A40" i="6"/>
  <c r="H39" i="6"/>
  <c r="A39" i="6"/>
  <c r="H38" i="6"/>
  <c r="A38" i="6"/>
  <c r="H37" i="6"/>
  <c r="A37" i="6"/>
  <c r="H36" i="6"/>
  <c r="A36" i="6"/>
  <c r="H35" i="6"/>
  <c r="A35" i="6"/>
  <c r="H34" i="6"/>
  <c r="A34" i="6"/>
  <c r="H33" i="6"/>
  <c r="A33" i="6"/>
  <c r="H32" i="6"/>
  <c r="A32" i="6"/>
  <c r="H31" i="6"/>
  <c r="A31" i="6"/>
  <c r="H30" i="6"/>
  <c r="A30" i="6"/>
  <c r="H29" i="6"/>
  <c r="A29" i="6"/>
  <c r="H28" i="6"/>
  <c r="A28" i="6"/>
  <c r="H27" i="6"/>
  <c r="A27" i="6"/>
  <c r="H26" i="6"/>
  <c r="A26" i="6"/>
  <c r="H25" i="6"/>
  <c r="A25" i="6"/>
  <c r="H24" i="6"/>
  <c r="A24" i="6"/>
  <c r="H23" i="6"/>
  <c r="A23" i="6"/>
  <c r="H22" i="6"/>
  <c r="A22" i="6"/>
  <c r="H21" i="6"/>
  <c r="A21" i="6"/>
  <c r="H20" i="6"/>
  <c r="A20" i="6"/>
  <c r="H19" i="6"/>
  <c r="A19" i="6"/>
  <c r="H18" i="6"/>
  <c r="A18" i="6"/>
  <c r="H17" i="6"/>
  <c r="A17" i="6"/>
  <c r="H16" i="6"/>
  <c r="A16" i="6"/>
  <c r="H15" i="6"/>
  <c r="A15" i="6"/>
  <c r="H14" i="6"/>
  <c r="A14" i="6"/>
  <c r="H13" i="6"/>
  <c r="A13" i="6"/>
  <c r="H12" i="6"/>
  <c r="A12" i="6"/>
  <c r="H11" i="6"/>
  <c r="A11" i="6"/>
  <c r="H10" i="6"/>
  <c r="A10" i="6"/>
  <c r="H9" i="6"/>
  <c r="A9" i="6"/>
  <c r="H8" i="6"/>
  <c r="A8" i="6"/>
  <c r="O7" i="6"/>
  <c r="H7" i="6"/>
  <c r="A7" i="6"/>
  <c r="O6" i="6"/>
  <c r="H6" i="6"/>
  <c r="A6" i="6"/>
  <c r="O5" i="6"/>
  <c r="H5" i="6"/>
  <c r="A5" i="6"/>
  <c r="O4" i="6"/>
  <c r="H4" i="6"/>
  <c r="A4" i="6"/>
  <c r="O3" i="6"/>
  <c r="H3" i="6"/>
  <c r="A3" i="6"/>
  <c r="H2" i="6"/>
  <c r="A2" i="6"/>
  <c r="F17" i="5"/>
  <c r="F16" i="5"/>
  <c r="H13" i="5"/>
  <c r="A13" i="5"/>
  <c r="H12" i="5"/>
  <c r="A12" i="5"/>
  <c r="H11" i="5"/>
  <c r="A11" i="5"/>
  <c r="H10" i="5"/>
  <c r="A10" i="5"/>
  <c r="H9" i="5"/>
  <c r="A9" i="5"/>
  <c r="H8" i="5"/>
  <c r="A8" i="5"/>
  <c r="H7" i="5"/>
  <c r="A7" i="5"/>
  <c r="H6" i="5"/>
  <c r="A6" i="5"/>
  <c r="H5" i="5"/>
  <c r="A5" i="5"/>
  <c r="H4" i="5"/>
  <c r="A4" i="5"/>
  <c r="H3" i="5"/>
  <c r="A3" i="5"/>
  <c r="H2" i="5"/>
  <c r="A2" i="5"/>
  <c r="L52" i="4"/>
  <c r="I50" i="4"/>
  <c r="A50" i="4"/>
  <c r="I49" i="4"/>
  <c r="A49" i="4"/>
  <c r="I48" i="4"/>
  <c r="A48" i="4"/>
  <c r="I47" i="4"/>
  <c r="A47" i="4"/>
  <c r="I46" i="4"/>
  <c r="A46" i="4"/>
  <c r="I45" i="4"/>
  <c r="A45" i="4"/>
  <c r="I44" i="4"/>
  <c r="A44" i="4"/>
  <c r="I43" i="4"/>
  <c r="A43" i="4"/>
  <c r="I42" i="4"/>
  <c r="A42" i="4"/>
  <c r="I41" i="4"/>
  <c r="A41" i="4"/>
  <c r="I40" i="4"/>
  <c r="A40" i="4"/>
  <c r="I39" i="4"/>
  <c r="A39" i="4"/>
  <c r="I38" i="4"/>
  <c r="A38" i="4"/>
  <c r="I37" i="4"/>
  <c r="A37" i="4"/>
  <c r="I36" i="4"/>
  <c r="A36" i="4"/>
  <c r="I35" i="4"/>
  <c r="A35" i="4"/>
  <c r="I34" i="4"/>
  <c r="A34" i="4"/>
  <c r="I33" i="4"/>
  <c r="A33" i="4"/>
  <c r="I32" i="4"/>
  <c r="A32" i="4"/>
  <c r="I31" i="4"/>
  <c r="A31" i="4"/>
  <c r="I30" i="4"/>
  <c r="A30" i="4"/>
  <c r="I29" i="4"/>
  <c r="A29" i="4"/>
  <c r="A28" i="4"/>
  <c r="A27" i="4"/>
  <c r="I26" i="4"/>
  <c r="A26" i="4"/>
  <c r="I25" i="4"/>
  <c r="A25" i="4"/>
  <c r="I24" i="4"/>
  <c r="A24" i="4"/>
  <c r="I23" i="4"/>
  <c r="A23" i="4"/>
  <c r="I22" i="4"/>
  <c r="A22" i="4"/>
  <c r="I21" i="4"/>
  <c r="A21" i="4"/>
  <c r="I20" i="4"/>
  <c r="A20" i="4"/>
  <c r="I19" i="4"/>
  <c r="A19" i="4"/>
  <c r="I18" i="4"/>
  <c r="A18" i="4"/>
  <c r="I17" i="4"/>
  <c r="A17" i="4"/>
  <c r="I16" i="4"/>
  <c r="A16" i="4"/>
  <c r="I15" i="4"/>
  <c r="A15" i="4"/>
  <c r="I14" i="4"/>
  <c r="A14" i="4"/>
  <c r="I13" i="4"/>
  <c r="A13" i="4"/>
  <c r="I12" i="4"/>
  <c r="A12" i="4"/>
  <c r="I11" i="4"/>
  <c r="A11" i="4"/>
  <c r="I10" i="4"/>
  <c r="A10" i="4"/>
  <c r="I9" i="4"/>
  <c r="A9" i="4"/>
  <c r="I8" i="4"/>
  <c r="A8" i="4"/>
  <c r="I7" i="4"/>
  <c r="A7" i="4"/>
  <c r="Q6" i="4"/>
  <c r="I6" i="4"/>
  <c r="A6" i="4"/>
  <c r="Q5" i="4"/>
  <c r="I5" i="4"/>
  <c r="A5" i="4"/>
  <c r="Q4" i="4"/>
  <c r="I4" i="4"/>
  <c r="A4" i="4"/>
  <c r="Q3" i="4"/>
  <c r="I3" i="4"/>
  <c r="A3" i="4"/>
  <c r="Q2" i="4"/>
  <c r="I2" i="4"/>
  <c r="A2" i="4"/>
  <c r="B115" i="2"/>
  <c r="C115" i="2" s="1"/>
  <c r="D115" i="2" s="1"/>
  <c r="E115" i="2" s="1"/>
  <c r="F115" i="2" s="1"/>
  <c r="G115" i="2" s="1"/>
  <c r="F111" i="2"/>
  <c r="G111" i="2" s="1"/>
  <c r="E111" i="2"/>
  <c r="D111" i="2"/>
  <c r="F110" i="2"/>
  <c r="G110" i="2" s="1"/>
  <c r="E110" i="2"/>
  <c r="D110" i="2"/>
  <c r="F109" i="2"/>
  <c r="G109" i="2" s="1"/>
  <c r="E109" i="2"/>
  <c r="D109" i="2"/>
  <c r="F108" i="2"/>
  <c r="G108" i="2" s="1"/>
  <c r="E108" i="2"/>
  <c r="D108" i="2"/>
  <c r="F107" i="2"/>
  <c r="G107" i="2" s="1"/>
  <c r="E107" i="2"/>
  <c r="D107" i="2"/>
  <c r="F106" i="2"/>
  <c r="G106" i="2" s="1"/>
  <c r="E106" i="2"/>
  <c r="D106" i="2"/>
  <c r="F105" i="2"/>
  <c r="G105" i="2" s="1"/>
  <c r="E105" i="2"/>
  <c r="D105" i="2"/>
  <c r="F104" i="2"/>
  <c r="G104" i="2" s="1"/>
  <c r="E104" i="2"/>
  <c r="D104" i="2"/>
  <c r="F103" i="2"/>
  <c r="G103" i="2" s="1"/>
  <c r="E103" i="2"/>
  <c r="D103" i="2"/>
  <c r="L99" i="2"/>
  <c r="K99" i="2"/>
  <c r="I99" i="2"/>
  <c r="J99" i="2" s="1"/>
  <c r="L98" i="2"/>
  <c r="I98" i="2"/>
  <c r="K98" i="2" s="1"/>
  <c r="L97" i="2"/>
  <c r="K97" i="2"/>
  <c r="I97" i="2"/>
  <c r="J97" i="2" s="1"/>
  <c r="L96" i="2"/>
  <c r="I96" i="2"/>
  <c r="K96" i="2" s="1"/>
  <c r="L95" i="2"/>
  <c r="K95" i="2"/>
  <c r="I95" i="2"/>
  <c r="J95" i="2" s="1"/>
  <c r="L94" i="2"/>
  <c r="I94" i="2"/>
  <c r="K94" i="2" s="1"/>
  <c r="L93" i="2"/>
  <c r="K93" i="2"/>
  <c r="I93" i="2"/>
  <c r="J93" i="2" s="1"/>
  <c r="L92" i="2"/>
  <c r="I92" i="2"/>
  <c r="K92" i="2" s="1"/>
  <c r="L91" i="2"/>
  <c r="K91" i="2"/>
  <c r="I91" i="2"/>
  <c r="J91" i="2" s="1"/>
  <c r="L85" i="2"/>
  <c r="I85" i="2"/>
  <c r="K85" i="2" s="1"/>
  <c r="L84" i="2"/>
  <c r="K84" i="2"/>
  <c r="I84" i="2"/>
  <c r="J84" i="2" s="1"/>
  <c r="L83" i="2"/>
  <c r="I83" i="2"/>
  <c r="K83" i="2" s="1"/>
  <c r="L82" i="2"/>
  <c r="K82" i="2"/>
  <c r="I82" i="2"/>
  <c r="J82" i="2" s="1"/>
  <c r="L81" i="2"/>
  <c r="I81" i="2"/>
  <c r="K81" i="2" s="1"/>
  <c r="L80" i="2"/>
  <c r="K80" i="2"/>
  <c r="I80" i="2"/>
  <c r="J80" i="2" s="1"/>
  <c r="L79" i="2"/>
  <c r="I79" i="2"/>
  <c r="K79" i="2" s="1"/>
  <c r="L78" i="2"/>
  <c r="K78" i="2"/>
  <c r="I78" i="2"/>
  <c r="J78" i="2" s="1"/>
  <c r="L77" i="2"/>
  <c r="I77" i="2"/>
  <c r="K77" i="2" s="1"/>
  <c r="L76" i="2"/>
  <c r="K76" i="2"/>
  <c r="I76" i="2"/>
  <c r="J76" i="2" s="1"/>
  <c r="L75" i="2"/>
  <c r="I75" i="2"/>
  <c r="K75" i="2" s="1"/>
  <c r="L74" i="2"/>
  <c r="K74" i="2"/>
  <c r="I74" i="2"/>
  <c r="J74" i="2" s="1"/>
  <c r="L73" i="2"/>
  <c r="I73" i="2"/>
  <c r="K73" i="2" s="1"/>
  <c r="L72" i="2"/>
  <c r="K72" i="2"/>
  <c r="I72" i="2"/>
  <c r="J72" i="2" s="1"/>
  <c r="J73" i="2" l="1"/>
  <c r="J75" i="2"/>
  <c r="J77" i="2"/>
  <c r="J79" i="2"/>
  <c r="J81" i="2"/>
  <c r="J83" i="2"/>
  <c r="J85" i="2"/>
  <c r="J92" i="2"/>
  <c r="J94" i="2"/>
  <c r="J96" i="2"/>
  <c r="J98" i="2"/>
</calcChain>
</file>

<file path=xl/sharedStrings.xml><?xml version="1.0" encoding="utf-8"?>
<sst xmlns="http://schemas.openxmlformats.org/spreadsheetml/2006/main" count="1697" uniqueCount="400">
  <si>
    <t>masking tape</t>
  </si>
  <si>
    <t>industrial tape</t>
  </si>
  <si>
    <t>SUMOPACK Bubble Wrap Packaging</t>
  </si>
  <si>
    <t>ZZ Packaging Tape Official Store</t>
  </si>
  <si>
    <t>Shop</t>
  </si>
  <si>
    <t>Chat Performance</t>
  </si>
  <si>
    <t>Followers</t>
  </si>
  <si>
    <t>Rating</t>
  </si>
  <si>
    <t>Joined</t>
  </si>
  <si>
    <t>Website</t>
  </si>
  <si>
    <t>SB Tape Official Store</t>
  </si>
  <si>
    <t>6 Years Ago</t>
  </si>
  <si>
    <t>https://shopee.com.my/sbtapeofficialstore?categoryId=100636&amp;entryPoint=ShopByPDP&amp;itemId=1606004356&amp;upstream=search</t>
  </si>
  <si>
    <t>4 Years Ago</t>
  </si>
  <si>
    <t>https://shopee.com.my/sumobubblewrap?categoryId=100638&amp;entryPoint=ShopByPDP&amp;itemId=14159121984</t>
  </si>
  <si>
    <t>https://shopee.com.my/zztape</t>
  </si>
  <si>
    <t>Value Tape</t>
  </si>
  <si>
    <t>34 Months Ago</t>
  </si>
  <si>
    <t>https://shopee.com.my/valuetape?categoryId=100638&amp;entryPoint=ShopByPDP&amp;itemId=11666513740</t>
  </si>
  <si>
    <t xml:space="preserve">Taho Mart </t>
  </si>
  <si>
    <t>https://shopee.com.my/tahosupply</t>
  </si>
  <si>
    <t>Eter Pack Resources</t>
  </si>
  <si>
    <t>https://shopee.com.my/eterpackresources#product_list</t>
  </si>
  <si>
    <t>Comparison on sold items</t>
  </si>
  <si>
    <t>SB Tape</t>
  </si>
  <si>
    <t>Sumo Pack</t>
  </si>
  <si>
    <t>ZZ Packaging</t>
  </si>
  <si>
    <t>Valuetape</t>
  </si>
  <si>
    <t>Taho Mart</t>
  </si>
  <si>
    <t>Eter Pack</t>
  </si>
  <si>
    <t>OPP Tape : 38232</t>
  </si>
  <si>
    <t>OPP : 142338</t>
  </si>
  <si>
    <t>opp : 120000</t>
  </si>
  <si>
    <t>opp : 294891</t>
  </si>
  <si>
    <t>opp : 363900</t>
  </si>
  <si>
    <t>opp : 2016254</t>
  </si>
  <si>
    <t>Double Sided Tapes : 1984</t>
  </si>
  <si>
    <t>Double Sided : 10</t>
  </si>
  <si>
    <t>Double Sided : 28188</t>
  </si>
  <si>
    <t>double sided : 3100</t>
  </si>
  <si>
    <t>double sided : 7042</t>
  </si>
  <si>
    <t>masking tape : 85100</t>
  </si>
  <si>
    <t>Masking Tape : 1083</t>
  </si>
  <si>
    <t>Masking Tape : 5229</t>
  </si>
  <si>
    <t>Masking Tape : 5400</t>
  </si>
  <si>
    <t>Masking tape : 16100</t>
  </si>
  <si>
    <t>masking tape : 236900</t>
  </si>
  <si>
    <t>industrial tapes : 490</t>
  </si>
  <si>
    <t>Industrial Tape : 1123</t>
  </si>
  <si>
    <t>Office&amp;Stationery Tape : 780</t>
  </si>
  <si>
    <t>Industrial Tape : 18583</t>
  </si>
  <si>
    <t>industrial tape : 2953</t>
  </si>
  <si>
    <t>industrial tape : 8541</t>
  </si>
  <si>
    <t>office stationery : 5600</t>
  </si>
  <si>
    <t>Office&amp;Stationery Tape : 1157</t>
  </si>
  <si>
    <t>Office&amp;stationery : 43389</t>
  </si>
  <si>
    <t>office&amp;stationery : 56600</t>
  </si>
  <si>
    <t>office&amp;stationery : 4000</t>
  </si>
  <si>
    <t>Comparison on main category tape : OPP Tapes</t>
  </si>
  <si>
    <t>Company Name</t>
  </si>
  <si>
    <t>Avg price per roll (RM)</t>
  </si>
  <si>
    <t>avg price per unit (RM)</t>
  </si>
  <si>
    <t>Tape sold</t>
  </si>
  <si>
    <t>Comparison on main category tape : Double Sided Tapes</t>
  </si>
  <si>
    <t>n/a</t>
  </si>
  <si>
    <t>Comparison on main category tape : Masking Tapes</t>
  </si>
  <si>
    <t>Comparison on main category tape : Industrial Tapes</t>
  </si>
  <si>
    <t>Comparison on main category tape : Office&amp;Stationery Tapes</t>
  </si>
  <si>
    <t>Comparing SB Tape prices with other competitors (compare with price/m2)</t>
  </si>
  <si>
    <t>Product Name</t>
  </si>
  <si>
    <t>Size</t>
  </si>
  <si>
    <r>
      <rPr>
        <sz val="10"/>
        <color theme="1"/>
        <rFont val="Arial"/>
      </rPr>
      <t xml:space="preserve">SB Tape </t>
    </r>
    <r>
      <rPr>
        <b/>
        <sz val="10"/>
        <color theme="1"/>
        <rFont val="Arial"/>
      </rPr>
      <t>(RM)</t>
    </r>
  </si>
  <si>
    <r>
      <rPr>
        <sz val="10"/>
        <color rgb="FF000000"/>
        <rFont val="Arial"/>
      </rPr>
      <t>SUMOPACK Bubble Wrap Packaging</t>
    </r>
    <r>
      <rPr>
        <b/>
        <sz val="10"/>
        <color rgb="FF000000"/>
        <rFont val="Arial"/>
      </rPr>
      <t xml:space="preserve"> (RM)</t>
    </r>
  </si>
  <si>
    <r>
      <rPr>
        <sz val="10"/>
        <color theme="1"/>
        <rFont val="Arial"/>
      </rPr>
      <t xml:space="preserve">ZZ Packaging Tape Official Store </t>
    </r>
    <r>
      <rPr>
        <b/>
        <sz val="10"/>
        <color theme="1"/>
        <rFont val="Arial"/>
      </rPr>
      <t>(RM)</t>
    </r>
  </si>
  <si>
    <r>
      <rPr>
        <sz val="10"/>
        <color rgb="FF000000"/>
        <rFont val="Arial"/>
      </rPr>
      <t xml:space="preserve">Value Tape </t>
    </r>
    <r>
      <rPr>
        <b/>
        <sz val="10"/>
        <color rgb="FF000000"/>
        <rFont val="Arial"/>
      </rPr>
      <t>(RM)</t>
    </r>
  </si>
  <si>
    <r>
      <rPr>
        <sz val="10"/>
        <color rgb="FF000000"/>
        <rFont val="Arial"/>
      </rPr>
      <t xml:space="preserve">Taho Mart </t>
    </r>
    <r>
      <rPr>
        <b/>
        <sz val="10"/>
        <color rgb="FF000000"/>
        <rFont val="Arial"/>
      </rPr>
      <t>(RM)</t>
    </r>
  </si>
  <si>
    <r>
      <rPr>
        <sz val="10"/>
        <color theme="1"/>
        <rFont val="Arial"/>
      </rPr>
      <t xml:space="preserve">ETER PACK RESOURCES  </t>
    </r>
    <r>
      <rPr>
        <b/>
        <sz val="10"/>
        <color theme="1"/>
        <rFont val="Arial"/>
      </rPr>
      <t>(RM)</t>
    </r>
  </si>
  <si>
    <r>
      <rPr>
        <sz val="10"/>
        <color theme="1"/>
        <rFont val="Arial"/>
      </rPr>
      <t xml:space="preserve">avg competitor price per unit </t>
    </r>
    <r>
      <rPr>
        <b/>
        <sz val="10"/>
        <color theme="1"/>
        <rFont val="Arial"/>
      </rPr>
      <t>(RM)</t>
    </r>
  </si>
  <si>
    <r>
      <rPr>
        <sz val="10"/>
        <color theme="1"/>
        <rFont val="Arial"/>
      </rPr>
      <t xml:space="preserve">Price Difference </t>
    </r>
    <r>
      <rPr>
        <b/>
        <sz val="10"/>
        <color theme="1"/>
        <rFont val="Arial"/>
      </rPr>
      <t>(RM)</t>
    </r>
  </si>
  <si>
    <r>
      <rPr>
        <sz val="10"/>
        <color theme="1"/>
        <rFont val="Arial"/>
      </rPr>
      <t>Relative Price Difference</t>
    </r>
    <r>
      <rPr>
        <b/>
        <sz val="10"/>
        <color theme="1"/>
        <rFont val="Arial"/>
      </rPr>
      <t xml:space="preserve"> (%)</t>
    </r>
  </si>
  <si>
    <t>Competitor Price Index</t>
  </si>
  <si>
    <t>n/a meaning not selling</t>
  </si>
  <si>
    <t>Clear OPP Tape</t>
  </si>
  <si>
    <t>24mmx90yx40μ</t>
  </si>
  <si>
    <t>48mmx90yx40μ</t>
  </si>
  <si>
    <t>indicating sb product is priced higher than competitors</t>
  </si>
  <si>
    <t>Brown OPP Tape</t>
  </si>
  <si>
    <t>Printed/Fragile OPP Tape</t>
  </si>
  <si>
    <t>48nmmx55yx50μ</t>
  </si>
  <si>
    <t>Double Sided Tissue Tape</t>
  </si>
  <si>
    <t>pricing almost on par with other competitors</t>
  </si>
  <si>
    <t>Double Sided EVA Foam Tape</t>
  </si>
  <si>
    <t>PE Mounting/Foam Tape</t>
  </si>
  <si>
    <t>identify and justify why the difference very significant</t>
  </si>
  <si>
    <t>Masking Tape</t>
  </si>
  <si>
    <t>Floor Marking Tape</t>
  </si>
  <si>
    <t>Aluminium Foil Tape</t>
  </si>
  <si>
    <t>opportunity to increase price sssslightly but idk</t>
  </si>
  <si>
    <t>Hazard/Safety/Warning Tape</t>
  </si>
  <si>
    <t>48/72</t>
  </si>
  <si>
    <t>PVC Tape</t>
  </si>
  <si>
    <t>*Random*</t>
  </si>
  <si>
    <t>Binding/Cloth Tape</t>
  </si>
  <si>
    <t>Stationery/Cellulose Tape</t>
  </si>
  <si>
    <t>Comparing same sizes</t>
  </si>
  <si>
    <r>
      <rPr>
        <sz val="10"/>
        <color theme="1"/>
        <rFont val="Arial"/>
      </rPr>
      <t xml:space="preserve">SB Tape </t>
    </r>
    <r>
      <rPr>
        <b/>
        <sz val="10"/>
        <color theme="1"/>
        <rFont val="Arial"/>
      </rPr>
      <t>(RM)</t>
    </r>
  </si>
  <si>
    <r>
      <rPr>
        <sz val="10"/>
        <color rgb="FF000000"/>
        <rFont val="Arial"/>
      </rPr>
      <t>SUMOPACK Bubble Wrap Packaging</t>
    </r>
    <r>
      <rPr>
        <b/>
        <sz val="10"/>
        <color rgb="FF000000"/>
        <rFont val="Arial"/>
      </rPr>
      <t xml:space="preserve"> (RM)</t>
    </r>
  </si>
  <si>
    <r>
      <rPr>
        <sz val="10"/>
        <color theme="1"/>
        <rFont val="Arial"/>
      </rPr>
      <t xml:space="preserve">ZZ Packaging Tape Official Store </t>
    </r>
    <r>
      <rPr>
        <b/>
        <sz val="10"/>
        <color theme="1"/>
        <rFont val="Arial"/>
      </rPr>
      <t>(RM)</t>
    </r>
  </si>
  <si>
    <r>
      <rPr>
        <sz val="10"/>
        <color rgb="FF000000"/>
        <rFont val="Arial"/>
      </rPr>
      <t xml:space="preserve">Value Tape </t>
    </r>
    <r>
      <rPr>
        <b/>
        <sz val="10"/>
        <color rgb="FF000000"/>
        <rFont val="Arial"/>
      </rPr>
      <t>(RM)</t>
    </r>
  </si>
  <si>
    <r>
      <rPr>
        <sz val="10"/>
        <color rgb="FF000000"/>
        <rFont val="Arial"/>
      </rPr>
      <t xml:space="preserve">Taho Mart </t>
    </r>
    <r>
      <rPr>
        <b/>
        <sz val="10"/>
        <color rgb="FF000000"/>
        <rFont val="Arial"/>
      </rPr>
      <t>(RM)</t>
    </r>
  </si>
  <si>
    <r>
      <rPr>
        <sz val="10"/>
        <color theme="1"/>
        <rFont val="Arial"/>
      </rPr>
      <t xml:space="preserve">ETER PACK RESOURCES  </t>
    </r>
    <r>
      <rPr>
        <b/>
        <sz val="10"/>
        <color theme="1"/>
        <rFont val="Arial"/>
      </rPr>
      <t>(RM)</t>
    </r>
  </si>
  <si>
    <r>
      <rPr>
        <sz val="10"/>
        <color theme="1"/>
        <rFont val="Arial"/>
      </rPr>
      <t xml:space="preserve">avg competitor price per unit </t>
    </r>
    <r>
      <rPr>
        <b/>
        <sz val="10"/>
        <color theme="1"/>
        <rFont val="Arial"/>
      </rPr>
      <t>(RM)</t>
    </r>
  </si>
  <si>
    <r>
      <rPr>
        <sz val="10"/>
        <color theme="1"/>
        <rFont val="Arial"/>
      </rPr>
      <t xml:space="preserve">Price Difference </t>
    </r>
    <r>
      <rPr>
        <b/>
        <sz val="10"/>
        <color theme="1"/>
        <rFont val="Arial"/>
      </rPr>
      <t>(RM)</t>
    </r>
  </si>
  <si>
    <r>
      <rPr>
        <sz val="10"/>
        <color theme="1"/>
        <rFont val="Arial"/>
      </rPr>
      <t>Relative Price Difference</t>
    </r>
    <r>
      <rPr>
        <b/>
        <sz val="10"/>
        <color theme="1"/>
        <rFont val="Arial"/>
      </rPr>
      <t xml:space="preserve"> (%)</t>
    </r>
  </si>
  <si>
    <t>18mmx10y</t>
  </si>
  <si>
    <t>12mmx10y</t>
  </si>
  <si>
    <t>18mmx10m</t>
  </si>
  <si>
    <t>48mmx20y</t>
  </si>
  <si>
    <t>48mmx30y</t>
  </si>
  <si>
    <t>48mmx35m</t>
  </si>
  <si>
    <t>48mmx7y</t>
  </si>
  <si>
    <t>Graph</t>
  </si>
  <si>
    <r>
      <rPr>
        <sz val="10"/>
        <color theme="1"/>
        <rFont val="Arial"/>
      </rPr>
      <t xml:space="preserve">SB Price/m2 </t>
    </r>
    <r>
      <rPr>
        <b/>
        <sz val="10"/>
        <color theme="1"/>
        <rFont val="Arial"/>
      </rPr>
      <t>(RM)</t>
    </r>
  </si>
  <si>
    <t>MIN Price/m2</t>
  </si>
  <si>
    <t>MAX Price/m2</t>
  </si>
  <si>
    <t>MEAN</t>
  </si>
  <si>
    <t>PERCENT</t>
  </si>
  <si>
    <t>product</t>
  </si>
  <si>
    <r>
      <rPr>
        <sz val="10"/>
        <color theme="1"/>
        <rFont val="Arial"/>
      </rPr>
      <t xml:space="preserve">SB Price/m2 </t>
    </r>
    <r>
      <rPr>
        <b/>
        <sz val="10"/>
        <color theme="1"/>
        <rFont val="Arial"/>
      </rPr>
      <t>(RM)</t>
    </r>
  </si>
  <si>
    <t>Column1</t>
  </si>
  <si>
    <t>Marketplace seller</t>
  </si>
  <si>
    <t>Preferred</t>
  </si>
  <si>
    <t>Preferred+</t>
  </si>
  <si>
    <t>Shopee Mall</t>
  </si>
  <si>
    <t>Benefits</t>
  </si>
  <si>
    <t>Free product listings</t>
  </si>
  <si>
    <t>Preferred seller badge</t>
  </si>
  <si>
    <t>Preferred+ badge</t>
  </si>
  <si>
    <t>Shopee Mall or Mall badge</t>
  </si>
  <si>
    <t>“Shopee 100% Authentic Guarantee” tag</t>
  </si>
  <si>
    <t>Show up for Preferred+ filter</t>
  </si>
  <si>
    <t>Access to Shop Ads</t>
  </si>
  <si>
    <t>15% discount on Shopee Ads</t>
  </si>
  <si>
    <t>Show up in Preferred seller filter</t>
  </si>
  <si>
    <t>Early access to Shopee marketing features</t>
  </si>
  <si>
    <t>Shopee-sponsored platform-wide vouchers for buyers</t>
  </si>
  <si>
    <t>Selling Coach</t>
  </si>
  <si>
    <t>Fees</t>
  </si>
  <si>
    <t>0%-8.0% Commission Fees</t>
  </si>
  <si>
    <t>3.0-13.0% Commission Fees</t>
  </si>
  <si>
    <t>3.5% Transaction Fees</t>
  </si>
  <si>
    <t>Requirement</t>
  </si>
  <si>
    <t>Malaysian</t>
  </si>
  <si>
    <t>Unique Buyers ≥ 35</t>
  </si>
  <si>
    <t>Chat response Rate ≥ 95%</t>
  </si>
  <si>
    <t>Brand owner or authorised distributor</t>
  </si>
  <si>
    <t>Net Orders ≥ 75</t>
  </si>
  <si>
    <t>Follow a 100% authenticity policy</t>
  </si>
  <si>
    <t>Chat Response Rate ≥ 85.00%</t>
  </si>
  <si>
    <t>Adhere strictly to the 15-day return/refund policy for all buyers</t>
  </si>
  <si>
    <t>Shop Rating ≥ 4.70</t>
  </si>
  <si>
    <t>Provide free shipping for all buyers</t>
  </si>
  <si>
    <t>Non-Fulfilment Rate ≤ 5.00%</t>
  </si>
  <si>
    <t>Follow the mall listing requirements</t>
  </si>
  <si>
    <t>Late Shipment Rate ≤ 5.00%</t>
  </si>
  <si>
    <t>Have less than 5% of listings on pre-order</t>
  </si>
  <si>
    <t>Penalty Points ≤ 1</t>
  </si>
  <si>
    <t>Pre-Order Listing %  ≤ 5.00%</t>
  </si>
  <si>
    <t>Days of Pre-Order Listing Violation ≤ 5</t>
  </si>
  <si>
    <t>Ongoing Penalty NO</t>
  </si>
  <si>
    <t>Shopee Mall Seller requirement : https://seller.shopee.com.my/edu/article/19374</t>
  </si>
  <si>
    <t>Preferred seller program: https://seller.shopee.com.my/edu/courseDetail/2?lessonId=38</t>
  </si>
  <si>
    <t>Shopee fees to local seller: https://seller.shopee.com.my/edu/article/3503#:~:text=Transaction%20fee%20is%20calculated%20as,up%20to%202%20decimal%20places.</t>
  </si>
  <si>
    <t>commission fees rate is base on which product category</t>
  </si>
  <si>
    <t>Transaction fees is Charges on buyer final payement %</t>
  </si>
  <si>
    <t>data collected = 20/8/2024</t>
  </si>
  <si>
    <t>No</t>
  </si>
  <si>
    <t>Code</t>
  </si>
  <si>
    <t>Name</t>
  </si>
  <si>
    <t>Category</t>
  </si>
  <si>
    <t>Width Size (mm)</t>
  </si>
  <si>
    <t>Length Size (yard/m)</t>
  </si>
  <si>
    <t>Qty</t>
  </si>
  <si>
    <t>Price (RM)</t>
  </si>
  <si>
    <t>Price/m2 (RM)</t>
  </si>
  <si>
    <t>Rating (/5.0)</t>
  </si>
  <si>
    <t>Shipping Fee (RM)</t>
  </si>
  <si>
    <t>Number of tapes sold</t>
  </si>
  <si>
    <t>Comment</t>
  </si>
  <si>
    <t>SB36</t>
  </si>
  <si>
    <t>PE Mounting Tape</t>
  </si>
  <si>
    <t>Double Sided Tapes</t>
  </si>
  <si>
    <t>10m</t>
  </si>
  <si>
    <t>1 Roll</t>
  </si>
  <si>
    <t>0.00-5.30</t>
  </si>
  <si>
    <t>Ideal for joining, mounting and sealing.</t>
  </si>
  <si>
    <t>OPP</t>
  </si>
  <si>
    <t>SB29</t>
  </si>
  <si>
    <t>10y</t>
  </si>
  <si>
    <t>SB30</t>
  </si>
  <si>
    <t>SB71</t>
  </si>
  <si>
    <t>50m</t>
  </si>
  <si>
    <t>Office&amp;Stationery Tape</t>
  </si>
  <si>
    <t>SB73</t>
  </si>
  <si>
    <t>Industrial Tape</t>
  </si>
  <si>
    <t>SB74</t>
  </si>
  <si>
    <t>SB34</t>
  </si>
  <si>
    <t>Black/White.</t>
  </si>
  <si>
    <t>SB31</t>
  </si>
  <si>
    <t>SB33</t>
  </si>
  <si>
    <t>-Car industry -Construction mounting.</t>
  </si>
  <si>
    <t>SB37</t>
  </si>
  <si>
    <t>-Ideal for joining, mounting and sealing. -Black/White</t>
  </si>
  <si>
    <t>SB38</t>
  </si>
  <si>
    <t>White/Black.</t>
  </si>
  <si>
    <t>SB35</t>
  </si>
  <si>
    <t>SB27</t>
  </si>
  <si>
    <t>Industrial Tapes</t>
  </si>
  <si>
    <t>30m</t>
  </si>
  <si>
    <t>Yellow/White/Blue.</t>
  </si>
  <si>
    <t>SB26</t>
  </si>
  <si>
    <t>Hazard Safety Tape</t>
  </si>
  <si>
    <t>Black/Yellow.</t>
  </si>
  <si>
    <t>SB25</t>
  </si>
  <si>
    <t>35m</t>
  </si>
  <si>
    <t>-Strong adhesion -Good conductivity.</t>
  </si>
  <si>
    <t>SB28</t>
  </si>
  <si>
    <t>PVC Electronic Wire Insulation Tape</t>
  </si>
  <si>
    <t>7y</t>
  </si>
  <si>
    <t>Black/Blue/Red.</t>
  </si>
  <si>
    <t>SB76</t>
  </si>
  <si>
    <t>Red-White.</t>
  </si>
  <si>
    <t>SB89</t>
  </si>
  <si>
    <t>Kraft Tape</t>
  </si>
  <si>
    <t>25m</t>
  </si>
  <si>
    <t>Environtmental friendly.</t>
  </si>
  <si>
    <t>SB24</t>
  </si>
  <si>
    <t>15y</t>
  </si>
  <si>
    <t>General purpose masking tape.</t>
  </si>
  <si>
    <t>SB23</t>
  </si>
  <si>
    <t>20y</t>
  </si>
  <si>
    <t>SB21</t>
  </si>
  <si>
    <t>SB20</t>
  </si>
  <si>
    <t>SB22</t>
  </si>
  <si>
    <t>SB53</t>
  </si>
  <si>
    <t>Metal OPP Tape Dispenser</t>
  </si>
  <si>
    <t>misc</t>
  </si>
  <si>
    <t>Fits up to 50</t>
  </si>
  <si>
    <t>150y</t>
  </si>
  <si>
    <t>1 pc</t>
  </si>
  <si>
    <t>Free Shipping for over RM15.00 orders</t>
  </si>
  <si>
    <t>OPP Tape not included.</t>
  </si>
  <si>
    <t>SB15</t>
  </si>
  <si>
    <t>Hand Held OPP Tape Dispenser</t>
  </si>
  <si>
    <t>48/50</t>
  </si>
  <si>
    <t>OPP Tape not included. Ideal for daily packing.</t>
  </si>
  <si>
    <t>SB54</t>
  </si>
  <si>
    <t>Stretch Film</t>
  </si>
  <si>
    <t>2y</t>
  </si>
  <si>
    <t>0.00-5.19</t>
  </si>
  <si>
    <t>-To wrap luggage -To wrap furniture -To protect cartons</t>
  </si>
  <si>
    <t>SB87</t>
  </si>
  <si>
    <t>Biodegradeable Tape</t>
  </si>
  <si>
    <t>-Clear colour -Biodegradeable environmental friendly non-hazardous.</t>
  </si>
  <si>
    <t>SB18</t>
  </si>
  <si>
    <t>Binding/Cloth/Duct Tape</t>
  </si>
  <si>
    <t>Office&amp;Stationery Tapes</t>
  </si>
  <si>
    <t>-Heavy duty -Carton sealing -Carpet joining.</t>
  </si>
  <si>
    <t>SB19</t>
  </si>
  <si>
    <t>Black/Brown/Blue/Red/Yellow/Green.</t>
  </si>
  <si>
    <t>SB16</t>
  </si>
  <si>
    <t>Stationery Tapes</t>
  </si>
  <si>
    <t>40y</t>
  </si>
  <si>
    <t>SB46-24</t>
  </si>
  <si>
    <t>Clear OPP Packing Tape</t>
  </si>
  <si>
    <t>OPP Tape</t>
  </si>
  <si>
    <t>110y</t>
  </si>
  <si>
    <t>SB5</t>
  </si>
  <si>
    <t>Brown OPP Packing Tape</t>
  </si>
  <si>
    <t>SB4</t>
  </si>
  <si>
    <t>40μ</t>
  </si>
  <si>
    <t>SB12</t>
  </si>
  <si>
    <t>Brown OPP Packing Tape 40mic</t>
  </si>
  <si>
    <t>90y</t>
  </si>
  <si>
    <t>Non-opaque.</t>
  </si>
  <si>
    <t>SB46-18</t>
  </si>
  <si>
    <t>SB10</t>
  </si>
  <si>
    <t>SB52-C</t>
  </si>
  <si>
    <t>Clear Security Seal Printed OPP Tape</t>
  </si>
  <si>
    <t>55y</t>
  </si>
  <si>
    <t>SB13</t>
  </si>
  <si>
    <t>SB3</t>
  </si>
  <si>
    <t>Fragile OPP Packing Tape 50mic</t>
  </si>
  <si>
    <t>Best for 10-15kg double walled cation.</t>
  </si>
  <si>
    <t>SB6</t>
  </si>
  <si>
    <t>100m</t>
  </si>
  <si>
    <t>SB46-12</t>
  </si>
  <si>
    <t>SB8</t>
  </si>
  <si>
    <t>SB80</t>
  </si>
  <si>
    <t>Colour OPP Packing Tape</t>
  </si>
  <si>
    <t>50y</t>
  </si>
  <si>
    <t>Red/Yellow/Blue/Green/White/Black.</t>
  </si>
  <si>
    <t>SB78</t>
  </si>
  <si>
    <t>Double Sided Tape</t>
  </si>
  <si>
    <t>Cloth Tape</t>
  </si>
  <si>
    <t>5y</t>
  </si>
  <si>
    <t>Red/Blue/Black/Dark Green/Silver/Yellow</t>
  </si>
  <si>
    <t>41Mic clear</t>
  </si>
  <si>
    <t>45Mic</t>
  </si>
  <si>
    <t>Fragile Tape</t>
  </si>
  <si>
    <t>50Mic</t>
  </si>
  <si>
    <t>100y</t>
  </si>
  <si>
    <t>40m</t>
  </si>
  <si>
    <t>Double Sided</t>
  </si>
  <si>
    <t>opp</t>
  </si>
  <si>
    <t>Office stationery tape</t>
  </si>
  <si>
    <t>Black/White</t>
  </si>
  <si>
    <t>Double Sided Acrylic Tape</t>
  </si>
  <si>
    <t>8m</t>
  </si>
  <si>
    <t>Clear.</t>
  </si>
  <si>
    <t>Grey.</t>
  </si>
  <si>
    <t>Double Sided Carpet Tape</t>
  </si>
  <si>
    <t>30y</t>
  </si>
  <si>
    <t>Hard PVC Tape</t>
  </si>
  <si>
    <t>Yellow/Red/Orange/Green/Blue</t>
  </si>
  <si>
    <t>Warning/Caution/Barrier Tape</t>
  </si>
  <si>
    <t>70m</t>
  </si>
  <si>
    <t>Yellow/Red-White/Black-Yellow/Red/Blue/Green/Black</t>
  </si>
  <si>
    <t>Paper Gummed Tape</t>
  </si>
  <si>
    <t>Cloth/Duct/Binding Tape</t>
  </si>
  <si>
    <t>25y</t>
  </si>
  <si>
    <t>White/Black/Silver/Beige/Red/Yellow/Green/Blue</t>
  </si>
  <si>
    <t>Stationery Tape</t>
  </si>
  <si>
    <t>Cloth Binding Tape Heavy Duty</t>
  </si>
  <si>
    <t>White/Black/Blue/Green/Yellow/Silver</t>
  </si>
  <si>
    <t>80y</t>
  </si>
  <si>
    <t>2 Roll</t>
  </si>
  <si>
    <t>White/Red/Green</t>
  </si>
  <si>
    <t>120m</t>
  </si>
  <si>
    <t>Clear/Brown</t>
  </si>
  <si>
    <t>OPP Tape 45mic</t>
  </si>
  <si>
    <t>Transparent/Brown</t>
  </si>
  <si>
    <t>200m</t>
  </si>
  <si>
    <t>Super Clear</t>
  </si>
  <si>
    <t>OPP Color Tape</t>
  </si>
  <si>
    <t>Blacl/White/Green/Blue/Orange/Yellow</t>
  </si>
  <si>
    <t>stationery/cellulose</t>
  </si>
  <si>
    <t>Double Sided Tissue Tapes</t>
  </si>
  <si>
    <t xml:space="preserve">double sided </t>
  </si>
  <si>
    <t>Masking tape</t>
  </si>
  <si>
    <t>office&amp;stationery</t>
  </si>
  <si>
    <t>33m</t>
  </si>
  <si>
    <t>Black/Blue/Green/Red/White/Yellow</t>
  </si>
  <si>
    <t>33y</t>
  </si>
  <si>
    <t>White-Black/Black-Yellow/Red-White</t>
  </si>
  <si>
    <t>18y</t>
  </si>
  <si>
    <t>White/Yellow</t>
  </si>
  <si>
    <t>Masking Tape Hi-Temp</t>
  </si>
  <si>
    <t>6m</t>
  </si>
  <si>
    <t>Beige/Black/Blue/Brown/Silver/Red/White/Yellow</t>
  </si>
  <si>
    <t>50mic</t>
  </si>
  <si>
    <t>OPP Tape Colour</t>
  </si>
  <si>
    <t>Red/Blue/Yellow/Green</t>
  </si>
  <si>
    <t>OPP Tape Super Clear</t>
  </si>
  <si>
    <t>180y</t>
  </si>
  <si>
    <t>double sided</t>
  </si>
  <si>
    <t>office stationery</t>
  </si>
  <si>
    <t>20m</t>
  </si>
  <si>
    <t>PE Foam Double Sided Tape</t>
  </si>
  <si>
    <t>Yellow-Black/White-Red/Red/Blue/Yellow/Green/Black/White</t>
  </si>
  <si>
    <t>9y</t>
  </si>
  <si>
    <t>Cellulose Tapes</t>
  </si>
  <si>
    <t>5m</t>
  </si>
  <si>
    <t>Yellow/Blue/Green/Red/Black/Silver/Brown</t>
  </si>
  <si>
    <t>Transparent</t>
  </si>
  <si>
    <t>Clear</t>
  </si>
  <si>
    <t>Brown</t>
  </si>
  <si>
    <t>Fragile Printed.</t>
  </si>
  <si>
    <t>Yellow-Black/Red-White</t>
  </si>
  <si>
    <t>industrial tapes</t>
  </si>
  <si>
    <t>Yellow/Blue/Red/Green</t>
  </si>
  <si>
    <t>masking</t>
  </si>
  <si>
    <t>Cloth/Binding Tape</t>
  </si>
  <si>
    <t>BlackWhite/Blue/Beige/Red</t>
  </si>
  <si>
    <t>OPP Tape (40mic)</t>
  </si>
  <si>
    <t>Clear no brand.</t>
  </si>
  <si>
    <t>Clear with brand.</t>
  </si>
  <si>
    <t>Brown with brand</t>
  </si>
  <si>
    <t>OPP Tape (45mic)</t>
  </si>
  <si>
    <t>Fragile OPP Tape</t>
  </si>
  <si>
    <t>Easy Tear</t>
  </si>
  <si>
    <t>Fragile</t>
  </si>
  <si>
    <t>Green/Blue/Red/White/Yellow</t>
  </si>
  <si>
    <t>Type</t>
  </si>
  <si>
    <t>Length Size (m)</t>
  </si>
  <si>
    <t>Clear 40mic</t>
  </si>
  <si>
    <t>Clear 43Mic</t>
  </si>
  <si>
    <t>Clear 45Mic</t>
  </si>
  <si>
    <t>Brown 45Mic</t>
  </si>
  <si>
    <t>Black/Blue/Yellow/Green/Red/Silver/Brown/White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</si>
</sst>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11"/>
      <color theme="1"/>
      <name val="Arial"/>
      <scheme val="minor"/>
    </font>
    <font>
      <b/>
      <i/>
      <sz val="10"/>
      <color theme="1"/>
      <name val="Arial"/>
      <scheme val="minor"/>
    </font>
    <font>
      <b/>
      <sz val="10"/>
      <color theme="1"/>
      <name val="Arial"/>
      <scheme val="minor"/>
    </font>
    <font>
      <u/>
      <sz val="10"/>
      <color rgb="FF0000FF"/>
      <name val="Arial"/>
    </font>
    <font>
      <sz val="11"/>
      <color theme="1"/>
      <name val="Calibri"/>
    </font>
    <font>
      <sz val="9"/>
      <color rgb="FF000000"/>
      <name val="Arial"/>
      <scheme val="minor"/>
    </font>
    <font>
      <b/>
      <sz val="10"/>
      <color theme="1"/>
      <name val="Arial"/>
    </font>
    <font>
      <b/>
      <sz val="10"/>
      <color rgb="FF000000"/>
      <name val="Arial"/>
    </font>
    <font>
      <b/>
      <sz val="10"/>
      <color rgb="FF000000"/>
      <name val="Arial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  <fill>
      <patternFill patternType="solid">
        <fgColor rgb="FFEAD1DC"/>
        <bgColor rgb="FFEAD1DC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D0E0E3"/>
        <bgColor rgb="FFD0E0E3"/>
      </patternFill>
    </fill>
    <fill>
      <patternFill patternType="solid">
        <fgColor rgb="FFF9D4D4"/>
        <bgColor rgb="FFF9D4D4"/>
      </patternFill>
    </fill>
    <fill>
      <patternFill patternType="solid">
        <fgColor rgb="FFFF0000"/>
        <bgColor rgb="FFFF0000"/>
      </patternFill>
    </fill>
    <fill>
      <patternFill patternType="solid">
        <fgColor rgb="FFB4C7E7"/>
        <bgColor rgb="FFB4C7E7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F3F3F3"/>
        <bgColor rgb="FFF3F3F3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F9CB9C"/>
        <bgColor rgb="FFF9CB9C"/>
      </patternFill>
    </fill>
    <fill>
      <patternFill patternType="solid">
        <fgColor rgb="FFD5A6BD"/>
        <bgColor rgb="FFD5A6BD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vertical="center" wrapText="1"/>
    </xf>
    <xf numFmtId="0" fontId="3" fillId="0" borderId="0" xfId="0" applyFont="1"/>
    <xf numFmtId="0" fontId="1" fillId="7" borderId="0" xfId="0" applyFont="1" applyFill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5" fillId="13" borderId="0" xfId="0" applyFont="1" applyFill="1"/>
    <xf numFmtId="0" fontId="5" fillId="0" borderId="0" xfId="0" applyFont="1"/>
    <xf numFmtId="0" fontId="6" fillId="13" borderId="0" xfId="0" applyFont="1" applyFill="1"/>
    <xf numFmtId="9" fontId="1" fillId="0" borderId="0" xfId="0" applyNumberFormat="1" applyFont="1"/>
    <xf numFmtId="0" fontId="7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1" fillId="14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16" borderId="1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15" borderId="1" xfId="0" applyFont="1" applyFill="1" applyBorder="1" applyAlignment="1">
      <alignment horizontal="center" wrapText="1"/>
    </xf>
    <xf numFmtId="2" fontId="1" fillId="0" borderId="1" xfId="0" applyNumberFormat="1" applyFont="1" applyBorder="1" applyAlignment="1">
      <alignment horizontal="center" wrapText="1"/>
    </xf>
    <xf numFmtId="0" fontId="1" fillId="16" borderId="1" xfId="0" applyFont="1" applyFill="1" applyBorder="1" applyAlignment="1">
      <alignment horizontal="center" wrapText="1"/>
    </xf>
    <xf numFmtId="2" fontId="1" fillId="0" borderId="1" xfId="0" applyNumberFormat="1" applyFont="1" applyBorder="1" applyAlignment="1">
      <alignment horizontal="center"/>
    </xf>
    <xf numFmtId="0" fontId="3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4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16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17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18" borderId="2" xfId="0" applyNumberFormat="1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19" borderId="1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 wrapText="1"/>
    </xf>
    <xf numFmtId="0" fontId="1" fillId="18" borderId="0" xfId="0" applyFont="1" applyFill="1" applyAlignment="1">
      <alignment horizontal="center"/>
    </xf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8" fillId="0" borderId="0" xfId="0" applyFont="1"/>
    <xf numFmtId="0" fontId="8" fillId="20" borderId="6" xfId="0" applyFont="1" applyFill="1" applyBorder="1"/>
    <xf numFmtId="0" fontId="3" fillId="20" borderId="6" xfId="0" applyFont="1" applyFill="1" applyBorder="1"/>
    <xf numFmtId="0" fontId="8" fillId="21" borderId="6" xfId="0" applyFont="1" applyFill="1" applyBorder="1"/>
    <xf numFmtId="0" fontId="3" fillId="21" borderId="6" xfId="0" applyFont="1" applyFill="1" applyBorder="1"/>
    <xf numFmtId="0" fontId="8" fillId="22" borderId="6" xfId="0" applyFont="1" applyFill="1" applyBorder="1"/>
    <xf numFmtId="0" fontId="3" fillId="22" borderId="6" xfId="0" applyFont="1" applyFill="1" applyBorder="1"/>
    <xf numFmtId="10" fontId="3" fillId="22" borderId="6" xfId="0" applyNumberFormat="1" applyFont="1" applyFill="1" applyBorder="1"/>
    <xf numFmtId="0" fontId="6" fillId="13" borderId="0" xfId="0" applyFont="1" applyFill="1" applyAlignment="1">
      <alignment horizontal="center" vertical="center" wrapText="1"/>
    </xf>
    <xf numFmtId="0" fontId="1" fillId="23" borderId="0" xfId="0" applyFont="1" applyFill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24" borderId="0" xfId="0" applyNumberFormat="1" applyFont="1" applyFill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2" fontId="1" fillId="12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center" vertical="center"/>
    </xf>
    <xf numFmtId="0" fontId="1" fillId="11" borderId="0" xfId="0" applyFont="1" applyFill="1" applyAlignment="1">
      <alignment horizontal="center" vertical="center" wrapText="1"/>
    </xf>
    <xf numFmtId="2" fontId="1" fillId="10" borderId="0" xfId="0" applyNumberFormat="1" applyFont="1" applyFill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2" fontId="1" fillId="7" borderId="0" xfId="0" applyNumberFormat="1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6" borderId="0" xfId="0" applyFont="1" applyFill="1" applyAlignment="1">
      <alignment horizontal="center" vertical="center" wrapText="1"/>
    </xf>
    <xf numFmtId="2" fontId="1" fillId="6" borderId="0" xfId="0" applyNumberFormat="1" applyFont="1" applyFill="1" applyAlignment="1">
      <alignment horizontal="center" vertical="center" wrapText="1"/>
    </xf>
    <xf numFmtId="164" fontId="1" fillId="6" borderId="0" xfId="0" applyNumberFormat="1" applyFont="1" applyFill="1" applyAlignment="1">
      <alignment horizontal="center" vertical="center" wrapText="1"/>
    </xf>
    <xf numFmtId="0" fontId="1" fillId="6" borderId="0" xfId="0" applyFont="1" applyFill="1"/>
    <xf numFmtId="0" fontId="1" fillId="25" borderId="0" xfId="0" applyFont="1" applyFill="1" applyAlignment="1">
      <alignment horizontal="center" vertical="center" wrapText="1"/>
    </xf>
    <xf numFmtId="2" fontId="1" fillId="9" borderId="0" xfId="0" applyNumberFormat="1" applyFont="1" applyFill="1" applyAlignment="1">
      <alignment horizontal="center" vertical="center" wrapText="1"/>
    </xf>
    <xf numFmtId="2" fontId="1" fillId="26" borderId="0" xfId="0" applyNumberFormat="1" applyFont="1" applyFill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" fontId="1" fillId="3" borderId="0" xfId="0" applyNumberFormat="1" applyFont="1" applyFill="1" applyAlignment="1">
      <alignment horizontal="center" vertical="center" wrapText="1"/>
    </xf>
    <xf numFmtId="2" fontId="1" fillId="4" borderId="0" xfId="0" applyNumberFormat="1" applyFont="1" applyFill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2" fontId="1" fillId="11" borderId="0" xfId="0" applyNumberFormat="1" applyFont="1" applyFill="1" applyAlignment="1">
      <alignment horizontal="center" vertical="center" wrapText="1"/>
    </xf>
    <xf numFmtId="2" fontId="1" fillId="5" borderId="0" xfId="0" applyNumberFormat="1" applyFont="1" applyFill="1" applyAlignment="1">
      <alignment horizontal="center" vertical="center" wrapText="1"/>
    </xf>
    <xf numFmtId="0" fontId="1" fillId="6" borderId="0" xfId="0" applyFont="1" applyFill="1" applyAlignment="1">
      <alignment vertical="center" wrapText="1"/>
    </xf>
    <xf numFmtId="2" fontId="1" fillId="8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2" fontId="3" fillId="0" borderId="0" xfId="0" applyNumberFormat="1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0" fontId="3" fillId="3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1" fillId="10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26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9" fillId="10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2" fontId="9" fillId="7" borderId="0" xfId="0" applyNumberFormat="1" applyFont="1" applyFill="1" applyAlignment="1">
      <alignment horizontal="center" vertical="center" wrapText="1"/>
    </xf>
    <xf numFmtId="0" fontId="2" fillId="12" borderId="0" xfId="0" applyFont="1" applyFill="1" applyAlignment="1">
      <alignment horizontal="center" vertical="center" wrapText="1"/>
    </xf>
    <xf numFmtId="2" fontId="9" fillId="12" borderId="0" xfId="0" applyNumberFormat="1" applyFont="1" applyFill="1" applyAlignment="1">
      <alignment horizontal="center" vertical="center" wrapText="1"/>
    </xf>
    <xf numFmtId="0" fontId="1" fillId="12" borderId="0" xfId="0" applyFont="1" applyFill="1" applyAlignment="1">
      <alignment horizontal="left" vertical="center" wrapText="1"/>
    </xf>
    <xf numFmtId="0" fontId="1" fillId="12" borderId="0" xfId="0" applyFont="1" applyFill="1"/>
    <xf numFmtId="2" fontId="9" fillId="8" borderId="0" xfId="0" applyNumberFormat="1" applyFont="1" applyFill="1" applyAlignment="1">
      <alignment horizontal="center" vertical="center" wrapText="1"/>
    </xf>
    <xf numFmtId="2" fontId="9" fillId="26" borderId="0" xfId="0" applyNumberFormat="1" applyFont="1" applyFill="1" applyAlignment="1">
      <alignment horizontal="center" vertical="center" wrapText="1"/>
    </xf>
    <xf numFmtId="2" fontId="9" fillId="4" borderId="0" xfId="0" applyNumberFormat="1" applyFont="1" applyFill="1" applyAlignment="1">
      <alignment horizontal="center" vertical="center" wrapText="1"/>
    </xf>
    <xf numFmtId="2" fontId="9" fillId="5" borderId="0" xfId="0" applyNumberFormat="1" applyFont="1" applyFill="1" applyAlignment="1">
      <alignment horizontal="center" vertical="center" wrapText="1"/>
    </xf>
    <xf numFmtId="0" fontId="1" fillId="27" borderId="0" xfId="0" applyFont="1" applyFill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164" fontId="12" fillId="0" borderId="0" xfId="0" applyNumberFormat="1" applyFont="1"/>
    <xf numFmtId="0" fontId="1" fillId="18" borderId="0" xfId="0" applyFont="1" applyFill="1" applyAlignment="1">
      <alignment horizontal="center" wrapText="1"/>
    </xf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MY" b="0">
                <a:solidFill>
                  <a:srgbClr val="757575"/>
                </a:solidFill>
                <a:latin typeface="+mn-lt"/>
              </a:rPr>
              <a:t>sb price/m2 VS other price/m2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CFE2F3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6AE0-4EAC-934A-BE6AEA952346}"/>
              </c:ext>
            </c:extLst>
          </c:dPt>
          <c:val>
            <c:numRef>
              <c:f>Comparison!$C$115</c:f>
              <c:numCache>
                <c:formatCode>General</c:formatCode>
                <c:ptCount val="1"/>
                <c:pt idx="0">
                  <c:v>10.42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AE0-4EAC-934A-BE6AEA952346}"/>
            </c:ext>
          </c:extLst>
        </c:ser>
        <c:ser>
          <c:idx val="1"/>
          <c:order val="1"/>
          <c:spPr>
            <a:solidFill>
              <a:srgbClr val="F9D4D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Comparison!$C$115</c:f>
              <c:numCache>
                <c:formatCode>General</c:formatCode>
                <c:ptCount val="1"/>
                <c:pt idx="0">
                  <c:v>10.42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AE0-4EAC-934A-BE6AEA952346}"/>
            </c:ext>
          </c:extLst>
        </c:ser>
        <c:ser>
          <c:idx val="2"/>
          <c:order val="2"/>
          <c:spPr>
            <a:solidFill>
              <a:srgbClr val="FFF2CC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Comparison!$D$115</c:f>
              <c:numCache>
                <c:formatCode>General</c:formatCode>
                <c:ptCount val="1"/>
                <c:pt idx="0">
                  <c:v>1.95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AE0-4EAC-934A-BE6AEA952346}"/>
            </c:ext>
          </c:extLst>
        </c:ser>
        <c:ser>
          <c:idx val="3"/>
          <c:order val="3"/>
          <c:spPr>
            <a:solidFill>
              <a:srgbClr val="D9EAD3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Comparison!$C$115</c:f>
              <c:numCache>
                <c:formatCode>General</c:formatCode>
                <c:ptCount val="1"/>
                <c:pt idx="0">
                  <c:v>10.42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6AE0-4EAC-934A-BE6AEA952346}"/>
            </c:ext>
          </c:extLst>
        </c:ser>
        <c:ser>
          <c:idx val="4"/>
          <c:order val="4"/>
          <c:invertIfNegative val="1"/>
          <c:val>
            <c:numRef>
              <c:f>Comparison!$E$115</c:f>
              <c:numCache>
                <c:formatCode>General</c:formatCode>
                <c:ptCount val="1"/>
                <c:pt idx="0">
                  <c:v>11.05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E0-4EAC-934A-BE6AEA952346}"/>
            </c:ext>
          </c:extLst>
        </c:ser>
        <c:ser>
          <c:idx val="5"/>
          <c:order val="5"/>
          <c:invertIfNegative val="1"/>
          <c:val>
            <c:numRef>
              <c:f>Comparison!$C$115</c:f>
              <c:numCache>
                <c:formatCode>General</c:formatCode>
                <c:ptCount val="1"/>
                <c:pt idx="0">
                  <c:v>10.42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E0-4EAC-934A-BE6AEA952346}"/>
            </c:ext>
          </c:extLst>
        </c:ser>
        <c:ser>
          <c:idx val="6"/>
          <c:order val="6"/>
          <c:invertIfNegative val="1"/>
          <c:val>
            <c:numRef>
              <c:f>Comparison!$F$115</c:f>
              <c:numCache>
                <c:formatCode>General</c:formatCode>
                <c:ptCount val="1"/>
                <c:pt idx="0">
                  <c:v>5.8449999999999998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E0-4EAC-934A-BE6AEA952346}"/>
            </c:ext>
          </c:extLst>
        </c:ser>
        <c:ser>
          <c:idx val="7"/>
          <c:order val="7"/>
          <c:invertIfNegative val="1"/>
          <c:val>
            <c:numRef>
              <c:f>Comparison!$C$115</c:f>
              <c:numCache>
                <c:formatCode>General</c:formatCode>
                <c:ptCount val="1"/>
                <c:pt idx="0">
                  <c:v>10.42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E0-4EAC-934A-BE6AEA952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7731005"/>
        <c:axId val="665158170"/>
      </c:barChart>
      <c:catAx>
        <c:axId val="15377310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MY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65158170"/>
        <c:crosses val="autoZero"/>
        <c:auto val="1"/>
        <c:lblAlgn val="ctr"/>
        <c:lblOffset val="100"/>
        <c:noMultiLvlLbl val="1"/>
      </c:catAx>
      <c:valAx>
        <c:axId val="665158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MY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77310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657225</xdr:colOff>
      <xdr:row>116</xdr:row>
      <xdr:rowOff>180975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ee.com.my/zztape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shopee.com.my/sumobubblewrap?categoryId=100638&amp;entryPoint=ShopByPDP&amp;itemId=14159121984" TargetMode="External"/><Relationship Id="rId1" Type="http://schemas.openxmlformats.org/officeDocument/2006/relationships/hyperlink" Target="https://shopee.com.my/sbtapeofficialstore?categoryId=100636&amp;entryPoint=ShopByPDP&amp;itemId=1606004356&amp;upstream=search" TargetMode="External"/><Relationship Id="rId6" Type="http://schemas.openxmlformats.org/officeDocument/2006/relationships/hyperlink" Target="https://shopee.com.my/eterpackresources" TargetMode="External"/><Relationship Id="rId5" Type="http://schemas.openxmlformats.org/officeDocument/2006/relationships/hyperlink" Target="https://shopee.com.my/tahosupply" TargetMode="External"/><Relationship Id="rId4" Type="http://schemas.openxmlformats.org/officeDocument/2006/relationships/hyperlink" Target="https://shopee.com.my/valuetape?categoryId=100638&amp;entryPoint=ShopByPDP&amp;itemId=116665137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B115"/>
  <sheetViews>
    <sheetView tabSelected="1" topLeftCell="A13" workbookViewId="0">
      <selection activeCell="E29" sqref="E29"/>
    </sheetView>
  </sheetViews>
  <sheetFormatPr defaultColWidth="12.6640625" defaultRowHeight="15.75" customHeight="1" x14ac:dyDescent="0.25"/>
  <cols>
    <col min="1" max="1" width="23.77734375" customWidth="1"/>
    <col min="2" max="3" width="22.88671875" customWidth="1"/>
    <col min="4" max="4" width="23.6640625" customWidth="1"/>
    <col min="5" max="5" width="19.77734375" customWidth="1"/>
    <col min="6" max="6" width="20" customWidth="1"/>
    <col min="7" max="7" width="18" customWidth="1"/>
  </cols>
  <sheetData>
    <row r="1" spans="1:28" ht="13.2" x14ac:dyDescent="0.25">
      <c r="A1" s="14" t="s">
        <v>4</v>
      </c>
      <c r="B1" s="14" t="s">
        <v>5</v>
      </c>
      <c r="C1" s="14" t="s">
        <v>6</v>
      </c>
      <c r="D1" s="14" t="s">
        <v>7</v>
      </c>
      <c r="E1" s="14" t="s">
        <v>8</v>
      </c>
      <c r="F1" s="14" t="s">
        <v>9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13.2" x14ac:dyDescent="0.25">
      <c r="A2" s="16" t="s">
        <v>10</v>
      </c>
      <c r="B2" s="17">
        <v>0.4</v>
      </c>
      <c r="C2" s="1">
        <v>335</v>
      </c>
      <c r="D2" s="1">
        <v>4</v>
      </c>
      <c r="E2" s="1" t="s">
        <v>11</v>
      </c>
      <c r="F2" s="18" t="s">
        <v>12</v>
      </c>
    </row>
    <row r="3" spans="1:28" ht="13.2" x14ac:dyDescent="0.25">
      <c r="A3" s="16" t="s">
        <v>2</v>
      </c>
      <c r="B3" s="17">
        <v>0.99</v>
      </c>
      <c r="C3" s="1">
        <v>19700</v>
      </c>
      <c r="D3" s="1">
        <v>4.9000000000000004</v>
      </c>
      <c r="E3" s="1" t="s">
        <v>13</v>
      </c>
      <c r="F3" s="18" t="s">
        <v>14</v>
      </c>
    </row>
    <row r="4" spans="1:28" ht="13.2" x14ac:dyDescent="0.25">
      <c r="A4" s="16" t="s">
        <v>3</v>
      </c>
      <c r="B4" s="17">
        <v>0.93</v>
      </c>
      <c r="C4" s="1">
        <v>1700</v>
      </c>
      <c r="D4" s="19">
        <v>5</v>
      </c>
      <c r="E4" s="1" t="s">
        <v>11</v>
      </c>
      <c r="F4" s="18" t="s">
        <v>15</v>
      </c>
    </row>
    <row r="5" spans="1:28" ht="13.2" x14ac:dyDescent="0.25">
      <c r="A5" s="16" t="s">
        <v>16</v>
      </c>
      <c r="B5" s="17">
        <v>0.59</v>
      </c>
      <c r="C5" s="1">
        <v>640</v>
      </c>
      <c r="D5" s="1">
        <v>4.9000000000000004</v>
      </c>
      <c r="E5" s="1" t="s">
        <v>17</v>
      </c>
      <c r="F5" s="18" t="s">
        <v>18</v>
      </c>
    </row>
    <row r="6" spans="1:28" ht="13.2" x14ac:dyDescent="0.25">
      <c r="A6" s="16" t="s">
        <v>19</v>
      </c>
      <c r="B6" s="17">
        <v>1</v>
      </c>
      <c r="C6" s="1">
        <v>32000</v>
      </c>
      <c r="D6" s="19">
        <v>5</v>
      </c>
      <c r="E6" s="1" t="s">
        <v>13</v>
      </c>
      <c r="F6" s="18" t="s">
        <v>20</v>
      </c>
    </row>
    <row r="7" spans="1:28" ht="13.2" x14ac:dyDescent="0.25">
      <c r="A7" s="16" t="s">
        <v>21</v>
      </c>
      <c r="B7" s="17">
        <v>1</v>
      </c>
      <c r="C7" s="1">
        <v>62000</v>
      </c>
      <c r="D7" s="19">
        <v>4.9000000000000004</v>
      </c>
      <c r="E7" s="1" t="s">
        <v>11</v>
      </c>
      <c r="F7" s="18" t="s">
        <v>22</v>
      </c>
    </row>
    <row r="8" spans="1:28" ht="13.2" x14ac:dyDescent="0.25">
      <c r="A8" s="15"/>
      <c r="D8" s="20"/>
    </row>
    <row r="9" spans="1:28" ht="13.2" x14ac:dyDescent="0.25">
      <c r="A9" s="15"/>
    </row>
    <row r="10" spans="1:28" ht="13.2" x14ac:dyDescent="0.25">
      <c r="A10" s="15"/>
    </row>
    <row r="11" spans="1:28" ht="13.2" x14ac:dyDescent="0.25">
      <c r="A11" s="15" t="s">
        <v>23</v>
      </c>
    </row>
    <row r="13" spans="1:28" ht="13.2" x14ac:dyDescent="0.25">
      <c r="A13" s="21" t="s">
        <v>24</v>
      </c>
      <c r="B13" s="21" t="s">
        <v>25</v>
      </c>
      <c r="C13" s="21" t="s">
        <v>26</v>
      </c>
      <c r="D13" s="21" t="s">
        <v>27</v>
      </c>
      <c r="E13" s="21" t="s">
        <v>28</v>
      </c>
      <c r="F13" s="21" t="s">
        <v>29</v>
      </c>
    </row>
    <row r="14" spans="1:28" ht="13.2" x14ac:dyDescent="0.25">
      <c r="A14" s="22" t="s">
        <v>30</v>
      </c>
      <c r="B14" s="22" t="s">
        <v>31</v>
      </c>
      <c r="C14" s="1" t="s">
        <v>32</v>
      </c>
      <c r="D14" s="1" t="s">
        <v>33</v>
      </c>
      <c r="E14" s="1" t="s">
        <v>34</v>
      </c>
      <c r="F14" s="1" t="s">
        <v>35</v>
      </c>
    </row>
    <row r="15" spans="1:28" ht="13.2" x14ac:dyDescent="0.25">
      <c r="A15" s="23" t="s">
        <v>36</v>
      </c>
      <c r="B15" s="22" t="s">
        <v>37</v>
      </c>
      <c r="C15" s="1" t="s">
        <v>38</v>
      </c>
      <c r="D15" s="1" t="s">
        <v>39</v>
      </c>
      <c r="E15" s="1" t="s">
        <v>40</v>
      </c>
      <c r="F15" s="1" t="s">
        <v>64</v>
      </c>
    </row>
    <row r="16" spans="1:28" ht="13.2" x14ac:dyDescent="0.25">
      <c r="A16" s="23" t="s">
        <v>42</v>
      </c>
      <c r="B16" s="22" t="s">
        <v>43</v>
      </c>
      <c r="C16" s="1" t="s">
        <v>44</v>
      </c>
      <c r="D16" s="1" t="s">
        <v>45</v>
      </c>
      <c r="E16" s="1" t="s">
        <v>46</v>
      </c>
      <c r="F16" s="1" t="s">
        <v>41</v>
      </c>
    </row>
    <row r="17" spans="1:6" ht="13.2" x14ac:dyDescent="0.25">
      <c r="A17" s="23" t="s">
        <v>48</v>
      </c>
      <c r="B17" s="22" t="s">
        <v>64</v>
      </c>
      <c r="C17" s="1" t="s">
        <v>50</v>
      </c>
      <c r="D17" s="1" t="s">
        <v>51</v>
      </c>
      <c r="E17" s="1" t="s">
        <v>52</v>
      </c>
      <c r="F17" s="1" t="s">
        <v>47</v>
      </c>
    </row>
    <row r="18" spans="1:6" ht="26.4" x14ac:dyDescent="0.25">
      <c r="A18" s="23" t="s">
        <v>54</v>
      </c>
      <c r="B18" s="22" t="s">
        <v>49</v>
      </c>
      <c r="C18" s="12" t="s">
        <v>55</v>
      </c>
      <c r="D18" s="1" t="s">
        <v>56</v>
      </c>
      <c r="E18" s="1" t="s">
        <v>57</v>
      </c>
      <c r="F18" s="1" t="s">
        <v>53</v>
      </c>
    </row>
    <row r="20" spans="1:6" ht="39.6" x14ac:dyDescent="0.25">
      <c r="A20" s="24" t="s">
        <v>58</v>
      </c>
    </row>
    <row r="22" spans="1:6" ht="13.2" x14ac:dyDescent="0.25">
      <c r="A22" s="25" t="s">
        <v>59</v>
      </c>
      <c r="B22" s="26" t="s">
        <v>60</v>
      </c>
      <c r="C22" s="26" t="s">
        <v>61</v>
      </c>
      <c r="D22" s="26" t="s">
        <v>62</v>
      </c>
    </row>
    <row r="23" spans="1:6" ht="13.8" x14ac:dyDescent="0.25">
      <c r="A23" s="27" t="s">
        <v>24</v>
      </c>
      <c r="B23" s="28">
        <v>3.25</v>
      </c>
      <c r="C23" s="29">
        <v>1.39</v>
      </c>
      <c r="D23" s="30">
        <v>38232</v>
      </c>
    </row>
    <row r="24" spans="1:6" ht="13.2" x14ac:dyDescent="0.25">
      <c r="A24" s="27" t="s">
        <v>25</v>
      </c>
      <c r="B24" s="30">
        <v>3.82</v>
      </c>
      <c r="C24" s="30">
        <v>1.04</v>
      </c>
      <c r="D24" s="30">
        <v>142338</v>
      </c>
    </row>
    <row r="25" spans="1:6" ht="13.2" x14ac:dyDescent="0.25">
      <c r="A25" s="27" t="s">
        <v>26</v>
      </c>
      <c r="B25" s="30">
        <v>4.45</v>
      </c>
      <c r="C25" s="30">
        <v>1.02</v>
      </c>
      <c r="D25" s="30">
        <v>120000</v>
      </c>
    </row>
    <row r="26" spans="1:6" ht="13.2" x14ac:dyDescent="0.25">
      <c r="A26" s="27" t="s">
        <v>27</v>
      </c>
      <c r="B26" s="30">
        <v>1.58</v>
      </c>
      <c r="C26" s="30">
        <v>0.75</v>
      </c>
      <c r="D26" s="30">
        <v>294891</v>
      </c>
    </row>
    <row r="27" spans="1:6" ht="13.2" x14ac:dyDescent="0.25">
      <c r="A27" s="27" t="s">
        <v>28</v>
      </c>
      <c r="B27" s="30">
        <v>2.42</v>
      </c>
      <c r="C27" s="30">
        <v>1.05</v>
      </c>
      <c r="D27" s="30">
        <v>363900</v>
      </c>
    </row>
    <row r="28" spans="1:6" ht="13.2" x14ac:dyDescent="0.25">
      <c r="A28" s="31" t="s">
        <v>29</v>
      </c>
      <c r="B28" s="32">
        <v>3.21</v>
      </c>
      <c r="C28" s="32">
        <v>1.05</v>
      </c>
      <c r="D28" s="32">
        <v>2016254</v>
      </c>
    </row>
    <row r="30" spans="1:6" ht="39.6" x14ac:dyDescent="0.25">
      <c r="A30" s="24" t="s">
        <v>63</v>
      </c>
    </row>
    <row r="32" spans="1:6" ht="13.2" x14ac:dyDescent="0.25">
      <c r="A32" s="25" t="s">
        <v>59</v>
      </c>
      <c r="B32" s="26" t="s">
        <v>60</v>
      </c>
      <c r="C32" s="26" t="s">
        <v>61</v>
      </c>
      <c r="D32" s="26" t="s">
        <v>62</v>
      </c>
    </row>
    <row r="33" spans="1:4" ht="13.2" x14ac:dyDescent="0.25">
      <c r="A33" s="27" t="s">
        <v>24</v>
      </c>
      <c r="B33" s="33">
        <v>6.22</v>
      </c>
      <c r="C33" s="34">
        <v>27.76</v>
      </c>
      <c r="D33" s="33">
        <v>1984</v>
      </c>
    </row>
    <row r="34" spans="1:4" ht="13.2" x14ac:dyDescent="0.25">
      <c r="A34" s="27" t="s">
        <v>25</v>
      </c>
      <c r="B34" s="35">
        <v>3.5</v>
      </c>
      <c r="C34" s="33">
        <v>21.27</v>
      </c>
      <c r="D34" s="33">
        <v>10</v>
      </c>
    </row>
    <row r="35" spans="1:4" ht="13.2" x14ac:dyDescent="0.25">
      <c r="A35" s="31" t="s">
        <v>26</v>
      </c>
      <c r="B35" s="36">
        <v>3.79</v>
      </c>
      <c r="C35" s="36">
        <v>22.19</v>
      </c>
      <c r="D35" s="36">
        <v>28188</v>
      </c>
    </row>
    <row r="36" spans="1:4" ht="13.2" x14ac:dyDescent="0.25">
      <c r="A36" s="27" t="s">
        <v>27</v>
      </c>
      <c r="B36" s="35">
        <v>1.5</v>
      </c>
      <c r="C36" s="33">
        <v>4.25</v>
      </c>
      <c r="D36" s="33">
        <v>3100</v>
      </c>
    </row>
    <row r="37" spans="1:4" ht="13.2" x14ac:dyDescent="0.25">
      <c r="A37" s="27" t="s">
        <v>28</v>
      </c>
      <c r="B37" s="35">
        <v>1.8</v>
      </c>
      <c r="C37" s="33">
        <v>7.89</v>
      </c>
      <c r="D37" s="33">
        <v>7042</v>
      </c>
    </row>
    <row r="38" spans="1:4" ht="13.2" x14ac:dyDescent="0.25">
      <c r="A38" s="27" t="s">
        <v>29</v>
      </c>
      <c r="B38" s="33" t="s">
        <v>64</v>
      </c>
      <c r="C38" s="33" t="s">
        <v>64</v>
      </c>
      <c r="D38" s="33" t="s">
        <v>64</v>
      </c>
    </row>
    <row r="40" spans="1:4" ht="39.6" x14ac:dyDescent="0.25">
      <c r="A40" s="24" t="s">
        <v>65</v>
      </c>
    </row>
    <row r="42" spans="1:4" ht="13.2" x14ac:dyDescent="0.25">
      <c r="A42" s="25" t="s">
        <v>59</v>
      </c>
      <c r="B42" s="26" t="s">
        <v>60</v>
      </c>
      <c r="C42" s="26" t="s">
        <v>61</v>
      </c>
      <c r="D42" s="26" t="s">
        <v>62</v>
      </c>
    </row>
    <row r="43" spans="1:4" ht="13.2" x14ac:dyDescent="0.25">
      <c r="A43" s="27" t="s">
        <v>24</v>
      </c>
      <c r="B43" s="33">
        <v>2.76</v>
      </c>
      <c r="C43" s="35">
        <v>4</v>
      </c>
      <c r="D43" s="33">
        <v>1083</v>
      </c>
    </row>
    <row r="44" spans="1:4" ht="13.2" x14ac:dyDescent="0.25">
      <c r="A44" s="27" t="s">
        <v>25</v>
      </c>
      <c r="B44" s="35">
        <v>2.8</v>
      </c>
      <c r="C44" s="34">
        <v>4.91</v>
      </c>
      <c r="D44" s="33">
        <v>5229</v>
      </c>
    </row>
    <row r="45" spans="1:4" ht="13.2" x14ac:dyDescent="0.25">
      <c r="A45" s="27" t="s">
        <v>26</v>
      </c>
      <c r="B45" s="33">
        <v>2.13</v>
      </c>
      <c r="C45" s="33">
        <v>3.05</v>
      </c>
      <c r="D45" s="33">
        <v>5400</v>
      </c>
    </row>
    <row r="46" spans="1:4" ht="13.2" x14ac:dyDescent="0.25">
      <c r="A46" s="27" t="s">
        <v>27</v>
      </c>
      <c r="B46" s="33">
        <v>1.24</v>
      </c>
      <c r="C46" s="33">
        <v>2.0499999999999998</v>
      </c>
      <c r="D46" s="33">
        <v>16100</v>
      </c>
    </row>
    <row r="47" spans="1:4" ht="13.2" x14ac:dyDescent="0.25">
      <c r="A47" s="31" t="s">
        <v>28</v>
      </c>
      <c r="B47" s="36">
        <v>2.08</v>
      </c>
      <c r="C47" s="36">
        <v>3.41</v>
      </c>
      <c r="D47" s="36">
        <v>236900</v>
      </c>
    </row>
    <row r="48" spans="1:4" ht="13.2" x14ac:dyDescent="0.25">
      <c r="A48" s="27" t="s">
        <v>29</v>
      </c>
      <c r="B48" s="33">
        <v>2.57</v>
      </c>
      <c r="C48" s="33">
        <v>3.65</v>
      </c>
      <c r="D48" s="33">
        <v>85100</v>
      </c>
    </row>
    <row r="50" spans="1:4" ht="39.6" x14ac:dyDescent="0.25">
      <c r="A50" s="24" t="s">
        <v>66</v>
      </c>
    </row>
    <row r="52" spans="1:4" ht="13.2" x14ac:dyDescent="0.25">
      <c r="A52" s="25" t="s">
        <v>59</v>
      </c>
      <c r="B52" s="26" t="s">
        <v>60</v>
      </c>
      <c r="C52" s="26" t="s">
        <v>61</v>
      </c>
      <c r="D52" s="26" t="s">
        <v>62</v>
      </c>
    </row>
    <row r="53" spans="1:4" ht="13.2" x14ac:dyDescent="0.25">
      <c r="A53" s="27" t="s">
        <v>24</v>
      </c>
      <c r="B53" s="30">
        <v>10.07</v>
      </c>
      <c r="C53" s="29">
        <v>7.94</v>
      </c>
      <c r="D53" s="30">
        <v>1123</v>
      </c>
    </row>
    <row r="54" spans="1:4" ht="13.2" x14ac:dyDescent="0.25">
      <c r="A54" s="27" t="s">
        <v>25</v>
      </c>
      <c r="B54" s="30" t="s">
        <v>64</v>
      </c>
      <c r="C54" s="30" t="s">
        <v>64</v>
      </c>
      <c r="D54" s="30" t="s">
        <v>64</v>
      </c>
    </row>
    <row r="55" spans="1:4" ht="13.2" x14ac:dyDescent="0.25">
      <c r="A55" s="31" t="s">
        <v>26</v>
      </c>
      <c r="B55" s="32">
        <v>7.67</v>
      </c>
      <c r="C55" s="32">
        <v>5.27</v>
      </c>
      <c r="D55" s="32">
        <v>18583</v>
      </c>
    </row>
    <row r="56" spans="1:4" ht="13.2" x14ac:dyDescent="0.25">
      <c r="A56" s="27" t="s">
        <v>27</v>
      </c>
      <c r="B56" s="37">
        <v>6.8</v>
      </c>
      <c r="C56" s="37">
        <v>4.5</v>
      </c>
      <c r="D56" s="30">
        <v>2953</v>
      </c>
    </row>
    <row r="57" spans="1:4" ht="13.2" x14ac:dyDescent="0.25">
      <c r="A57" s="27" t="s">
        <v>28</v>
      </c>
      <c r="B57" s="30">
        <v>8.17</v>
      </c>
      <c r="C57" s="30">
        <v>4.2300000000000004</v>
      </c>
      <c r="D57" s="30">
        <v>8541</v>
      </c>
    </row>
    <row r="58" spans="1:4" ht="13.2" x14ac:dyDescent="0.25">
      <c r="A58" s="27" t="s">
        <v>29</v>
      </c>
      <c r="B58" s="37">
        <v>2.9</v>
      </c>
      <c r="C58" s="30">
        <v>5.54</v>
      </c>
      <c r="D58" s="30">
        <v>490</v>
      </c>
    </row>
    <row r="60" spans="1:4" ht="39.6" x14ac:dyDescent="0.25">
      <c r="A60" s="24" t="s">
        <v>67</v>
      </c>
    </row>
    <row r="62" spans="1:4" ht="13.2" x14ac:dyDescent="0.25">
      <c r="A62" s="25" t="s">
        <v>59</v>
      </c>
      <c r="B62" s="26" t="s">
        <v>60</v>
      </c>
      <c r="C62" s="26" t="s">
        <v>61</v>
      </c>
      <c r="D62" s="26" t="s">
        <v>62</v>
      </c>
    </row>
    <row r="63" spans="1:4" ht="13.2" x14ac:dyDescent="0.25">
      <c r="A63" s="27" t="s">
        <v>24</v>
      </c>
      <c r="B63" s="30">
        <v>2.0499999999999998</v>
      </c>
      <c r="C63" s="30">
        <v>7.17</v>
      </c>
      <c r="D63" s="30">
        <v>1157</v>
      </c>
    </row>
    <row r="64" spans="1:4" ht="13.2" x14ac:dyDescent="0.25">
      <c r="A64" s="27" t="s">
        <v>25</v>
      </c>
      <c r="B64" s="37">
        <v>3.6</v>
      </c>
      <c r="C64" s="29">
        <v>16.41</v>
      </c>
      <c r="D64" s="30">
        <v>780</v>
      </c>
    </row>
    <row r="65" spans="1:28" ht="13.2" x14ac:dyDescent="0.25">
      <c r="A65" s="27" t="s">
        <v>26</v>
      </c>
      <c r="B65" s="30">
        <v>3.63</v>
      </c>
      <c r="C65" s="30">
        <v>7.51</v>
      </c>
      <c r="D65" s="30">
        <v>43389</v>
      </c>
    </row>
    <row r="66" spans="1:28" ht="13.2" x14ac:dyDescent="0.25">
      <c r="A66" s="31" t="s">
        <v>27</v>
      </c>
      <c r="B66" s="32">
        <v>0.83</v>
      </c>
      <c r="C66" s="32">
        <v>3.62</v>
      </c>
      <c r="D66" s="32">
        <v>56600</v>
      </c>
    </row>
    <row r="67" spans="1:28" ht="13.2" x14ac:dyDescent="0.25">
      <c r="A67" s="27" t="s">
        <v>28</v>
      </c>
      <c r="B67" s="30">
        <v>2.2200000000000002</v>
      </c>
      <c r="C67" s="30">
        <v>6.92</v>
      </c>
      <c r="D67" s="30">
        <v>4000</v>
      </c>
    </row>
    <row r="68" spans="1:28" ht="13.2" x14ac:dyDescent="0.25">
      <c r="A68" s="27" t="s">
        <v>29</v>
      </c>
      <c r="B68" s="37">
        <v>2.2999999999999998</v>
      </c>
      <c r="C68" s="30">
        <v>14.52</v>
      </c>
      <c r="D68" s="30">
        <v>5600</v>
      </c>
    </row>
    <row r="70" spans="1:28" ht="13.2" x14ac:dyDescent="0.25">
      <c r="A70" s="15" t="s">
        <v>68</v>
      </c>
      <c r="Q70" s="1"/>
    </row>
    <row r="71" spans="1:28" ht="52.8" x14ac:dyDescent="0.25">
      <c r="A71" s="38" t="s">
        <v>69</v>
      </c>
      <c r="B71" s="38" t="s">
        <v>70</v>
      </c>
      <c r="C71" s="38" t="s">
        <v>71</v>
      </c>
      <c r="D71" s="39" t="s">
        <v>72</v>
      </c>
      <c r="E71" s="38" t="s">
        <v>73</v>
      </c>
      <c r="F71" s="39" t="s">
        <v>74</v>
      </c>
      <c r="G71" s="39" t="s">
        <v>75</v>
      </c>
      <c r="H71" s="38" t="s">
        <v>76</v>
      </c>
      <c r="I71" s="40" t="s">
        <v>77</v>
      </c>
      <c r="J71" s="40" t="s">
        <v>78</v>
      </c>
      <c r="K71" s="40" t="s">
        <v>79</v>
      </c>
      <c r="L71" s="40" t="s">
        <v>80</v>
      </c>
      <c r="M71" s="1" t="s">
        <v>81</v>
      </c>
      <c r="Q71" s="1"/>
    </row>
    <row r="72" spans="1:28" ht="13.2" x14ac:dyDescent="0.25">
      <c r="A72" s="26" t="s">
        <v>82</v>
      </c>
      <c r="B72" s="26" t="s">
        <v>83</v>
      </c>
      <c r="C72" s="26">
        <v>1.49</v>
      </c>
      <c r="D72" s="26">
        <v>1.25</v>
      </c>
      <c r="E72" s="26">
        <v>0.77</v>
      </c>
      <c r="F72" s="26">
        <v>0.89</v>
      </c>
      <c r="G72" s="26">
        <v>1.37</v>
      </c>
      <c r="H72" s="26">
        <v>1.71</v>
      </c>
      <c r="I72" s="41">
        <f t="shared" ref="I72:I85" si="0">AVERAGE(D72:H72)</f>
        <v>1.198</v>
      </c>
      <c r="J72" s="41">
        <f t="shared" ref="J72:J85" si="1">C72-I72</f>
        <v>0.29200000000000004</v>
      </c>
      <c r="K72" s="41">
        <f t="shared" ref="K72:K85" si="2">((C72-I72)/I72)*100%</f>
        <v>0.24373956594323878</v>
      </c>
      <c r="L72" s="42" t="e">
        <f t="shared" ref="L72:L85" ca="1" si="3">DIVIDE(C72,I72)</f>
        <v>#NAME?</v>
      </c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</row>
    <row r="73" spans="1:28" ht="13.2" x14ac:dyDescent="0.25">
      <c r="A73" s="44" t="s">
        <v>82</v>
      </c>
      <c r="B73" s="30" t="s">
        <v>84</v>
      </c>
      <c r="C73" s="30">
        <v>0.99</v>
      </c>
      <c r="D73" s="30">
        <v>0.76</v>
      </c>
      <c r="E73" s="30">
        <v>0.45</v>
      </c>
      <c r="F73" s="30">
        <v>0.51</v>
      </c>
      <c r="G73" s="30">
        <v>0.79</v>
      </c>
      <c r="H73" s="30">
        <v>0.61</v>
      </c>
      <c r="I73" s="37">
        <f t="shared" si="0"/>
        <v>0.62399999999999989</v>
      </c>
      <c r="J73" s="37">
        <f t="shared" si="1"/>
        <v>0.3660000000000001</v>
      </c>
      <c r="K73" s="37">
        <f t="shared" si="2"/>
        <v>0.58653846153846179</v>
      </c>
      <c r="L73" s="45" t="e">
        <f t="shared" ca="1" si="3"/>
        <v>#NAME?</v>
      </c>
      <c r="M73" s="1" t="s">
        <v>85</v>
      </c>
      <c r="Q73" s="1"/>
    </row>
    <row r="74" spans="1:28" ht="13.2" x14ac:dyDescent="0.25">
      <c r="A74" s="44" t="s">
        <v>86</v>
      </c>
      <c r="B74" s="30" t="s">
        <v>84</v>
      </c>
      <c r="C74" s="30">
        <v>0.61</v>
      </c>
      <c r="D74" s="30">
        <v>0.71</v>
      </c>
      <c r="E74" s="30">
        <v>0.45</v>
      </c>
      <c r="F74" s="30">
        <v>0.51</v>
      </c>
      <c r="G74" s="30">
        <v>0.71</v>
      </c>
      <c r="H74" s="30">
        <v>0.61</v>
      </c>
      <c r="I74" s="37">
        <f t="shared" si="0"/>
        <v>0.59799999999999998</v>
      </c>
      <c r="J74" s="37">
        <f t="shared" si="1"/>
        <v>1.2000000000000011E-2</v>
      </c>
      <c r="K74" s="37">
        <f t="shared" si="2"/>
        <v>2.0066889632107041E-2</v>
      </c>
      <c r="L74" s="45" t="e">
        <f t="shared" ca="1" si="3"/>
        <v>#NAME?</v>
      </c>
      <c r="Q74" s="1"/>
    </row>
    <row r="75" spans="1:28" ht="13.2" x14ac:dyDescent="0.25">
      <c r="A75" s="26" t="s">
        <v>87</v>
      </c>
      <c r="B75" s="26" t="s">
        <v>88</v>
      </c>
      <c r="C75" s="26">
        <v>2.41</v>
      </c>
      <c r="D75" s="26">
        <v>1.46</v>
      </c>
      <c r="E75" s="26">
        <v>1.48</v>
      </c>
      <c r="F75" s="26">
        <v>0.86</v>
      </c>
      <c r="G75" s="26">
        <v>1.59</v>
      </c>
      <c r="H75" s="26">
        <v>1.27</v>
      </c>
      <c r="I75" s="41">
        <f t="shared" si="0"/>
        <v>1.3320000000000001</v>
      </c>
      <c r="J75" s="41">
        <f t="shared" si="1"/>
        <v>1.0780000000000001</v>
      </c>
      <c r="K75" s="41">
        <f t="shared" si="2"/>
        <v>0.80930930930930933</v>
      </c>
      <c r="L75" s="42" t="e">
        <f t="shared" ca="1" si="3"/>
        <v>#NAME?</v>
      </c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</row>
    <row r="76" spans="1:28" ht="13.2" x14ac:dyDescent="0.25">
      <c r="A76" s="26" t="s">
        <v>89</v>
      </c>
      <c r="B76" s="46">
        <v>18</v>
      </c>
      <c r="C76" s="26">
        <v>10.33</v>
      </c>
      <c r="D76" s="26">
        <v>21.27</v>
      </c>
      <c r="E76" s="26">
        <v>9.1199999999999992</v>
      </c>
      <c r="F76" s="41">
        <v>5</v>
      </c>
      <c r="G76" s="26">
        <v>8.34</v>
      </c>
      <c r="H76" s="26" t="s">
        <v>64</v>
      </c>
      <c r="I76" s="41">
        <f t="shared" si="0"/>
        <v>10.932500000000001</v>
      </c>
      <c r="J76" s="41">
        <f t="shared" si="1"/>
        <v>-0.60250000000000092</v>
      </c>
      <c r="K76" s="41">
        <f t="shared" si="2"/>
        <v>-5.5110907843585716E-2</v>
      </c>
      <c r="L76" s="42" t="e">
        <f t="shared" ca="1" si="3"/>
        <v>#NAME?</v>
      </c>
      <c r="M76" s="47" t="s">
        <v>90</v>
      </c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</row>
    <row r="77" spans="1:28" ht="13.2" x14ac:dyDescent="0.25">
      <c r="A77" s="26" t="s">
        <v>91</v>
      </c>
      <c r="B77" s="26">
        <v>12</v>
      </c>
      <c r="C77" s="26">
        <v>33.270000000000003</v>
      </c>
      <c r="D77" s="26" t="s">
        <v>64</v>
      </c>
      <c r="E77" s="26">
        <v>21.88</v>
      </c>
      <c r="F77" s="26" t="s">
        <v>64</v>
      </c>
      <c r="G77" s="26" t="s">
        <v>64</v>
      </c>
      <c r="H77" s="26" t="s">
        <v>64</v>
      </c>
      <c r="I77" s="41">
        <f t="shared" si="0"/>
        <v>21.88</v>
      </c>
      <c r="J77" s="41">
        <f t="shared" si="1"/>
        <v>11.390000000000004</v>
      </c>
      <c r="K77" s="41">
        <f t="shared" si="2"/>
        <v>0.52056672760511902</v>
      </c>
      <c r="L77" s="42" t="e">
        <f t="shared" ca="1" si="3"/>
        <v>#NAME?</v>
      </c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</row>
    <row r="78" spans="1:28" ht="13.2" x14ac:dyDescent="0.25">
      <c r="A78" s="26" t="s">
        <v>92</v>
      </c>
      <c r="B78" s="26">
        <v>18</v>
      </c>
      <c r="C78" s="26">
        <v>55.56</v>
      </c>
      <c r="D78" s="26" t="s">
        <v>64</v>
      </c>
      <c r="E78" s="26" t="s">
        <v>64</v>
      </c>
      <c r="F78" s="26" t="s">
        <v>64</v>
      </c>
      <c r="G78" s="26">
        <v>7.08</v>
      </c>
      <c r="H78" s="26" t="s">
        <v>64</v>
      </c>
      <c r="I78" s="41">
        <f t="shared" si="0"/>
        <v>7.08</v>
      </c>
      <c r="J78" s="41">
        <f t="shared" si="1"/>
        <v>48.480000000000004</v>
      </c>
      <c r="K78" s="41">
        <f t="shared" si="2"/>
        <v>6.8474576271186445</v>
      </c>
      <c r="L78" s="42" t="e">
        <f t="shared" ca="1" si="3"/>
        <v>#NAME?</v>
      </c>
      <c r="M78" s="43" t="s">
        <v>93</v>
      </c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</row>
    <row r="79" spans="1:28" ht="13.2" x14ac:dyDescent="0.25">
      <c r="A79" s="26" t="s">
        <v>94</v>
      </c>
      <c r="B79" s="26">
        <v>48</v>
      </c>
      <c r="C79" s="26">
        <v>4.33</v>
      </c>
      <c r="D79" s="26">
        <v>2.97</v>
      </c>
      <c r="E79" s="26">
        <v>2.97</v>
      </c>
      <c r="F79" s="26">
        <v>2.16</v>
      </c>
      <c r="G79" s="26">
        <v>3.13</v>
      </c>
      <c r="H79" s="26">
        <v>3.65</v>
      </c>
      <c r="I79" s="41">
        <f t="shared" si="0"/>
        <v>2.976</v>
      </c>
      <c r="J79" s="41">
        <f t="shared" si="1"/>
        <v>1.3540000000000001</v>
      </c>
      <c r="K79" s="41">
        <f t="shared" si="2"/>
        <v>0.45497311827956993</v>
      </c>
      <c r="L79" s="42" t="e">
        <f t="shared" ca="1" si="3"/>
        <v>#NAME?</v>
      </c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</row>
    <row r="80" spans="1:28" ht="13.2" x14ac:dyDescent="0.25">
      <c r="A80" s="26" t="s">
        <v>95</v>
      </c>
      <c r="B80" s="26">
        <v>48</v>
      </c>
      <c r="C80" s="26">
        <v>10.42</v>
      </c>
      <c r="D80" s="26" t="s">
        <v>64</v>
      </c>
      <c r="E80" s="26">
        <v>6.08</v>
      </c>
      <c r="F80" s="41">
        <v>4.3</v>
      </c>
      <c r="G80" s="26">
        <v>11.05</v>
      </c>
      <c r="H80" s="26">
        <v>1.95</v>
      </c>
      <c r="I80" s="41">
        <f t="shared" si="0"/>
        <v>5.8449999999999998</v>
      </c>
      <c r="J80" s="41">
        <f t="shared" si="1"/>
        <v>4.5750000000000002</v>
      </c>
      <c r="K80" s="41">
        <f t="shared" si="2"/>
        <v>0.78272027373823783</v>
      </c>
      <c r="L80" s="42" t="e">
        <f t="shared" ca="1" si="3"/>
        <v>#NAME?</v>
      </c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</row>
    <row r="81" spans="1:28" ht="13.2" x14ac:dyDescent="0.25">
      <c r="A81" s="26" t="s">
        <v>96</v>
      </c>
      <c r="B81" s="26">
        <v>48</v>
      </c>
      <c r="C81" s="48">
        <v>7.74</v>
      </c>
      <c r="D81" s="26" t="s">
        <v>64</v>
      </c>
      <c r="E81" s="26">
        <v>9.1199999999999992</v>
      </c>
      <c r="F81" s="26" t="s">
        <v>64</v>
      </c>
      <c r="G81" s="26" t="s">
        <v>64</v>
      </c>
      <c r="H81" s="26" t="s">
        <v>64</v>
      </c>
      <c r="I81" s="41">
        <f t="shared" si="0"/>
        <v>9.1199999999999992</v>
      </c>
      <c r="J81" s="41">
        <f t="shared" si="1"/>
        <v>-1.379999999999999</v>
      </c>
      <c r="K81" s="41">
        <f t="shared" si="2"/>
        <v>-0.15131578947368413</v>
      </c>
      <c r="L81" s="42" t="e">
        <f t="shared" ca="1" si="3"/>
        <v>#NAME?</v>
      </c>
      <c r="M81" s="43" t="s">
        <v>97</v>
      </c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</row>
    <row r="82" spans="1:28" ht="13.2" x14ac:dyDescent="0.25">
      <c r="A82" s="49" t="s">
        <v>98</v>
      </c>
      <c r="B82" s="30" t="s">
        <v>99</v>
      </c>
      <c r="C82" s="30">
        <v>9.59</v>
      </c>
      <c r="D82" s="50" t="s">
        <v>64</v>
      </c>
      <c r="E82" s="50">
        <v>0.84</v>
      </c>
      <c r="F82" s="50" t="s">
        <v>64</v>
      </c>
      <c r="G82" s="50" t="s">
        <v>64</v>
      </c>
      <c r="H82" s="50" t="s">
        <v>64</v>
      </c>
      <c r="I82" s="37">
        <f t="shared" si="0"/>
        <v>0.84</v>
      </c>
      <c r="J82" s="37">
        <f t="shared" si="1"/>
        <v>8.75</v>
      </c>
      <c r="K82" s="37">
        <f t="shared" si="2"/>
        <v>10.416666666666668</v>
      </c>
      <c r="L82" s="51" t="e">
        <f t="shared" ca="1" si="3"/>
        <v>#NAME?</v>
      </c>
      <c r="Q82" s="1"/>
    </row>
    <row r="83" spans="1:28" ht="13.2" x14ac:dyDescent="0.25">
      <c r="A83" s="49" t="s">
        <v>100</v>
      </c>
      <c r="B83" s="30" t="s">
        <v>101</v>
      </c>
      <c r="C83" s="30">
        <v>6.95</v>
      </c>
      <c r="D83" s="50" t="s">
        <v>64</v>
      </c>
      <c r="E83" s="52">
        <v>5</v>
      </c>
      <c r="F83" s="50" t="s">
        <v>64</v>
      </c>
      <c r="G83" s="50">
        <v>5.21</v>
      </c>
      <c r="H83" s="50">
        <v>9.1199999999999992</v>
      </c>
      <c r="I83" s="37">
        <f t="shared" si="0"/>
        <v>6.4433333333333325</v>
      </c>
      <c r="J83" s="37">
        <f t="shared" si="1"/>
        <v>0.50666666666666771</v>
      </c>
      <c r="K83" s="37">
        <f t="shared" si="2"/>
        <v>7.8634247284014663E-2</v>
      </c>
      <c r="L83" s="45" t="e">
        <f t="shared" ca="1" si="3"/>
        <v>#NAME?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 ht="15" customHeight="1" x14ac:dyDescent="0.25">
      <c r="A84" s="26" t="s">
        <v>102</v>
      </c>
      <c r="B84" s="26">
        <v>48</v>
      </c>
      <c r="C84" s="26">
        <v>14.98</v>
      </c>
      <c r="D84" s="26">
        <v>16.41</v>
      </c>
      <c r="E84" s="26">
        <v>9.1199999999999992</v>
      </c>
      <c r="F84" s="26">
        <v>4.87</v>
      </c>
      <c r="G84" s="41">
        <v>10</v>
      </c>
      <c r="H84" s="41">
        <v>15</v>
      </c>
      <c r="I84" s="41">
        <f t="shared" si="0"/>
        <v>11.080000000000002</v>
      </c>
      <c r="J84" s="41">
        <f t="shared" si="1"/>
        <v>3.8999999999999986</v>
      </c>
      <c r="K84" s="41">
        <f t="shared" si="2"/>
        <v>0.35198555956678684</v>
      </c>
      <c r="L84" s="42" t="e">
        <f t="shared" ca="1" si="3"/>
        <v>#NAME?</v>
      </c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</row>
    <row r="85" spans="1:28" ht="13.2" x14ac:dyDescent="0.25">
      <c r="A85" s="53" t="s">
        <v>103</v>
      </c>
      <c r="B85" s="54">
        <v>18</v>
      </c>
      <c r="C85" s="54">
        <v>2.0299999999999998</v>
      </c>
      <c r="D85" s="55" t="s">
        <v>64</v>
      </c>
      <c r="E85" s="54">
        <v>0.53</v>
      </c>
      <c r="F85" s="54">
        <v>0.57999999999999996</v>
      </c>
      <c r="G85" s="56">
        <v>5.07</v>
      </c>
      <c r="H85" s="55" t="s">
        <v>64</v>
      </c>
      <c r="I85" s="56">
        <f t="shared" si="0"/>
        <v>2.06</v>
      </c>
      <c r="J85" s="56">
        <f t="shared" si="1"/>
        <v>-3.0000000000000249E-2</v>
      </c>
      <c r="K85" s="57">
        <f t="shared" si="2"/>
        <v>-1.4563106796116625E-2</v>
      </c>
      <c r="L85" s="58" t="e">
        <f t="shared" ca="1" si="3"/>
        <v>#NAME?</v>
      </c>
      <c r="Q85" s="1"/>
    </row>
    <row r="86" spans="1:28" ht="13.2" x14ac:dyDescent="0.25">
      <c r="Q86" s="1"/>
    </row>
    <row r="89" spans="1:28" ht="13.2" x14ac:dyDescent="0.25">
      <c r="A89" s="15" t="s">
        <v>104</v>
      </c>
    </row>
    <row r="90" spans="1:28" ht="52.8" x14ac:dyDescent="0.25">
      <c r="A90" s="38" t="s">
        <v>69</v>
      </c>
      <c r="B90" s="38" t="s">
        <v>70</v>
      </c>
      <c r="C90" s="38" t="s">
        <v>105</v>
      </c>
      <c r="D90" s="39" t="s">
        <v>106</v>
      </c>
      <c r="E90" s="38" t="s">
        <v>107</v>
      </c>
      <c r="F90" s="39" t="s">
        <v>108</v>
      </c>
      <c r="G90" s="39" t="s">
        <v>109</v>
      </c>
      <c r="H90" s="38" t="s">
        <v>110</v>
      </c>
      <c r="I90" s="40" t="s">
        <v>111</v>
      </c>
      <c r="J90" s="40" t="s">
        <v>112</v>
      </c>
      <c r="K90" s="40" t="s">
        <v>113</v>
      </c>
      <c r="L90" s="40" t="s">
        <v>80</v>
      </c>
    </row>
    <row r="91" spans="1:28" ht="13.2" x14ac:dyDescent="0.25">
      <c r="A91" s="26" t="s">
        <v>82</v>
      </c>
      <c r="B91" s="26" t="s">
        <v>83</v>
      </c>
      <c r="C91" s="26">
        <v>1.49</v>
      </c>
      <c r="D91" s="26">
        <v>1.25</v>
      </c>
      <c r="E91" s="26">
        <v>0.77</v>
      </c>
      <c r="F91" s="26">
        <v>0.89</v>
      </c>
      <c r="G91" s="26">
        <v>1.37</v>
      </c>
      <c r="H91" s="26">
        <v>1.71</v>
      </c>
      <c r="I91" s="41">
        <f t="shared" ref="I91:I99" si="4">AVERAGE(D91:H91)</f>
        <v>1.198</v>
      </c>
      <c r="J91" s="41">
        <f t="shared" ref="J91:J99" si="5">C91-I91</f>
        <v>0.29200000000000004</v>
      </c>
      <c r="K91" s="41">
        <f t="shared" ref="K91:K99" si="6">((C91-I91)/I91)*100%</f>
        <v>0.24373956594323878</v>
      </c>
      <c r="L91" s="42" t="e">
        <f t="shared" ref="L91:L99" ca="1" si="7">DIVIDE(C91,I91)</f>
        <v>#NAME?</v>
      </c>
    </row>
    <row r="92" spans="1:28" ht="13.2" x14ac:dyDescent="0.25">
      <c r="A92" s="26" t="s">
        <v>87</v>
      </c>
      <c r="B92" s="26" t="s">
        <v>88</v>
      </c>
      <c r="C92" s="26">
        <v>2.41</v>
      </c>
      <c r="D92" s="26">
        <v>1.46</v>
      </c>
      <c r="E92" s="26">
        <v>1.48</v>
      </c>
      <c r="F92" s="26">
        <v>0.86</v>
      </c>
      <c r="G92" s="26">
        <v>1.59</v>
      </c>
      <c r="H92" s="26">
        <v>1.27</v>
      </c>
      <c r="I92" s="41">
        <f t="shared" si="4"/>
        <v>1.3320000000000001</v>
      </c>
      <c r="J92" s="41">
        <f t="shared" si="5"/>
        <v>1.0780000000000001</v>
      </c>
      <c r="K92" s="41">
        <f t="shared" si="6"/>
        <v>0.80930930930930933</v>
      </c>
      <c r="L92" s="42" t="e">
        <f t="shared" ca="1" si="7"/>
        <v>#NAME?</v>
      </c>
    </row>
    <row r="93" spans="1:28" ht="13.2" x14ac:dyDescent="0.25">
      <c r="A93" s="26" t="s">
        <v>89</v>
      </c>
      <c r="B93" s="46" t="s">
        <v>114</v>
      </c>
      <c r="C93" s="26">
        <v>10.33</v>
      </c>
      <c r="D93" s="26">
        <v>21.27</v>
      </c>
      <c r="E93" s="26">
        <v>9.1199999999999992</v>
      </c>
      <c r="F93" s="41">
        <v>5</v>
      </c>
      <c r="G93" s="26">
        <v>8.34</v>
      </c>
      <c r="H93" s="26" t="s">
        <v>64</v>
      </c>
      <c r="I93" s="41">
        <f t="shared" si="4"/>
        <v>10.932500000000001</v>
      </c>
      <c r="J93" s="41">
        <f t="shared" si="5"/>
        <v>-0.60250000000000092</v>
      </c>
      <c r="K93" s="41">
        <f t="shared" si="6"/>
        <v>-5.5110907843585716E-2</v>
      </c>
      <c r="L93" s="42" t="e">
        <f t="shared" ca="1" si="7"/>
        <v>#NAME?</v>
      </c>
    </row>
    <row r="94" spans="1:28" ht="13.2" x14ac:dyDescent="0.25">
      <c r="A94" s="26" t="s">
        <v>91</v>
      </c>
      <c r="B94" s="26" t="s">
        <v>115</v>
      </c>
      <c r="C94" s="26">
        <v>33.270000000000003</v>
      </c>
      <c r="D94" s="26" t="s">
        <v>64</v>
      </c>
      <c r="E94" s="26">
        <v>21.88</v>
      </c>
      <c r="F94" s="26" t="s">
        <v>64</v>
      </c>
      <c r="G94" s="26" t="s">
        <v>64</v>
      </c>
      <c r="H94" s="26" t="s">
        <v>64</v>
      </c>
      <c r="I94" s="41">
        <f t="shared" si="4"/>
        <v>21.88</v>
      </c>
      <c r="J94" s="41">
        <f t="shared" si="5"/>
        <v>11.390000000000004</v>
      </c>
      <c r="K94" s="41">
        <f t="shared" si="6"/>
        <v>0.52056672760511902</v>
      </c>
      <c r="L94" s="42" t="e">
        <f t="shared" ca="1" si="7"/>
        <v>#NAME?</v>
      </c>
    </row>
    <row r="95" spans="1:28" ht="13.2" x14ac:dyDescent="0.25">
      <c r="A95" s="26" t="s">
        <v>92</v>
      </c>
      <c r="B95" s="26" t="s">
        <v>116</v>
      </c>
      <c r="C95" s="26">
        <v>55.56</v>
      </c>
      <c r="D95" s="26" t="s">
        <v>64</v>
      </c>
      <c r="E95" s="26" t="s">
        <v>64</v>
      </c>
      <c r="F95" s="26" t="s">
        <v>64</v>
      </c>
      <c r="G95" s="26">
        <v>7.08</v>
      </c>
      <c r="H95" s="26" t="s">
        <v>64</v>
      </c>
      <c r="I95" s="41">
        <f t="shared" si="4"/>
        <v>7.08</v>
      </c>
      <c r="J95" s="41">
        <f t="shared" si="5"/>
        <v>48.480000000000004</v>
      </c>
      <c r="K95" s="41">
        <f t="shared" si="6"/>
        <v>6.8474576271186445</v>
      </c>
      <c r="L95" s="42" t="e">
        <f t="shared" ca="1" si="7"/>
        <v>#NAME?</v>
      </c>
    </row>
    <row r="96" spans="1:28" ht="13.2" x14ac:dyDescent="0.25">
      <c r="A96" s="26" t="s">
        <v>94</v>
      </c>
      <c r="B96" s="26" t="s">
        <v>117</v>
      </c>
      <c r="C96" s="26">
        <v>4.33</v>
      </c>
      <c r="D96" s="26">
        <v>2.97</v>
      </c>
      <c r="E96" s="26">
        <v>2.97</v>
      </c>
      <c r="F96" s="26">
        <v>2.16</v>
      </c>
      <c r="G96" s="26">
        <v>3.13</v>
      </c>
      <c r="H96" s="26">
        <v>3.65</v>
      </c>
      <c r="I96" s="41">
        <f t="shared" si="4"/>
        <v>2.976</v>
      </c>
      <c r="J96" s="41">
        <f t="shared" si="5"/>
        <v>1.3540000000000001</v>
      </c>
      <c r="K96" s="41">
        <f t="shared" si="6"/>
        <v>0.45497311827956993</v>
      </c>
      <c r="L96" s="42" t="e">
        <f t="shared" ca="1" si="7"/>
        <v>#NAME?</v>
      </c>
    </row>
    <row r="97" spans="1:12" ht="13.2" x14ac:dyDescent="0.25">
      <c r="A97" s="26" t="s">
        <v>95</v>
      </c>
      <c r="B97" s="26" t="s">
        <v>118</v>
      </c>
      <c r="C97" s="26">
        <v>10.42</v>
      </c>
      <c r="D97" s="26" t="s">
        <v>64</v>
      </c>
      <c r="E97" s="26">
        <v>6.08</v>
      </c>
      <c r="F97" s="41">
        <v>4.3</v>
      </c>
      <c r="G97" s="26">
        <v>11.05</v>
      </c>
      <c r="H97" s="26">
        <v>1.95</v>
      </c>
      <c r="I97" s="41">
        <f t="shared" si="4"/>
        <v>5.8449999999999998</v>
      </c>
      <c r="J97" s="41">
        <f t="shared" si="5"/>
        <v>4.5750000000000002</v>
      </c>
      <c r="K97" s="41">
        <f t="shared" si="6"/>
        <v>0.78272027373823783</v>
      </c>
      <c r="L97" s="42" t="e">
        <f t="shared" ca="1" si="7"/>
        <v>#NAME?</v>
      </c>
    </row>
    <row r="98" spans="1:12" ht="13.2" x14ac:dyDescent="0.25">
      <c r="A98" s="26" t="s">
        <v>96</v>
      </c>
      <c r="B98" s="26" t="s">
        <v>119</v>
      </c>
      <c r="C98" s="48">
        <v>7.74</v>
      </c>
      <c r="D98" s="26" t="s">
        <v>64</v>
      </c>
      <c r="E98" s="26">
        <v>9.1199999999999992</v>
      </c>
      <c r="F98" s="26" t="s">
        <v>64</v>
      </c>
      <c r="G98" s="26" t="s">
        <v>64</v>
      </c>
      <c r="H98" s="26" t="s">
        <v>64</v>
      </c>
      <c r="I98" s="41">
        <f t="shared" si="4"/>
        <v>9.1199999999999992</v>
      </c>
      <c r="J98" s="41">
        <f t="shared" si="5"/>
        <v>-1.379999999999999</v>
      </c>
      <c r="K98" s="41">
        <f t="shared" si="6"/>
        <v>-0.15131578947368413</v>
      </c>
      <c r="L98" s="42" t="e">
        <f t="shared" ca="1" si="7"/>
        <v>#NAME?</v>
      </c>
    </row>
    <row r="99" spans="1:12" ht="13.2" x14ac:dyDescent="0.25">
      <c r="A99" s="26" t="s">
        <v>102</v>
      </c>
      <c r="B99" s="26" t="s">
        <v>120</v>
      </c>
      <c r="C99" s="26">
        <v>14.98</v>
      </c>
      <c r="D99" s="26">
        <v>16.41</v>
      </c>
      <c r="E99" s="26">
        <v>9.1199999999999992</v>
      </c>
      <c r="F99" s="26">
        <v>4.87</v>
      </c>
      <c r="G99" s="41">
        <v>10</v>
      </c>
      <c r="H99" s="41">
        <v>15</v>
      </c>
      <c r="I99" s="41">
        <f t="shared" si="4"/>
        <v>11.080000000000002</v>
      </c>
      <c r="J99" s="41">
        <f t="shared" si="5"/>
        <v>3.8999999999999986</v>
      </c>
      <c r="K99" s="41">
        <f t="shared" si="6"/>
        <v>0.35198555956678684</v>
      </c>
      <c r="L99" s="42" t="e">
        <f t="shared" ca="1" si="7"/>
        <v>#NAME?</v>
      </c>
    </row>
    <row r="101" spans="1:12" ht="13.2" x14ac:dyDescent="0.25">
      <c r="A101" s="15" t="s">
        <v>121</v>
      </c>
    </row>
    <row r="102" spans="1:12" ht="13.2" x14ac:dyDescent="0.25">
      <c r="A102" s="38" t="s">
        <v>69</v>
      </c>
      <c r="B102" s="38" t="s">
        <v>70</v>
      </c>
      <c r="C102" s="38" t="s">
        <v>122</v>
      </c>
      <c r="D102" s="59" t="s">
        <v>123</v>
      </c>
      <c r="E102" s="59" t="s">
        <v>124</v>
      </c>
      <c r="F102" s="59" t="s">
        <v>125</v>
      </c>
      <c r="G102" s="59" t="s">
        <v>126</v>
      </c>
    </row>
    <row r="103" spans="1:12" ht="13.2" x14ac:dyDescent="0.25">
      <c r="A103" s="26" t="s">
        <v>82</v>
      </c>
      <c r="B103" s="26" t="s">
        <v>83</v>
      </c>
      <c r="C103" s="26">
        <v>1.49</v>
      </c>
      <c r="D103" s="7">
        <f t="shared" ref="D103:D111" si="8">MIN(D91:H91)</f>
        <v>0.77</v>
      </c>
      <c r="E103" s="7">
        <f t="shared" ref="E103:E111" si="9">MAX(D91:H91)</f>
        <v>1.71</v>
      </c>
      <c r="F103" s="7">
        <f t="shared" ref="F103:F111" si="10">AVERAGE(D91:H91)</f>
        <v>1.198</v>
      </c>
      <c r="G103" s="60">
        <f t="shared" ref="G103:G111" si="11">((F103-C103)/F103)*100%</f>
        <v>-0.24373956594323878</v>
      </c>
    </row>
    <row r="104" spans="1:12" ht="13.2" x14ac:dyDescent="0.25">
      <c r="A104" s="26" t="s">
        <v>87</v>
      </c>
      <c r="B104" s="26" t="s">
        <v>88</v>
      </c>
      <c r="C104" s="26">
        <v>2.41</v>
      </c>
      <c r="D104" s="7">
        <f t="shared" si="8"/>
        <v>0.86</v>
      </c>
      <c r="E104" s="7">
        <f t="shared" si="9"/>
        <v>1.59</v>
      </c>
      <c r="F104" s="7">
        <f t="shared" si="10"/>
        <v>1.3320000000000001</v>
      </c>
      <c r="G104" s="60">
        <f t="shared" si="11"/>
        <v>-0.80930930930930933</v>
      </c>
    </row>
    <row r="105" spans="1:12" ht="13.2" x14ac:dyDescent="0.25">
      <c r="A105" s="26" t="s">
        <v>89</v>
      </c>
      <c r="B105" s="46" t="s">
        <v>114</v>
      </c>
      <c r="C105" s="61">
        <v>10.33</v>
      </c>
      <c r="D105" s="62">
        <f t="shared" si="8"/>
        <v>5</v>
      </c>
      <c r="E105" s="7">
        <f t="shared" si="9"/>
        <v>21.27</v>
      </c>
      <c r="F105" s="7">
        <f t="shared" si="10"/>
        <v>10.932500000000001</v>
      </c>
      <c r="G105" s="60">
        <f t="shared" si="11"/>
        <v>5.5110907843585716E-2</v>
      </c>
    </row>
    <row r="106" spans="1:12" ht="13.2" x14ac:dyDescent="0.25">
      <c r="A106" s="26" t="s">
        <v>91</v>
      </c>
      <c r="B106" s="26" t="s">
        <v>115</v>
      </c>
      <c r="C106" s="61">
        <v>33.270000000000003</v>
      </c>
      <c r="D106" s="7">
        <f t="shared" si="8"/>
        <v>21.88</v>
      </c>
      <c r="E106" s="7">
        <f t="shared" si="9"/>
        <v>21.88</v>
      </c>
      <c r="F106" s="7">
        <f t="shared" si="10"/>
        <v>21.88</v>
      </c>
      <c r="G106" s="60">
        <f t="shared" si="11"/>
        <v>-0.52056672760511902</v>
      </c>
    </row>
    <row r="107" spans="1:12" ht="13.2" x14ac:dyDescent="0.25">
      <c r="A107" s="26" t="s">
        <v>92</v>
      </c>
      <c r="B107" s="26" t="s">
        <v>116</v>
      </c>
      <c r="C107" s="61">
        <v>55.56</v>
      </c>
      <c r="D107" s="7">
        <f t="shared" si="8"/>
        <v>7.08</v>
      </c>
      <c r="E107" s="7">
        <f t="shared" si="9"/>
        <v>7.08</v>
      </c>
      <c r="F107" s="7">
        <f t="shared" si="10"/>
        <v>7.08</v>
      </c>
      <c r="G107" s="60">
        <f t="shared" si="11"/>
        <v>-6.8474576271186445</v>
      </c>
    </row>
    <row r="108" spans="1:12" ht="13.2" x14ac:dyDescent="0.25">
      <c r="A108" s="26" t="s">
        <v>94</v>
      </c>
      <c r="B108" s="26" t="s">
        <v>117</v>
      </c>
      <c r="C108" s="26">
        <v>4.33</v>
      </c>
      <c r="D108" s="7">
        <f t="shared" si="8"/>
        <v>2.16</v>
      </c>
      <c r="E108" s="7">
        <f t="shared" si="9"/>
        <v>3.65</v>
      </c>
      <c r="F108" s="7">
        <f t="shared" si="10"/>
        <v>2.976</v>
      </c>
      <c r="G108" s="60">
        <f t="shared" si="11"/>
        <v>-0.45497311827956993</v>
      </c>
    </row>
    <row r="109" spans="1:12" ht="13.2" x14ac:dyDescent="0.25">
      <c r="A109" s="26" t="s">
        <v>95</v>
      </c>
      <c r="B109" s="26" t="s">
        <v>118</v>
      </c>
      <c r="C109" s="61">
        <v>10.42</v>
      </c>
      <c r="D109" s="7">
        <f t="shared" si="8"/>
        <v>1.95</v>
      </c>
      <c r="E109" s="7">
        <f t="shared" si="9"/>
        <v>11.05</v>
      </c>
      <c r="F109" s="7">
        <f t="shared" si="10"/>
        <v>5.8449999999999998</v>
      </c>
      <c r="G109" s="60">
        <f t="shared" si="11"/>
        <v>-0.78272027373823783</v>
      </c>
    </row>
    <row r="110" spans="1:12" ht="13.2" x14ac:dyDescent="0.25">
      <c r="A110" s="26" t="s">
        <v>96</v>
      </c>
      <c r="B110" s="26" t="s">
        <v>119</v>
      </c>
      <c r="C110" s="63">
        <v>7.74</v>
      </c>
      <c r="D110" s="7">
        <f t="shared" si="8"/>
        <v>9.1199999999999992</v>
      </c>
      <c r="E110" s="7">
        <f t="shared" si="9"/>
        <v>9.1199999999999992</v>
      </c>
      <c r="F110" s="7">
        <f t="shared" si="10"/>
        <v>9.1199999999999992</v>
      </c>
      <c r="G110" s="60">
        <f t="shared" si="11"/>
        <v>0.15131578947368413</v>
      </c>
    </row>
    <row r="111" spans="1:12" ht="13.2" x14ac:dyDescent="0.25">
      <c r="A111" s="26" t="s">
        <v>102</v>
      </c>
      <c r="B111" s="26" t="s">
        <v>120</v>
      </c>
      <c r="C111" s="61">
        <v>14.98</v>
      </c>
      <c r="D111" s="7">
        <f t="shared" si="8"/>
        <v>4.87</v>
      </c>
      <c r="E111" s="7">
        <f t="shared" si="9"/>
        <v>16.41</v>
      </c>
      <c r="F111" s="7">
        <f t="shared" si="10"/>
        <v>11.080000000000002</v>
      </c>
      <c r="G111" s="60">
        <f t="shared" si="11"/>
        <v>-0.35198555956678684</v>
      </c>
    </row>
    <row r="114" spans="1:7" ht="13.2" x14ac:dyDescent="0.25">
      <c r="A114" s="134" t="s">
        <v>127</v>
      </c>
      <c r="B114" s="135"/>
      <c r="C114" s="64" t="s">
        <v>128</v>
      </c>
      <c r="D114" s="65" t="s">
        <v>123</v>
      </c>
      <c r="E114" s="65" t="s">
        <v>124</v>
      </c>
      <c r="F114" s="65" t="s">
        <v>125</v>
      </c>
      <c r="G114" s="65" t="s">
        <v>126</v>
      </c>
    </row>
    <row r="115" spans="1:7" ht="13.2" x14ac:dyDescent="0.25">
      <c r="A115" s="66" t="s">
        <v>95</v>
      </c>
      <c r="B115" s="67" t="str">
        <f t="shared" ref="B115:G115" si="12">VLOOKUP(A115, A103:E111, 2, FALSE)</f>
        <v>48mmx30y</v>
      </c>
      <c r="C115" s="7">
        <f t="shared" si="12"/>
        <v>10.42</v>
      </c>
      <c r="D115" s="7">
        <f t="shared" si="12"/>
        <v>1.95</v>
      </c>
      <c r="E115" s="7">
        <f t="shared" si="12"/>
        <v>11.05</v>
      </c>
      <c r="F115" s="7">
        <f t="shared" si="12"/>
        <v>5.8449999999999998</v>
      </c>
      <c r="G115" s="60">
        <f t="shared" si="12"/>
        <v>-0.78272027373823783</v>
      </c>
    </row>
  </sheetData>
  <mergeCells count="1">
    <mergeCell ref="A114:B114"/>
  </mergeCells>
  <dataValidations count="1">
    <dataValidation type="list" allowBlank="1" showErrorMessage="1" sqref="A115" xr:uid="{00000000-0002-0000-0100-000000000000}">
      <formula1>$A$103:$A$111</formula1>
    </dataValidation>
  </dataValidations>
  <hyperlinks>
    <hyperlink ref="F2" r:id="rId1" xr:uid="{00000000-0004-0000-0100-000000000000}"/>
    <hyperlink ref="F3" r:id="rId2" xr:uid="{00000000-0004-0000-0100-000001000000}"/>
    <hyperlink ref="F4" r:id="rId3" xr:uid="{00000000-0004-0000-0100-000002000000}"/>
    <hyperlink ref="F5" r:id="rId4" xr:uid="{00000000-0004-0000-0100-000003000000}"/>
    <hyperlink ref="F6" r:id="rId5" xr:uid="{00000000-0004-0000-0100-000004000000}"/>
    <hyperlink ref="F7" r:id="rId6" location="product_list" xr:uid="{00000000-0004-0000-0100-000005000000}"/>
  </hyperlinks>
  <printOptions horizontalCentered="1" gridLines="1"/>
  <pageMargins left="0.7" right="0.7" top="0.75" bottom="0.75" header="0" footer="0"/>
  <pageSetup fitToHeight="0" pageOrder="overThenDown" orientation="landscape" cellComments="atEnd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8"/>
  <sheetViews>
    <sheetView workbookViewId="0">
      <selection activeCell="E36" sqref="E36"/>
    </sheetView>
  </sheetViews>
  <sheetFormatPr defaultColWidth="12.6640625" defaultRowHeight="15.75" customHeight="1" x14ac:dyDescent="0.25"/>
  <cols>
    <col min="2" max="2" width="23.88671875" customWidth="1"/>
    <col min="3" max="3" width="45" customWidth="1"/>
    <col min="4" max="4" width="34.77734375" customWidth="1"/>
    <col min="5" max="5" width="48.77734375" customWidth="1"/>
  </cols>
  <sheetData>
    <row r="1" spans="1:5" ht="15.75" customHeight="1" x14ac:dyDescent="0.3">
      <c r="A1" s="68" t="s">
        <v>129</v>
      </c>
      <c r="B1" s="68" t="s">
        <v>130</v>
      </c>
      <c r="C1" s="68" t="s">
        <v>131</v>
      </c>
      <c r="D1" s="68" t="s">
        <v>132</v>
      </c>
      <c r="E1" s="68" t="s">
        <v>133</v>
      </c>
    </row>
    <row r="2" spans="1:5" ht="15.75" customHeight="1" x14ac:dyDescent="0.3">
      <c r="A2" s="69" t="s">
        <v>134</v>
      </c>
      <c r="B2" s="69" t="s">
        <v>135</v>
      </c>
      <c r="C2" s="69" t="s">
        <v>136</v>
      </c>
      <c r="D2" s="69" t="s">
        <v>137</v>
      </c>
      <c r="E2" s="69" t="s">
        <v>138</v>
      </c>
    </row>
    <row r="3" spans="1:5" ht="15.75" customHeight="1" x14ac:dyDescent="0.3">
      <c r="A3" s="70"/>
      <c r="B3" s="70"/>
      <c r="C3" s="69" t="s">
        <v>139</v>
      </c>
      <c r="D3" s="69" t="s">
        <v>140</v>
      </c>
      <c r="E3" s="70"/>
    </row>
    <row r="4" spans="1:5" ht="15.75" customHeight="1" x14ac:dyDescent="0.3">
      <c r="A4" s="70"/>
      <c r="B4" s="70"/>
      <c r="C4" s="69" t="s">
        <v>141</v>
      </c>
      <c r="D4" s="69" t="s">
        <v>142</v>
      </c>
      <c r="E4" s="70"/>
    </row>
    <row r="5" spans="1:5" ht="15.75" customHeight="1" x14ac:dyDescent="0.3">
      <c r="A5" s="70"/>
      <c r="B5" s="70"/>
      <c r="C5" s="69" t="s">
        <v>143</v>
      </c>
      <c r="D5" s="69" t="s">
        <v>144</v>
      </c>
      <c r="E5" s="70"/>
    </row>
    <row r="6" spans="1:5" ht="15.75" customHeight="1" x14ac:dyDescent="0.3">
      <c r="A6" s="70"/>
      <c r="B6" s="70"/>
      <c r="C6" s="69" t="s">
        <v>145</v>
      </c>
      <c r="D6" s="70"/>
      <c r="E6" s="70"/>
    </row>
    <row r="7" spans="1:5" ht="15.75" customHeight="1" x14ac:dyDescent="0.3">
      <c r="A7" s="70"/>
      <c r="B7" s="70"/>
      <c r="C7" s="69" t="s">
        <v>146</v>
      </c>
      <c r="D7" s="70"/>
      <c r="E7" s="70"/>
    </row>
    <row r="8" spans="1:5" ht="15.75" customHeight="1" x14ac:dyDescent="0.3">
      <c r="A8" s="71" t="s">
        <v>147</v>
      </c>
      <c r="B8" s="71" t="s">
        <v>148</v>
      </c>
      <c r="C8" s="71" t="s">
        <v>148</v>
      </c>
      <c r="D8" s="71" t="s">
        <v>148</v>
      </c>
      <c r="E8" s="71" t="s">
        <v>149</v>
      </c>
    </row>
    <row r="9" spans="1:5" ht="15.75" customHeight="1" x14ac:dyDescent="0.3">
      <c r="A9" s="72"/>
      <c r="B9" s="71" t="s">
        <v>150</v>
      </c>
      <c r="C9" s="71" t="s">
        <v>150</v>
      </c>
      <c r="D9" s="71" t="s">
        <v>150</v>
      </c>
      <c r="E9" s="71" t="s">
        <v>150</v>
      </c>
    </row>
    <row r="10" spans="1:5" ht="15.75" customHeight="1" x14ac:dyDescent="0.3">
      <c r="A10" s="73" t="s">
        <v>151</v>
      </c>
      <c r="B10" s="73" t="s">
        <v>152</v>
      </c>
      <c r="C10" s="73" t="s">
        <v>153</v>
      </c>
      <c r="D10" s="73" t="s">
        <v>154</v>
      </c>
      <c r="E10" s="73" t="s">
        <v>155</v>
      </c>
    </row>
    <row r="11" spans="1:5" ht="15.75" customHeight="1" x14ac:dyDescent="0.3">
      <c r="A11" s="74"/>
      <c r="B11" s="74"/>
      <c r="C11" s="73" t="s">
        <v>156</v>
      </c>
      <c r="D11" s="73"/>
      <c r="E11" s="73" t="s">
        <v>157</v>
      </c>
    </row>
    <row r="12" spans="1:5" ht="15.75" customHeight="1" x14ac:dyDescent="0.3">
      <c r="A12" s="74"/>
      <c r="B12" s="74"/>
      <c r="C12" s="73" t="s">
        <v>158</v>
      </c>
      <c r="D12" s="73"/>
      <c r="E12" s="73" t="s">
        <v>159</v>
      </c>
    </row>
    <row r="13" spans="1:5" ht="15.75" customHeight="1" x14ac:dyDescent="0.3">
      <c r="A13" s="74"/>
      <c r="B13" s="74"/>
      <c r="C13" s="73" t="s">
        <v>160</v>
      </c>
      <c r="D13" s="73"/>
      <c r="E13" s="73" t="s">
        <v>161</v>
      </c>
    </row>
    <row r="14" spans="1:5" ht="15.75" customHeight="1" x14ac:dyDescent="0.3">
      <c r="A14" s="74"/>
      <c r="B14" s="74"/>
      <c r="C14" s="73" t="s">
        <v>162</v>
      </c>
      <c r="D14" s="75"/>
      <c r="E14" s="73" t="s">
        <v>163</v>
      </c>
    </row>
    <row r="15" spans="1:5" ht="15.75" customHeight="1" x14ac:dyDescent="0.3">
      <c r="A15" s="74"/>
      <c r="B15" s="74"/>
      <c r="C15" s="73" t="s">
        <v>164</v>
      </c>
      <c r="D15" s="75"/>
      <c r="E15" s="73" t="s">
        <v>165</v>
      </c>
    </row>
    <row r="16" spans="1:5" ht="15.75" customHeight="1" x14ac:dyDescent="0.3">
      <c r="A16" s="74"/>
      <c r="B16" s="74"/>
      <c r="C16" s="73" t="s">
        <v>166</v>
      </c>
      <c r="D16" s="74"/>
      <c r="E16" s="74"/>
    </row>
    <row r="17" spans="1:5" ht="15.75" customHeight="1" x14ac:dyDescent="0.3">
      <c r="A17" s="74"/>
      <c r="B17" s="74"/>
      <c r="C17" s="73" t="s">
        <v>167</v>
      </c>
      <c r="D17" s="75"/>
      <c r="E17" s="74"/>
    </row>
    <row r="18" spans="1:5" ht="15.75" customHeight="1" x14ac:dyDescent="0.3">
      <c r="A18" s="74"/>
      <c r="B18" s="74"/>
      <c r="C18" s="73" t="s">
        <v>168</v>
      </c>
      <c r="D18" s="74"/>
      <c r="E18" s="74"/>
    </row>
    <row r="19" spans="1:5" ht="15.75" customHeight="1" x14ac:dyDescent="0.3">
      <c r="A19" s="74"/>
      <c r="B19" s="74"/>
      <c r="C19" s="73" t="s">
        <v>169</v>
      </c>
      <c r="D19" s="74"/>
      <c r="E19" s="74"/>
    </row>
    <row r="20" spans="1:5" ht="13.2" x14ac:dyDescent="0.25">
      <c r="A20" s="4"/>
      <c r="B20" s="4"/>
      <c r="C20" s="4"/>
      <c r="D20" s="4"/>
      <c r="E20" s="4"/>
    </row>
    <row r="21" spans="1:5" ht="15.75" customHeight="1" x14ac:dyDescent="0.3">
      <c r="A21" s="68" t="s">
        <v>170</v>
      </c>
      <c r="B21" s="4"/>
      <c r="C21" s="4"/>
      <c r="D21" s="4"/>
      <c r="E21" s="4"/>
    </row>
    <row r="22" spans="1:5" ht="15.75" customHeight="1" x14ac:dyDescent="0.3">
      <c r="A22" s="68" t="s">
        <v>171</v>
      </c>
      <c r="B22" s="4"/>
      <c r="C22" s="4"/>
      <c r="D22" s="4"/>
      <c r="E22" s="4"/>
    </row>
    <row r="23" spans="1:5" ht="15.75" customHeight="1" x14ac:dyDescent="0.3">
      <c r="A23" s="68" t="s">
        <v>172</v>
      </c>
      <c r="B23" s="4"/>
      <c r="C23" s="4"/>
      <c r="D23" s="4"/>
      <c r="E23" s="4"/>
    </row>
    <row r="24" spans="1:5" ht="13.2" x14ac:dyDescent="0.25">
      <c r="A24" s="4"/>
      <c r="B24" s="4"/>
      <c r="C24" s="4"/>
      <c r="D24" s="4"/>
      <c r="E24" s="4"/>
    </row>
    <row r="25" spans="1:5" ht="15.75" customHeight="1" x14ac:dyDescent="0.3">
      <c r="A25" s="68" t="s">
        <v>173</v>
      </c>
      <c r="B25" s="4"/>
      <c r="C25" s="4"/>
      <c r="D25" s="4"/>
      <c r="E25" s="4"/>
    </row>
    <row r="26" spans="1:5" ht="15.75" customHeight="1" x14ac:dyDescent="0.3">
      <c r="A26" s="68" t="s">
        <v>174</v>
      </c>
      <c r="B26" s="4"/>
      <c r="C26" s="4"/>
      <c r="D26" s="4"/>
      <c r="E26" s="4"/>
    </row>
    <row r="27" spans="1:5" ht="13.2" x14ac:dyDescent="0.25">
      <c r="A27" s="4"/>
      <c r="B27" s="4"/>
      <c r="C27" s="4"/>
      <c r="D27" s="4"/>
      <c r="E27" s="4"/>
    </row>
    <row r="28" spans="1:5" ht="13.2" x14ac:dyDescent="0.25">
      <c r="A28" s="43" t="s">
        <v>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C56"/>
  <sheetViews>
    <sheetView topLeftCell="H40" workbookViewId="0">
      <selection activeCell="J52" sqref="J52"/>
    </sheetView>
  </sheetViews>
  <sheetFormatPr defaultColWidth="12.6640625" defaultRowHeight="15.75" customHeight="1" x14ac:dyDescent="0.25"/>
  <cols>
    <col min="2" max="2" width="12" customWidth="1"/>
    <col min="3" max="3" width="15.33203125" customWidth="1"/>
    <col min="13" max="13" width="18.109375" customWidth="1"/>
  </cols>
  <sheetData>
    <row r="1" spans="1:17" ht="26.4" x14ac:dyDescent="0.25">
      <c r="A1" s="76" t="s">
        <v>176</v>
      </c>
      <c r="B1" s="76" t="s">
        <v>177</v>
      </c>
      <c r="C1" s="76" t="s">
        <v>178</v>
      </c>
      <c r="D1" s="76" t="s">
        <v>179</v>
      </c>
      <c r="E1" s="76" t="s">
        <v>180</v>
      </c>
      <c r="F1" s="76" t="s">
        <v>181</v>
      </c>
      <c r="G1" s="76" t="s">
        <v>182</v>
      </c>
      <c r="H1" s="76" t="s">
        <v>183</v>
      </c>
      <c r="I1" s="76" t="s">
        <v>184</v>
      </c>
      <c r="J1" s="76" t="s">
        <v>185</v>
      </c>
      <c r="K1" s="76" t="s">
        <v>186</v>
      </c>
      <c r="L1" s="76" t="s">
        <v>187</v>
      </c>
      <c r="M1" s="76" t="s">
        <v>188</v>
      </c>
    </row>
    <row r="2" spans="1:17" ht="39.6" x14ac:dyDescent="0.25">
      <c r="A2" s="77">
        <f t="shared" ref="A2:A50" si="0">ROW(A1)</f>
        <v>1</v>
      </c>
      <c r="B2" s="8" t="s">
        <v>189</v>
      </c>
      <c r="C2" s="8" t="s">
        <v>190</v>
      </c>
      <c r="D2" s="8" t="s">
        <v>191</v>
      </c>
      <c r="E2" s="8">
        <v>12</v>
      </c>
      <c r="F2" s="8" t="s">
        <v>192</v>
      </c>
      <c r="G2" s="8" t="s">
        <v>193</v>
      </c>
      <c r="H2" s="78">
        <v>6.7</v>
      </c>
      <c r="I2" s="79">
        <f t="shared" ref="I2:I26" si="1">ROUNDUP(H2/((E2*0.001)*(IF(RIGHT(F2, 1)="m", LEFT(F2, LEN(F2)-1), LEFT(F2, LEN(F2)-1)*0.9144))), 2)</f>
        <v>55.839999999999996</v>
      </c>
      <c r="J2" s="80">
        <v>5</v>
      </c>
      <c r="K2" s="8" t="s">
        <v>194</v>
      </c>
      <c r="L2" s="11">
        <v>615</v>
      </c>
      <c r="M2" s="3" t="s">
        <v>195</v>
      </c>
      <c r="P2" s="1" t="s">
        <v>196</v>
      </c>
      <c r="Q2" s="1">
        <f>SUM(L32:L46)</f>
        <v>40353</v>
      </c>
    </row>
    <row r="3" spans="1:17" ht="26.4" x14ac:dyDescent="0.25">
      <c r="A3" s="77">
        <f t="shared" si="0"/>
        <v>2</v>
      </c>
      <c r="B3" s="8" t="s">
        <v>197</v>
      </c>
      <c r="C3" s="8" t="s">
        <v>89</v>
      </c>
      <c r="D3" s="8" t="s">
        <v>191</v>
      </c>
      <c r="E3" s="8">
        <v>6</v>
      </c>
      <c r="F3" s="8" t="s">
        <v>198</v>
      </c>
      <c r="G3" s="8" t="s">
        <v>193</v>
      </c>
      <c r="H3" s="8">
        <v>0.64</v>
      </c>
      <c r="I3" s="78">
        <f t="shared" si="1"/>
        <v>11.67</v>
      </c>
      <c r="J3" s="80">
        <v>5</v>
      </c>
      <c r="K3" s="8" t="s">
        <v>194</v>
      </c>
      <c r="L3" s="8">
        <v>571</v>
      </c>
      <c r="P3" s="12" t="s">
        <v>191</v>
      </c>
      <c r="Q3" s="1">
        <f>SUM(L2:L13)</f>
        <v>2174</v>
      </c>
    </row>
    <row r="4" spans="1:17" ht="26.4" x14ac:dyDescent="0.25">
      <c r="A4" s="77">
        <f t="shared" si="0"/>
        <v>3</v>
      </c>
      <c r="B4" s="8" t="s">
        <v>199</v>
      </c>
      <c r="C4" s="8" t="s">
        <v>89</v>
      </c>
      <c r="D4" s="8" t="s">
        <v>191</v>
      </c>
      <c r="E4" s="8">
        <v>12</v>
      </c>
      <c r="F4" s="8" t="s">
        <v>198</v>
      </c>
      <c r="G4" s="8" t="s">
        <v>193</v>
      </c>
      <c r="H4" s="78">
        <v>1.6</v>
      </c>
      <c r="I4" s="81">
        <f t="shared" si="1"/>
        <v>14.59</v>
      </c>
      <c r="J4" s="80">
        <v>5</v>
      </c>
      <c r="K4" s="8" t="s">
        <v>194</v>
      </c>
      <c r="L4" s="8">
        <v>380</v>
      </c>
      <c r="P4" s="1" t="s">
        <v>94</v>
      </c>
      <c r="Q4" s="1">
        <f>SUM(L20:L26)</f>
        <v>1973</v>
      </c>
    </row>
    <row r="5" spans="1:17" ht="26.4" x14ac:dyDescent="0.25">
      <c r="A5" s="77">
        <f t="shared" si="0"/>
        <v>4</v>
      </c>
      <c r="B5" s="8" t="s">
        <v>200</v>
      </c>
      <c r="C5" s="8" t="s">
        <v>89</v>
      </c>
      <c r="D5" s="8" t="s">
        <v>191</v>
      </c>
      <c r="E5" s="8">
        <v>12</v>
      </c>
      <c r="F5" s="8" t="s">
        <v>201</v>
      </c>
      <c r="G5" s="8" t="s">
        <v>193</v>
      </c>
      <c r="H5" s="78">
        <v>5.2</v>
      </c>
      <c r="I5" s="78">
        <f t="shared" si="1"/>
        <v>8.67</v>
      </c>
      <c r="J5" s="80">
        <v>5</v>
      </c>
      <c r="K5" s="8" t="s">
        <v>194</v>
      </c>
      <c r="L5" s="82">
        <v>95</v>
      </c>
      <c r="M5" s="8"/>
      <c r="P5" s="12" t="s">
        <v>202</v>
      </c>
      <c r="Q5" s="1">
        <f>SUM(L27:L31)</f>
        <v>980</v>
      </c>
    </row>
    <row r="6" spans="1:17" ht="26.4" x14ac:dyDescent="0.25">
      <c r="A6" s="77">
        <f t="shared" si="0"/>
        <v>5</v>
      </c>
      <c r="B6" s="8" t="s">
        <v>203</v>
      </c>
      <c r="C6" s="8" t="s">
        <v>89</v>
      </c>
      <c r="D6" s="8" t="s">
        <v>191</v>
      </c>
      <c r="E6" s="8">
        <v>18</v>
      </c>
      <c r="F6" s="8" t="s">
        <v>201</v>
      </c>
      <c r="G6" s="8" t="s">
        <v>193</v>
      </c>
      <c r="H6" s="78">
        <v>7.8</v>
      </c>
      <c r="I6" s="78">
        <f t="shared" si="1"/>
        <v>8.67</v>
      </c>
      <c r="J6" s="80">
        <v>5</v>
      </c>
      <c r="K6" s="8" t="s">
        <v>194</v>
      </c>
      <c r="L6" s="82">
        <v>95</v>
      </c>
      <c r="M6" s="8"/>
      <c r="P6" s="1" t="s">
        <v>204</v>
      </c>
      <c r="Q6" s="1">
        <f>SUM(L14:L19)</f>
        <v>1123</v>
      </c>
    </row>
    <row r="7" spans="1:17" ht="26.4" x14ac:dyDescent="0.25">
      <c r="A7" s="77">
        <f t="shared" si="0"/>
        <v>6</v>
      </c>
      <c r="B7" s="8" t="s">
        <v>205</v>
      </c>
      <c r="C7" s="8" t="s">
        <v>89</v>
      </c>
      <c r="D7" s="8" t="s">
        <v>191</v>
      </c>
      <c r="E7" s="8">
        <v>24</v>
      </c>
      <c r="F7" s="8" t="s">
        <v>201</v>
      </c>
      <c r="G7" s="8" t="s">
        <v>193</v>
      </c>
      <c r="H7" s="78">
        <v>10.4</v>
      </c>
      <c r="I7" s="78">
        <f t="shared" si="1"/>
        <v>8.67</v>
      </c>
      <c r="J7" s="80">
        <v>5</v>
      </c>
      <c r="K7" s="8" t="s">
        <v>194</v>
      </c>
      <c r="L7" s="82">
        <v>95</v>
      </c>
      <c r="M7" s="8"/>
    </row>
    <row r="8" spans="1:17" ht="26.4" x14ac:dyDescent="0.25">
      <c r="A8" s="77">
        <f t="shared" si="0"/>
        <v>7</v>
      </c>
      <c r="B8" s="9" t="s">
        <v>206</v>
      </c>
      <c r="C8" s="8" t="s">
        <v>91</v>
      </c>
      <c r="D8" s="8" t="s">
        <v>191</v>
      </c>
      <c r="E8" s="8">
        <v>18</v>
      </c>
      <c r="F8" s="8" t="s">
        <v>198</v>
      </c>
      <c r="G8" s="8" t="s">
        <v>193</v>
      </c>
      <c r="H8" s="78">
        <v>5.3</v>
      </c>
      <c r="I8" s="79">
        <f t="shared" si="1"/>
        <v>32.21</v>
      </c>
      <c r="J8" s="8">
        <v>4.9000000000000004</v>
      </c>
      <c r="K8" s="8" t="s">
        <v>194</v>
      </c>
      <c r="L8" s="8">
        <v>92</v>
      </c>
      <c r="M8" s="83" t="s">
        <v>207</v>
      </c>
    </row>
    <row r="9" spans="1:17" ht="26.4" x14ac:dyDescent="0.25">
      <c r="A9" s="77">
        <f t="shared" si="0"/>
        <v>8</v>
      </c>
      <c r="B9" s="8" t="s">
        <v>208</v>
      </c>
      <c r="C9" s="8" t="s">
        <v>89</v>
      </c>
      <c r="D9" s="8" t="s">
        <v>191</v>
      </c>
      <c r="E9" s="8">
        <v>18</v>
      </c>
      <c r="F9" s="8" t="s">
        <v>198</v>
      </c>
      <c r="G9" s="8" t="s">
        <v>193</v>
      </c>
      <c r="H9" s="78">
        <v>1.7</v>
      </c>
      <c r="I9" s="78">
        <f t="shared" si="1"/>
        <v>10.33</v>
      </c>
      <c r="J9" s="80">
        <v>5</v>
      </c>
      <c r="K9" s="8" t="s">
        <v>194</v>
      </c>
      <c r="L9" s="8">
        <v>90</v>
      </c>
      <c r="M9" s="8"/>
    </row>
    <row r="10" spans="1:17" ht="39.6" x14ac:dyDescent="0.25">
      <c r="A10" s="77">
        <f t="shared" si="0"/>
        <v>9</v>
      </c>
      <c r="B10" s="8" t="s">
        <v>209</v>
      </c>
      <c r="C10" s="8" t="s">
        <v>91</v>
      </c>
      <c r="D10" s="8" t="s">
        <v>191</v>
      </c>
      <c r="E10" s="8">
        <v>12</v>
      </c>
      <c r="F10" s="8" t="s">
        <v>198</v>
      </c>
      <c r="G10" s="8" t="s">
        <v>193</v>
      </c>
      <c r="H10" s="8">
        <v>3.65</v>
      </c>
      <c r="I10" s="79">
        <f t="shared" si="1"/>
        <v>33.269999999999996</v>
      </c>
      <c r="J10" s="80">
        <v>5</v>
      </c>
      <c r="K10" s="8" t="s">
        <v>194</v>
      </c>
      <c r="L10" s="8">
        <v>70</v>
      </c>
      <c r="M10" s="3" t="s">
        <v>210</v>
      </c>
    </row>
    <row r="11" spans="1:17" ht="52.8" x14ac:dyDescent="0.25">
      <c r="A11" s="77">
        <f t="shared" si="0"/>
        <v>10</v>
      </c>
      <c r="B11" s="8" t="s">
        <v>211</v>
      </c>
      <c r="C11" s="8" t="s">
        <v>190</v>
      </c>
      <c r="D11" s="8" t="s">
        <v>191</v>
      </c>
      <c r="E11" s="8">
        <v>18</v>
      </c>
      <c r="F11" s="8" t="s">
        <v>192</v>
      </c>
      <c r="G11" s="8" t="s">
        <v>193</v>
      </c>
      <c r="H11" s="84">
        <v>10</v>
      </c>
      <c r="I11" s="79">
        <f t="shared" si="1"/>
        <v>55.559999999999995</v>
      </c>
      <c r="J11" s="80">
        <v>5</v>
      </c>
      <c r="K11" s="8" t="s">
        <v>194</v>
      </c>
      <c r="L11" s="11">
        <v>41</v>
      </c>
      <c r="M11" s="3" t="s">
        <v>212</v>
      </c>
    </row>
    <row r="12" spans="1:17" ht="26.4" x14ac:dyDescent="0.25">
      <c r="A12" s="77">
        <f t="shared" si="0"/>
        <v>11</v>
      </c>
      <c r="B12" s="8" t="s">
        <v>213</v>
      </c>
      <c r="C12" s="8" t="s">
        <v>190</v>
      </c>
      <c r="D12" s="8" t="s">
        <v>191</v>
      </c>
      <c r="E12" s="8">
        <v>24</v>
      </c>
      <c r="F12" s="8" t="s">
        <v>192</v>
      </c>
      <c r="G12" s="8" t="s">
        <v>193</v>
      </c>
      <c r="H12" s="78">
        <v>13.5</v>
      </c>
      <c r="I12" s="79">
        <f t="shared" si="1"/>
        <v>56.25</v>
      </c>
      <c r="J12" s="80">
        <v>5</v>
      </c>
      <c r="K12" s="8" t="s">
        <v>194</v>
      </c>
      <c r="L12" s="8">
        <v>19</v>
      </c>
      <c r="M12" s="1" t="s">
        <v>214</v>
      </c>
    </row>
    <row r="13" spans="1:17" ht="26.4" x14ac:dyDescent="0.25">
      <c r="A13" s="77">
        <f t="shared" si="0"/>
        <v>12</v>
      </c>
      <c r="B13" s="8" t="s">
        <v>215</v>
      </c>
      <c r="C13" s="8" t="s">
        <v>91</v>
      </c>
      <c r="D13" s="8" t="s">
        <v>191</v>
      </c>
      <c r="E13" s="8">
        <v>24</v>
      </c>
      <c r="F13" s="8" t="s">
        <v>198</v>
      </c>
      <c r="G13" s="8" t="s">
        <v>193</v>
      </c>
      <c r="H13" s="78">
        <v>8.1999999999999993</v>
      </c>
      <c r="I13" s="79">
        <f t="shared" si="1"/>
        <v>37.369999999999997</v>
      </c>
      <c r="J13" s="80">
        <v>5</v>
      </c>
      <c r="K13" s="8" t="s">
        <v>194</v>
      </c>
      <c r="L13" s="8">
        <v>11</v>
      </c>
      <c r="M13" s="22" t="s">
        <v>207</v>
      </c>
    </row>
    <row r="14" spans="1:17" ht="26.4" x14ac:dyDescent="0.25">
      <c r="A14" s="77">
        <f t="shared" si="0"/>
        <v>13</v>
      </c>
      <c r="B14" s="9" t="s">
        <v>216</v>
      </c>
      <c r="C14" s="85" t="s">
        <v>95</v>
      </c>
      <c r="D14" s="8" t="s">
        <v>217</v>
      </c>
      <c r="E14" s="8">
        <v>48</v>
      </c>
      <c r="F14" s="8" t="s">
        <v>218</v>
      </c>
      <c r="G14" s="8" t="s">
        <v>193</v>
      </c>
      <c r="H14" s="78">
        <v>15</v>
      </c>
      <c r="I14" s="86">
        <f t="shared" si="1"/>
        <v>10.42</v>
      </c>
      <c r="J14" s="8">
        <v>4.9000000000000004</v>
      </c>
      <c r="K14" s="8" t="s">
        <v>194</v>
      </c>
      <c r="L14" s="8">
        <v>502</v>
      </c>
      <c r="M14" s="1" t="s">
        <v>219</v>
      </c>
    </row>
    <row r="15" spans="1:17" ht="26.4" x14ac:dyDescent="0.25">
      <c r="A15" s="77">
        <f t="shared" si="0"/>
        <v>14</v>
      </c>
      <c r="B15" s="8" t="s">
        <v>220</v>
      </c>
      <c r="C15" s="13" t="s">
        <v>221</v>
      </c>
      <c r="D15" s="8" t="s">
        <v>217</v>
      </c>
      <c r="E15" s="8">
        <v>48</v>
      </c>
      <c r="F15" s="8" t="s">
        <v>218</v>
      </c>
      <c r="G15" s="8" t="s">
        <v>193</v>
      </c>
      <c r="H15" s="78">
        <v>13.8</v>
      </c>
      <c r="I15" s="78">
        <f t="shared" si="1"/>
        <v>9.59</v>
      </c>
      <c r="J15" s="8">
        <v>4.9000000000000004</v>
      </c>
      <c r="K15" s="8" t="s">
        <v>194</v>
      </c>
      <c r="L15" s="8">
        <v>448</v>
      </c>
      <c r="M15" s="83" t="s">
        <v>222</v>
      </c>
    </row>
    <row r="16" spans="1:17" ht="26.4" x14ac:dyDescent="0.25">
      <c r="A16" s="77">
        <f t="shared" si="0"/>
        <v>15</v>
      </c>
      <c r="B16" s="8" t="s">
        <v>223</v>
      </c>
      <c r="C16" s="85" t="s">
        <v>96</v>
      </c>
      <c r="D16" s="8" t="s">
        <v>217</v>
      </c>
      <c r="E16" s="8">
        <v>48</v>
      </c>
      <c r="F16" s="8" t="s">
        <v>224</v>
      </c>
      <c r="G16" s="8" t="s">
        <v>193</v>
      </c>
      <c r="H16" s="78">
        <v>13</v>
      </c>
      <c r="I16" s="87">
        <f t="shared" si="1"/>
        <v>7.74</v>
      </c>
      <c r="J16" s="8">
        <v>4.8</v>
      </c>
      <c r="K16" s="8" t="s">
        <v>194</v>
      </c>
      <c r="L16" s="8">
        <v>119</v>
      </c>
      <c r="M16" s="22" t="s">
        <v>225</v>
      </c>
    </row>
    <row r="17" spans="1:29" ht="39.6" x14ac:dyDescent="0.25">
      <c r="A17" s="77">
        <f t="shared" si="0"/>
        <v>16</v>
      </c>
      <c r="B17" s="9" t="s">
        <v>226</v>
      </c>
      <c r="C17" s="85" t="s">
        <v>227</v>
      </c>
      <c r="D17" s="8" t="s">
        <v>217</v>
      </c>
      <c r="E17" s="8">
        <v>18</v>
      </c>
      <c r="F17" s="8" t="s">
        <v>228</v>
      </c>
      <c r="G17" s="8" t="s">
        <v>193</v>
      </c>
      <c r="H17" s="78">
        <v>0.8</v>
      </c>
      <c r="I17" s="78">
        <f t="shared" si="1"/>
        <v>6.95</v>
      </c>
      <c r="J17" s="80">
        <v>5</v>
      </c>
      <c r="K17" s="8" t="s">
        <v>194</v>
      </c>
      <c r="L17" s="8">
        <v>49</v>
      </c>
      <c r="M17" s="83" t="s">
        <v>229</v>
      </c>
    </row>
    <row r="18" spans="1:29" ht="26.4" x14ac:dyDescent="0.25">
      <c r="A18" s="77">
        <f t="shared" si="0"/>
        <v>17</v>
      </c>
      <c r="B18" s="8" t="s">
        <v>230</v>
      </c>
      <c r="C18" s="85" t="s">
        <v>221</v>
      </c>
      <c r="D18" s="8" t="s">
        <v>217</v>
      </c>
      <c r="E18" s="8">
        <v>48</v>
      </c>
      <c r="F18" s="8" t="s">
        <v>218</v>
      </c>
      <c r="G18" s="8" t="s">
        <v>193</v>
      </c>
      <c r="H18" s="78">
        <v>13.8</v>
      </c>
      <c r="I18" s="78">
        <f t="shared" si="1"/>
        <v>9.59</v>
      </c>
      <c r="J18" s="80">
        <v>5</v>
      </c>
      <c r="K18" s="8" t="s">
        <v>194</v>
      </c>
      <c r="L18" s="8">
        <v>5</v>
      </c>
      <c r="M18" s="22" t="s">
        <v>231</v>
      </c>
    </row>
    <row r="19" spans="1:29" ht="26.4" x14ac:dyDescent="0.25">
      <c r="A19" s="77">
        <f t="shared" si="0"/>
        <v>18</v>
      </c>
      <c r="B19" s="8" t="s">
        <v>232</v>
      </c>
      <c r="C19" s="8" t="s">
        <v>233</v>
      </c>
      <c r="D19" s="8" t="s">
        <v>217</v>
      </c>
      <c r="E19" s="8">
        <v>48</v>
      </c>
      <c r="F19" s="8" t="s">
        <v>234</v>
      </c>
      <c r="G19" s="8" t="s">
        <v>193</v>
      </c>
      <c r="H19" s="8">
        <v>4.0199999999999996</v>
      </c>
      <c r="I19" s="78">
        <f t="shared" si="1"/>
        <v>3.35</v>
      </c>
      <c r="J19" s="8">
        <v>0</v>
      </c>
      <c r="K19" s="8" t="s">
        <v>194</v>
      </c>
      <c r="L19" s="8">
        <v>0</v>
      </c>
      <c r="M19" s="88" t="s">
        <v>235</v>
      </c>
    </row>
    <row r="20" spans="1:29" ht="26.4" x14ac:dyDescent="0.25">
      <c r="A20" s="77">
        <f t="shared" si="0"/>
        <v>19</v>
      </c>
      <c r="B20" s="8" t="s">
        <v>236</v>
      </c>
      <c r="C20" s="8" t="s">
        <v>94</v>
      </c>
      <c r="D20" s="8" t="s">
        <v>94</v>
      </c>
      <c r="E20" s="8">
        <v>24</v>
      </c>
      <c r="F20" s="8" t="s">
        <v>237</v>
      </c>
      <c r="G20" s="8" t="s">
        <v>193</v>
      </c>
      <c r="H20" s="78">
        <v>1.5</v>
      </c>
      <c r="I20" s="89">
        <f t="shared" si="1"/>
        <v>4.5599999999999996</v>
      </c>
      <c r="J20" s="80">
        <v>5</v>
      </c>
      <c r="K20" s="8" t="s">
        <v>194</v>
      </c>
      <c r="L20" s="82">
        <v>445</v>
      </c>
      <c r="M20" s="22" t="s">
        <v>238</v>
      </c>
      <c r="N20" s="8"/>
    </row>
    <row r="21" spans="1:29" ht="26.4" x14ac:dyDescent="0.25">
      <c r="A21" s="77">
        <f t="shared" si="0"/>
        <v>20</v>
      </c>
      <c r="B21" s="8" t="s">
        <v>236</v>
      </c>
      <c r="C21" s="8" t="s">
        <v>94</v>
      </c>
      <c r="D21" s="8" t="s">
        <v>94</v>
      </c>
      <c r="E21" s="8">
        <v>36</v>
      </c>
      <c r="F21" s="8" t="s">
        <v>237</v>
      </c>
      <c r="G21" s="8" t="s">
        <v>193</v>
      </c>
      <c r="H21" s="78">
        <v>1.5</v>
      </c>
      <c r="I21" s="78">
        <f t="shared" si="1"/>
        <v>3.0399999999999996</v>
      </c>
      <c r="J21" s="80">
        <v>5</v>
      </c>
      <c r="K21" s="8" t="s">
        <v>194</v>
      </c>
      <c r="L21" s="82">
        <v>445</v>
      </c>
      <c r="M21" s="22" t="s">
        <v>238</v>
      </c>
    </row>
    <row r="22" spans="1:29" ht="26.4" x14ac:dyDescent="0.25">
      <c r="A22" s="11">
        <f t="shared" si="0"/>
        <v>21</v>
      </c>
      <c r="B22" s="11" t="s">
        <v>236</v>
      </c>
      <c r="C22" s="11" t="s">
        <v>94</v>
      </c>
      <c r="D22" s="11" t="s">
        <v>94</v>
      </c>
      <c r="E22" s="11">
        <v>48</v>
      </c>
      <c r="F22" s="11" t="s">
        <v>237</v>
      </c>
      <c r="G22" s="11" t="s">
        <v>193</v>
      </c>
      <c r="H22" s="87">
        <v>2</v>
      </c>
      <c r="I22" s="87">
        <f t="shared" si="1"/>
        <v>3.0399999999999996</v>
      </c>
      <c r="J22" s="90">
        <v>5</v>
      </c>
      <c r="K22" s="11" t="s">
        <v>194</v>
      </c>
      <c r="L22" s="11">
        <v>445</v>
      </c>
      <c r="M22" s="91" t="s">
        <v>238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3.2" x14ac:dyDescent="0.25">
      <c r="A23" s="77">
        <f t="shared" si="0"/>
        <v>22</v>
      </c>
      <c r="B23" s="8" t="s">
        <v>239</v>
      </c>
      <c r="C23" s="8" t="s">
        <v>94</v>
      </c>
      <c r="D23" s="8" t="s">
        <v>94</v>
      </c>
      <c r="E23" s="8">
        <v>24</v>
      </c>
      <c r="F23" s="8" t="s">
        <v>240</v>
      </c>
      <c r="G23" s="8" t="s">
        <v>193</v>
      </c>
      <c r="H23" s="78">
        <v>1.9</v>
      </c>
      <c r="I23" s="78">
        <f t="shared" si="1"/>
        <v>4.33</v>
      </c>
      <c r="J23" s="80">
        <v>5</v>
      </c>
      <c r="K23" s="8" t="s">
        <v>194</v>
      </c>
      <c r="L23" s="8">
        <v>428</v>
      </c>
    </row>
    <row r="24" spans="1:29" ht="13.2" x14ac:dyDescent="0.25">
      <c r="A24" s="92">
        <f t="shared" si="0"/>
        <v>23</v>
      </c>
      <c r="B24" s="92" t="s">
        <v>241</v>
      </c>
      <c r="C24" s="92" t="s">
        <v>94</v>
      </c>
      <c r="D24" s="92" t="s">
        <v>94</v>
      </c>
      <c r="E24" s="92">
        <v>48</v>
      </c>
      <c r="F24" s="92" t="s">
        <v>240</v>
      </c>
      <c r="G24" s="92" t="s">
        <v>193</v>
      </c>
      <c r="H24" s="93">
        <v>3.8</v>
      </c>
      <c r="I24" s="93">
        <f t="shared" si="1"/>
        <v>4.33</v>
      </c>
      <c r="J24" s="94">
        <v>5</v>
      </c>
      <c r="K24" s="92" t="s">
        <v>194</v>
      </c>
      <c r="L24" s="92">
        <v>101</v>
      </c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</row>
    <row r="25" spans="1:29" ht="13.2" x14ac:dyDescent="0.25">
      <c r="A25" s="77">
        <f t="shared" si="0"/>
        <v>24</v>
      </c>
      <c r="B25" s="8" t="s">
        <v>242</v>
      </c>
      <c r="C25" s="8" t="s">
        <v>94</v>
      </c>
      <c r="D25" s="8" t="s">
        <v>94</v>
      </c>
      <c r="E25" s="8">
        <v>72</v>
      </c>
      <c r="F25" s="8" t="s">
        <v>240</v>
      </c>
      <c r="G25" s="8" t="s">
        <v>193</v>
      </c>
      <c r="H25" s="8">
        <v>5.8</v>
      </c>
      <c r="I25" s="78">
        <f t="shared" si="1"/>
        <v>4.41</v>
      </c>
      <c r="J25" s="80">
        <v>5</v>
      </c>
      <c r="K25" s="8" t="s">
        <v>194</v>
      </c>
      <c r="L25" s="8">
        <v>59</v>
      </c>
    </row>
    <row r="26" spans="1:29" ht="13.2" x14ac:dyDescent="0.25">
      <c r="A26" s="77">
        <f t="shared" si="0"/>
        <v>25</v>
      </c>
      <c r="B26" s="8" t="s">
        <v>243</v>
      </c>
      <c r="C26" s="8" t="s">
        <v>94</v>
      </c>
      <c r="D26" s="8" t="s">
        <v>94</v>
      </c>
      <c r="E26" s="8">
        <v>36</v>
      </c>
      <c r="F26" s="8" t="s">
        <v>240</v>
      </c>
      <c r="G26" s="8" t="s">
        <v>193</v>
      </c>
      <c r="H26" s="78">
        <v>2.8</v>
      </c>
      <c r="I26" s="78">
        <f t="shared" si="1"/>
        <v>4.26</v>
      </c>
      <c r="J26" s="80">
        <v>5</v>
      </c>
      <c r="K26" s="8" t="s">
        <v>194</v>
      </c>
      <c r="L26" s="8">
        <v>50</v>
      </c>
    </row>
    <row r="27" spans="1:29" ht="52.8" x14ac:dyDescent="0.25">
      <c r="A27" s="77">
        <f t="shared" si="0"/>
        <v>26</v>
      </c>
      <c r="B27" s="8" t="s">
        <v>244</v>
      </c>
      <c r="C27" s="8" t="s">
        <v>245</v>
      </c>
      <c r="D27" s="96" t="s">
        <v>246</v>
      </c>
      <c r="E27" s="8" t="s">
        <v>247</v>
      </c>
      <c r="F27" s="8" t="s">
        <v>248</v>
      </c>
      <c r="G27" s="8" t="s">
        <v>249</v>
      </c>
      <c r="H27" s="78">
        <v>19.5</v>
      </c>
      <c r="I27" s="78" t="s">
        <v>64</v>
      </c>
      <c r="J27" s="80">
        <v>5</v>
      </c>
      <c r="K27" s="8" t="s">
        <v>250</v>
      </c>
      <c r="L27" s="8">
        <v>292</v>
      </c>
      <c r="M27" s="22" t="s">
        <v>251</v>
      </c>
    </row>
    <row r="28" spans="1:29" ht="52.8" x14ac:dyDescent="0.25">
      <c r="A28" s="77">
        <f t="shared" si="0"/>
        <v>27</v>
      </c>
      <c r="B28" s="8" t="s">
        <v>252</v>
      </c>
      <c r="C28" s="8" t="s">
        <v>253</v>
      </c>
      <c r="D28" s="96" t="s">
        <v>246</v>
      </c>
      <c r="E28" s="136" t="s">
        <v>254</v>
      </c>
      <c r="F28" s="135"/>
      <c r="G28" s="8" t="s">
        <v>249</v>
      </c>
      <c r="H28" s="78">
        <v>20</v>
      </c>
      <c r="I28" s="78" t="s">
        <v>64</v>
      </c>
      <c r="J28" s="80">
        <v>5</v>
      </c>
      <c r="K28" s="8" t="s">
        <v>250</v>
      </c>
      <c r="L28" s="8">
        <v>127</v>
      </c>
      <c r="M28" s="22" t="s">
        <v>255</v>
      </c>
    </row>
    <row r="29" spans="1:29" ht="28.5" customHeight="1" x14ac:dyDescent="0.25">
      <c r="A29" s="77">
        <f t="shared" si="0"/>
        <v>28</v>
      </c>
      <c r="B29" s="8" t="s">
        <v>256</v>
      </c>
      <c r="C29" s="8" t="s">
        <v>257</v>
      </c>
      <c r="D29" s="96" t="s">
        <v>246</v>
      </c>
      <c r="E29" s="8">
        <v>500</v>
      </c>
      <c r="F29" s="8" t="s">
        <v>258</v>
      </c>
      <c r="G29" s="8" t="s">
        <v>193</v>
      </c>
      <c r="H29" s="78">
        <v>27.9</v>
      </c>
      <c r="I29" s="79">
        <f t="shared" ref="I29:I50" si="2">ROUNDUP(H29/((E29*0.001)*(IF(RIGHT(F29, 1)="m", LEFT(F29, LEN(F29)-1), LEFT(F29, LEN(F29)-1)*0.9144))), 2)</f>
        <v>30.520000000000003</v>
      </c>
      <c r="J29" s="80">
        <v>5</v>
      </c>
      <c r="K29" s="8" t="s">
        <v>259</v>
      </c>
      <c r="L29" s="8">
        <v>37</v>
      </c>
      <c r="M29" s="22" t="s">
        <v>260</v>
      </c>
    </row>
    <row r="30" spans="1:29" ht="30" customHeight="1" x14ac:dyDescent="0.25">
      <c r="A30" s="77">
        <f t="shared" si="0"/>
        <v>29</v>
      </c>
      <c r="B30" s="8" t="s">
        <v>261</v>
      </c>
      <c r="C30" s="8" t="s">
        <v>262</v>
      </c>
      <c r="D30" s="96" t="s">
        <v>246</v>
      </c>
      <c r="E30" s="8">
        <v>48</v>
      </c>
      <c r="F30" s="8" t="s">
        <v>201</v>
      </c>
      <c r="G30" s="8" t="s">
        <v>193</v>
      </c>
      <c r="H30" s="8">
        <v>5.15</v>
      </c>
      <c r="I30" s="81">
        <f t="shared" si="2"/>
        <v>2.15</v>
      </c>
      <c r="J30" s="80">
        <v>5</v>
      </c>
      <c r="K30" s="8" t="s">
        <v>194</v>
      </c>
      <c r="L30" s="8">
        <v>8</v>
      </c>
      <c r="M30" s="22" t="s">
        <v>263</v>
      </c>
    </row>
    <row r="31" spans="1:29" ht="39.6" x14ac:dyDescent="0.25">
      <c r="A31" s="77">
        <f t="shared" si="0"/>
        <v>30</v>
      </c>
      <c r="B31" s="8" t="s">
        <v>264</v>
      </c>
      <c r="C31" s="11" t="s">
        <v>265</v>
      </c>
      <c r="D31" s="8" t="s">
        <v>266</v>
      </c>
      <c r="E31" s="8">
        <v>48</v>
      </c>
      <c r="F31" s="8" t="s">
        <v>228</v>
      </c>
      <c r="G31" s="8" t="s">
        <v>193</v>
      </c>
      <c r="H31" s="78">
        <v>4.5999999999999996</v>
      </c>
      <c r="I31" s="78">
        <f t="shared" si="2"/>
        <v>14.98</v>
      </c>
      <c r="J31" s="80">
        <v>5</v>
      </c>
      <c r="K31" s="8" t="s">
        <v>194</v>
      </c>
      <c r="L31" s="8">
        <v>516</v>
      </c>
      <c r="M31" s="3" t="s">
        <v>267</v>
      </c>
    </row>
    <row r="32" spans="1:29" ht="26.4" x14ac:dyDescent="0.25">
      <c r="A32" s="77">
        <f t="shared" si="0"/>
        <v>31</v>
      </c>
      <c r="B32" s="8" t="s">
        <v>268</v>
      </c>
      <c r="C32" s="8" t="s">
        <v>265</v>
      </c>
      <c r="D32" s="8" t="s">
        <v>266</v>
      </c>
      <c r="E32" s="8">
        <v>24</v>
      </c>
      <c r="F32" s="8" t="s">
        <v>228</v>
      </c>
      <c r="G32" s="8" t="s">
        <v>193</v>
      </c>
      <c r="H32" s="78">
        <v>2.2999999999999998</v>
      </c>
      <c r="I32" s="79">
        <f t="shared" si="2"/>
        <v>14.98</v>
      </c>
      <c r="J32" s="80">
        <v>5</v>
      </c>
      <c r="K32" s="8" t="s">
        <v>194</v>
      </c>
      <c r="L32" s="8">
        <v>378</v>
      </c>
      <c r="M32" s="3" t="s">
        <v>269</v>
      </c>
    </row>
    <row r="33" spans="1:13" ht="26.4" x14ac:dyDescent="0.25">
      <c r="A33" s="77">
        <f t="shared" si="0"/>
        <v>32</v>
      </c>
      <c r="B33" s="10" t="s">
        <v>270</v>
      </c>
      <c r="C33" s="7" t="s">
        <v>271</v>
      </c>
      <c r="D33" s="8" t="s">
        <v>266</v>
      </c>
      <c r="E33" s="8">
        <v>12</v>
      </c>
      <c r="F33" s="8" t="s">
        <v>272</v>
      </c>
      <c r="G33" s="8" t="s">
        <v>193</v>
      </c>
      <c r="H33" s="8">
        <v>1.33</v>
      </c>
      <c r="I33" s="78">
        <f t="shared" si="2"/>
        <v>3.0399999999999996</v>
      </c>
      <c r="J33" s="8">
        <v>4.8</v>
      </c>
      <c r="K33" s="8" t="s">
        <v>194</v>
      </c>
      <c r="L33" s="82">
        <v>263</v>
      </c>
    </row>
    <row r="34" spans="1:13" ht="26.4" x14ac:dyDescent="0.25">
      <c r="A34" s="77">
        <f t="shared" si="0"/>
        <v>33</v>
      </c>
      <c r="B34" s="10" t="s">
        <v>270</v>
      </c>
      <c r="C34" s="7" t="s">
        <v>271</v>
      </c>
      <c r="D34" s="8" t="s">
        <v>266</v>
      </c>
      <c r="E34" s="8">
        <v>18</v>
      </c>
      <c r="F34" s="8" t="s">
        <v>272</v>
      </c>
      <c r="G34" s="8" t="s">
        <v>193</v>
      </c>
      <c r="H34" s="8">
        <v>1.33</v>
      </c>
      <c r="I34" s="97">
        <f t="shared" si="2"/>
        <v>2.0299999999999998</v>
      </c>
      <c r="J34" s="8">
        <v>4.8</v>
      </c>
      <c r="K34" s="8" t="s">
        <v>194</v>
      </c>
      <c r="L34" s="82">
        <v>263</v>
      </c>
    </row>
    <row r="35" spans="1:13" ht="26.4" x14ac:dyDescent="0.25">
      <c r="A35" s="77">
        <f t="shared" si="0"/>
        <v>34</v>
      </c>
      <c r="B35" s="10" t="s">
        <v>270</v>
      </c>
      <c r="C35" s="7" t="s">
        <v>271</v>
      </c>
      <c r="D35" s="8" t="s">
        <v>266</v>
      </c>
      <c r="E35" s="8">
        <v>24</v>
      </c>
      <c r="F35" s="8" t="s">
        <v>272</v>
      </c>
      <c r="G35" s="8" t="s">
        <v>193</v>
      </c>
      <c r="H35" s="8">
        <v>0.71</v>
      </c>
      <c r="I35" s="78">
        <f t="shared" si="2"/>
        <v>0.81</v>
      </c>
      <c r="J35" s="8">
        <v>4.8</v>
      </c>
      <c r="K35" s="8" t="s">
        <v>194</v>
      </c>
      <c r="L35" s="82">
        <v>263</v>
      </c>
    </row>
    <row r="36" spans="1:13" ht="26.4" x14ac:dyDescent="0.25">
      <c r="A36" s="77">
        <f t="shared" si="0"/>
        <v>35</v>
      </c>
      <c r="B36" s="8" t="s">
        <v>273</v>
      </c>
      <c r="C36" s="8" t="s">
        <v>274</v>
      </c>
      <c r="D36" s="6" t="s">
        <v>275</v>
      </c>
      <c r="E36" s="8">
        <v>48</v>
      </c>
      <c r="F36" s="8" t="s">
        <v>276</v>
      </c>
      <c r="G36" s="8" t="s">
        <v>193</v>
      </c>
      <c r="H36" s="8">
        <v>3.75</v>
      </c>
      <c r="I36" s="98">
        <f t="shared" si="2"/>
        <v>0.78</v>
      </c>
      <c r="J36" s="8">
        <v>4.9000000000000004</v>
      </c>
      <c r="K36" s="8" t="s">
        <v>194</v>
      </c>
      <c r="L36" s="99">
        <v>17900</v>
      </c>
      <c r="M36" s="8"/>
    </row>
    <row r="37" spans="1:13" ht="26.4" x14ac:dyDescent="0.25">
      <c r="A37" s="77">
        <f t="shared" si="0"/>
        <v>36</v>
      </c>
      <c r="B37" s="8" t="s">
        <v>277</v>
      </c>
      <c r="C37" s="8" t="s">
        <v>278</v>
      </c>
      <c r="D37" s="6" t="s">
        <v>275</v>
      </c>
      <c r="E37" s="8">
        <v>48</v>
      </c>
      <c r="F37" s="8" t="s">
        <v>276</v>
      </c>
      <c r="G37" s="8" t="s">
        <v>193</v>
      </c>
      <c r="H37" s="8">
        <v>3.75</v>
      </c>
      <c r="I37" s="78">
        <f t="shared" si="2"/>
        <v>0.78</v>
      </c>
      <c r="J37" s="80">
        <v>5</v>
      </c>
      <c r="K37" s="8" t="s">
        <v>194</v>
      </c>
      <c r="L37" s="99">
        <v>5200</v>
      </c>
      <c r="M37" s="8"/>
    </row>
    <row r="38" spans="1:13" ht="26.4" x14ac:dyDescent="0.25">
      <c r="A38" s="77">
        <f t="shared" si="0"/>
        <v>37</v>
      </c>
      <c r="B38" s="8" t="s">
        <v>279</v>
      </c>
      <c r="C38" s="8" t="s">
        <v>274</v>
      </c>
      <c r="D38" s="6" t="s">
        <v>275</v>
      </c>
      <c r="E38" s="8">
        <v>24</v>
      </c>
      <c r="F38" s="8" t="s">
        <v>272</v>
      </c>
      <c r="G38" s="8" t="s">
        <v>193</v>
      </c>
      <c r="H38" s="78">
        <v>1.3</v>
      </c>
      <c r="I38" s="78">
        <f t="shared" si="2"/>
        <v>1.49</v>
      </c>
      <c r="J38" s="80">
        <v>5</v>
      </c>
      <c r="K38" s="8" t="s">
        <v>194</v>
      </c>
      <c r="L38" s="100">
        <v>3000</v>
      </c>
      <c r="M38" s="1" t="s">
        <v>280</v>
      </c>
    </row>
    <row r="39" spans="1:13" ht="26.4" x14ac:dyDescent="0.25">
      <c r="A39" s="77">
        <f t="shared" si="0"/>
        <v>38</v>
      </c>
      <c r="B39" s="8" t="s">
        <v>273</v>
      </c>
      <c r="C39" s="8" t="s">
        <v>274</v>
      </c>
      <c r="D39" s="6" t="s">
        <v>275</v>
      </c>
      <c r="E39" s="8">
        <v>72</v>
      </c>
      <c r="F39" s="8" t="s">
        <v>272</v>
      </c>
      <c r="G39" s="8" t="s">
        <v>193</v>
      </c>
      <c r="H39" s="78">
        <v>2.9</v>
      </c>
      <c r="I39" s="78">
        <f t="shared" si="2"/>
        <v>1.1100000000000001</v>
      </c>
      <c r="J39" s="80">
        <v>4.3</v>
      </c>
      <c r="K39" s="8" t="s">
        <v>194</v>
      </c>
      <c r="L39" s="100">
        <v>3000</v>
      </c>
      <c r="M39" s="8"/>
    </row>
    <row r="40" spans="1:13" ht="39.6" x14ac:dyDescent="0.25">
      <c r="A40" s="77">
        <f t="shared" si="0"/>
        <v>39</v>
      </c>
      <c r="B40" s="8" t="s">
        <v>281</v>
      </c>
      <c r="C40" s="8" t="s">
        <v>282</v>
      </c>
      <c r="D40" s="6" t="s">
        <v>275</v>
      </c>
      <c r="E40" s="8">
        <v>48</v>
      </c>
      <c r="F40" s="8" t="s">
        <v>283</v>
      </c>
      <c r="G40" s="8" t="s">
        <v>193</v>
      </c>
      <c r="H40" s="78">
        <v>3.9</v>
      </c>
      <c r="I40" s="101">
        <f t="shared" si="2"/>
        <v>0.99</v>
      </c>
      <c r="J40" s="80">
        <v>5</v>
      </c>
      <c r="K40" s="8" t="s">
        <v>194</v>
      </c>
      <c r="L40" s="99">
        <v>2300</v>
      </c>
      <c r="M40" s="1" t="s">
        <v>284</v>
      </c>
    </row>
    <row r="41" spans="1:13" ht="26.4" x14ac:dyDescent="0.25">
      <c r="A41" s="77">
        <f t="shared" si="0"/>
        <v>40</v>
      </c>
      <c r="B41" s="8" t="s">
        <v>285</v>
      </c>
      <c r="C41" s="8" t="s">
        <v>274</v>
      </c>
      <c r="D41" s="6" t="s">
        <v>275</v>
      </c>
      <c r="E41" s="8">
        <v>18</v>
      </c>
      <c r="F41" s="8" t="s">
        <v>272</v>
      </c>
      <c r="G41" s="8" t="s">
        <v>193</v>
      </c>
      <c r="H41" s="78">
        <v>1.1000000000000001</v>
      </c>
      <c r="I41" s="78">
        <f t="shared" si="2"/>
        <v>1.68</v>
      </c>
      <c r="J41" s="8">
        <v>4.9000000000000004</v>
      </c>
      <c r="K41" s="8" t="s">
        <v>194</v>
      </c>
      <c r="L41" s="102">
        <v>1800</v>
      </c>
    </row>
    <row r="42" spans="1:13" ht="26.4" x14ac:dyDescent="0.25">
      <c r="A42" s="77">
        <f t="shared" si="0"/>
        <v>41</v>
      </c>
      <c r="B42" s="8" t="s">
        <v>286</v>
      </c>
      <c r="C42" s="8" t="s">
        <v>274</v>
      </c>
      <c r="D42" s="6" t="s">
        <v>275</v>
      </c>
      <c r="E42" s="8">
        <v>48</v>
      </c>
      <c r="F42" s="8" t="s">
        <v>272</v>
      </c>
      <c r="G42" s="8" t="s">
        <v>193</v>
      </c>
      <c r="H42" s="78">
        <v>2</v>
      </c>
      <c r="I42" s="78">
        <f t="shared" si="2"/>
        <v>1.1399999999999999</v>
      </c>
      <c r="J42" s="80">
        <v>5</v>
      </c>
      <c r="K42" s="8" t="s">
        <v>194</v>
      </c>
      <c r="L42" s="102">
        <v>1500</v>
      </c>
    </row>
    <row r="43" spans="1:13" ht="39.6" x14ac:dyDescent="0.25">
      <c r="A43" s="77">
        <f t="shared" si="0"/>
        <v>42</v>
      </c>
      <c r="B43" s="8" t="s">
        <v>287</v>
      </c>
      <c r="C43" s="8" t="s">
        <v>288</v>
      </c>
      <c r="D43" s="6" t="s">
        <v>275</v>
      </c>
      <c r="E43" s="8">
        <v>48</v>
      </c>
      <c r="F43" s="8" t="s">
        <v>289</v>
      </c>
      <c r="G43" s="8" t="s">
        <v>193</v>
      </c>
      <c r="H43" s="78">
        <v>5.3</v>
      </c>
      <c r="I43" s="78">
        <f t="shared" si="2"/>
        <v>2.1999999999999997</v>
      </c>
      <c r="J43" s="8">
        <v>4.9000000000000004</v>
      </c>
      <c r="K43" s="8" t="s">
        <v>194</v>
      </c>
      <c r="L43" s="99">
        <v>1300</v>
      </c>
    </row>
    <row r="44" spans="1:13" ht="26.4" x14ac:dyDescent="0.25">
      <c r="A44" s="77">
        <f t="shared" si="0"/>
        <v>43</v>
      </c>
      <c r="B44" s="8" t="s">
        <v>290</v>
      </c>
      <c r="C44" s="8" t="s">
        <v>274</v>
      </c>
      <c r="D44" s="6" t="s">
        <v>275</v>
      </c>
      <c r="E44" s="8">
        <v>48</v>
      </c>
      <c r="F44" s="8" t="s">
        <v>283</v>
      </c>
      <c r="G44" s="8" t="s">
        <v>193</v>
      </c>
      <c r="H44" s="78">
        <v>3.9</v>
      </c>
      <c r="I44" s="103">
        <f t="shared" si="2"/>
        <v>0.99</v>
      </c>
      <c r="J44" s="80">
        <v>5</v>
      </c>
      <c r="K44" s="8" t="s">
        <v>194</v>
      </c>
      <c r="L44" s="102">
        <v>1200</v>
      </c>
      <c r="M44" s="1" t="s">
        <v>280</v>
      </c>
    </row>
    <row r="45" spans="1:13" ht="39.6" x14ac:dyDescent="0.25">
      <c r="A45" s="77">
        <f t="shared" si="0"/>
        <v>44</v>
      </c>
      <c r="B45" s="8" t="s">
        <v>291</v>
      </c>
      <c r="C45" s="8" t="s">
        <v>292</v>
      </c>
      <c r="D45" s="6" t="s">
        <v>275</v>
      </c>
      <c r="E45" s="8">
        <v>48</v>
      </c>
      <c r="F45" s="8" t="s">
        <v>289</v>
      </c>
      <c r="G45" s="8" t="s">
        <v>193</v>
      </c>
      <c r="H45" s="78">
        <v>5.8</v>
      </c>
      <c r="I45" s="104">
        <f t="shared" si="2"/>
        <v>2.4099999999999997</v>
      </c>
      <c r="J45" s="80">
        <v>5</v>
      </c>
      <c r="K45" s="8" t="s">
        <v>194</v>
      </c>
      <c r="L45" s="99">
        <v>1000</v>
      </c>
      <c r="M45" s="22" t="s">
        <v>293</v>
      </c>
    </row>
    <row r="46" spans="1:13" ht="26.4" x14ac:dyDescent="0.25">
      <c r="A46" s="77">
        <f t="shared" si="0"/>
        <v>45</v>
      </c>
      <c r="B46" s="8" t="s">
        <v>294</v>
      </c>
      <c r="C46" s="8" t="s">
        <v>274</v>
      </c>
      <c r="D46" s="6" t="s">
        <v>275</v>
      </c>
      <c r="E46" s="8">
        <v>48</v>
      </c>
      <c r="F46" s="8" t="s">
        <v>295</v>
      </c>
      <c r="G46" s="8" t="s">
        <v>193</v>
      </c>
      <c r="H46" s="78">
        <v>5.15</v>
      </c>
      <c r="I46" s="78">
        <f t="shared" si="2"/>
        <v>1.08</v>
      </c>
      <c r="J46" s="80">
        <v>5</v>
      </c>
      <c r="K46" s="8" t="s">
        <v>194</v>
      </c>
      <c r="L46" s="8">
        <v>986</v>
      </c>
    </row>
    <row r="47" spans="1:13" ht="26.4" x14ac:dyDescent="0.25">
      <c r="A47" s="77">
        <f t="shared" si="0"/>
        <v>46</v>
      </c>
      <c r="B47" s="8" t="s">
        <v>296</v>
      </c>
      <c r="C47" s="8" t="s">
        <v>274</v>
      </c>
      <c r="D47" s="6" t="s">
        <v>275</v>
      </c>
      <c r="E47" s="8">
        <v>12</v>
      </c>
      <c r="F47" s="8" t="s">
        <v>272</v>
      </c>
      <c r="G47" s="8" t="s">
        <v>193</v>
      </c>
      <c r="H47" s="78">
        <v>0.9</v>
      </c>
      <c r="I47" s="78">
        <f t="shared" si="2"/>
        <v>2.0599999999999996</v>
      </c>
      <c r="J47" s="80">
        <v>5</v>
      </c>
      <c r="K47" s="8" t="s">
        <v>194</v>
      </c>
      <c r="L47" s="8">
        <v>858</v>
      </c>
    </row>
    <row r="48" spans="1:13" ht="26.4" x14ac:dyDescent="0.25">
      <c r="A48" s="77">
        <f t="shared" si="0"/>
        <v>47</v>
      </c>
      <c r="B48" s="8" t="s">
        <v>297</v>
      </c>
      <c r="C48" s="8" t="s">
        <v>274</v>
      </c>
      <c r="D48" s="6" t="s">
        <v>275</v>
      </c>
      <c r="E48" s="8">
        <v>48</v>
      </c>
      <c r="F48" s="8" t="s">
        <v>289</v>
      </c>
      <c r="G48" s="8" t="s">
        <v>193</v>
      </c>
      <c r="H48" s="8">
        <v>4.45</v>
      </c>
      <c r="I48" s="78">
        <f t="shared" si="2"/>
        <v>1.85</v>
      </c>
      <c r="J48" s="80">
        <v>5</v>
      </c>
      <c r="K48" s="8" t="s">
        <v>194</v>
      </c>
      <c r="L48" s="9">
        <v>672</v>
      </c>
    </row>
    <row r="49" spans="1:13" ht="26.4" x14ac:dyDescent="0.25">
      <c r="A49" s="77">
        <f t="shared" si="0"/>
        <v>48</v>
      </c>
      <c r="B49" s="8" t="s">
        <v>298</v>
      </c>
      <c r="C49" s="8" t="s">
        <v>299</v>
      </c>
      <c r="D49" s="6" t="s">
        <v>275</v>
      </c>
      <c r="E49" s="8">
        <v>48</v>
      </c>
      <c r="F49" s="8" t="s">
        <v>300</v>
      </c>
      <c r="G49" s="8" t="s">
        <v>193</v>
      </c>
      <c r="H49" s="78">
        <v>3.5</v>
      </c>
      <c r="I49" s="78">
        <f t="shared" si="2"/>
        <v>1.6</v>
      </c>
      <c r="J49" s="8">
        <v>4.9000000000000004</v>
      </c>
      <c r="K49" s="8" t="s">
        <v>194</v>
      </c>
      <c r="L49" s="9">
        <v>479</v>
      </c>
      <c r="M49" s="12" t="s">
        <v>301</v>
      </c>
    </row>
    <row r="50" spans="1:13" ht="26.4" x14ac:dyDescent="0.25">
      <c r="A50" s="77">
        <f t="shared" si="0"/>
        <v>49</v>
      </c>
      <c r="B50" s="8" t="s">
        <v>302</v>
      </c>
      <c r="C50" s="8" t="s">
        <v>274</v>
      </c>
      <c r="D50" s="6" t="s">
        <v>275</v>
      </c>
      <c r="E50" s="8">
        <v>60</v>
      </c>
      <c r="F50" s="8" t="s">
        <v>272</v>
      </c>
      <c r="G50" s="8" t="s">
        <v>193</v>
      </c>
      <c r="H50" s="78">
        <v>2.5</v>
      </c>
      <c r="I50" s="78">
        <f t="shared" si="2"/>
        <v>1.1399999999999999</v>
      </c>
      <c r="J50" s="80">
        <v>5</v>
      </c>
      <c r="K50" s="8" t="s">
        <v>259</v>
      </c>
      <c r="L50" s="8">
        <v>37</v>
      </c>
      <c r="M50" s="8"/>
    </row>
    <row r="51" spans="1:13" ht="13.2" x14ac:dyDescent="0.25">
      <c r="A51" s="8"/>
      <c r="F51" s="8"/>
      <c r="J51" s="133">
        <f>AVERAGE(J2:J50)</f>
        <v>4.8530612244897977</v>
      </c>
    </row>
    <row r="52" spans="1:13" ht="13.2" x14ac:dyDescent="0.25">
      <c r="A52" s="8"/>
      <c r="L52" s="1">
        <f>SUM(L2:L50)</f>
        <v>48649</v>
      </c>
    </row>
    <row r="53" spans="1:13" ht="13.2" x14ac:dyDescent="0.25">
      <c r="A53" s="8"/>
    </row>
    <row r="54" spans="1:13" ht="13.2" x14ac:dyDescent="0.25">
      <c r="A54" s="8"/>
    </row>
    <row r="55" spans="1:13" ht="13.2" x14ac:dyDescent="0.25">
      <c r="A55" s="8"/>
    </row>
    <row r="56" spans="1:13" ht="13.2" x14ac:dyDescent="0.25">
      <c r="A56" s="8"/>
    </row>
  </sheetData>
  <mergeCells count="1">
    <mergeCell ref="E28:F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36"/>
  <sheetViews>
    <sheetView topLeftCell="A4" workbookViewId="0">
      <selection activeCell="K2" sqref="K2:K13"/>
    </sheetView>
  </sheetViews>
  <sheetFormatPr defaultColWidth="12.6640625" defaultRowHeight="15.75" customHeight="1" x14ac:dyDescent="0.25"/>
  <sheetData>
    <row r="1" spans="1:27" x14ac:dyDescent="0.25">
      <c r="A1" s="76" t="s">
        <v>176</v>
      </c>
      <c r="B1" s="76" t="s">
        <v>178</v>
      </c>
      <c r="C1" s="76" t="s">
        <v>179</v>
      </c>
      <c r="D1" s="76" t="s">
        <v>180</v>
      </c>
      <c r="E1" s="76" t="s">
        <v>181</v>
      </c>
      <c r="F1" s="76" t="s">
        <v>182</v>
      </c>
      <c r="G1" s="76" t="s">
        <v>183</v>
      </c>
      <c r="H1" s="76" t="s">
        <v>184</v>
      </c>
      <c r="I1" s="76" t="s">
        <v>185</v>
      </c>
      <c r="J1" s="76" t="s">
        <v>186</v>
      </c>
      <c r="K1" s="76" t="s">
        <v>187</v>
      </c>
      <c r="L1" s="76" t="s">
        <v>188</v>
      </c>
    </row>
    <row r="2" spans="1:27" x14ac:dyDescent="0.25">
      <c r="A2" s="77">
        <f t="shared" ref="A2:A13" si="0">ROW(A1)</f>
        <v>1</v>
      </c>
      <c r="B2" s="8" t="s">
        <v>303</v>
      </c>
      <c r="C2" s="8" t="s">
        <v>303</v>
      </c>
      <c r="D2" s="8">
        <v>18</v>
      </c>
      <c r="E2" s="8" t="s">
        <v>198</v>
      </c>
      <c r="F2" s="8" t="s">
        <v>193</v>
      </c>
      <c r="G2" s="78">
        <v>3.5</v>
      </c>
      <c r="H2" s="81">
        <f t="shared" ref="H2:H13" si="1">ROUNDUP(G2/((D2*0.001)*(IF(RIGHT(E2, 1)="m", LEFT(E2, LEN(E2)-1), LEFT(E2, LEN(E2)-1)*0.9144))), 2)</f>
        <v>21.270000000000003</v>
      </c>
      <c r="I2" s="80">
        <v>5</v>
      </c>
      <c r="J2" s="8" t="s">
        <v>259</v>
      </c>
      <c r="K2" s="8">
        <v>10</v>
      </c>
      <c r="L2" s="3"/>
    </row>
    <row r="3" spans="1:27" x14ac:dyDescent="0.25">
      <c r="A3" s="92">
        <f t="shared" si="0"/>
        <v>2</v>
      </c>
      <c r="B3" s="92" t="s">
        <v>94</v>
      </c>
      <c r="C3" s="92" t="s">
        <v>94</v>
      </c>
      <c r="D3" s="92">
        <v>48</v>
      </c>
      <c r="E3" s="92" t="s">
        <v>240</v>
      </c>
      <c r="F3" s="92" t="s">
        <v>193</v>
      </c>
      <c r="G3" s="93">
        <v>2.6</v>
      </c>
      <c r="H3" s="93">
        <f t="shared" si="1"/>
        <v>2.9699999999999998</v>
      </c>
      <c r="I3" s="92">
        <v>4.7</v>
      </c>
      <c r="J3" s="92" t="s">
        <v>259</v>
      </c>
      <c r="K3" s="92">
        <v>929</v>
      </c>
      <c r="L3" s="10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</row>
    <row r="4" spans="1:27" x14ac:dyDescent="0.25">
      <c r="A4" s="77">
        <f t="shared" si="0"/>
        <v>3</v>
      </c>
      <c r="B4" s="8" t="s">
        <v>94</v>
      </c>
      <c r="C4" s="8" t="s">
        <v>94</v>
      </c>
      <c r="D4" s="8">
        <v>24</v>
      </c>
      <c r="E4" s="8" t="s">
        <v>240</v>
      </c>
      <c r="F4" s="8" t="s">
        <v>193</v>
      </c>
      <c r="G4" s="78">
        <v>3</v>
      </c>
      <c r="H4" s="89">
        <f t="shared" si="1"/>
        <v>6.84</v>
      </c>
      <c r="I4" s="8">
        <v>4.8</v>
      </c>
      <c r="J4" s="8" t="s">
        <v>259</v>
      </c>
      <c r="K4" s="8">
        <v>4300</v>
      </c>
      <c r="L4" s="3"/>
    </row>
    <row r="5" spans="1:27" x14ac:dyDescent="0.25">
      <c r="A5" s="77">
        <f t="shared" si="0"/>
        <v>4</v>
      </c>
      <c r="B5" s="8" t="s">
        <v>304</v>
      </c>
      <c r="C5" s="8" t="s">
        <v>266</v>
      </c>
      <c r="D5" s="8">
        <v>48</v>
      </c>
      <c r="E5" s="8" t="s">
        <v>305</v>
      </c>
      <c r="F5" s="8" t="s">
        <v>193</v>
      </c>
      <c r="G5" s="78">
        <v>3.6</v>
      </c>
      <c r="H5" s="106">
        <f t="shared" si="1"/>
        <v>16.41</v>
      </c>
      <c r="I5" s="8">
        <v>4.5</v>
      </c>
      <c r="J5" s="8" t="s">
        <v>259</v>
      </c>
      <c r="K5" s="8">
        <v>780</v>
      </c>
      <c r="L5" s="3" t="s">
        <v>306</v>
      </c>
    </row>
    <row r="6" spans="1:27" x14ac:dyDescent="0.25">
      <c r="A6" s="77">
        <f t="shared" si="0"/>
        <v>5</v>
      </c>
      <c r="B6" s="8" t="s">
        <v>275</v>
      </c>
      <c r="C6" s="8" t="s">
        <v>275</v>
      </c>
      <c r="D6" s="8">
        <v>72</v>
      </c>
      <c r="E6" s="8" t="s">
        <v>283</v>
      </c>
      <c r="F6" s="8" t="s">
        <v>193</v>
      </c>
      <c r="G6" s="78">
        <v>7</v>
      </c>
      <c r="H6" s="78">
        <f t="shared" si="1"/>
        <v>1.19</v>
      </c>
      <c r="I6" s="8">
        <v>4.5</v>
      </c>
      <c r="J6" s="8" t="s">
        <v>259</v>
      </c>
      <c r="K6" s="8">
        <v>403</v>
      </c>
      <c r="L6" s="3"/>
    </row>
    <row r="7" spans="1:27" x14ac:dyDescent="0.25">
      <c r="A7" s="77">
        <f t="shared" si="0"/>
        <v>6</v>
      </c>
      <c r="B7" s="8" t="s">
        <v>275</v>
      </c>
      <c r="C7" s="8" t="s">
        <v>275</v>
      </c>
      <c r="D7" s="8">
        <v>60</v>
      </c>
      <c r="E7" s="8" t="s">
        <v>283</v>
      </c>
      <c r="F7" s="8" t="s">
        <v>193</v>
      </c>
      <c r="G7" s="78">
        <v>5</v>
      </c>
      <c r="H7" s="78">
        <f t="shared" si="1"/>
        <v>1.02</v>
      </c>
      <c r="I7" s="80">
        <v>5</v>
      </c>
      <c r="J7" s="8" t="s">
        <v>259</v>
      </c>
      <c r="K7" s="8">
        <v>32</v>
      </c>
      <c r="L7" s="3"/>
    </row>
    <row r="8" spans="1:27" x14ac:dyDescent="0.25">
      <c r="A8" s="77">
        <f t="shared" si="0"/>
        <v>7</v>
      </c>
      <c r="B8" s="8" t="s">
        <v>275</v>
      </c>
      <c r="C8" s="8" t="s">
        <v>275</v>
      </c>
      <c r="D8" s="8">
        <v>48</v>
      </c>
      <c r="E8" s="8" t="s">
        <v>283</v>
      </c>
      <c r="F8" s="8" t="s">
        <v>193</v>
      </c>
      <c r="G8" s="8">
        <v>2.99</v>
      </c>
      <c r="H8" s="98">
        <f t="shared" si="1"/>
        <v>0.76</v>
      </c>
      <c r="I8" s="8">
        <v>4.9000000000000004</v>
      </c>
      <c r="J8" s="8" t="s">
        <v>259</v>
      </c>
      <c r="K8" s="8">
        <v>107400</v>
      </c>
      <c r="L8" s="3" t="s">
        <v>307</v>
      </c>
    </row>
    <row r="9" spans="1:27" x14ac:dyDescent="0.25">
      <c r="A9" s="77">
        <f t="shared" si="0"/>
        <v>8</v>
      </c>
      <c r="B9" s="8" t="s">
        <v>275</v>
      </c>
      <c r="C9" s="8" t="s">
        <v>275</v>
      </c>
      <c r="D9" s="8">
        <v>48</v>
      </c>
      <c r="E9" s="8" t="s">
        <v>283</v>
      </c>
      <c r="F9" s="8" t="s">
        <v>193</v>
      </c>
      <c r="G9" s="78">
        <v>2.9</v>
      </c>
      <c r="H9" s="78">
        <f t="shared" si="1"/>
        <v>0.74</v>
      </c>
      <c r="I9" s="8">
        <v>4.9000000000000004</v>
      </c>
      <c r="J9" s="8" t="s">
        <v>259</v>
      </c>
      <c r="K9" s="8">
        <v>8300</v>
      </c>
      <c r="L9" s="3" t="s">
        <v>308</v>
      </c>
    </row>
    <row r="10" spans="1:27" x14ac:dyDescent="0.25">
      <c r="A10" s="77">
        <f t="shared" si="0"/>
        <v>9</v>
      </c>
      <c r="B10" s="8" t="s">
        <v>309</v>
      </c>
      <c r="C10" s="8" t="s">
        <v>275</v>
      </c>
      <c r="D10" s="8">
        <v>48</v>
      </c>
      <c r="E10" s="8" t="s">
        <v>201</v>
      </c>
      <c r="F10" s="8" t="s">
        <v>193</v>
      </c>
      <c r="G10" s="78">
        <v>3.5</v>
      </c>
      <c r="H10" s="104">
        <f t="shared" si="1"/>
        <v>1.46</v>
      </c>
      <c r="I10" s="8">
        <v>4.9000000000000004</v>
      </c>
      <c r="J10" s="8" t="s">
        <v>259</v>
      </c>
      <c r="K10" s="8">
        <v>6900</v>
      </c>
      <c r="L10" s="3" t="s">
        <v>310</v>
      </c>
    </row>
    <row r="11" spans="1:27" x14ac:dyDescent="0.25">
      <c r="A11" s="77">
        <f t="shared" si="0"/>
        <v>10</v>
      </c>
      <c r="B11" s="8" t="s">
        <v>86</v>
      </c>
      <c r="C11" s="8" t="s">
        <v>275</v>
      </c>
      <c r="D11" s="8">
        <v>48</v>
      </c>
      <c r="E11" s="8" t="s">
        <v>283</v>
      </c>
      <c r="F11" s="8" t="s">
        <v>193</v>
      </c>
      <c r="G11" s="78">
        <v>2.8</v>
      </c>
      <c r="H11" s="78">
        <f t="shared" si="1"/>
        <v>0.71</v>
      </c>
      <c r="I11" s="8">
        <v>4.8</v>
      </c>
      <c r="J11" s="8" t="s">
        <v>259</v>
      </c>
      <c r="K11" s="8">
        <v>2300</v>
      </c>
      <c r="L11" s="3" t="s">
        <v>308</v>
      </c>
    </row>
    <row r="12" spans="1:27" x14ac:dyDescent="0.25">
      <c r="A12" s="77">
        <f t="shared" si="0"/>
        <v>11</v>
      </c>
      <c r="B12" s="8" t="s">
        <v>275</v>
      </c>
      <c r="C12" s="8" t="s">
        <v>275</v>
      </c>
      <c r="D12" s="8">
        <v>48</v>
      </c>
      <c r="E12" s="8" t="s">
        <v>311</v>
      </c>
      <c r="F12" s="8" t="s">
        <v>193</v>
      </c>
      <c r="G12" s="78">
        <v>5.2</v>
      </c>
      <c r="H12" s="101">
        <f t="shared" si="1"/>
        <v>1.19</v>
      </c>
      <c r="I12" s="80">
        <v>5</v>
      </c>
      <c r="J12" s="8" t="s">
        <v>259</v>
      </c>
      <c r="K12" s="8">
        <v>103</v>
      </c>
      <c r="L12" s="3"/>
    </row>
    <row r="13" spans="1:27" x14ac:dyDescent="0.25">
      <c r="A13" s="77">
        <f t="shared" si="0"/>
        <v>12</v>
      </c>
      <c r="B13" s="8" t="s">
        <v>275</v>
      </c>
      <c r="C13" s="8" t="s">
        <v>275</v>
      </c>
      <c r="D13" s="8">
        <v>24</v>
      </c>
      <c r="E13" s="8" t="s">
        <v>312</v>
      </c>
      <c r="F13" s="8" t="s">
        <v>193</v>
      </c>
      <c r="G13" s="78">
        <v>1.2</v>
      </c>
      <c r="H13" s="78">
        <f t="shared" si="1"/>
        <v>1.25</v>
      </c>
      <c r="I13" s="8">
        <v>4.9000000000000004</v>
      </c>
      <c r="J13" s="8" t="s">
        <v>259</v>
      </c>
      <c r="K13" s="8">
        <v>16900</v>
      </c>
      <c r="L13" s="3"/>
    </row>
    <row r="14" spans="1:27" x14ac:dyDescent="0.25">
      <c r="A14" s="8"/>
      <c r="B14" s="8"/>
      <c r="C14" s="8"/>
      <c r="D14" s="8"/>
      <c r="E14" s="8"/>
      <c r="F14" s="8"/>
      <c r="G14" s="132">
        <f>SUM(G2:G13)</f>
        <v>43.29</v>
      </c>
      <c r="H14" s="8"/>
      <c r="I14" s="8"/>
      <c r="J14" s="8"/>
      <c r="K14" s="8"/>
      <c r="L14" s="3"/>
    </row>
    <row r="15" spans="1:27" x14ac:dyDescent="0.25">
      <c r="A15" s="8"/>
      <c r="B15" s="8"/>
      <c r="C15" s="8"/>
      <c r="E15" s="8"/>
      <c r="F15" s="8"/>
      <c r="G15" s="8"/>
      <c r="H15" s="8"/>
      <c r="I15" s="8"/>
      <c r="J15" s="8"/>
      <c r="K15" s="8"/>
      <c r="L15" s="3"/>
    </row>
    <row r="16" spans="1:27" x14ac:dyDescent="0.25">
      <c r="A16" s="8"/>
      <c r="B16" s="8"/>
      <c r="C16" s="8"/>
      <c r="D16" s="8"/>
      <c r="E16" s="8" t="s">
        <v>196</v>
      </c>
      <c r="F16" s="8">
        <f>SUM((K6:K13))</f>
        <v>142338</v>
      </c>
      <c r="G16" s="8"/>
      <c r="H16" s="8"/>
      <c r="I16" s="8"/>
      <c r="J16" s="8"/>
      <c r="K16" s="8"/>
      <c r="L16" s="3"/>
    </row>
    <row r="17" spans="1:12" x14ac:dyDescent="0.25">
      <c r="A17" s="8"/>
      <c r="B17" s="8"/>
      <c r="C17" s="8"/>
      <c r="D17" s="8"/>
      <c r="E17" s="8" t="s">
        <v>94</v>
      </c>
      <c r="F17" s="8">
        <f>SUM(K3:K4)</f>
        <v>5229</v>
      </c>
      <c r="G17" s="8"/>
      <c r="H17" s="8"/>
      <c r="I17" s="8"/>
      <c r="J17" s="8"/>
      <c r="K17" s="8"/>
      <c r="L17" s="3"/>
    </row>
    <row r="18" spans="1:12" x14ac:dyDescent="0.25">
      <c r="A18" s="8"/>
      <c r="B18" s="8"/>
      <c r="C18" s="8"/>
      <c r="D18" s="8"/>
      <c r="E18" s="8" t="s">
        <v>202</v>
      </c>
      <c r="F18" s="8">
        <v>780</v>
      </c>
      <c r="G18" s="8"/>
      <c r="H18" s="8"/>
      <c r="I18" s="8"/>
      <c r="J18" s="8"/>
      <c r="K18" s="8"/>
      <c r="L18" s="3"/>
    </row>
    <row r="19" spans="1:12" x14ac:dyDescent="0.25">
      <c r="A19" s="8"/>
      <c r="B19" s="8"/>
      <c r="C19" s="8"/>
      <c r="D19" s="8"/>
      <c r="E19" s="8" t="s">
        <v>313</v>
      </c>
      <c r="F19" s="8">
        <v>8</v>
      </c>
      <c r="G19" s="8"/>
      <c r="H19" s="8"/>
      <c r="I19" s="8"/>
      <c r="J19" s="8"/>
      <c r="K19" s="8"/>
      <c r="L19" s="3"/>
    </row>
    <row r="20" spans="1:12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3"/>
    </row>
    <row r="21" spans="1:12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3"/>
    </row>
    <row r="22" spans="1:12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3"/>
    </row>
    <row r="23" spans="1:12" x14ac:dyDescent="0.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3"/>
    </row>
    <row r="24" spans="1:12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3"/>
    </row>
    <row r="25" spans="1:12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3"/>
    </row>
    <row r="26" spans="1:12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3"/>
    </row>
    <row r="27" spans="1:12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3"/>
    </row>
    <row r="28" spans="1:12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3"/>
    </row>
    <row r="29" spans="1:12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3"/>
    </row>
    <row r="30" spans="1:12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3"/>
    </row>
    <row r="31" spans="1:12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3"/>
    </row>
    <row r="32" spans="1:12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3"/>
    </row>
    <row r="33" spans="1:12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3"/>
    </row>
    <row r="34" spans="1:12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3"/>
    </row>
    <row r="35" spans="1:12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3"/>
    </row>
    <row r="36" spans="1:12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53"/>
  <sheetViews>
    <sheetView topLeftCell="E1" workbookViewId="0">
      <selection activeCell="O3" sqref="O3:O7"/>
    </sheetView>
  </sheetViews>
  <sheetFormatPr defaultColWidth="12.6640625" defaultRowHeight="15.75" customHeight="1" x14ac:dyDescent="0.25"/>
  <sheetData>
    <row r="1" spans="1:15" x14ac:dyDescent="0.25">
      <c r="A1" s="76" t="s">
        <v>176</v>
      </c>
      <c r="B1" s="76" t="s">
        <v>178</v>
      </c>
      <c r="C1" s="76" t="s">
        <v>179</v>
      </c>
      <c r="D1" s="76" t="s">
        <v>180</v>
      </c>
      <c r="E1" s="76" t="s">
        <v>181</v>
      </c>
      <c r="F1" s="76" t="s">
        <v>182</v>
      </c>
      <c r="G1" s="76" t="s">
        <v>183</v>
      </c>
      <c r="H1" s="76" t="s">
        <v>184</v>
      </c>
      <c r="I1" s="76" t="s">
        <v>185</v>
      </c>
      <c r="J1" s="76" t="s">
        <v>186</v>
      </c>
      <c r="K1" s="76" t="s">
        <v>187</v>
      </c>
      <c r="L1" s="76" t="s">
        <v>188</v>
      </c>
    </row>
    <row r="2" spans="1:15" x14ac:dyDescent="0.25">
      <c r="A2" s="77">
        <f t="shared" ref="A2:A45" si="0">ROW(A1)</f>
        <v>1</v>
      </c>
      <c r="B2" s="8" t="s">
        <v>89</v>
      </c>
      <c r="C2" s="8" t="s">
        <v>191</v>
      </c>
      <c r="D2" s="8">
        <v>12</v>
      </c>
      <c r="E2" s="8" t="s">
        <v>198</v>
      </c>
      <c r="F2" s="8" t="s">
        <v>193</v>
      </c>
      <c r="G2" s="78">
        <v>1</v>
      </c>
      <c r="H2" s="81">
        <f t="shared" ref="H2:H45" si="1">ROUNDUP(G2/((D2*0.001)*(IF(RIGHT(E2, 1)="m", LEFT(E2, LEN(E2)-1), LEFT(E2, LEN(E2)-1)*0.9144))), 2)</f>
        <v>9.1199999999999992</v>
      </c>
      <c r="I2" s="80">
        <v>5</v>
      </c>
      <c r="J2" s="8" t="s">
        <v>194</v>
      </c>
      <c r="K2" s="82">
        <v>20900</v>
      </c>
    </row>
    <row r="3" spans="1:15" x14ac:dyDescent="0.25">
      <c r="A3" s="77">
        <f t="shared" si="0"/>
        <v>2</v>
      </c>
      <c r="B3" s="8" t="s">
        <v>89</v>
      </c>
      <c r="C3" s="8" t="s">
        <v>191</v>
      </c>
      <c r="D3" s="8">
        <v>18</v>
      </c>
      <c r="E3" s="8" t="s">
        <v>198</v>
      </c>
      <c r="F3" s="8" t="s">
        <v>193</v>
      </c>
      <c r="G3" s="78">
        <v>1.5</v>
      </c>
      <c r="H3" s="78">
        <f t="shared" si="1"/>
        <v>9.1199999999999992</v>
      </c>
      <c r="I3" s="80">
        <v>5</v>
      </c>
      <c r="J3" s="8" t="s">
        <v>194</v>
      </c>
      <c r="K3" s="82">
        <v>20900</v>
      </c>
      <c r="N3" s="1" t="s">
        <v>314</v>
      </c>
      <c r="O3" s="1">
        <f>SUM(K35:K45)</f>
        <v>248200</v>
      </c>
    </row>
    <row r="4" spans="1:15" x14ac:dyDescent="0.25">
      <c r="A4" s="77">
        <f t="shared" si="0"/>
        <v>3</v>
      </c>
      <c r="B4" s="8" t="s">
        <v>89</v>
      </c>
      <c r="C4" s="8" t="s">
        <v>191</v>
      </c>
      <c r="D4" s="8">
        <v>24</v>
      </c>
      <c r="E4" s="8" t="s">
        <v>198</v>
      </c>
      <c r="F4" s="8" t="s">
        <v>193</v>
      </c>
      <c r="G4" s="78">
        <v>2</v>
      </c>
      <c r="H4" s="78">
        <f t="shared" si="1"/>
        <v>9.1199999999999992</v>
      </c>
      <c r="I4" s="80">
        <v>5</v>
      </c>
      <c r="J4" s="8" t="s">
        <v>194</v>
      </c>
      <c r="K4" s="82">
        <v>20900</v>
      </c>
      <c r="N4" s="12" t="s">
        <v>315</v>
      </c>
      <c r="O4" s="1">
        <f>SUM(K27:K34)</f>
        <v>214829</v>
      </c>
    </row>
    <row r="5" spans="1:15" x14ac:dyDescent="0.25">
      <c r="A5" s="77">
        <f t="shared" si="0"/>
        <v>4</v>
      </c>
      <c r="B5" s="8" t="s">
        <v>89</v>
      </c>
      <c r="C5" s="8" t="s">
        <v>191</v>
      </c>
      <c r="D5" s="8">
        <v>48</v>
      </c>
      <c r="E5" s="8" t="s">
        <v>198</v>
      </c>
      <c r="F5" s="8" t="s">
        <v>193</v>
      </c>
      <c r="G5" s="78">
        <v>4</v>
      </c>
      <c r="H5" s="78">
        <f t="shared" si="1"/>
        <v>9.1199999999999992</v>
      </c>
      <c r="I5" s="80">
        <v>5</v>
      </c>
      <c r="J5" s="8" t="s">
        <v>194</v>
      </c>
      <c r="K5" s="82">
        <v>20900</v>
      </c>
      <c r="N5" s="1" t="s">
        <v>313</v>
      </c>
      <c r="O5" s="1">
        <f>SUM(K2:K11)</f>
        <v>104989</v>
      </c>
    </row>
    <row r="6" spans="1:15" x14ac:dyDescent="0.25">
      <c r="A6" s="77">
        <f t="shared" si="0"/>
        <v>5</v>
      </c>
      <c r="B6" s="8" t="s">
        <v>91</v>
      </c>
      <c r="C6" s="8" t="s">
        <v>191</v>
      </c>
      <c r="D6" s="8">
        <v>12</v>
      </c>
      <c r="E6" s="8" t="s">
        <v>198</v>
      </c>
      <c r="F6" s="8" t="s">
        <v>193</v>
      </c>
      <c r="G6" s="78">
        <v>2.4</v>
      </c>
      <c r="H6" s="78">
        <f t="shared" si="1"/>
        <v>21.880000000000003</v>
      </c>
      <c r="I6" s="8">
        <v>4.9000000000000004</v>
      </c>
      <c r="J6" s="8" t="s">
        <v>194</v>
      </c>
      <c r="K6" s="82">
        <v>6900</v>
      </c>
      <c r="L6" s="3" t="s">
        <v>316</v>
      </c>
      <c r="N6" s="1" t="s">
        <v>94</v>
      </c>
      <c r="O6" s="1">
        <f>SUM(K20:K26)</f>
        <v>36600</v>
      </c>
    </row>
    <row r="7" spans="1:15" x14ac:dyDescent="0.25">
      <c r="A7" s="77">
        <f t="shared" si="0"/>
        <v>6</v>
      </c>
      <c r="B7" s="8" t="s">
        <v>91</v>
      </c>
      <c r="C7" s="8" t="s">
        <v>191</v>
      </c>
      <c r="D7" s="8">
        <v>18</v>
      </c>
      <c r="E7" s="8" t="s">
        <v>198</v>
      </c>
      <c r="F7" s="8" t="s">
        <v>193</v>
      </c>
      <c r="G7" s="78">
        <v>3.6</v>
      </c>
      <c r="H7" s="78">
        <f t="shared" si="1"/>
        <v>21.880000000000003</v>
      </c>
      <c r="I7" s="8">
        <v>4.9000000000000004</v>
      </c>
      <c r="J7" s="8" t="s">
        <v>194</v>
      </c>
      <c r="K7" s="82">
        <v>6900</v>
      </c>
      <c r="L7" s="3"/>
      <c r="N7" s="1" t="s">
        <v>204</v>
      </c>
      <c r="O7" s="1">
        <f>SUM(K12:K19)</f>
        <v>21367</v>
      </c>
    </row>
    <row r="8" spans="1:15" x14ac:dyDescent="0.25">
      <c r="A8" s="77">
        <f t="shared" si="0"/>
        <v>7</v>
      </c>
      <c r="B8" s="8" t="s">
        <v>91</v>
      </c>
      <c r="C8" s="8" t="s">
        <v>191</v>
      </c>
      <c r="D8" s="8">
        <v>24</v>
      </c>
      <c r="E8" s="8" t="s">
        <v>198</v>
      </c>
      <c r="F8" s="8" t="s">
        <v>193</v>
      </c>
      <c r="G8" s="78">
        <v>4.8</v>
      </c>
      <c r="H8" s="78">
        <f t="shared" si="1"/>
        <v>21.880000000000003</v>
      </c>
      <c r="I8" s="8">
        <v>4.9000000000000004</v>
      </c>
      <c r="J8" s="8" t="s">
        <v>194</v>
      </c>
      <c r="K8" s="82">
        <v>6900</v>
      </c>
      <c r="L8" s="3"/>
    </row>
    <row r="9" spans="1:15" x14ac:dyDescent="0.25">
      <c r="A9" s="77">
        <f t="shared" si="0"/>
        <v>8</v>
      </c>
      <c r="B9" s="8" t="s">
        <v>317</v>
      </c>
      <c r="C9" s="8" t="s">
        <v>191</v>
      </c>
      <c r="D9" s="8">
        <v>10</v>
      </c>
      <c r="E9" s="8" t="s">
        <v>318</v>
      </c>
      <c r="F9" s="8" t="s">
        <v>193</v>
      </c>
      <c r="G9" s="8">
        <v>5.5</v>
      </c>
      <c r="H9" s="78">
        <f t="shared" si="1"/>
        <v>68.75</v>
      </c>
      <c r="I9" s="8">
        <v>4.9000000000000004</v>
      </c>
      <c r="J9" s="8" t="s">
        <v>194</v>
      </c>
      <c r="K9" s="82">
        <v>301</v>
      </c>
      <c r="L9" s="1" t="s">
        <v>319</v>
      </c>
    </row>
    <row r="10" spans="1:15" x14ac:dyDescent="0.25">
      <c r="A10" s="77">
        <f t="shared" si="0"/>
        <v>9</v>
      </c>
      <c r="B10" s="8" t="s">
        <v>317</v>
      </c>
      <c r="C10" s="8" t="s">
        <v>191</v>
      </c>
      <c r="D10" s="8">
        <v>10</v>
      </c>
      <c r="E10" s="8" t="s">
        <v>318</v>
      </c>
      <c r="F10" s="8" t="s">
        <v>193</v>
      </c>
      <c r="G10" s="8">
        <v>3.5</v>
      </c>
      <c r="H10" s="78">
        <f t="shared" si="1"/>
        <v>43.75</v>
      </c>
      <c r="I10" s="8">
        <v>4.9000000000000004</v>
      </c>
      <c r="J10" s="8" t="s">
        <v>194</v>
      </c>
      <c r="K10" s="82">
        <v>301</v>
      </c>
      <c r="L10" s="1" t="s">
        <v>320</v>
      </c>
    </row>
    <row r="11" spans="1:15" x14ac:dyDescent="0.25">
      <c r="A11" s="77">
        <f t="shared" si="0"/>
        <v>10</v>
      </c>
      <c r="B11" s="8" t="s">
        <v>321</v>
      </c>
      <c r="C11" s="8" t="s">
        <v>191</v>
      </c>
      <c r="D11" s="8">
        <v>48</v>
      </c>
      <c r="E11" s="8" t="s">
        <v>322</v>
      </c>
      <c r="F11" s="8" t="s">
        <v>193</v>
      </c>
      <c r="G11" s="78">
        <v>9.6</v>
      </c>
      <c r="H11" s="78">
        <f t="shared" si="1"/>
        <v>7.3</v>
      </c>
      <c r="I11" s="80">
        <v>5</v>
      </c>
      <c r="J11" s="8" t="s">
        <v>194</v>
      </c>
      <c r="K11" s="8">
        <v>87</v>
      </c>
    </row>
    <row r="12" spans="1:15" x14ac:dyDescent="0.25">
      <c r="A12" s="77">
        <f t="shared" si="0"/>
        <v>11</v>
      </c>
      <c r="B12" s="8" t="s">
        <v>323</v>
      </c>
      <c r="C12" s="8" t="s">
        <v>217</v>
      </c>
      <c r="D12" s="8">
        <v>9</v>
      </c>
      <c r="E12" s="8" t="s">
        <v>312</v>
      </c>
      <c r="F12" s="8" t="s">
        <v>193</v>
      </c>
      <c r="G12" s="78">
        <v>1.8</v>
      </c>
      <c r="H12" s="78">
        <f t="shared" si="1"/>
        <v>5</v>
      </c>
      <c r="I12" s="80">
        <v>5</v>
      </c>
      <c r="J12" s="8" t="s">
        <v>194</v>
      </c>
      <c r="K12" s="8">
        <v>11700</v>
      </c>
      <c r="L12" s="22" t="s">
        <v>324</v>
      </c>
    </row>
    <row r="13" spans="1:15" x14ac:dyDescent="0.25">
      <c r="A13" s="77">
        <f t="shared" si="0"/>
        <v>12</v>
      </c>
      <c r="B13" s="107" t="s">
        <v>325</v>
      </c>
      <c r="C13" s="8" t="s">
        <v>217</v>
      </c>
      <c r="D13" s="107">
        <v>72</v>
      </c>
      <c r="E13" s="107" t="s">
        <v>201</v>
      </c>
      <c r="F13" s="107" t="s">
        <v>193</v>
      </c>
      <c r="G13" s="108">
        <v>3</v>
      </c>
      <c r="H13" s="108">
        <f t="shared" si="1"/>
        <v>0.84</v>
      </c>
      <c r="I13" s="109">
        <v>5</v>
      </c>
      <c r="J13" s="107" t="s">
        <v>194</v>
      </c>
      <c r="K13" s="110">
        <v>1300</v>
      </c>
      <c r="L13" s="22"/>
    </row>
    <row r="14" spans="1:15" x14ac:dyDescent="0.25">
      <c r="A14" s="77">
        <f t="shared" si="0"/>
        <v>13</v>
      </c>
      <c r="B14" s="107" t="s">
        <v>325</v>
      </c>
      <c r="C14" s="8" t="s">
        <v>217</v>
      </c>
      <c r="D14" s="107">
        <v>72</v>
      </c>
      <c r="E14" s="107" t="s">
        <v>326</v>
      </c>
      <c r="F14" s="107" t="s">
        <v>193</v>
      </c>
      <c r="G14" s="108">
        <v>4.2</v>
      </c>
      <c r="H14" s="108">
        <f t="shared" si="1"/>
        <v>0.84</v>
      </c>
      <c r="I14" s="109">
        <v>5</v>
      </c>
      <c r="J14" s="107" t="s">
        <v>194</v>
      </c>
      <c r="K14" s="110">
        <v>1300</v>
      </c>
      <c r="L14" s="22"/>
    </row>
    <row r="15" spans="1:15" x14ac:dyDescent="0.25">
      <c r="A15" s="77">
        <f t="shared" si="0"/>
        <v>14</v>
      </c>
      <c r="B15" s="8" t="s">
        <v>95</v>
      </c>
      <c r="C15" s="8" t="s">
        <v>217</v>
      </c>
      <c r="D15" s="8">
        <v>48</v>
      </c>
      <c r="E15" s="8" t="s">
        <v>218</v>
      </c>
      <c r="F15" s="8" t="s">
        <v>193</v>
      </c>
      <c r="G15" s="8">
        <v>8.75</v>
      </c>
      <c r="H15" s="86">
        <f t="shared" si="1"/>
        <v>6.08</v>
      </c>
      <c r="I15" s="80">
        <v>5</v>
      </c>
      <c r="J15" s="8" t="s">
        <v>194</v>
      </c>
      <c r="K15" s="8">
        <v>1000</v>
      </c>
      <c r="L15" s="22" t="s">
        <v>327</v>
      </c>
    </row>
    <row r="16" spans="1:15" x14ac:dyDescent="0.25">
      <c r="A16" s="77">
        <f t="shared" si="0"/>
        <v>15</v>
      </c>
      <c r="B16" s="8" t="s">
        <v>96</v>
      </c>
      <c r="C16" s="8" t="s">
        <v>217</v>
      </c>
      <c r="D16" s="8">
        <v>48</v>
      </c>
      <c r="E16" s="8" t="s">
        <v>322</v>
      </c>
      <c r="F16" s="8" t="s">
        <v>193</v>
      </c>
      <c r="G16" s="78">
        <v>12</v>
      </c>
      <c r="H16" s="78">
        <f t="shared" si="1"/>
        <v>9.1199999999999992</v>
      </c>
      <c r="I16" s="8">
        <v>4.9000000000000004</v>
      </c>
      <c r="J16" s="8" t="s">
        <v>194</v>
      </c>
      <c r="K16" s="82">
        <v>284</v>
      </c>
    </row>
    <row r="17" spans="1:27" x14ac:dyDescent="0.25">
      <c r="A17" s="77">
        <f t="shared" si="0"/>
        <v>16</v>
      </c>
      <c r="B17" s="8" t="s">
        <v>96</v>
      </c>
      <c r="C17" s="8" t="s">
        <v>217</v>
      </c>
      <c r="D17" s="8">
        <v>72</v>
      </c>
      <c r="E17" s="8" t="s">
        <v>322</v>
      </c>
      <c r="F17" s="8" t="s">
        <v>193</v>
      </c>
      <c r="G17" s="78">
        <v>18</v>
      </c>
      <c r="H17" s="78">
        <f t="shared" si="1"/>
        <v>9.1199999999999992</v>
      </c>
      <c r="I17" s="8">
        <v>4.9000000000000004</v>
      </c>
      <c r="J17" s="8" t="s">
        <v>194</v>
      </c>
      <c r="K17" s="82">
        <v>284</v>
      </c>
    </row>
    <row r="18" spans="1:27" x14ac:dyDescent="0.25">
      <c r="A18" s="77">
        <f t="shared" si="0"/>
        <v>17</v>
      </c>
      <c r="B18" s="8" t="s">
        <v>328</v>
      </c>
      <c r="C18" s="8" t="s">
        <v>217</v>
      </c>
      <c r="D18" s="8">
        <v>48</v>
      </c>
      <c r="E18" s="8" t="s">
        <v>272</v>
      </c>
      <c r="F18" s="8" t="s">
        <v>193</v>
      </c>
      <c r="G18" s="78">
        <v>3.6</v>
      </c>
      <c r="H18" s="78">
        <f t="shared" si="1"/>
        <v>2.0599999999999996</v>
      </c>
      <c r="I18" s="80">
        <v>5</v>
      </c>
      <c r="J18" s="8" t="s">
        <v>194</v>
      </c>
      <c r="K18" s="8">
        <v>99</v>
      </c>
    </row>
    <row r="19" spans="1:27" x14ac:dyDescent="0.25">
      <c r="A19" s="77">
        <f t="shared" si="0"/>
        <v>18</v>
      </c>
      <c r="B19" s="8" t="s">
        <v>94</v>
      </c>
      <c r="C19" s="8" t="s">
        <v>94</v>
      </c>
      <c r="D19" s="8">
        <v>12</v>
      </c>
      <c r="E19" s="8" t="s">
        <v>240</v>
      </c>
      <c r="F19" s="8" t="s">
        <v>193</v>
      </c>
      <c r="G19" s="78">
        <v>0.7</v>
      </c>
      <c r="H19" s="78">
        <f t="shared" si="1"/>
        <v>3.19</v>
      </c>
      <c r="I19" s="80">
        <v>5</v>
      </c>
      <c r="J19" s="8" t="s">
        <v>194</v>
      </c>
      <c r="K19" s="82">
        <v>5400</v>
      </c>
      <c r="L19" s="22"/>
    </row>
    <row r="20" spans="1:27" x14ac:dyDescent="0.25">
      <c r="A20" s="77">
        <f t="shared" si="0"/>
        <v>19</v>
      </c>
      <c r="B20" s="8" t="s">
        <v>94</v>
      </c>
      <c r="C20" s="8" t="s">
        <v>94</v>
      </c>
      <c r="D20" s="8">
        <v>18</v>
      </c>
      <c r="E20" s="8" t="s">
        <v>240</v>
      </c>
      <c r="F20" s="8" t="s">
        <v>193</v>
      </c>
      <c r="G20" s="78">
        <v>1</v>
      </c>
      <c r="H20" s="78">
        <f t="shared" si="1"/>
        <v>3.0399999999999996</v>
      </c>
      <c r="I20" s="80">
        <v>5</v>
      </c>
      <c r="J20" s="8" t="s">
        <v>194</v>
      </c>
      <c r="K20" s="82">
        <v>5400</v>
      </c>
      <c r="L20" s="22"/>
    </row>
    <row r="21" spans="1:27" x14ac:dyDescent="0.25">
      <c r="A21" s="77">
        <f t="shared" si="0"/>
        <v>20</v>
      </c>
      <c r="B21" s="8" t="s">
        <v>94</v>
      </c>
      <c r="C21" s="8" t="s">
        <v>94</v>
      </c>
      <c r="D21" s="8">
        <v>24</v>
      </c>
      <c r="E21" s="8" t="s">
        <v>240</v>
      </c>
      <c r="F21" s="8" t="s">
        <v>193</v>
      </c>
      <c r="G21" s="78">
        <v>1.3</v>
      </c>
      <c r="H21" s="89">
        <f t="shared" si="1"/>
        <v>2.9699999999999998</v>
      </c>
      <c r="I21" s="80">
        <v>5</v>
      </c>
      <c r="J21" s="8" t="s">
        <v>194</v>
      </c>
      <c r="K21" s="82">
        <v>5400</v>
      </c>
      <c r="L21" s="22"/>
    </row>
    <row r="22" spans="1:27" x14ac:dyDescent="0.25">
      <c r="A22" s="77">
        <f t="shared" si="0"/>
        <v>21</v>
      </c>
      <c r="B22" s="8" t="s">
        <v>94</v>
      </c>
      <c r="C22" s="8" t="s">
        <v>94</v>
      </c>
      <c r="D22" s="8">
        <v>36</v>
      </c>
      <c r="E22" s="8" t="s">
        <v>240</v>
      </c>
      <c r="F22" s="8" t="s">
        <v>193</v>
      </c>
      <c r="G22" s="78">
        <v>2.1</v>
      </c>
      <c r="H22" s="78">
        <f t="shared" si="1"/>
        <v>3.19</v>
      </c>
      <c r="I22" s="80">
        <v>5</v>
      </c>
      <c r="J22" s="8" t="s">
        <v>194</v>
      </c>
      <c r="K22" s="82">
        <v>5400</v>
      </c>
      <c r="L22" s="22"/>
    </row>
    <row r="23" spans="1:27" x14ac:dyDescent="0.25">
      <c r="A23" s="92">
        <f t="shared" si="0"/>
        <v>22</v>
      </c>
      <c r="B23" s="92" t="s">
        <v>94</v>
      </c>
      <c r="C23" s="92" t="s">
        <v>94</v>
      </c>
      <c r="D23" s="92">
        <v>48</v>
      </c>
      <c r="E23" s="92" t="s">
        <v>240</v>
      </c>
      <c r="F23" s="92" t="s">
        <v>193</v>
      </c>
      <c r="G23" s="93">
        <v>2.6</v>
      </c>
      <c r="H23" s="93">
        <f t="shared" si="1"/>
        <v>2.9699999999999998</v>
      </c>
      <c r="I23" s="94">
        <v>5</v>
      </c>
      <c r="J23" s="92" t="s">
        <v>194</v>
      </c>
      <c r="K23" s="92">
        <v>5400</v>
      </c>
      <c r="L23" s="111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</row>
    <row r="24" spans="1:27" x14ac:dyDescent="0.25">
      <c r="A24" s="77">
        <f t="shared" si="0"/>
        <v>23</v>
      </c>
      <c r="B24" s="8" t="s">
        <v>94</v>
      </c>
      <c r="C24" s="8" t="s">
        <v>94</v>
      </c>
      <c r="D24" s="8">
        <v>60</v>
      </c>
      <c r="E24" s="8" t="s">
        <v>240</v>
      </c>
      <c r="F24" s="8" t="s">
        <v>193</v>
      </c>
      <c r="G24" s="78">
        <v>3.3</v>
      </c>
      <c r="H24" s="78">
        <f t="shared" si="1"/>
        <v>3.01</v>
      </c>
      <c r="I24" s="80">
        <v>5</v>
      </c>
      <c r="J24" s="8" t="s">
        <v>194</v>
      </c>
      <c r="K24" s="82">
        <v>5400</v>
      </c>
      <c r="L24" s="22"/>
    </row>
    <row r="25" spans="1:27" x14ac:dyDescent="0.25">
      <c r="A25" s="77">
        <f t="shared" si="0"/>
        <v>24</v>
      </c>
      <c r="B25" s="8" t="s">
        <v>94</v>
      </c>
      <c r="C25" s="8" t="s">
        <v>94</v>
      </c>
      <c r="D25" s="8">
        <v>72</v>
      </c>
      <c r="E25" s="8" t="s">
        <v>240</v>
      </c>
      <c r="F25" s="8" t="s">
        <v>193</v>
      </c>
      <c r="G25" s="78">
        <v>3.9</v>
      </c>
      <c r="H25" s="78">
        <f t="shared" si="1"/>
        <v>2.9699999999999998</v>
      </c>
      <c r="I25" s="80">
        <v>5</v>
      </c>
      <c r="J25" s="8" t="s">
        <v>194</v>
      </c>
      <c r="K25" s="82">
        <v>5400</v>
      </c>
      <c r="L25" s="22"/>
    </row>
    <row r="26" spans="1:27" x14ac:dyDescent="0.25">
      <c r="A26" s="77">
        <f t="shared" si="0"/>
        <v>25</v>
      </c>
      <c r="B26" s="8" t="s">
        <v>329</v>
      </c>
      <c r="C26" s="8" t="s">
        <v>266</v>
      </c>
      <c r="D26" s="8">
        <v>48</v>
      </c>
      <c r="E26" s="8" t="s">
        <v>330</v>
      </c>
      <c r="F26" s="8" t="s">
        <v>193</v>
      </c>
      <c r="G26" s="78">
        <v>10</v>
      </c>
      <c r="H26" s="78">
        <f t="shared" si="1"/>
        <v>9.1199999999999992</v>
      </c>
      <c r="I26" s="80">
        <v>5</v>
      </c>
      <c r="J26" s="8" t="s">
        <v>194</v>
      </c>
      <c r="K26" s="8">
        <v>4200</v>
      </c>
      <c r="L26" s="22" t="s">
        <v>331</v>
      </c>
    </row>
    <row r="27" spans="1:27" x14ac:dyDescent="0.25">
      <c r="A27" s="77">
        <f t="shared" si="0"/>
        <v>26</v>
      </c>
      <c r="B27" s="8" t="s">
        <v>329</v>
      </c>
      <c r="C27" s="8" t="s">
        <v>266</v>
      </c>
      <c r="D27" s="8">
        <v>24</v>
      </c>
      <c r="E27" s="8" t="s">
        <v>305</v>
      </c>
      <c r="F27" s="8" t="s">
        <v>193</v>
      </c>
      <c r="G27" s="78">
        <v>1</v>
      </c>
      <c r="H27" s="106">
        <f t="shared" si="1"/>
        <v>9.1199999999999992</v>
      </c>
      <c r="I27" s="8">
        <v>4.9000000000000004</v>
      </c>
      <c r="J27" s="8" t="s">
        <v>194</v>
      </c>
      <c r="K27" s="82">
        <v>42700</v>
      </c>
      <c r="L27" s="22" t="s">
        <v>331</v>
      </c>
    </row>
    <row r="28" spans="1:27" x14ac:dyDescent="0.25">
      <c r="A28" s="77">
        <f t="shared" si="0"/>
        <v>27</v>
      </c>
      <c r="B28" s="8" t="s">
        <v>329</v>
      </c>
      <c r="C28" s="8" t="s">
        <v>266</v>
      </c>
      <c r="D28" s="8">
        <v>36</v>
      </c>
      <c r="E28" s="8" t="s">
        <v>305</v>
      </c>
      <c r="F28" s="8" t="s">
        <v>193</v>
      </c>
      <c r="G28" s="78">
        <v>1.5</v>
      </c>
      <c r="H28" s="78">
        <f t="shared" si="1"/>
        <v>9.1199999999999992</v>
      </c>
      <c r="I28" s="8">
        <v>4.9000000000000004</v>
      </c>
      <c r="J28" s="8" t="s">
        <v>194</v>
      </c>
      <c r="K28" s="82">
        <v>42700</v>
      </c>
      <c r="L28" s="22"/>
    </row>
    <row r="29" spans="1:27" x14ac:dyDescent="0.25">
      <c r="A29" s="77">
        <f t="shared" si="0"/>
        <v>28</v>
      </c>
      <c r="B29" s="8" t="s">
        <v>329</v>
      </c>
      <c r="C29" s="8" t="s">
        <v>266</v>
      </c>
      <c r="D29" s="8">
        <v>48</v>
      </c>
      <c r="E29" s="8" t="s">
        <v>305</v>
      </c>
      <c r="F29" s="8" t="s">
        <v>193</v>
      </c>
      <c r="G29" s="78">
        <v>2</v>
      </c>
      <c r="H29" s="78">
        <f t="shared" si="1"/>
        <v>9.1199999999999992</v>
      </c>
      <c r="I29" s="8">
        <v>4.9000000000000004</v>
      </c>
      <c r="J29" s="8" t="s">
        <v>194</v>
      </c>
      <c r="K29" s="82">
        <v>42700</v>
      </c>
      <c r="L29" s="22"/>
    </row>
    <row r="30" spans="1:27" x14ac:dyDescent="0.25">
      <c r="A30" s="77">
        <f t="shared" si="0"/>
        <v>29</v>
      </c>
      <c r="B30" s="8" t="s">
        <v>329</v>
      </c>
      <c r="C30" s="8" t="s">
        <v>266</v>
      </c>
      <c r="D30" s="8">
        <v>60</v>
      </c>
      <c r="E30" s="8" t="s">
        <v>305</v>
      </c>
      <c r="F30" s="8" t="s">
        <v>193</v>
      </c>
      <c r="G30" s="78">
        <v>3</v>
      </c>
      <c r="H30" s="78">
        <f t="shared" si="1"/>
        <v>10.94</v>
      </c>
      <c r="I30" s="8">
        <v>4.9000000000000004</v>
      </c>
      <c r="J30" s="8" t="s">
        <v>194</v>
      </c>
      <c r="K30" s="82">
        <v>42700</v>
      </c>
      <c r="L30" s="22"/>
    </row>
    <row r="31" spans="1:27" x14ac:dyDescent="0.25">
      <c r="A31" s="77">
        <f t="shared" si="0"/>
        <v>30</v>
      </c>
      <c r="B31" s="8" t="s">
        <v>329</v>
      </c>
      <c r="C31" s="8" t="s">
        <v>266</v>
      </c>
      <c r="D31" s="8">
        <v>72</v>
      </c>
      <c r="E31" s="8" t="s">
        <v>305</v>
      </c>
      <c r="F31" s="8" t="s">
        <v>193</v>
      </c>
      <c r="G31" s="78">
        <v>3.6</v>
      </c>
      <c r="H31" s="78">
        <f t="shared" si="1"/>
        <v>10.94</v>
      </c>
      <c r="I31" s="8">
        <v>4.9000000000000004</v>
      </c>
      <c r="J31" s="8" t="s">
        <v>194</v>
      </c>
      <c r="K31" s="82">
        <v>42700</v>
      </c>
      <c r="L31" s="22"/>
    </row>
    <row r="32" spans="1:27" x14ac:dyDescent="0.25">
      <c r="A32" s="77">
        <f t="shared" si="0"/>
        <v>31</v>
      </c>
      <c r="B32" s="8" t="s">
        <v>332</v>
      </c>
      <c r="C32" s="8" t="s">
        <v>266</v>
      </c>
      <c r="D32" s="8">
        <v>18</v>
      </c>
      <c r="E32" s="8" t="s">
        <v>283</v>
      </c>
      <c r="F32" s="8" t="s">
        <v>193</v>
      </c>
      <c r="G32" s="8">
        <v>0.85</v>
      </c>
      <c r="H32" s="97">
        <f t="shared" si="1"/>
        <v>0.57999999999999996</v>
      </c>
      <c r="I32" s="80">
        <v>5</v>
      </c>
      <c r="J32" s="8" t="s">
        <v>194</v>
      </c>
      <c r="K32" s="82">
        <v>640</v>
      </c>
      <c r="L32" s="22"/>
    </row>
    <row r="33" spans="1:13" x14ac:dyDescent="0.25">
      <c r="A33" s="77">
        <f t="shared" si="0"/>
        <v>32</v>
      </c>
      <c r="B33" s="8" t="s">
        <v>332</v>
      </c>
      <c r="C33" s="8" t="s">
        <v>266</v>
      </c>
      <c r="D33" s="8">
        <v>24</v>
      </c>
      <c r="E33" s="8" t="s">
        <v>283</v>
      </c>
      <c r="F33" s="8" t="s">
        <v>193</v>
      </c>
      <c r="G33" s="8">
        <v>1.05</v>
      </c>
      <c r="H33" s="78">
        <f t="shared" si="1"/>
        <v>0.54</v>
      </c>
      <c r="I33" s="80">
        <v>5</v>
      </c>
      <c r="J33" s="8" t="s">
        <v>194</v>
      </c>
      <c r="K33" s="82">
        <v>640</v>
      </c>
      <c r="L33" s="22"/>
    </row>
    <row r="34" spans="1:13" x14ac:dyDescent="0.25">
      <c r="A34" s="77">
        <f t="shared" si="0"/>
        <v>33</v>
      </c>
      <c r="B34" s="8" t="s">
        <v>333</v>
      </c>
      <c r="C34" s="8" t="s">
        <v>266</v>
      </c>
      <c r="D34" s="8">
        <v>72</v>
      </c>
      <c r="E34" s="8" t="s">
        <v>330</v>
      </c>
      <c r="F34" s="8" t="s">
        <v>193</v>
      </c>
      <c r="G34" s="78">
        <v>16</v>
      </c>
      <c r="H34" s="78">
        <f t="shared" si="1"/>
        <v>9.73</v>
      </c>
      <c r="I34" s="80">
        <v>4.5</v>
      </c>
      <c r="J34" s="8" t="s">
        <v>194</v>
      </c>
      <c r="K34" s="8">
        <v>49</v>
      </c>
      <c r="L34" s="3" t="s">
        <v>334</v>
      </c>
    </row>
    <row r="35" spans="1:13" x14ac:dyDescent="0.25">
      <c r="A35" s="77">
        <f t="shared" si="0"/>
        <v>34</v>
      </c>
      <c r="B35" s="8" t="s">
        <v>275</v>
      </c>
      <c r="C35" s="8" t="s">
        <v>275</v>
      </c>
      <c r="D35" s="8">
        <v>18</v>
      </c>
      <c r="E35" s="8" t="s">
        <v>335</v>
      </c>
      <c r="F35" s="8" t="s">
        <v>193</v>
      </c>
      <c r="G35" s="8">
        <v>1.05</v>
      </c>
      <c r="H35" s="78">
        <f t="shared" si="1"/>
        <v>0.8</v>
      </c>
      <c r="I35" s="80">
        <v>5</v>
      </c>
      <c r="J35" s="8" t="s">
        <v>194</v>
      </c>
      <c r="K35" s="82">
        <v>101900</v>
      </c>
      <c r="L35" s="22"/>
    </row>
    <row r="36" spans="1:13" x14ac:dyDescent="0.25">
      <c r="A36" s="77">
        <f t="shared" si="0"/>
        <v>35</v>
      </c>
      <c r="B36" s="8" t="s">
        <v>275</v>
      </c>
      <c r="C36" s="8" t="s">
        <v>275</v>
      </c>
      <c r="D36" s="8">
        <v>24</v>
      </c>
      <c r="E36" s="8" t="s">
        <v>335</v>
      </c>
      <c r="F36" s="8" t="s">
        <v>193</v>
      </c>
      <c r="G36" s="8">
        <v>1.35</v>
      </c>
      <c r="H36" s="78">
        <f t="shared" si="1"/>
        <v>0.77</v>
      </c>
      <c r="I36" s="80">
        <v>5</v>
      </c>
      <c r="J36" s="8" t="s">
        <v>194</v>
      </c>
      <c r="K36" s="82">
        <v>101900</v>
      </c>
    </row>
    <row r="37" spans="1:13" x14ac:dyDescent="0.25">
      <c r="A37" s="77">
        <f t="shared" si="0"/>
        <v>36</v>
      </c>
      <c r="B37" s="8" t="s">
        <v>309</v>
      </c>
      <c r="C37" s="8" t="s">
        <v>275</v>
      </c>
      <c r="D37" s="8">
        <v>48</v>
      </c>
      <c r="E37" s="8" t="s">
        <v>201</v>
      </c>
      <c r="F37" s="8" t="s">
        <v>336</v>
      </c>
      <c r="G37" s="78">
        <v>2.6</v>
      </c>
      <c r="H37" s="78">
        <f t="shared" si="1"/>
        <v>1.0900000000000001</v>
      </c>
      <c r="I37" s="80">
        <v>5</v>
      </c>
      <c r="J37" s="8" t="s">
        <v>194</v>
      </c>
      <c r="K37" s="8">
        <v>17400</v>
      </c>
      <c r="L37" s="3" t="s">
        <v>337</v>
      </c>
    </row>
    <row r="38" spans="1:13" x14ac:dyDescent="0.25">
      <c r="A38" s="77">
        <f t="shared" si="0"/>
        <v>37</v>
      </c>
      <c r="B38" s="8" t="s">
        <v>309</v>
      </c>
      <c r="C38" s="8" t="s">
        <v>275</v>
      </c>
      <c r="D38" s="8">
        <v>48</v>
      </c>
      <c r="E38" s="8" t="s">
        <v>338</v>
      </c>
      <c r="F38" s="8" t="s">
        <v>193</v>
      </c>
      <c r="G38" s="78">
        <v>8.5</v>
      </c>
      <c r="H38" s="104">
        <f t="shared" si="1"/>
        <v>1.48</v>
      </c>
      <c r="I38" s="80">
        <v>5</v>
      </c>
      <c r="J38" s="8" t="s">
        <v>194</v>
      </c>
      <c r="K38" s="8">
        <v>6100</v>
      </c>
      <c r="L38" s="3" t="s">
        <v>337</v>
      </c>
    </row>
    <row r="39" spans="1:13" x14ac:dyDescent="0.25">
      <c r="A39" s="77">
        <f t="shared" si="0"/>
        <v>38</v>
      </c>
      <c r="B39" s="8" t="s">
        <v>275</v>
      </c>
      <c r="C39" s="8" t="s">
        <v>275</v>
      </c>
      <c r="D39" s="8">
        <v>48</v>
      </c>
      <c r="E39" s="8" t="s">
        <v>300</v>
      </c>
      <c r="F39" s="8" t="s">
        <v>193</v>
      </c>
      <c r="G39" s="78">
        <v>3.6</v>
      </c>
      <c r="H39" s="78">
        <f t="shared" si="1"/>
        <v>1.65</v>
      </c>
      <c r="I39" s="80">
        <v>5</v>
      </c>
      <c r="J39" s="8" t="s">
        <v>194</v>
      </c>
      <c r="K39" s="8">
        <v>5500</v>
      </c>
      <c r="L39" s="22" t="s">
        <v>339</v>
      </c>
    </row>
    <row r="40" spans="1:13" x14ac:dyDescent="0.25">
      <c r="A40" s="77">
        <f t="shared" si="0"/>
        <v>39</v>
      </c>
      <c r="B40" s="8" t="s">
        <v>340</v>
      </c>
      <c r="C40" s="8" t="s">
        <v>275</v>
      </c>
      <c r="D40" s="8">
        <v>48</v>
      </c>
      <c r="E40" s="8" t="s">
        <v>283</v>
      </c>
      <c r="F40" s="8" t="s">
        <v>193</v>
      </c>
      <c r="G40" s="8">
        <v>1.75</v>
      </c>
      <c r="H40" s="98">
        <f t="shared" si="1"/>
        <v>0.45</v>
      </c>
      <c r="I40" s="80">
        <v>5</v>
      </c>
      <c r="J40" s="8" t="s">
        <v>194</v>
      </c>
      <c r="K40" s="82">
        <v>3500</v>
      </c>
      <c r="L40" s="22" t="s">
        <v>341</v>
      </c>
      <c r="M40" s="43"/>
    </row>
    <row r="41" spans="1:13" x14ac:dyDescent="0.25">
      <c r="A41" s="77">
        <f t="shared" si="0"/>
        <v>40</v>
      </c>
      <c r="B41" s="8" t="s">
        <v>275</v>
      </c>
      <c r="C41" s="8" t="s">
        <v>275</v>
      </c>
      <c r="D41" s="8">
        <v>60</v>
      </c>
      <c r="E41" s="8" t="s">
        <v>335</v>
      </c>
      <c r="F41" s="8" t="s">
        <v>193</v>
      </c>
      <c r="G41" s="78">
        <v>2.4</v>
      </c>
      <c r="H41" s="78">
        <f t="shared" si="1"/>
        <v>0.55000000000000004</v>
      </c>
      <c r="I41" s="80">
        <v>5</v>
      </c>
      <c r="J41" s="8" t="s">
        <v>194</v>
      </c>
      <c r="K41" s="82">
        <v>3500</v>
      </c>
      <c r="L41" s="22"/>
    </row>
    <row r="42" spans="1:13" x14ac:dyDescent="0.25">
      <c r="A42" s="77">
        <f t="shared" si="0"/>
        <v>41</v>
      </c>
      <c r="B42" s="8" t="s">
        <v>275</v>
      </c>
      <c r="C42" s="8" t="s">
        <v>275</v>
      </c>
      <c r="D42" s="8">
        <v>72</v>
      </c>
      <c r="E42" s="8" t="s">
        <v>335</v>
      </c>
      <c r="F42" s="8" t="s">
        <v>193</v>
      </c>
      <c r="G42" s="78">
        <v>2.8</v>
      </c>
      <c r="H42" s="78">
        <f t="shared" si="1"/>
        <v>0.54</v>
      </c>
      <c r="I42" s="80">
        <v>5</v>
      </c>
      <c r="J42" s="8" t="s">
        <v>194</v>
      </c>
      <c r="K42" s="82">
        <v>3500</v>
      </c>
      <c r="L42" s="22"/>
    </row>
    <row r="43" spans="1:13" x14ac:dyDescent="0.25">
      <c r="A43" s="77">
        <f t="shared" si="0"/>
        <v>42</v>
      </c>
      <c r="B43" s="8" t="s">
        <v>275</v>
      </c>
      <c r="C43" s="8" t="s">
        <v>275</v>
      </c>
      <c r="D43" s="8">
        <v>48</v>
      </c>
      <c r="E43" s="8" t="s">
        <v>342</v>
      </c>
      <c r="F43" s="8" t="s">
        <v>193</v>
      </c>
      <c r="G43" s="78">
        <v>9</v>
      </c>
      <c r="H43" s="78">
        <f t="shared" si="1"/>
        <v>0.94000000000000006</v>
      </c>
      <c r="I43" s="8">
        <v>4.9000000000000004</v>
      </c>
      <c r="J43" s="8" t="s">
        <v>194</v>
      </c>
      <c r="K43" s="82">
        <v>1900</v>
      </c>
    </row>
    <row r="44" spans="1:13" x14ac:dyDescent="0.25">
      <c r="A44" s="77">
        <f t="shared" si="0"/>
        <v>43</v>
      </c>
      <c r="B44" s="8" t="s">
        <v>275</v>
      </c>
      <c r="C44" s="8" t="s">
        <v>275</v>
      </c>
      <c r="D44" s="8">
        <v>48</v>
      </c>
      <c r="E44" s="8" t="s">
        <v>342</v>
      </c>
      <c r="F44" s="8" t="s">
        <v>193</v>
      </c>
      <c r="G44" s="78">
        <v>9.1</v>
      </c>
      <c r="H44" s="78">
        <f t="shared" si="1"/>
        <v>0.95</v>
      </c>
      <c r="I44" s="8">
        <v>4.9000000000000004</v>
      </c>
      <c r="J44" s="8" t="s">
        <v>194</v>
      </c>
      <c r="K44" s="82">
        <v>1900</v>
      </c>
      <c r="L44" s="1" t="s">
        <v>343</v>
      </c>
    </row>
    <row r="45" spans="1:13" x14ac:dyDescent="0.25">
      <c r="A45" s="77">
        <f t="shared" si="0"/>
        <v>44</v>
      </c>
      <c r="B45" s="8" t="s">
        <v>344</v>
      </c>
      <c r="C45" s="8" t="s">
        <v>275</v>
      </c>
      <c r="D45" s="8">
        <v>48</v>
      </c>
      <c r="E45" s="8" t="s">
        <v>201</v>
      </c>
      <c r="F45" s="112" t="s">
        <v>193</v>
      </c>
      <c r="G45" s="78">
        <v>5</v>
      </c>
      <c r="H45" s="113">
        <f t="shared" si="1"/>
        <v>2.09</v>
      </c>
      <c r="I45" s="8">
        <v>4.9000000000000004</v>
      </c>
      <c r="J45" s="112" t="s">
        <v>194</v>
      </c>
      <c r="K45" s="8">
        <v>1100</v>
      </c>
      <c r="L45" s="22" t="s">
        <v>345</v>
      </c>
    </row>
    <row r="46" spans="1:13" x14ac:dyDescent="0.25">
      <c r="A46" s="11"/>
      <c r="B46" s="8"/>
      <c r="C46" s="8"/>
      <c r="D46" s="8"/>
      <c r="E46" s="8"/>
      <c r="F46" s="8"/>
      <c r="G46" s="78"/>
      <c r="H46" s="78"/>
      <c r="I46" s="80"/>
      <c r="J46" s="8"/>
      <c r="K46" s="8"/>
    </row>
    <row r="47" spans="1:13" x14ac:dyDescent="0.25">
      <c r="A47" s="8"/>
    </row>
    <row r="48" spans="1:13" x14ac:dyDescent="0.25">
      <c r="A48" s="8"/>
    </row>
    <row r="49" spans="1:2" x14ac:dyDescent="0.25">
      <c r="A49" s="8"/>
    </row>
    <row r="50" spans="1:2" x14ac:dyDescent="0.25">
      <c r="A50" s="8"/>
      <c r="B50" s="1" t="s">
        <v>346</v>
      </c>
    </row>
    <row r="51" spans="1:2" x14ac:dyDescent="0.25">
      <c r="A51" s="8"/>
    </row>
    <row r="52" spans="1:2" x14ac:dyDescent="0.25">
      <c r="A52" s="8"/>
    </row>
    <row r="53" spans="1:2" x14ac:dyDescent="0.25">
      <c r="A5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B37"/>
  <sheetViews>
    <sheetView topLeftCell="G1" workbookViewId="0">
      <selection activeCell="O3" sqref="O3:O7"/>
    </sheetView>
  </sheetViews>
  <sheetFormatPr defaultColWidth="12.6640625" defaultRowHeight="15.75" customHeight="1" x14ac:dyDescent="0.25"/>
  <sheetData>
    <row r="1" spans="1:28" x14ac:dyDescent="0.25">
      <c r="A1" s="76" t="s">
        <v>176</v>
      </c>
      <c r="B1" s="76" t="s">
        <v>178</v>
      </c>
      <c r="C1" s="76" t="s">
        <v>179</v>
      </c>
      <c r="D1" s="76" t="s">
        <v>180</v>
      </c>
      <c r="E1" s="76" t="s">
        <v>181</v>
      </c>
      <c r="F1" s="76" t="s">
        <v>182</v>
      </c>
      <c r="G1" s="76" t="s">
        <v>183</v>
      </c>
      <c r="H1" s="76" t="s">
        <v>184</v>
      </c>
      <c r="I1" s="76" t="s">
        <v>185</v>
      </c>
      <c r="J1" s="76" t="s">
        <v>186</v>
      </c>
      <c r="K1" s="76" t="s">
        <v>187</v>
      </c>
      <c r="L1" s="76" t="s">
        <v>188</v>
      </c>
    </row>
    <row r="2" spans="1:28" x14ac:dyDescent="0.25">
      <c r="A2" s="77">
        <f t="shared" ref="A2:A34" si="0">ROW(A1)</f>
        <v>1</v>
      </c>
      <c r="B2" s="8" t="s">
        <v>347</v>
      </c>
      <c r="C2" s="8" t="s">
        <v>191</v>
      </c>
      <c r="D2" s="8">
        <v>12</v>
      </c>
      <c r="E2" s="11" t="s">
        <v>192</v>
      </c>
      <c r="F2" s="8" t="s">
        <v>193</v>
      </c>
      <c r="G2" s="78">
        <v>0.6</v>
      </c>
      <c r="H2" s="81">
        <f t="shared" ref="H2:H34" si="1">ROUNDUP(G2/((D2*0.001)*(IF(RIGHT(E2, 1)="m", LEFT(E2, LEN(E2)-1), LEFT(E2, LEN(E2)-1)*0.9144))), 2)</f>
        <v>5</v>
      </c>
      <c r="I2" s="8">
        <v>4.9000000000000004</v>
      </c>
      <c r="J2" s="8" t="s">
        <v>259</v>
      </c>
      <c r="K2" s="136">
        <v>3100</v>
      </c>
      <c r="L2" s="22"/>
    </row>
    <row r="3" spans="1:28" x14ac:dyDescent="0.25">
      <c r="A3" s="77">
        <f t="shared" si="0"/>
        <v>2</v>
      </c>
      <c r="B3" s="8" t="s">
        <v>347</v>
      </c>
      <c r="C3" s="8" t="s">
        <v>191</v>
      </c>
      <c r="D3" s="8">
        <v>18</v>
      </c>
      <c r="E3" s="11" t="s">
        <v>192</v>
      </c>
      <c r="F3" s="8" t="s">
        <v>193</v>
      </c>
      <c r="G3" s="78">
        <v>0.9</v>
      </c>
      <c r="H3" s="78">
        <f t="shared" si="1"/>
        <v>5</v>
      </c>
      <c r="I3" s="8">
        <v>4.9000000000000004</v>
      </c>
      <c r="J3" s="8" t="s">
        <v>259</v>
      </c>
      <c r="K3" s="135"/>
      <c r="L3" s="22"/>
      <c r="N3" s="1" t="s">
        <v>348</v>
      </c>
      <c r="O3" s="1">
        <v>3100</v>
      </c>
    </row>
    <row r="4" spans="1:28" x14ac:dyDescent="0.25">
      <c r="A4" s="77">
        <f t="shared" si="0"/>
        <v>3</v>
      </c>
      <c r="B4" s="8" t="s">
        <v>347</v>
      </c>
      <c r="C4" s="8" t="s">
        <v>191</v>
      </c>
      <c r="D4" s="8">
        <v>24</v>
      </c>
      <c r="E4" s="11" t="s">
        <v>192</v>
      </c>
      <c r="F4" s="8" t="s">
        <v>193</v>
      </c>
      <c r="G4" s="78">
        <v>1.2</v>
      </c>
      <c r="H4" s="78">
        <f t="shared" si="1"/>
        <v>5</v>
      </c>
      <c r="I4" s="8">
        <v>4.9000000000000004</v>
      </c>
      <c r="J4" s="8" t="s">
        <v>259</v>
      </c>
      <c r="K4" s="135"/>
      <c r="L4" s="22"/>
      <c r="N4" s="1" t="s">
        <v>1</v>
      </c>
      <c r="O4" s="1">
        <f>SUM(K9:K10)</f>
        <v>2953</v>
      </c>
    </row>
    <row r="5" spans="1:28" x14ac:dyDescent="0.25">
      <c r="A5" s="77">
        <f t="shared" si="0"/>
        <v>4</v>
      </c>
      <c r="B5" s="8" t="s">
        <v>347</v>
      </c>
      <c r="C5" s="8" t="s">
        <v>191</v>
      </c>
      <c r="D5" s="8">
        <v>36</v>
      </c>
      <c r="E5" s="11" t="s">
        <v>192</v>
      </c>
      <c r="F5" s="8" t="s">
        <v>193</v>
      </c>
      <c r="G5" s="78">
        <v>1.5</v>
      </c>
      <c r="H5" s="78">
        <f t="shared" si="1"/>
        <v>4.17</v>
      </c>
      <c r="I5" s="8">
        <v>4.9000000000000004</v>
      </c>
      <c r="J5" s="8" t="s">
        <v>259</v>
      </c>
      <c r="K5" s="135"/>
      <c r="L5" s="22"/>
      <c r="N5" s="1" t="s">
        <v>349</v>
      </c>
      <c r="O5" s="1">
        <f>SUM(K11:K18)</f>
        <v>16100</v>
      </c>
    </row>
    <row r="6" spans="1:28" x14ac:dyDescent="0.25">
      <c r="A6" s="77">
        <f t="shared" si="0"/>
        <v>5</v>
      </c>
      <c r="B6" s="8" t="s">
        <v>347</v>
      </c>
      <c r="C6" s="8" t="s">
        <v>191</v>
      </c>
      <c r="D6" s="8">
        <v>48</v>
      </c>
      <c r="E6" s="11" t="s">
        <v>192</v>
      </c>
      <c r="F6" s="8" t="s">
        <v>193</v>
      </c>
      <c r="G6" s="78">
        <v>1.8</v>
      </c>
      <c r="H6" s="78">
        <f t="shared" si="1"/>
        <v>3.75</v>
      </c>
      <c r="I6" s="8">
        <v>4.9000000000000004</v>
      </c>
      <c r="J6" s="8" t="s">
        <v>259</v>
      </c>
      <c r="K6" s="135"/>
      <c r="L6" s="22"/>
      <c r="N6" s="1" t="s">
        <v>350</v>
      </c>
      <c r="O6" s="1">
        <f>SUM(K19:K25)</f>
        <v>56600</v>
      </c>
    </row>
    <row r="7" spans="1:28" x14ac:dyDescent="0.25">
      <c r="A7" s="77">
        <f t="shared" si="0"/>
        <v>6</v>
      </c>
      <c r="B7" s="8" t="s">
        <v>347</v>
      </c>
      <c r="C7" s="8" t="s">
        <v>191</v>
      </c>
      <c r="D7" s="8">
        <v>60</v>
      </c>
      <c r="E7" s="11" t="s">
        <v>192</v>
      </c>
      <c r="F7" s="8" t="s">
        <v>193</v>
      </c>
      <c r="G7" s="78">
        <v>2.1</v>
      </c>
      <c r="H7" s="78">
        <f t="shared" si="1"/>
        <v>3.5</v>
      </c>
      <c r="I7" s="8">
        <v>4.9000000000000004</v>
      </c>
      <c r="J7" s="8" t="s">
        <v>259</v>
      </c>
      <c r="K7" s="135"/>
      <c r="L7" s="22"/>
      <c r="N7" s="1" t="s">
        <v>314</v>
      </c>
      <c r="O7" s="1">
        <f>SUM(K26:K34)</f>
        <v>294891</v>
      </c>
    </row>
    <row r="8" spans="1:28" x14ac:dyDescent="0.25">
      <c r="A8" s="77">
        <f t="shared" si="0"/>
        <v>7</v>
      </c>
      <c r="B8" s="8" t="s">
        <v>347</v>
      </c>
      <c r="C8" s="8" t="s">
        <v>191</v>
      </c>
      <c r="D8" s="8">
        <v>72</v>
      </c>
      <c r="E8" s="11" t="s">
        <v>192</v>
      </c>
      <c r="F8" s="8" t="s">
        <v>193</v>
      </c>
      <c r="G8" s="78">
        <v>2.4</v>
      </c>
      <c r="H8" s="78">
        <f t="shared" si="1"/>
        <v>3.34</v>
      </c>
      <c r="I8" s="8">
        <v>4.9000000000000004</v>
      </c>
      <c r="J8" s="8" t="s">
        <v>259</v>
      </c>
      <c r="K8" s="135"/>
      <c r="L8" s="22"/>
    </row>
    <row r="9" spans="1:28" x14ac:dyDescent="0.25">
      <c r="A9" s="77">
        <f t="shared" si="0"/>
        <v>8</v>
      </c>
      <c r="B9" s="8" t="s">
        <v>95</v>
      </c>
      <c r="C9" s="8" t="s">
        <v>217</v>
      </c>
      <c r="D9" s="8">
        <v>48</v>
      </c>
      <c r="E9" s="8" t="s">
        <v>351</v>
      </c>
      <c r="F9" s="8" t="s">
        <v>193</v>
      </c>
      <c r="G9" s="78">
        <v>6.8</v>
      </c>
      <c r="H9" s="86">
        <f t="shared" si="1"/>
        <v>4.3</v>
      </c>
      <c r="I9" s="8">
        <v>4.9000000000000004</v>
      </c>
      <c r="J9" s="8" t="s">
        <v>259</v>
      </c>
      <c r="K9" s="8">
        <v>2800</v>
      </c>
      <c r="L9" s="114" t="s">
        <v>352</v>
      </c>
    </row>
    <row r="10" spans="1:28" x14ac:dyDescent="0.25">
      <c r="A10" s="77">
        <f t="shared" si="0"/>
        <v>9</v>
      </c>
      <c r="B10" s="8" t="s">
        <v>95</v>
      </c>
      <c r="C10" s="8" t="s">
        <v>217</v>
      </c>
      <c r="D10" s="8">
        <v>48</v>
      </c>
      <c r="E10" s="8" t="s">
        <v>353</v>
      </c>
      <c r="F10" s="8" t="s">
        <v>193</v>
      </c>
      <c r="G10" s="78">
        <v>6.8</v>
      </c>
      <c r="H10" s="78">
        <f t="shared" si="1"/>
        <v>4.7</v>
      </c>
      <c r="I10" s="80">
        <v>5</v>
      </c>
      <c r="J10" s="8" t="s">
        <v>259</v>
      </c>
      <c r="K10" s="9">
        <v>153</v>
      </c>
      <c r="L10" s="22" t="s">
        <v>354</v>
      </c>
    </row>
    <row r="11" spans="1:28" x14ac:dyDescent="0.25">
      <c r="A11" s="77">
        <f t="shared" si="0"/>
        <v>10</v>
      </c>
      <c r="B11" s="8" t="s">
        <v>94</v>
      </c>
      <c r="C11" s="8" t="s">
        <v>94</v>
      </c>
      <c r="D11" s="8">
        <v>12</v>
      </c>
      <c r="E11" s="8" t="s">
        <v>355</v>
      </c>
      <c r="F11" s="8" t="s">
        <v>193</v>
      </c>
      <c r="G11" s="78">
        <v>0.4</v>
      </c>
      <c r="H11" s="78">
        <f t="shared" si="1"/>
        <v>2.0299999999999998</v>
      </c>
      <c r="I11" s="8">
        <v>4.8</v>
      </c>
      <c r="J11" s="8" t="s">
        <v>259</v>
      </c>
      <c r="K11" s="136">
        <v>14400</v>
      </c>
      <c r="L11" s="22" t="s">
        <v>356</v>
      </c>
    </row>
    <row r="12" spans="1:28" x14ac:dyDescent="0.25">
      <c r="A12" s="77">
        <f t="shared" si="0"/>
        <v>11</v>
      </c>
      <c r="B12" s="8" t="s">
        <v>94</v>
      </c>
      <c r="C12" s="8" t="s">
        <v>94</v>
      </c>
      <c r="D12" s="8">
        <v>18</v>
      </c>
      <c r="E12" s="8" t="s">
        <v>355</v>
      </c>
      <c r="F12" s="8" t="s">
        <v>193</v>
      </c>
      <c r="G12" s="78">
        <v>0.6</v>
      </c>
      <c r="H12" s="78">
        <f t="shared" si="1"/>
        <v>2.0299999999999998</v>
      </c>
      <c r="I12" s="8">
        <v>4.8</v>
      </c>
      <c r="J12" s="8" t="s">
        <v>259</v>
      </c>
      <c r="K12" s="135"/>
      <c r="L12" s="22"/>
    </row>
    <row r="13" spans="1:28" x14ac:dyDescent="0.25">
      <c r="A13" s="77">
        <f t="shared" si="0"/>
        <v>12</v>
      </c>
      <c r="B13" s="8" t="s">
        <v>94</v>
      </c>
      <c r="C13" s="8" t="s">
        <v>94</v>
      </c>
      <c r="D13" s="8">
        <v>24</v>
      </c>
      <c r="E13" s="8" t="s">
        <v>355</v>
      </c>
      <c r="F13" s="8" t="s">
        <v>193</v>
      </c>
      <c r="G13" s="78">
        <v>0.8</v>
      </c>
      <c r="H13" s="89">
        <f t="shared" si="1"/>
        <v>2.0299999999999998</v>
      </c>
      <c r="I13" s="8">
        <v>4.8</v>
      </c>
      <c r="J13" s="8" t="s">
        <v>259</v>
      </c>
      <c r="K13" s="135"/>
      <c r="L13" s="22"/>
    </row>
    <row r="14" spans="1:28" x14ac:dyDescent="0.25">
      <c r="A14" s="77">
        <f t="shared" si="0"/>
        <v>13</v>
      </c>
      <c r="B14" s="8" t="s">
        <v>94</v>
      </c>
      <c r="C14" s="8" t="s">
        <v>94</v>
      </c>
      <c r="D14" s="8">
        <v>36</v>
      </c>
      <c r="E14" s="8" t="s">
        <v>355</v>
      </c>
      <c r="F14" s="8" t="s">
        <v>193</v>
      </c>
      <c r="G14" s="78">
        <v>1.2</v>
      </c>
      <c r="H14" s="78">
        <f t="shared" si="1"/>
        <v>2.0299999999999998</v>
      </c>
      <c r="I14" s="8">
        <v>4.8</v>
      </c>
      <c r="J14" s="8" t="s">
        <v>259</v>
      </c>
      <c r="K14" s="135"/>
      <c r="L14" s="22"/>
    </row>
    <row r="15" spans="1:28" x14ac:dyDescent="0.25">
      <c r="A15" s="92">
        <f t="shared" si="0"/>
        <v>14</v>
      </c>
      <c r="B15" s="92" t="s">
        <v>94</v>
      </c>
      <c r="C15" s="92" t="s">
        <v>94</v>
      </c>
      <c r="D15" s="92">
        <v>48</v>
      </c>
      <c r="E15" s="92" t="s">
        <v>355</v>
      </c>
      <c r="F15" s="92" t="s">
        <v>193</v>
      </c>
      <c r="G15" s="93">
        <v>1.7</v>
      </c>
      <c r="H15" s="93">
        <f t="shared" si="1"/>
        <v>2.1599999999999997</v>
      </c>
      <c r="I15" s="92">
        <v>4.8</v>
      </c>
      <c r="J15" s="92" t="s">
        <v>259</v>
      </c>
      <c r="K15" s="135"/>
      <c r="L15" s="111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</row>
    <row r="16" spans="1:28" x14ac:dyDescent="0.25">
      <c r="A16" s="77">
        <f t="shared" si="0"/>
        <v>15</v>
      </c>
      <c r="B16" s="8" t="s">
        <v>94</v>
      </c>
      <c r="C16" s="8" t="s">
        <v>94</v>
      </c>
      <c r="D16" s="8">
        <v>60</v>
      </c>
      <c r="E16" s="8" t="s">
        <v>355</v>
      </c>
      <c r="F16" s="8" t="s">
        <v>193</v>
      </c>
      <c r="G16" s="78">
        <v>2.1</v>
      </c>
      <c r="H16" s="78">
        <f t="shared" si="1"/>
        <v>2.13</v>
      </c>
      <c r="I16" s="8">
        <v>4.8</v>
      </c>
      <c r="J16" s="8" t="s">
        <v>259</v>
      </c>
      <c r="K16" s="135"/>
      <c r="L16" s="22"/>
    </row>
    <row r="17" spans="1:12" x14ac:dyDescent="0.25">
      <c r="A17" s="77">
        <f t="shared" si="0"/>
        <v>16</v>
      </c>
      <c r="B17" s="8" t="s">
        <v>94</v>
      </c>
      <c r="C17" s="8" t="s">
        <v>94</v>
      </c>
      <c r="D17" s="8">
        <v>72</v>
      </c>
      <c r="E17" s="8" t="s">
        <v>355</v>
      </c>
      <c r="F17" s="8" t="s">
        <v>193</v>
      </c>
      <c r="G17" s="78">
        <v>2.5499999999999998</v>
      </c>
      <c r="H17" s="78">
        <f t="shared" si="1"/>
        <v>2.1599999999999997</v>
      </c>
      <c r="I17" s="8">
        <v>4.8</v>
      </c>
      <c r="J17" s="8" t="s">
        <v>259</v>
      </c>
      <c r="K17" s="135"/>
      <c r="L17" s="22"/>
    </row>
    <row r="18" spans="1:12" x14ac:dyDescent="0.25">
      <c r="A18" s="77">
        <f t="shared" si="0"/>
        <v>17</v>
      </c>
      <c r="B18" s="8" t="s">
        <v>357</v>
      </c>
      <c r="C18" s="8" t="s">
        <v>94</v>
      </c>
      <c r="D18" s="8">
        <v>18</v>
      </c>
      <c r="E18" s="8" t="s">
        <v>355</v>
      </c>
      <c r="F18" s="8" t="s">
        <v>193</v>
      </c>
      <c r="G18" s="8">
        <v>0.54</v>
      </c>
      <c r="H18" s="78">
        <f t="shared" si="1"/>
        <v>1.83</v>
      </c>
      <c r="I18" s="8">
        <v>4.9000000000000004</v>
      </c>
      <c r="J18" s="8" t="s">
        <v>259</v>
      </c>
      <c r="K18" s="8">
        <v>1700</v>
      </c>
      <c r="L18" s="22"/>
    </row>
    <row r="19" spans="1:12" x14ac:dyDescent="0.25">
      <c r="A19" s="77">
        <f t="shared" si="0"/>
        <v>18</v>
      </c>
      <c r="B19" s="8" t="s">
        <v>304</v>
      </c>
      <c r="C19" s="8" t="s">
        <v>266</v>
      </c>
      <c r="D19" s="8">
        <v>18</v>
      </c>
      <c r="E19" s="11" t="s">
        <v>358</v>
      </c>
      <c r="F19" s="8" t="s">
        <v>193</v>
      </c>
      <c r="G19" s="78">
        <v>0.65</v>
      </c>
      <c r="H19" s="78">
        <f t="shared" si="1"/>
        <v>6.02</v>
      </c>
      <c r="I19" s="8">
        <v>4.9000000000000004</v>
      </c>
      <c r="J19" s="8" t="s">
        <v>259</v>
      </c>
      <c r="K19" s="136">
        <v>53500</v>
      </c>
      <c r="L19" s="22" t="s">
        <v>359</v>
      </c>
    </row>
    <row r="20" spans="1:12" x14ac:dyDescent="0.25">
      <c r="A20" s="77">
        <f t="shared" si="0"/>
        <v>19</v>
      </c>
      <c r="B20" s="8" t="s">
        <v>304</v>
      </c>
      <c r="C20" s="8" t="s">
        <v>266</v>
      </c>
      <c r="D20" s="8">
        <v>24</v>
      </c>
      <c r="E20" s="11" t="s">
        <v>358</v>
      </c>
      <c r="F20" s="8" t="s">
        <v>193</v>
      </c>
      <c r="G20" s="8">
        <v>0.85</v>
      </c>
      <c r="H20" s="106">
        <f t="shared" si="1"/>
        <v>5.91</v>
      </c>
      <c r="I20" s="8">
        <v>4.9000000000000004</v>
      </c>
      <c r="J20" s="8" t="s">
        <v>259</v>
      </c>
      <c r="K20" s="135"/>
      <c r="L20" s="22"/>
    </row>
    <row r="21" spans="1:12" x14ac:dyDescent="0.25">
      <c r="A21" s="77">
        <f t="shared" si="0"/>
        <v>20</v>
      </c>
      <c r="B21" s="8" t="s">
        <v>304</v>
      </c>
      <c r="C21" s="8" t="s">
        <v>266</v>
      </c>
      <c r="D21" s="8">
        <v>36</v>
      </c>
      <c r="E21" s="11" t="s">
        <v>358</v>
      </c>
      <c r="F21" s="8" t="s">
        <v>193</v>
      </c>
      <c r="G21" s="78">
        <v>1.3</v>
      </c>
      <c r="H21" s="78">
        <f t="shared" si="1"/>
        <v>6.02</v>
      </c>
      <c r="I21" s="8">
        <v>4.9000000000000004</v>
      </c>
      <c r="J21" s="8" t="s">
        <v>259</v>
      </c>
      <c r="K21" s="135"/>
      <c r="L21" s="22"/>
    </row>
    <row r="22" spans="1:12" x14ac:dyDescent="0.25">
      <c r="A22" s="77">
        <f t="shared" si="0"/>
        <v>21</v>
      </c>
      <c r="B22" s="8" t="s">
        <v>304</v>
      </c>
      <c r="C22" s="8" t="s">
        <v>266</v>
      </c>
      <c r="D22" s="8">
        <v>48</v>
      </c>
      <c r="E22" s="11" t="s">
        <v>358</v>
      </c>
      <c r="F22" s="8" t="s">
        <v>193</v>
      </c>
      <c r="G22" s="78">
        <v>1.4</v>
      </c>
      <c r="H22" s="78">
        <f t="shared" si="1"/>
        <v>4.87</v>
      </c>
      <c r="I22" s="8">
        <v>4.9000000000000004</v>
      </c>
      <c r="J22" s="8" t="s">
        <v>259</v>
      </c>
      <c r="K22" s="135"/>
      <c r="L22" s="22"/>
    </row>
    <row r="23" spans="1:12" x14ac:dyDescent="0.25">
      <c r="A23" s="77">
        <f t="shared" si="0"/>
        <v>22</v>
      </c>
      <c r="B23" s="8" t="s">
        <v>271</v>
      </c>
      <c r="C23" s="8" t="s">
        <v>266</v>
      </c>
      <c r="D23" s="8">
        <v>12</v>
      </c>
      <c r="E23" s="11" t="s">
        <v>272</v>
      </c>
      <c r="F23" s="8" t="s">
        <v>193</v>
      </c>
      <c r="G23" s="8">
        <v>0.38</v>
      </c>
      <c r="H23" s="78">
        <f t="shared" si="1"/>
        <v>0.87</v>
      </c>
      <c r="I23" s="8">
        <v>4.9000000000000004</v>
      </c>
      <c r="J23" s="8" t="s">
        <v>259</v>
      </c>
      <c r="K23" s="136">
        <v>3100</v>
      </c>
      <c r="L23" s="22"/>
    </row>
    <row r="24" spans="1:12" x14ac:dyDescent="0.25">
      <c r="A24" s="77">
        <f t="shared" si="0"/>
        <v>23</v>
      </c>
      <c r="B24" s="8" t="s">
        <v>271</v>
      </c>
      <c r="C24" s="8" t="s">
        <v>266</v>
      </c>
      <c r="D24" s="8">
        <v>18</v>
      </c>
      <c r="E24" s="11" t="s">
        <v>272</v>
      </c>
      <c r="F24" s="8" t="s">
        <v>193</v>
      </c>
      <c r="G24" s="8">
        <v>0.48</v>
      </c>
      <c r="H24" s="97">
        <f t="shared" si="1"/>
        <v>0.73</v>
      </c>
      <c r="I24" s="8">
        <v>4.9000000000000004</v>
      </c>
      <c r="J24" s="8" t="s">
        <v>259</v>
      </c>
      <c r="K24" s="135"/>
      <c r="L24" s="22"/>
    </row>
    <row r="25" spans="1:12" x14ac:dyDescent="0.25">
      <c r="A25" s="77">
        <f t="shared" si="0"/>
        <v>24</v>
      </c>
      <c r="B25" s="8" t="s">
        <v>271</v>
      </c>
      <c r="C25" s="8" t="s">
        <v>266</v>
      </c>
      <c r="D25" s="8">
        <v>24</v>
      </c>
      <c r="E25" s="11" t="s">
        <v>272</v>
      </c>
      <c r="F25" s="8" t="s">
        <v>193</v>
      </c>
      <c r="G25" s="8">
        <v>0.78</v>
      </c>
      <c r="H25" s="78">
        <f t="shared" si="1"/>
        <v>0.89</v>
      </c>
      <c r="I25" s="8">
        <v>4.9000000000000004</v>
      </c>
      <c r="J25" s="8" t="s">
        <v>259</v>
      </c>
      <c r="K25" s="135"/>
      <c r="L25" s="22"/>
    </row>
    <row r="26" spans="1:12" x14ac:dyDescent="0.25">
      <c r="A26" s="77">
        <f t="shared" si="0"/>
        <v>25</v>
      </c>
      <c r="B26" s="8" t="s">
        <v>275</v>
      </c>
      <c r="C26" s="8" t="s">
        <v>275</v>
      </c>
      <c r="D26" s="8">
        <v>48</v>
      </c>
      <c r="E26" s="8" t="s">
        <v>283</v>
      </c>
      <c r="F26" s="8" t="s">
        <v>193</v>
      </c>
      <c r="G26" s="8">
        <v>1.99</v>
      </c>
      <c r="H26" s="98">
        <f t="shared" si="1"/>
        <v>0.51</v>
      </c>
      <c r="I26" s="8">
        <v>4.9000000000000004</v>
      </c>
      <c r="J26" s="8" t="s">
        <v>259</v>
      </c>
      <c r="K26" s="8">
        <v>239500</v>
      </c>
      <c r="L26" s="22" t="s">
        <v>339</v>
      </c>
    </row>
    <row r="27" spans="1:12" x14ac:dyDescent="0.25">
      <c r="A27" s="77">
        <f t="shared" si="0"/>
        <v>26</v>
      </c>
      <c r="B27" s="8" t="s">
        <v>275</v>
      </c>
      <c r="C27" s="8" t="s">
        <v>275</v>
      </c>
      <c r="D27" s="8">
        <v>12</v>
      </c>
      <c r="E27" s="8" t="s">
        <v>272</v>
      </c>
      <c r="F27" s="8" t="s">
        <v>193</v>
      </c>
      <c r="G27" s="8">
        <v>0.38</v>
      </c>
      <c r="H27" s="78">
        <f t="shared" si="1"/>
        <v>0.87</v>
      </c>
      <c r="I27" s="8">
        <v>4.8</v>
      </c>
      <c r="J27" s="8" t="s">
        <v>259</v>
      </c>
      <c r="K27" s="136">
        <v>48100</v>
      </c>
      <c r="L27" s="8"/>
    </row>
    <row r="28" spans="1:12" x14ac:dyDescent="0.25">
      <c r="A28" s="77">
        <f t="shared" si="0"/>
        <v>27</v>
      </c>
      <c r="B28" s="8" t="s">
        <v>275</v>
      </c>
      <c r="C28" s="8" t="s">
        <v>275</v>
      </c>
      <c r="D28" s="8">
        <v>18</v>
      </c>
      <c r="E28" s="8" t="s">
        <v>272</v>
      </c>
      <c r="F28" s="8" t="s">
        <v>193</v>
      </c>
      <c r="G28" s="8">
        <v>0.48</v>
      </c>
      <c r="H28" s="78">
        <f t="shared" si="1"/>
        <v>0.73</v>
      </c>
      <c r="I28" s="8">
        <v>4.8</v>
      </c>
      <c r="J28" s="8" t="s">
        <v>259</v>
      </c>
      <c r="K28" s="135"/>
      <c r="L28" s="8"/>
    </row>
    <row r="29" spans="1:12" x14ac:dyDescent="0.25">
      <c r="A29" s="77">
        <f t="shared" si="0"/>
        <v>28</v>
      </c>
      <c r="B29" s="8" t="s">
        <v>275</v>
      </c>
      <c r="C29" s="8" t="s">
        <v>275</v>
      </c>
      <c r="D29" s="8">
        <v>24</v>
      </c>
      <c r="E29" s="8" t="s">
        <v>272</v>
      </c>
      <c r="F29" s="8" t="s">
        <v>193</v>
      </c>
      <c r="G29" s="8">
        <v>0.78</v>
      </c>
      <c r="H29" s="78">
        <f t="shared" si="1"/>
        <v>0.89</v>
      </c>
      <c r="I29" s="8">
        <v>4.8</v>
      </c>
      <c r="J29" s="8" t="s">
        <v>259</v>
      </c>
      <c r="K29" s="135"/>
      <c r="L29" s="8"/>
    </row>
    <row r="30" spans="1:12" x14ac:dyDescent="0.25">
      <c r="A30" s="77">
        <f t="shared" si="0"/>
        <v>29</v>
      </c>
      <c r="B30" s="8" t="s">
        <v>275</v>
      </c>
      <c r="C30" s="8" t="s">
        <v>275</v>
      </c>
      <c r="D30" s="8">
        <v>36</v>
      </c>
      <c r="E30" s="8" t="s">
        <v>272</v>
      </c>
      <c r="F30" s="8" t="s">
        <v>193</v>
      </c>
      <c r="G30" s="8">
        <v>1.1499999999999999</v>
      </c>
      <c r="H30" s="78">
        <f t="shared" si="1"/>
        <v>0.88</v>
      </c>
      <c r="I30" s="8">
        <v>4.8</v>
      </c>
      <c r="J30" s="8" t="s">
        <v>259</v>
      </c>
      <c r="K30" s="135"/>
      <c r="L30" s="8"/>
    </row>
    <row r="31" spans="1:12" x14ac:dyDescent="0.25">
      <c r="A31" s="77">
        <f t="shared" si="0"/>
        <v>30</v>
      </c>
      <c r="B31" s="8" t="s">
        <v>309</v>
      </c>
      <c r="C31" s="8" t="s">
        <v>275</v>
      </c>
      <c r="D31" s="8">
        <v>48</v>
      </c>
      <c r="E31" s="11" t="s">
        <v>201</v>
      </c>
      <c r="F31" s="8" t="s">
        <v>193</v>
      </c>
      <c r="G31" s="8">
        <v>2.0499999999999998</v>
      </c>
      <c r="H31" s="104">
        <f t="shared" si="1"/>
        <v>0.86</v>
      </c>
      <c r="I31" s="8">
        <v>4.9000000000000004</v>
      </c>
      <c r="J31" s="8" t="s">
        <v>259</v>
      </c>
      <c r="K31" s="8">
        <v>5900</v>
      </c>
      <c r="L31" s="22" t="s">
        <v>360</v>
      </c>
    </row>
    <row r="32" spans="1:12" x14ac:dyDescent="0.25">
      <c r="A32" s="77">
        <f t="shared" si="0"/>
        <v>31</v>
      </c>
      <c r="B32" s="8" t="s">
        <v>361</v>
      </c>
      <c r="C32" s="8" t="s">
        <v>275</v>
      </c>
      <c r="D32" s="8">
        <v>48</v>
      </c>
      <c r="E32" s="8" t="s">
        <v>300</v>
      </c>
      <c r="F32" s="8" t="s">
        <v>193</v>
      </c>
      <c r="G32" s="78">
        <v>2.5</v>
      </c>
      <c r="H32" s="78">
        <f t="shared" si="1"/>
        <v>1.1399999999999999</v>
      </c>
      <c r="I32" s="80">
        <v>5</v>
      </c>
      <c r="J32" s="8" t="s">
        <v>259</v>
      </c>
      <c r="K32" s="9">
        <v>966</v>
      </c>
      <c r="L32" s="22" t="s">
        <v>362</v>
      </c>
    </row>
    <row r="33" spans="1:12" x14ac:dyDescent="0.25">
      <c r="A33" s="77">
        <f t="shared" si="0"/>
        <v>32</v>
      </c>
      <c r="B33" s="8" t="s">
        <v>363</v>
      </c>
      <c r="C33" s="8" t="s">
        <v>275</v>
      </c>
      <c r="D33" s="8">
        <v>48</v>
      </c>
      <c r="E33" s="8" t="s">
        <v>283</v>
      </c>
      <c r="F33" s="8" t="s">
        <v>193</v>
      </c>
      <c r="G33" s="8">
        <v>1.75</v>
      </c>
      <c r="H33" s="78">
        <f t="shared" si="1"/>
        <v>0.45</v>
      </c>
      <c r="I33" s="80">
        <v>5</v>
      </c>
      <c r="J33" s="8" t="s">
        <v>259</v>
      </c>
      <c r="K33" s="8">
        <v>399</v>
      </c>
      <c r="L33" s="22"/>
    </row>
    <row r="34" spans="1:12" x14ac:dyDescent="0.25">
      <c r="A34" s="77">
        <f t="shared" si="0"/>
        <v>33</v>
      </c>
      <c r="B34" s="8" t="s">
        <v>275</v>
      </c>
      <c r="C34" s="8" t="s">
        <v>275</v>
      </c>
      <c r="D34" s="8">
        <v>48</v>
      </c>
      <c r="E34" s="8" t="s">
        <v>364</v>
      </c>
      <c r="F34" s="8" t="s">
        <v>193</v>
      </c>
      <c r="G34" s="8">
        <v>3.14</v>
      </c>
      <c r="H34" s="78">
        <f t="shared" si="1"/>
        <v>0.4</v>
      </c>
      <c r="I34" s="8" t="s">
        <v>64</v>
      </c>
      <c r="J34" s="8" t="s">
        <v>259</v>
      </c>
      <c r="K34" s="8">
        <v>26</v>
      </c>
      <c r="L34" s="22" t="s">
        <v>339</v>
      </c>
    </row>
    <row r="35" spans="1:12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22"/>
    </row>
    <row r="36" spans="1:12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22"/>
    </row>
    <row r="37" spans="1:12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22"/>
    </row>
  </sheetData>
  <mergeCells count="5">
    <mergeCell ref="K2:K8"/>
    <mergeCell ref="K11:K17"/>
    <mergeCell ref="K19:K22"/>
    <mergeCell ref="K23:K25"/>
    <mergeCell ref="K27:K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A1000"/>
  <sheetViews>
    <sheetView topLeftCell="D1" workbookViewId="0">
      <selection activeCell="O4" sqref="O4:O8"/>
    </sheetView>
  </sheetViews>
  <sheetFormatPr defaultColWidth="12.6640625" defaultRowHeight="15.75" customHeight="1" x14ac:dyDescent="0.25"/>
  <sheetData>
    <row r="1" spans="1:15" x14ac:dyDescent="0.25">
      <c r="A1" s="76" t="s">
        <v>176</v>
      </c>
      <c r="B1" s="76" t="s">
        <v>178</v>
      </c>
      <c r="C1" s="76" t="s">
        <v>179</v>
      </c>
      <c r="D1" s="76" t="s">
        <v>180</v>
      </c>
      <c r="E1" s="76" t="s">
        <v>181</v>
      </c>
      <c r="F1" s="76" t="s">
        <v>182</v>
      </c>
      <c r="G1" s="76" t="s">
        <v>183</v>
      </c>
      <c r="H1" s="76" t="s">
        <v>184</v>
      </c>
      <c r="I1" s="76" t="s">
        <v>185</v>
      </c>
      <c r="J1" s="76" t="s">
        <v>186</v>
      </c>
      <c r="K1" s="76" t="s">
        <v>187</v>
      </c>
      <c r="L1" s="76" t="s">
        <v>188</v>
      </c>
    </row>
    <row r="2" spans="1:15" x14ac:dyDescent="0.25">
      <c r="A2" s="77">
        <f t="shared" ref="A2:A49" si="0">ROW(A1)</f>
        <v>1</v>
      </c>
      <c r="B2" s="8" t="s">
        <v>89</v>
      </c>
      <c r="C2" s="8" t="s">
        <v>303</v>
      </c>
      <c r="D2" s="8">
        <v>6</v>
      </c>
      <c r="E2" s="8" t="s">
        <v>318</v>
      </c>
      <c r="F2" s="8" t="s">
        <v>193</v>
      </c>
      <c r="G2" s="78">
        <v>0.4</v>
      </c>
      <c r="H2" s="8">
        <f t="shared" ref="H2:H49" si="1">ROUNDUP(G2/((D2*0.001)*(IF(RIGHT(E2, 1)="m", LEFT(E2, LEN(E2)-1), LEFT(E2, LEN(E2)-1)*0.9144))), 2)</f>
        <v>8.34</v>
      </c>
      <c r="I2" s="80">
        <v>5</v>
      </c>
      <c r="J2" s="8" t="s">
        <v>259</v>
      </c>
      <c r="K2" s="136">
        <v>6800</v>
      </c>
      <c r="L2" s="22"/>
    </row>
    <row r="3" spans="1:15" x14ac:dyDescent="0.25">
      <c r="A3" s="77">
        <f t="shared" si="0"/>
        <v>2</v>
      </c>
      <c r="B3" s="8" t="s">
        <v>89</v>
      </c>
      <c r="C3" s="8" t="s">
        <v>303</v>
      </c>
      <c r="D3" s="8">
        <v>8</v>
      </c>
      <c r="E3" s="8" t="s">
        <v>318</v>
      </c>
      <c r="F3" s="8" t="s">
        <v>193</v>
      </c>
      <c r="G3" s="78">
        <v>0.5</v>
      </c>
      <c r="H3" s="8">
        <f t="shared" si="1"/>
        <v>7.8199999999999994</v>
      </c>
      <c r="I3" s="80">
        <v>5</v>
      </c>
      <c r="J3" s="8" t="s">
        <v>259</v>
      </c>
      <c r="K3" s="135"/>
      <c r="L3" s="22"/>
    </row>
    <row r="4" spans="1:15" x14ac:dyDescent="0.25">
      <c r="A4" s="77">
        <f t="shared" si="0"/>
        <v>3</v>
      </c>
      <c r="B4" s="8" t="s">
        <v>89</v>
      </c>
      <c r="C4" s="8" t="s">
        <v>303</v>
      </c>
      <c r="D4" s="8">
        <v>10</v>
      </c>
      <c r="E4" s="8" t="s">
        <v>318</v>
      </c>
      <c r="F4" s="8" t="s">
        <v>193</v>
      </c>
      <c r="G4" s="78">
        <v>0.6</v>
      </c>
      <c r="H4" s="8">
        <f t="shared" si="1"/>
        <v>7.5</v>
      </c>
      <c r="I4" s="80">
        <v>5</v>
      </c>
      <c r="J4" s="8" t="s">
        <v>259</v>
      </c>
      <c r="K4" s="135"/>
      <c r="L4" s="22"/>
      <c r="N4" s="1" t="s">
        <v>365</v>
      </c>
      <c r="O4" s="1">
        <f>SUM(K2:K12)</f>
        <v>7042</v>
      </c>
    </row>
    <row r="5" spans="1:15" x14ac:dyDescent="0.25">
      <c r="A5" s="77">
        <f t="shared" si="0"/>
        <v>4</v>
      </c>
      <c r="B5" s="8" t="s">
        <v>89</v>
      </c>
      <c r="C5" s="8" t="s">
        <v>303</v>
      </c>
      <c r="D5" s="8">
        <v>12</v>
      </c>
      <c r="E5" s="8" t="s">
        <v>318</v>
      </c>
      <c r="F5" s="8" t="s">
        <v>193</v>
      </c>
      <c r="G5" s="78">
        <v>0.8</v>
      </c>
      <c r="H5" s="6">
        <f t="shared" si="1"/>
        <v>8.34</v>
      </c>
      <c r="I5" s="80">
        <v>5</v>
      </c>
      <c r="J5" s="8" t="s">
        <v>259</v>
      </c>
      <c r="K5" s="135"/>
      <c r="L5" s="22"/>
      <c r="N5" s="1" t="s">
        <v>1</v>
      </c>
      <c r="O5" s="1">
        <f>SUM(K13:K21)</f>
        <v>8451</v>
      </c>
    </row>
    <row r="6" spans="1:15" x14ac:dyDescent="0.25">
      <c r="A6" s="77">
        <f t="shared" si="0"/>
        <v>5</v>
      </c>
      <c r="B6" s="8" t="s">
        <v>89</v>
      </c>
      <c r="C6" s="8" t="s">
        <v>303</v>
      </c>
      <c r="D6" s="8">
        <v>18</v>
      </c>
      <c r="E6" s="8" t="s">
        <v>318</v>
      </c>
      <c r="F6" s="8" t="s">
        <v>193</v>
      </c>
      <c r="G6" s="78">
        <v>1.2</v>
      </c>
      <c r="H6" s="8">
        <f t="shared" si="1"/>
        <v>8.34</v>
      </c>
      <c r="I6" s="80">
        <v>5</v>
      </c>
      <c r="J6" s="8" t="s">
        <v>259</v>
      </c>
      <c r="K6" s="135"/>
      <c r="L6" s="22"/>
      <c r="N6" s="1" t="s">
        <v>0</v>
      </c>
      <c r="O6" s="1">
        <f>SUM(K22:K34)</f>
        <v>236900</v>
      </c>
    </row>
    <row r="7" spans="1:15" x14ac:dyDescent="0.25">
      <c r="A7" s="77">
        <f t="shared" si="0"/>
        <v>6</v>
      </c>
      <c r="B7" s="8" t="s">
        <v>89</v>
      </c>
      <c r="C7" s="8" t="s">
        <v>303</v>
      </c>
      <c r="D7" s="8">
        <v>24</v>
      </c>
      <c r="E7" s="8" t="s">
        <v>318</v>
      </c>
      <c r="F7" s="8" t="s">
        <v>193</v>
      </c>
      <c r="G7" s="78">
        <v>1.6</v>
      </c>
      <c r="H7" s="8">
        <f t="shared" si="1"/>
        <v>8.34</v>
      </c>
      <c r="I7" s="80">
        <v>5</v>
      </c>
      <c r="J7" s="8" t="s">
        <v>259</v>
      </c>
      <c r="K7" s="135"/>
      <c r="L7" s="22"/>
      <c r="N7" s="1" t="s">
        <v>314</v>
      </c>
      <c r="O7" s="1">
        <f>SUM(K40:K49)</f>
        <v>363900</v>
      </c>
    </row>
    <row r="8" spans="1:15" x14ac:dyDescent="0.25">
      <c r="A8" s="77">
        <f t="shared" si="0"/>
        <v>7</v>
      </c>
      <c r="B8" s="8" t="s">
        <v>89</v>
      </c>
      <c r="C8" s="8" t="s">
        <v>303</v>
      </c>
      <c r="D8" s="8">
        <v>36</v>
      </c>
      <c r="E8" s="8" t="s">
        <v>318</v>
      </c>
      <c r="F8" s="8" t="s">
        <v>193</v>
      </c>
      <c r="G8" s="84">
        <v>2.4</v>
      </c>
      <c r="H8" s="8">
        <f t="shared" si="1"/>
        <v>8.34</v>
      </c>
      <c r="I8" s="80">
        <v>5</v>
      </c>
      <c r="J8" s="8" t="s">
        <v>259</v>
      </c>
      <c r="K8" s="135"/>
      <c r="L8" s="22"/>
      <c r="N8" s="1" t="s">
        <v>366</v>
      </c>
      <c r="O8" s="1">
        <f>SUM(K35:K39)</f>
        <v>4000</v>
      </c>
    </row>
    <row r="9" spans="1:15" x14ac:dyDescent="0.25">
      <c r="A9" s="77">
        <f t="shared" si="0"/>
        <v>8</v>
      </c>
      <c r="B9" s="8" t="s">
        <v>89</v>
      </c>
      <c r="C9" s="8" t="s">
        <v>303</v>
      </c>
      <c r="D9" s="8">
        <v>5</v>
      </c>
      <c r="E9" s="8" t="s">
        <v>367</v>
      </c>
      <c r="F9" s="8" t="s">
        <v>193</v>
      </c>
      <c r="G9" s="8">
        <v>0.85</v>
      </c>
      <c r="H9" s="8">
        <f t="shared" si="1"/>
        <v>8.5</v>
      </c>
      <c r="I9" s="80">
        <v>5</v>
      </c>
      <c r="J9" s="8" t="s">
        <v>259</v>
      </c>
      <c r="K9" s="135"/>
      <c r="L9" s="22"/>
    </row>
    <row r="10" spans="1:15" x14ac:dyDescent="0.25">
      <c r="A10" s="77">
        <f t="shared" si="0"/>
        <v>9</v>
      </c>
      <c r="B10" s="8" t="s">
        <v>368</v>
      </c>
      <c r="C10" s="8" t="s">
        <v>303</v>
      </c>
      <c r="D10" s="8">
        <v>12</v>
      </c>
      <c r="E10" s="8" t="s">
        <v>218</v>
      </c>
      <c r="F10" s="8" t="s">
        <v>193</v>
      </c>
      <c r="G10" s="8">
        <v>2.5499999999999998</v>
      </c>
      <c r="H10" s="11">
        <f t="shared" si="1"/>
        <v>7.09</v>
      </c>
      <c r="I10" s="8">
        <v>4.9000000000000004</v>
      </c>
      <c r="J10" s="8" t="s">
        <v>259</v>
      </c>
      <c r="K10" s="136">
        <v>242</v>
      </c>
      <c r="L10" s="1" t="s">
        <v>316</v>
      </c>
    </row>
    <row r="11" spans="1:15" x14ac:dyDescent="0.25">
      <c r="A11" s="77">
        <f t="shared" si="0"/>
        <v>10</v>
      </c>
      <c r="B11" s="8" t="s">
        <v>368</v>
      </c>
      <c r="C11" s="8" t="s">
        <v>303</v>
      </c>
      <c r="D11" s="8">
        <v>18</v>
      </c>
      <c r="E11" s="8" t="s">
        <v>218</v>
      </c>
      <c r="F11" s="8" t="s">
        <v>193</v>
      </c>
      <c r="G11" s="9">
        <v>3.82</v>
      </c>
      <c r="H11" s="11">
        <f t="shared" si="1"/>
        <v>7.08</v>
      </c>
      <c r="I11" s="8">
        <v>4.9000000000000004</v>
      </c>
      <c r="J11" s="8" t="s">
        <v>259</v>
      </c>
      <c r="K11" s="135"/>
      <c r="L11" s="1" t="s">
        <v>316</v>
      </c>
    </row>
    <row r="12" spans="1:15" x14ac:dyDescent="0.25">
      <c r="A12" s="77">
        <f t="shared" si="0"/>
        <v>11</v>
      </c>
      <c r="B12" s="8" t="s">
        <v>368</v>
      </c>
      <c r="C12" s="8" t="s">
        <v>303</v>
      </c>
      <c r="D12" s="8">
        <v>24</v>
      </c>
      <c r="E12" s="8" t="s">
        <v>218</v>
      </c>
      <c r="F12" s="8" t="s">
        <v>193</v>
      </c>
      <c r="G12" s="9">
        <v>5.09</v>
      </c>
      <c r="H12" s="11">
        <f t="shared" si="1"/>
        <v>7.0699999999999994</v>
      </c>
      <c r="I12" s="8">
        <v>4.9000000000000004</v>
      </c>
      <c r="J12" s="8" t="s">
        <v>259</v>
      </c>
      <c r="K12" s="135"/>
      <c r="L12" s="1" t="s">
        <v>316</v>
      </c>
    </row>
    <row r="13" spans="1:15" x14ac:dyDescent="0.25">
      <c r="A13" s="77">
        <f t="shared" si="0"/>
        <v>12</v>
      </c>
      <c r="B13" s="8" t="s">
        <v>328</v>
      </c>
      <c r="C13" s="8" t="s">
        <v>217</v>
      </c>
      <c r="D13" s="8">
        <v>24</v>
      </c>
      <c r="E13" s="8" t="s">
        <v>201</v>
      </c>
      <c r="F13" s="8" t="s">
        <v>193</v>
      </c>
      <c r="G13" s="8">
        <v>2.65</v>
      </c>
      <c r="H13" s="8">
        <f t="shared" si="1"/>
        <v>2.21</v>
      </c>
      <c r="I13" s="8">
        <v>4.9000000000000004</v>
      </c>
      <c r="J13" s="8" t="s">
        <v>259</v>
      </c>
      <c r="K13" s="136">
        <v>7900</v>
      </c>
      <c r="L13" s="22"/>
    </row>
    <row r="14" spans="1:15" x14ac:dyDescent="0.25">
      <c r="A14" s="77">
        <f t="shared" si="0"/>
        <v>13</v>
      </c>
      <c r="B14" s="8" t="s">
        <v>328</v>
      </c>
      <c r="C14" s="8" t="s">
        <v>217</v>
      </c>
      <c r="D14" s="8">
        <v>36</v>
      </c>
      <c r="E14" s="8" t="s">
        <v>201</v>
      </c>
      <c r="F14" s="8" t="s">
        <v>193</v>
      </c>
      <c r="G14" s="78">
        <v>4</v>
      </c>
      <c r="H14" s="8">
        <f t="shared" si="1"/>
        <v>2.23</v>
      </c>
      <c r="I14" s="8">
        <v>4.9000000000000004</v>
      </c>
      <c r="J14" s="8" t="s">
        <v>259</v>
      </c>
      <c r="K14" s="135"/>
      <c r="L14" s="22"/>
    </row>
    <row r="15" spans="1:15" x14ac:dyDescent="0.25">
      <c r="A15" s="77">
        <f t="shared" si="0"/>
        <v>14</v>
      </c>
      <c r="B15" s="8" t="s">
        <v>328</v>
      </c>
      <c r="C15" s="8" t="s">
        <v>217</v>
      </c>
      <c r="D15" s="8">
        <v>48</v>
      </c>
      <c r="E15" s="8" t="s">
        <v>201</v>
      </c>
      <c r="F15" s="8" t="s">
        <v>193</v>
      </c>
      <c r="G15" s="8">
        <v>5.33</v>
      </c>
      <c r="H15" s="8">
        <f t="shared" si="1"/>
        <v>2.23</v>
      </c>
      <c r="I15" s="8">
        <v>4.9000000000000004</v>
      </c>
      <c r="J15" s="8" t="s">
        <v>259</v>
      </c>
      <c r="K15" s="135"/>
      <c r="L15" s="22"/>
    </row>
    <row r="16" spans="1:15" x14ac:dyDescent="0.25">
      <c r="A16" s="77">
        <f t="shared" si="0"/>
        <v>15</v>
      </c>
      <c r="B16" s="8" t="s">
        <v>328</v>
      </c>
      <c r="C16" s="8" t="s">
        <v>217</v>
      </c>
      <c r="D16" s="8">
        <v>60</v>
      </c>
      <c r="E16" s="8" t="s">
        <v>201</v>
      </c>
      <c r="F16" s="8" t="s">
        <v>193</v>
      </c>
      <c r="G16" s="8">
        <v>7.55</v>
      </c>
      <c r="H16" s="8">
        <f t="shared" si="1"/>
        <v>2.5199999999999996</v>
      </c>
      <c r="I16" s="8">
        <v>4.9000000000000004</v>
      </c>
      <c r="J16" s="8" t="s">
        <v>259</v>
      </c>
      <c r="K16" s="135"/>
      <c r="L16" s="22"/>
    </row>
    <row r="17" spans="1:27" x14ac:dyDescent="0.25">
      <c r="A17" s="77">
        <f t="shared" si="0"/>
        <v>16</v>
      </c>
      <c r="B17" s="8" t="s">
        <v>328</v>
      </c>
      <c r="C17" s="8" t="s">
        <v>217</v>
      </c>
      <c r="D17" s="8">
        <v>72</v>
      </c>
      <c r="E17" s="8" t="s">
        <v>201</v>
      </c>
      <c r="F17" s="8" t="s">
        <v>193</v>
      </c>
      <c r="G17" s="78">
        <v>8</v>
      </c>
      <c r="H17" s="8">
        <f t="shared" si="1"/>
        <v>2.23</v>
      </c>
      <c r="I17" s="8">
        <v>4.9000000000000004</v>
      </c>
      <c r="J17" s="8" t="s">
        <v>259</v>
      </c>
      <c r="K17" s="135"/>
      <c r="L17" s="22"/>
    </row>
    <row r="18" spans="1:27" x14ac:dyDescent="0.25">
      <c r="A18" s="77">
        <f t="shared" si="0"/>
        <v>17</v>
      </c>
      <c r="B18" s="8" t="s">
        <v>100</v>
      </c>
      <c r="C18" s="107" t="s">
        <v>217</v>
      </c>
      <c r="D18" s="8">
        <v>24</v>
      </c>
      <c r="E18" s="8" t="s">
        <v>312</v>
      </c>
      <c r="F18" s="8" t="s">
        <v>193</v>
      </c>
      <c r="G18" s="78">
        <v>5</v>
      </c>
      <c r="H18" s="8">
        <f t="shared" si="1"/>
        <v>5.21</v>
      </c>
      <c r="I18" s="8">
        <v>4.9000000000000004</v>
      </c>
      <c r="J18" s="8" t="s">
        <v>259</v>
      </c>
      <c r="K18" s="136">
        <v>299</v>
      </c>
      <c r="L18" s="22"/>
    </row>
    <row r="19" spans="1:27" x14ac:dyDescent="0.25">
      <c r="A19" s="77">
        <f t="shared" si="0"/>
        <v>18</v>
      </c>
      <c r="B19" s="8" t="s">
        <v>100</v>
      </c>
      <c r="C19" s="107" t="s">
        <v>217</v>
      </c>
      <c r="D19" s="8">
        <v>48</v>
      </c>
      <c r="E19" s="8" t="s">
        <v>312</v>
      </c>
      <c r="F19" s="8" t="s">
        <v>193</v>
      </c>
      <c r="G19" s="78">
        <v>10</v>
      </c>
      <c r="H19" s="8">
        <f t="shared" si="1"/>
        <v>5.21</v>
      </c>
      <c r="I19" s="8">
        <v>4.9000000000000004</v>
      </c>
      <c r="J19" s="8" t="s">
        <v>259</v>
      </c>
      <c r="K19" s="135"/>
      <c r="L19" s="22"/>
    </row>
    <row r="20" spans="1:27" x14ac:dyDescent="0.25">
      <c r="A20" s="77">
        <f t="shared" si="0"/>
        <v>19</v>
      </c>
      <c r="B20" s="8" t="s">
        <v>100</v>
      </c>
      <c r="C20" s="107" t="s">
        <v>217</v>
      </c>
      <c r="D20" s="8">
        <v>72</v>
      </c>
      <c r="E20" s="8" t="s">
        <v>312</v>
      </c>
      <c r="F20" s="8" t="s">
        <v>193</v>
      </c>
      <c r="G20" s="78">
        <v>15</v>
      </c>
      <c r="H20" s="8">
        <f t="shared" si="1"/>
        <v>5.21</v>
      </c>
      <c r="I20" s="8">
        <v>4.9000000000000004</v>
      </c>
      <c r="J20" s="8" t="s">
        <v>259</v>
      </c>
      <c r="K20" s="135"/>
      <c r="L20" s="22"/>
    </row>
    <row r="21" spans="1:27" x14ac:dyDescent="0.25">
      <c r="A21" s="77">
        <f t="shared" si="0"/>
        <v>20</v>
      </c>
      <c r="B21" s="8" t="s">
        <v>95</v>
      </c>
      <c r="C21" s="112" t="s">
        <v>217</v>
      </c>
      <c r="D21" s="8">
        <v>48</v>
      </c>
      <c r="E21" s="8" t="s">
        <v>353</v>
      </c>
      <c r="F21" s="8" t="s">
        <v>193</v>
      </c>
      <c r="G21" s="78">
        <v>16</v>
      </c>
      <c r="H21" s="115">
        <f t="shared" si="1"/>
        <v>11.049999999999999</v>
      </c>
      <c r="I21" s="80">
        <v>5</v>
      </c>
      <c r="J21" s="8" t="s">
        <v>259</v>
      </c>
      <c r="K21" s="8">
        <v>252</v>
      </c>
      <c r="L21" s="22" t="s">
        <v>369</v>
      </c>
    </row>
    <row r="22" spans="1:27" x14ac:dyDescent="0.25">
      <c r="A22" s="92">
        <f t="shared" si="0"/>
        <v>21</v>
      </c>
      <c r="B22" s="92" t="s">
        <v>94</v>
      </c>
      <c r="C22" s="92" t="s">
        <v>94</v>
      </c>
      <c r="D22" s="92">
        <v>48</v>
      </c>
      <c r="E22" s="92" t="s">
        <v>367</v>
      </c>
      <c r="F22" s="92" t="s">
        <v>193</v>
      </c>
      <c r="G22" s="93">
        <v>3</v>
      </c>
      <c r="H22" s="92">
        <f t="shared" si="1"/>
        <v>3.13</v>
      </c>
      <c r="I22" s="94">
        <v>5</v>
      </c>
      <c r="J22" s="92" t="s">
        <v>259</v>
      </c>
      <c r="K22" s="92">
        <v>157200</v>
      </c>
      <c r="L22" s="111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</row>
    <row r="23" spans="1:27" x14ac:dyDescent="0.25">
      <c r="A23" s="77">
        <f t="shared" si="0"/>
        <v>22</v>
      </c>
      <c r="B23" s="8" t="s">
        <v>94</v>
      </c>
      <c r="C23" s="8" t="s">
        <v>94</v>
      </c>
      <c r="D23" s="8">
        <v>12</v>
      </c>
      <c r="E23" s="8" t="s">
        <v>370</v>
      </c>
      <c r="F23" s="8" t="s">
        <v>193</v>
      </c>
      <c r="G23" s="78">
        <v>0.4</v>
      </c>
      <c r="H23" s="8">
        <f t="shared" si="1"/>
        <v>4.0599999999999996</v>
      </c>
      <c r="I23" s="80">
        <v>5</v>
      </c>
      <c r="J23" s="8" t="s">
        <v>259</v>
      </c>
      <c r="K23" s="136">
        <v>46700</v>
      </c>
      <c r="L23" s="22"/>
    </row>
    <row r="24" spans="1:27" x14ac:dyDescent="0.25">
      <c r="A24" s="77">
        <f t="shared" si="0"/>
        <v>23</v>
      </c>
      <c r="B24" s="8" t="s">
        <v>94</v>
      </c>
      <c r="C24" s="8" t="s">
        <v>94</v>
      </c>
      <c r="D24" s="107">
        <v>18</v>
      </c>
      <c r="E24" s="8" t="s">
        <v>370</v>
      </c>
      <c r="F24" s="8" t="s">
        <v>193</v>
      </c>
      <c r="G24" s="78">
        <v>0.6</v>
      </c>
      <c r="H24" s="8">
        <f t="shared" si="1"/>
        <v>4.0599999999999996</v>
      </c>
      <c r="I24" s="80">
        <v>5</v>
      </c>
      <c r="J24" s="8" t="s">
        <v>259</v>
      </c>
      <c r="K24" s="135"/>
      <c r="L24" s="22"/>
    </row>
    <row r="25" spans="1:27" x14ac:dyDescent="0.25">
      <c r="A25" s="77">
        <f t="shared" si="0"/>
        <v>24</v>
      </c>
      <c r="B25" s="8" t="s">
        <v>94</v>
      </c>
      <c r="C25" s="8" t="s">
        <v>94</v>
      </c>
      <c r="D25" s="107">
        <v>24</v>
      </c>
      <c r="E25" s="8" t="s">
        <v>370</v>
      </c>
      <c r="F25" s="8" t="s">
        <v>193</v>
      </c>
      <c r="G25" s="78">
        <v>0.8</v>
      </c>
      <c r="H25" s="5">
        <f t="shared" si="1"/>
        <v>4.0599999999999996</v>
      </c>
      <c r="I25" s="80">
        <v>5</v>
      </c>
      <c r="J25" s="8" t="s">
        <v>259</v>
      </c>
      <c r="K25" s="135"/>
      <c r="L25" s="22"/>
    </row>
    <row r="26" spans="1:27" x14ac:dyDescent="0.25">
      <c r="A26" s="77">
        <f t="shared" si="0"/>
        <v>25</v>
      </c>
      <c r="B26" s="8" t="s">
        <v>94</v>
      </c>
      <c r="C26" s="8" t="s">
        <v>94</v>
      </c>
      <c r="D26" s="107">
        <v>36</v>
      </c>
      <c r="E26" s="8" t="s">
        <v>370</v>
      </c>
      <c r="F26" s="8" t="s">
        <v>193</v>
      </c>
      <c r="G26" s="78">
        <v>1.1499999999999999</v>
      </c>
      <c r="H26" s="8">
        <f t="shared" si="1"/>
        <v>3.8899999999999997</v>
      </c>
      <c r="I26" s="80">
        <v>5</v>
      </c>
      <c r="J26" s="8" t="s">
        <v>259</v>
      </c>
      <c r="K26" s="135"/>
      <c r="L26" s="22"/>
    </row>
    <row r="27" spans="1:27" x14ac:dyDescent="0.25">
      <c r="A27" s="77">
        <f t="shared" si="0"/>
        <v>26</v>
      </c>
      <c r="B27" s="8" t="s">
        <v>94</v>
      </c>
      <c r="C27" s="8" t="s">
        <v>94</v>
      </c>
      <c r="D27" s="107">
        <v>48</v>
      </c>
      <c r="E27" s="8" t="s">
        <v>370</v>
      </c>
      <c r="F27" s="8" t="s">
        <v>193</v>
      </c>
      <c r="G27" s="78">
        <v>1.45</v>
      </c>
      <c r="H27" s="8">
        <f t="shared" si="1"/>
        <v>3.6799999999999997</v>
      </c>
      <c r="I27" s="80">
        <v>5</v>
      </c>
      <c r="J27" s="8" t="s">
        <v>259</v>
      </c>
      <c r="K27" s="135"/>
      <c r="L27" s="22"/>
    </row>
    <row r="28" spans="1:27" x14ac:dyDescent="0.25">
      <c r="A28" s="77">
        <f t="shared" si="0"/>
        <v>27</v>
      </c>
      <c r="B28" s="8" t="s">
        <v>94</v>
      </c>
      <c r="C28" s="8" t="s">
        <v>94</v>
      </c>
      <c r="D28" s="8">
        <v>60</v>
      </c>
      <c r="E28" s="8" t="s">
        <v>370</v>
      </c>
      <c r="F28" s="8" t="s">
        <v>193</v>
      </c>
      <c r="G28" s="78">
        <v>1.55</v>
      </c>
      <c r="H28" s="8">
        <f t="shared" si="1"/>
        <v>3.1399999999999997</v>
      </c>
      <c r="I28" s="80">
        <v>5</v>
      </c>
      <c r="J28" s="8" t="s">
        <v>259</v>
      </c>
      <c r="K28" s="135"/>
      <c r="L28" s="22"/>
    </row>
    <row r="29" spans="1:27" x14ac:dyDescent="0.25">
      <c r="A29" s="77">
        <f t="shared" si="0"/>
        <v>28</v>
      </c>
      <c r="B29" s="8" t="s">
        <v>94</v>
      </c>
      <c r="C29" s="8" t="s">
        <v>94</v>
      </c>
      <c r="D29" s="8">
        <v>72</v>
      </c>
      <c r="E29" s="8" t="s">
        <v>370</v>
      </c>
      <c r="F29" s="8" t="s">
        <v>193</v>
      </c>
      <c r="G29" s="78">
        <v>2.2999999999999998</v>
      </c>
      <c r="H29" s="8">
        <f t="shared" si="1"/>
        <v>3.8899999999999997</v>
      </c>
      <c r="I29" s="80">
        <v>5</v>
      </c>
      <c r="J29" s="8" t="s">
        <v>259</v>
      </c>
      <c r="K29" s="135"/>
      <c r="L29" s="22"/>
    </row>
    <row r="30" spans="1:27" x14ac:dyDescent="0.25">
      <c r="A30" s="77">
        <f t="shared" si="0"/>
        <v>29</v>
      </c>
      <c r="B30" s="8" t="s">
        <v>94</v>
      </c>
      <c r="C30" s="8" t="s">
        <v>94</v>
      </c>
      <c r="D30" s="8">
        <v>12</v>
      </c>
      <c r="E30" s="8" t="s">
        <v>312</v>
      </c>
      <c r="F30" s="8" t="s">
        <v>193</v>
      </c>
      <c r="G30" s="8">
        <v>1.37</v>
      </c>
      <c r="H30" s="8">
        <f t="shared" si="1"/>
        <v>2.86</v>
      </c>
      <c r="I30" s="80">
        <v>5</v>
      </c>
      <c r="J30" s="8" t="s">
        <v>259</v>
      </c>
      <c r="K30" s="136">
        <v>33000</v>
      </c>
      <c r="L30" s="22"/>
    </row>
    <row r="31" spans="1:27" x14ac:dyDescent="0.25">
      <c r="A31" s="77">
        <f t="shared" si="0"/>
        <v>30</v>
      </c>
      <c r="B31" s="8" t="s">
        <v>94</v>
      </c>
      <c r="C31" s="8" t="s">
        <v>94</v>
      </c>
      <c r="D31" s="107">
        <v>18</v>
      </c>
      <c r="E31" s="8" t="s">
        <v>312</v>
      </c>
      <c r="F31" s="8" t="s">
        <v>193</v>
      </c>
      <c r="G31" s="8">
        <v>2.09</v>
      </c>
      <c r="H31" s="8">
        <f t="shared" si="1"/>
        <v>2.9099999999999997</v>
      </c>
      <c r="I31" s="80">
        <v>5</v>
      </c>
      <c r="J31" s="8" t="s">
        <v>259</v>
      </c>
      <c r="K31" s="135"/>
      <c r="L31" s="22"/>
    </row>
    <row r="32" spans="1:27" x14ac:dyDescent="0.25">
      <c r="A32" s="77">
        <f t="shared" si="0"/>
        <v>31</v>
      </c>
      <c r="B32" s="8" t="s">
        <v>94</v>
      </c>
      <c r="C32" s="8" t="s">
        <v>94</v>
      </c>
      <c r="D32" s="107">
        <v>24</v>
      </c>
      <c r="E32" s="8" t="s">
        <v>312</v>
      </c>
      <c r="F32" s="8" t="s">
        <v>193</v>
      </c>
      <c r="G32" s="8">
        <v>2.75</v>
      </c>
      <c r="H32" s="8">
        <f t="shared" si="1"/>
        <v>2.8699999999999997</v>
      </c>
      <c r="I32" s="80">
        <v>5</v>
      </c>
      <c r="J32" s="8" t="s">
        <v>259</v>
      </c>
      <c r="K32" s="135"/>
      <c r="L32" s="22"/>
    </row>
    <row r="33" spans="1:12" x14ac:dyDescent="0.25">
      <c r="A33" s="77">
        <f t="shared" si="0"/>
        <v>32</v>
      </c>
      <c r="B33" s="8" t="s">
        <v>94</v>
      </c>
      <c r="C33" s="8" t="s">
        <v>94</v>
      </c>
      <c r="D33" s="107">
        <v>36</v>
      </c>
      <c r="E33" s="8" t="s">
        <v>312</v>
      </c>
      <c r="F33" s="8" t="s">
        <v>193</v>
      </c>
      <c r="G33" s="8">
        <v>4.12</v>
      </c>
      <c r="H33" s="8">
        <f t="shared" si="1"/>
        <v>2.8699999999999997</v>
      </c>
      <c r="I33" s="80">
        <v>5</v>
      </c>
      <c r="J33" s="8" t="s">
        <v>259</v>
      </c>
      <c r="K33" s="135"/>
      <c r="L33" s="22"/>
    </row>
    <row r="34" spans="1:12" x14ac:dyDescent="0.25">
      <c r="A34" s="77">
        <f t="shared" si="0"/>
        <v>33</v>
      </c>
      <c r="B34" s="8" t="s">
        <v>94</v>
      </c>
      <c r="C34" s="8" t="s">
        <v>94</v>
      </c>
      <c r="D34" s="107">
        <v>48</v>
      </c>
      <c r="E34" s="8" t="s">
        <v>312</v>
      </c>
      <c r="F34" s="8" t="s">
        <v>193</v>
      </c>
      <c r="G34" s="84">
        <v>5.5</v>
      </c>
      <c r="H34" s="8">
        <f t="shared" si="1"/>
        <v>2.8699999999999997</v>
      </c>
      <c r="I34" s="80">
        <v>5</v>
      </c>
      <c r="J34" s="8" t="s">
        <v>259</v>
      </c>
      <c r="K34" s="135"/>
      <c r="L34" s="22"/>
    </row>
    <row r="35" spans="1:12" x14ac:dyDescent="0.25">
      <c r="A35" s="77">
        <f t="shared" si="0"/>
        <v>34</v>
      </c>
      <c r="B35" s="8" t="s">
        <v>371</v>
      </c>
      <c r="C35" s="8" t="s">
        <v>202</v>
      </c>
      <c r="D35" s="8">
        <v>12</v>
      </c>
      <c r="E35" s="8" t="s">
        <v>322</v>
      </c>
      <c r="F35" s="8" t="s">
        <v>193</v>
      </c>
      <c r="G35" s="78">
        <v>1.7</v>
      </c>
      <c r="H35" s="8">
        <f t="shared" si="1"/>
        <v>5.17</v>
      </c>
      <c r="I35" s="8">
        <v>4.9000000000000004</v>
      </c>
      <c r="J35" s="8" t="s">
        <v>259</v>
      </c>
      <c r="K35" s="136">
        <v>2700</v>
      </c>
      <c r="L35" s="22"/>
    </row>
    <row r="36" spans="1:12" x14ac:dyDescent="0.25">
      <c r="A36" s="77">
        <f t="shared" si="0"/>
        <v>35</v>
      </c>
      <c r="B36" s="8" t="s">
        <v>371</v>
      </c>
      <c r="C36" s="8" t="s">
        <v>202</v>
      </c>
      <c r="D36" s="8">
        <v>18</v>
      </c>
      <c r="E36" s="8" t="s">
        <v>322</v>
      </c>
      <c r="F36" s="8" t="s">
        <v>193</v>
      </c>
      <c r="G36" s="78">
        <v>2.5</v>
      </c>
      <c r="H36" s="97">
        <f t="shared" si="1"/>
        <v>5.0699999999999994</v>
      </c>
      <c r="I36" s="8">
        <v>4.9000000000000004</v>
      </c>
      <c r="J36" s="8" t="s">
        <v>259</v>
      </c>
      <c r="K36" s="135"/>
      <c r="L36" s="22"/>
    </row>
    <row r="37" spans="1:12" x14ac:dyDescent="0.25">
      <c r="A37" s="77">
        <f t="shared" si="0"/>
        <v>36</v>
      </c>
      <c r="B37" s="8" t="s">
        <v>371</v>
      </c>
      <c r="C37" s="8" t="s">
        <v>202</v>
      </c>
      <c r="D37" s="8">
        <v>24</v>
      </c>
      <c r="E37" s="8" t="s">
        <v>322</v>
      </c>
      <c r="F37" s="8" t="s">
        <v>193</v>
      </c>
      <c r="G37" s="78">
        <v>3.4</v>
      </c>
      <c r="H37" s="8">
        <f t="shared" si="1"/>
        <v>5.17</v>
      </c>
      <c r="I37" s="8">
        <v>4.9000000000000004</v>
      </c>
      <c r="J37" s="8" t="s">
        <v>259</v>
      </c>
      <c r="K37" s="135"/>
      <c r="L37" s="22"/>
    </row>
    <row r="38" spans="1:12" x14ac:dyDescent="0.25">
      <c r="A38" s="77">
        <f t="shared" si="0"/>
        <v>37</v>
      </c>
      <c r="B38" s="8" t="s">
        <v>304</v>
      </c>
      <c r="C38" s="8" t="s">
        <v>202</v>
      </c>
      <c r="D38" s="8">
        <v>24</v>
      </c>
      <c r="E38" s="8" t="s">
        <v>372</v>
      </c>
      <c r="F38" s="8" t="s">
        <v>193</v>
      </c>
      <c r="G38" s="78">
        <v>1.1000000000000001</v>
      </c>
      <c r="H38" s="8">
        <f t="shared" si="1"/>
        <v>9.17</v>
      </c>
      <c r="I38" s="80">
        <v>5</v>
      </c>
      <c r="J38" s="8" t="s">
        <v>259</v>
      </c>
      <c r="K38" s="136">
        <v>1300</v>
      </c>
      <c r="L38" s="22" t="s">
        <v>373</v>
      </c>
    </row>
    <row r="39" spans="1:12" x14ac:dyDescent="0.25">
      <c r="A39" s="77">
        <f t="shared" si="0"/>
        <v>38</v>
      </c>
      <c r="B39" s="8" t="s">
        <v>304</v>
      </c>
      <c r="C39" s="8" t="s">
        <v>202</v>
      </c>
      <c r="D39" s="8">
        <v>48</v>
      </c>
      <c r="E39" s="8" t="s">
        <v>372</v>
      </c>
      <c r="F39" s="8" t="s">
        <v>193</v>
      </c>
      <c r="G39" s="78">
        <v>2.4</v>
      </c>
      <c r="H39" s="78">
        <f t="shared" si="1"/>
        <v>10</v>
      </c>
      <c r="I39" s="80">
        <v>5</v>
      </c>
      <c r="J39" s="8" t="s">
        <v>259</v>
      </c>
      <c r="K39" s="135"/>
      <c r="L39" s="22"/>
    </row>
    <row r="40" spans="1:12" x14ac:dyDescent="0.25">
      <c r="A40" s="77">
        <f t="shared" si="0"/>
        <v>39</v>
      </c>
      <c r="B40" s="8" t="s">
        <v>275</v>
      </c>
      <c r="C40" s="8" t="s">
        <v>275</v>
      </c>
      <c r="D40" s="8">
        <v>12</v>
      </c>
      <c r="E40" s="8" t="s">
        <v>272</v>
      </c>
      <c r="F40" s="8" t="s">
        <v>193</v>
      </c>
      <c r="G40" s="78">
        <v>0.6</v>
      </c>
      <c r="H40" s="8">
        <f t="shared" si="1"/>
        <v>1.37</v>
      </c>
      <c r="I40" s="80">
        <v>5</v>
      </c>
      <c r="J40" s="8" t="s">
        <v>259</v>
      </c>
      <c r="K40" s="136">
        <v>206700</v>
      </c>
      <c r="L40" s="22" t="s">
        <v>374</v>
      </c>
    </row>
    <row r="41" spans="1:12" x14ac:dyDescent="0.25">
      <c r="A41" s="77">
        <f t="shared" si="0"/>
        <v>40</v>
      </c>
      <c r="B41" s="8" t="s">
        <v>275</v>
      </c>
      <c r="C41" s="8" t="s">
        <v>275</v>
      </c>
      <c r="D41" s="8">
        <v>18</v>
      </c>
      <c r="E41" s="8" t="s">
        <v>272</v>
      </c>
      <c r="F41" s="8" t="s">
        <v>193</v>
      </c>
      <c r="G41" s="78">
        <v>0.9</v>
      </c>
      <c r="H41" s="8">
        <f t="shared" si="1"/>
        <v>1.37</v>
      </c>
      <c r="I41" s="80">
        <v>5</v>
      </c>
      <c r="J41" s="8" t="s">
        <v>259</v>
      </c>
      <c r="K41" s="135"/>
      <c r="L41" s="22"/>
    </row>
    <row r="42" spans="1:12" x14ac:dyDescent="0.25">
      <c r="A42" s="77">
        <f t="shared" si="0"/>
        <v>41</v>
      </c>
      <c r="B42" s="8" t="s">
        <v>275</v>
      </c>
      <c r="C42" s="8" t="s">
        <v>275</v>
      </c>
      <c r="D42" s="8">
        <v>24</v>
      </c>
      <c r="E42" s="8" t="s">
        <v>272</v>
      </c>
      <c r="F42" s="8" t="s">
        <v>193</v>
      </c>
      <c r="G42" s="78">
        <v>1.2</v>
      </c>
      <c r="H42" s="8">
        <f t="shared" si="1"/>
        <v>1.37</v>
      </c>
      <c r="I42" s="80">
        <v>5</v>
      </c>
      <c r="J42" s="8" t="s">
        <v>259</v>
      </c>
      <c r="K42" s="135"/>
      <c r="L42" s="22"/>
    </row>
    <row r="43" spans="1:12" x14ac:dyDescent="0.25">
      <c r="A43" s="77">
        <f t="shared" si="0"/>
        <v>42</v>
      </c>
      <c r="B43" s="8" t="s">
        <v>275</v>
      </c>
      <c r="C43" s="8" t="s">
        <v>275</v>
      </c>
      <c r="D43" s="8">
        <v>48</v>
      </c>
      <c r="E43" s="8" t="s">
        <v>283</v>
      </c>
      <c r="F43" s="8" t="s">
        <v>193</v>
      </c>
      <c r="G43" s="78">
        <v>3.1</v>
      </c>
      <c r="H43" s="8">
        <f t="shared" si="1"/>
        <v>0.79</v>
      </c>
      <c r="I43" s="80">
        <v>5</v>
      </c>
      <c r="J43" s="8" t="s">
        <v>259</v>
      </c>
      <c r="K43" s="136">
        <v>157200</v>
      </c>
      <c r="L43" s="22" t="s">
        <v>375</v>
      </c>
    </row>
    <row r="44" spans="1:12" x14ac:dyDescent="0.25">
      <c r="A44" s="77">
        <f t="shared" si="0"/>
        <v>43</v>
      </c>
      <c r="B44" s="8" t="s">
        <v>275</v>
      </c>
      <c r="C44" s="8" t="s">
        <v>275</v>
      </c>
      <c r="D44" s="8">
        <v>48</v>
      </c>
      <c r="E44" s="8" t="s">
        <v>283</v>
      </c>
      <c r="F44" s="8" t="s">
        <v>193</v>
      </c>
      <c r="G44" s="8">
        <v>2.78</v>
      </c>
      <c r="H44" s="116">
        <f t="shared" si="1"/>
        <v>0.71</v>
      </c>
      <c r="I44" s="80">
        <v>5</v>
      </c>
      <c r="J44" s="8" t="s">
        <v>259</v>
      </c>
      <c r="K44" s="135"/>
      <c r="L44" s="22" t="s">
        <v>376</v>
      </c>
    </row>
    <row r="45" spans="1:12" x14ac:dyDescent="0.25">
      <c r="A45" s="77">
        <f t="shared" si="0"/>
        <v>44</v>
      </c>
      <c r="B45" s="8" t="s">
        <v>275</v>
      </c>
      <c r="C45" s="8" t="s">
        <v>275</v>
      </c>
      <c r="D45" s="8">
        <v>48</v>
      </c>
      <c r="E45" s="8" t="s">
        <v>335</v>
      </c>
      <c r="F45" s="8" t="s">
        <v>193</v>
      </c>
      <c r="G45" s="8">
        <v>2.68</v>
      </c>
      <c r="H45" s="8">
        <f t="shared" si="1"/>
        <v>0.77</v>
      </c>
      <c r="I45" s="80">
        <v>5</v>
      </c>
      <c r="J45" s="8" t="s">
        <v>259</v>
      </c>
      <c r="K45" s="135"/>
      <c r="L45" s="22" t="s">
        <v>375</v>
      </c>
    </row>
    <row r="46" spans="1:12" x14ac:dyDescent="0.25">
      <c r="A46" s="77">
        <f t="shared" si="0"/>
        <v>45</v>
      </c>
      <c r="B46" s="8" t="s">
        <v>275</v>
      </c>
      <c r="C46" s="8" t="s">
        <v>275</v>
      </c>
      <c r="D46" s="8">
        <v>72</v>
      </c>
      <c r="E46" s="8" t="s">
        <v>335</v>
      </c>
      <c r="F46" s="8" t="s">
        <v>193</v>
      </c>
      <c r="G46" s="8">
        <v>4.16</v>
      </c>
      <c r="H46" s="8">
        <f t="shared" si="1"/>
        <v>0.79</v>
      </c>
      <c r="I46" s="80">
        <v>5</v>
      </c>
      <c r="J46" s="8" t="s">
        <v>259</v>
      </c>
      <c r="K46" s="135"/>
      <c r="L46" s="22"/>
    </row>
    <row r="47" spans="1:12" x14ac:dyDescent="0.25">
      <c r="A47" s="77">
        <f t="shared" si="0"/>
        <v>46</v>
      </c>
      <c r="B47" s="8" t="s">
        <v>275</v>
      </c>
      <c r="C47" s="8" t="s">
        <v>275</v>
      </c>
      <c r="D47" s="8">
        <v>48</v>
      </c>
      <c r="E47" s="8" t="s">
        <v>311</v>
      </c>
      <c r="F47" s="8" t="s">
        <v>193</v>
      </c>
      <c r="G47" s="8">
        <v>3.98</v>
      </c>
      <c r="H47" s="117">
        <f t="shared" si="1"/>
        <v>0.91</v>
      </c>
      <c r="I47" s="80">
        <v>5</v>
      </c>
      <c r="J47" s="8" t="s">
        <v>259</v>
      </c>
      <c r="K47" s="135"/>
      <c r="L47" s="22"/>
    </row>
    <row r="48" spans="1:12" x14ac:dyDescent="0.25">
      <c r="A48" s="77">
        <f t="shared" si="0"/>
        <v>47</v>
      </c>
      <c r="B48" s="8" t="s">
        <v>275</v>
      </c>
      <c r="C48" s="8" t="s">
        <v>275</v>
      </c>
      <c r="D48" s="8">
        <v>48</v>
      </c>
      <c r="E48" s="8" t="s">
        <v>300</v>
      </c>
      <c r="F48" s="8" t="s">
        <v>193</v>
      </c>
      <c r="G48" s="8">
        <v>3.48</v>
      </c>
      <c r="H48" s="118">
        <f t="shared" si="1"/>
        <v>1.59</v>
      </c>
      <c r="I48" s="80">
        <v>5</v>
      </c>
      <c r="J48" s="8" t="s">
        <v>259</v>
      </c>
      <c r="K48" s="135"/>
      <c r="L48" s="22" t="s">
        <v>377</v>
      </c>
    </row>
    <row r="49" spans="1:12" x14ac:dyDescent="0.25">
      <c r="A49" s="77">
        <f t="shared" si="0"/>
        <v>48</v>
      </c>
      <c r="B49" s="8" t="s">
        <v>275</v>
      </c>
      <c r="C49" s="8" t="s">
        <v>275</v>
      </c>
      <c r="D49" s="8">
        <v>48</v>
      </c>
      <c r="E49" s="8" t="s">
        <v>224</v>
      </c>
      <c r="F49" s="8" t="s">
        <v>193</v>
      </c>
      <c r="G49" s="8">
        <v>1.35</v>
      </c>
      <c r="H49" s="8">
        <f t="shared" si="1"/>
        <v>0.81</v>
      </c>
      <c r="I49" s="80">
        <v>5</v>
      </c>
      <c r="J49" s="8" t="s">
        <v>259</v>
      </c>
      <c r="K49" s="135"/>
      <c r="L49" s="22" t="s">
        <v>376</v>
      </c>
    </row>
    <row r="50" spans="1:12" x14ac:dyDescent="0.25">
      <c r="A50" s="8"/>
    </row>
    <row r="51" spans="1:12" x14ac:dyDescent="0.25">
      <c r="A51" s="8"/>
    </row>
    <row r="52" spans="1:12" x14ac:dyDescent="0.25">
      <c r="A52" s="8"/>
    </row>
    <row r="53" spans="1:12" x14ac:dyDescent="0.25">
      <c r="A53" s="8"/>
    </row>
    <row r="54" spans="1:12" x14ac:dyDescent="0.25">
      <c r="A54" s="8"/>
    </row>
    <row r="55" spans="1:12" x14ac:dyDescent="0.25">
      <c r="A55" s="8"/>
    </row>
    <row r="1000" spans="10:10" x14ac:dyDescent="0.25">
      <c r="J1000" s="8"/>
    </row>
  </sheetData>
  <mergeCells count="10">
    <mergeCell ref="K38:K39"/>
    <mergeCell ref="K40:K42"/>
    <mergeCell ref="K43:K49"/>
    <mergeCell ref="K2:K9"/>
    <mergeCell ref="K10:K12"/>
    <mergeCell ref="K13:K17"/>
    <mergeCell ref="K18:K20"/>
    <mergeCell ref="K23:K29"/>
    <mergeCell ref="K30:K34"/>
    <mergeCell ref="K35:K3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A41"/>
  <sheetViews>
    <sheetView topLeftCell="D1" workbookViewId="0">
      <selection activeCell="O2" sqref="O2:O5"/>
    </sheetView>
  </sheetViews>
  <sheetFormatPr defaultColWidth="12.6640625" defaultRowHeight="15.75" customHeight="1" x14ac:dyDescent="0.25"/>
  <sheetData>
    <row r="1" spans="1:27" x14ac:dyDescent="0.25">
      <c r="A1" s="76" t="s">
        <v>176</v>
      </c>
      <c r="B1" s="76" t="s">
        <v>178</v>
      </c>
      <c r="C1" s="76" t="s">
        <v>179</v>
      </c>
      <c r="D1" s="76" t="s">
        <v>180</v>
      </c>
      <c r="E1" s="76" t="s">
        <v>181</v>
      </c>
      <c r="F1" s="76" t="s">
        <v>182</v>
      </c>
      <c r="G1" s="76" t="s">
        <v>183</v>
      </c>
      <c r="H1" s="76" t="s">
        <v>184</v>
      </c>
      <c r="I1" s="76" t="s">
        <v>185</v>
      </c>
      <c r="J1" s="76" t="s">
        <v>186</v>
      </c>
      <c r="K1" s="76" t="s">
        <v>187</v>
      </c>
      <c r="L1" s="76" t="s">
        <v>188</v>
      </c>
    </row>
    <row r="2" spans="1:27" x14ac:dyDescent="0.25">
      <c r="A2" s="77">
        <f t="shared" ref="A2:A30" si="0">ROW(A1)</f>
        <v>1</v>
      </c>
      <c r="B2" s="8" t="s">
        <v>95</v>
      </c>
      <c r="C2" s="8" t="s">
        <v>217</v>
      </c>
      <c r="D2" s="8">
        <v>48</v>
      </c>
      <c r="E2" s="8" t="s">
        <v>218</v>
      </c>
      <c r="F2" s="119" t="s">
        <v>193</v>
      </c>
      <c r="G2" s="78">
        <v>2.8</v>
      </c>
      <c r="H2" s="120">
        <f t="shared" ref="H2:H30" si="1">ROUNDUP(G2/((D2*0.001)*(IF(RIGHT(E2, 1)="m", LEFT(E2, LEN(E2)-1), LEFT(E2, LEN(E2)-1)*0.9144))), 2)</f>
        <v>1.95</v>
      </c>
      <c r="I2" s="80">
        <v>5</v>
      </c>
      <c r="J2" s="8" t="s">
        <v>194</v>
      </c>
      <c r="K2" s="8">
        <v>447</v>
      </c>
      <c r="L2" s="22" t="s">
        <v>378</v>
      </c>
      <c r="N2" s="1" t="s">
        <v>379</v>
      </c>
      <c r="O2" s="1">
        <f>SUM(K2:K3)</f>
        <v>490</v>
      </c>
    </row>
    <row r="3" spans="1:27" x14ac:dyDescent="0.25">
      <c r="A3" s="77">
        <f t="shared" si="0"/>
        <v>2</v>
      </c>
      <c r="B3" s="8" t="s">
        <v>323</v>
      </c>
      <c r="C3" s="8" t="s">
        <v>217</v>
      </c>
      <c r="D3" s="8">
        <v>9</v>
      </c>
      <c r="E3" s="8" t="s">
        <v>272</v>
      </c>
      <c r="F3" s="119" t="s">
        <v>193</v>
      </c>
      <c r="G3" s="78">
        <v>3</v>
      </c>
      <c r="H3" s="121">
        <f t="shared" si="1"/>
        <v>9.1199999999999992</v>
      </c>
      <c r="I3" s="80">
        <v>5</v>
      </c>
      <c r="J3" s="8" t="s">
        <v>194</v>
      </c>
      <c r="K3" s="8">
        <v>43</v>
      </c>
      <c r="L3" s="22" t="s">
        <v>380</v>
      </c>
      <c r="N3" s="1" t="s">
        <v>381</v>
      </c>
      <c r="O3" s="1">
        <f>SUM(K4:K10)</f>
        <v>85100</v>
      </c>
    </row>
    <row r="4" spans="1:27" x14ac:dyDescent="0.25">
      <c r="A4" s="77">
        <f t="shared" si="0"/>
        <v>3</v>
      </c>
      <c r="B4" s="8" t="s">
        <v>94</v>
      </c>
      <c r="C4" s="8" t="s">
        <v>94</v>
      </c>
      <c r="D4" s="8">
        <v>12</v>
      </c>
      <c r="E4" s="8" t="s">
        <v>240</v>
      </c>
      <c r="F4" s="119" t="s">
        <v>193</v>
      </c>
      <c r="G4" s="78">
        <v>0.8</v>
      </c>
      <c r="H4" s="121">
        <f t="shared" si="1"/>
        <v>3.65</v>
      </c>
      <c r="I4" s="8">
        <v>4.9000000000000004</v>
      </c>
      <c r="J4" s="8" t="s">
        <v>194</v>
      </c>
      <c r="K4" s="136">
        <v>85100</v>
      </c>
      <c r="L4" s="22"/>
      <c r="N4" s="1" t="s">
        <v>366</v>
      </c>
      <c r="O4" s="1">
        <f>SUM(K11:K14)</f>
        <v>5600</v>
      </c>
    </row>
    <row r="5" spans="1:27" x14ac:dyDescent="0.25">
      <c r="A5" s="77">
        <f t="shared" si="0"/>
        <v>4</v>
      </c>
      <c r="B5" s="8" t="s">
        <v>94</v>
      </c>
      <c r="C5" s="8" t="s">
        <v>94</v>
      </c>
      <c r="D5" s="8">
        <v>18</v>
      </c>
      <c r="E5" s="8" t="s">
        <v>240</v>
      </c>
      <c r="F5" s="119" t="s">
        <v>193</v>
      </c>
      <c r="G5" s="78">
        <v>1.2</v>
      </c>
      <c r="H5" s="121">
        <f t="shared" si="1"/>
        <v>3.65</v>
      </c>
      <c r="I5" s="8">
        <v>4.9000000000000004</v>
      </c>
      <c r="J5" s="8" t="s">
        <v>194</v>
      </c>
      <c r="K5" s="135"/>
      <c r="L5" s="22"/>
      <c r="N5" s="1" t="s">
        <v>314</v>
      </c>
      <c r="O5" s="1">
        <f>SUM(K15:K30)</f>
        <v>2016254</v>
      </c>
    </row>
    <row r="6" spans="1:27" x14ac:dyDescent="0.25">
      <c r="A6" s="77">
        <f t="shared" si="0"/>
        <v>5</v>
      </c>
      <c r="B6" s="8" t="s">
        <v>94</v>
      </c>
      <c r="C6" s="8" t="s">
        <v>94</v>
      </c>
      <c r="D6" s="8">
        <v>24</v>
      </c>
      <c r="E6" s="8" t="s">
        <v>240</v>
      </c>
      <c r="F6" s="119" t="s">
        <v>193</v>
      </c>
      <c r="G6" s="78">
        <v>1.6</v>
      </c>
      <c r="H6" s="122">
        <f t="shared" si="1"/>
        <v>3.65</v>
      </c>
      <c r="I6" s="8">
        <v>4.9000000000000004</v>
      </c>
      <c r="J6" s="8" t="s">
        <v>194</v>
      </c>
      <c r="K6" s="135"/>
      <c r="L6" s="22"/>
    </row>
    <row r="7" spans="1:27" x14ac:dyDescent="0.25">
      <c r="A7" s="77">
        <f t="shared" si="0"/>
        <v>6</v>
      </c>
      <c r="B7" s="8" t="s">
        <v>94</v>
      </c>
      <c r="C7" s="8" t="s">
        <v>94</v>
      </c>
      <c r="D7" s="8">
        <v>36</v>
      </c>
      <c r="E7" s="8" t="s">
        <v>240</v>
      </c>
      <c r="F7" s="119" t="s">
        <v>193</v>
      </c>
      <c r="G7" s="78">
        <v>2.4</v>
      </c>
      <c r="H7" s="121">
        <f t="shared" si="1"/>
        <v>3.65</v>
      </c>
      <c r="I7" s="8">
        <v>4.9000000000000004</v>
      </c>
      <c r="J7" s="8" t="s">
        <v>194</v>
      </c>
      <c r="K7" s="135"/>
      <c r="L7" s="22"/>
    </row>
    <row r="8" spans="1:27" x14ac:dyDescent="0.25">
      <c r="A8" s="6">
        <f t="shared" si="0"/>
        <v>7</v>
      </c>
      <c r="B8" s="6" t="s">
        <v>94</v>
      </c>
      <c r="C8" s="6" t="s">
        <v>94</v>
      </c>
      <c r="D8" s="6">
        <v>48</v>
      </c>
      <c r="E8" s="6" t="s">
        <v>240</v>
      </c>
      <c r="F8" s="123" t="s">
        <v>193</v>
      </c>
      <c r="G8" s="81">
        <v>3.2</v>
      </c>
      <c r="H8" s="124">
        <f t="shared" si="1"/>
        <v>3.65</v>
      </c>
      <c r="I8" s="6">
        <v>4.9000000000000004</v>
      </c>
      <c r="J8" s="6" t="s">
        <v>194</v>
      </c>
      <c r="K8" s="135"/>
      <c r="L8" s="125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</row>
    <row r="9" spans="1:27" x14ac:dyDescent="0.25">
      <c r="A9" s="77">
        <f t="shared" si="0"/>
        <v>8</v>
      </c>
      <c r="B9" s="8" t="s">
        <v>94</v>
      </c>
      <c r="C9" s="8" t="s">
        <v>94</v>
      </c>
      <c r="D9" s="8">
        <v>60</v>
      </c>
      <c r="E9" s="8" t="s">
        <v>240</v>
      </c>
      <c r="F9" s="119" t="s">
        <v>193</v>
      </c>
      <c r="G9" s="78">
        <v>4</v>
      </c>
      <c r="H9" s="121">
        <f t="shared" si="1"/>
        <v>3.65</v>
      </c>
      <c r="I9" s="8">
        <v>4.9000000000000004</v>
      </c>
      <c r="J9" s="8" t="s">
        <v>194</v>
      </c>
      <c r="K9" s="135"/>
      <c r="L9" s="22"/>
    </row>
    <row r="10" spans="1:27" x14ac:dyDescent="0.25">
      <c r="A10" s="77">
        <f t="shared" si="0"/>
        <v>9</v>
      </c>
      <c r="B10" s="8" t="s">
        <v>94</v>
      </c>
      <c r="C10" s="8" t="s">
        <v>94</v>
      </c>
      <c r="D10" s="7">
        <v>72</v>
      </c>
      <c r="E10" s="8" t="s">
        <v>240</v>
      </c>
      <c r="F10" s="119" t="s">
        <v>193</v>
      </c>
      <c r="G10" s="62">
        <v>4.8</v>
      </c>
      <c r="H10" s="121">
        <f t="shared" si="1"/>
        <v>3.65</v>
      </c>
      <c r="I10" s="8">
        <v>4.9000000000000004</v>
      </c>
      <c r="J10" s="8" t="s">
        <v>194</v>
      </c>
      <c r="K10" s="135"/>
      <c r="L10" s="22"/>
    </row>
    <row r="11" spans="1:27" x14ac:dyDescent="0.25">
      <c r="A11" s="77">
        <f t="shared" si="0"/>
        <v>10</v>
      </c>
      <c r="B11" s="8" t="s">
        <v>382</v>
      </c>
      <c r="C11" s="8" t="s">
        <v>266</v>
      </c>
      <c r="D11" s="8">
        <v>18</v>
      </c>
      <c r="E11" s="8" t="s">
        <v>372</v>
      </c>
      <c r="F11" s="119" t="s">
        <v>193</v>
      </c>
      <c r="G11" s="78">
        <v>1.3</v>
      </c>
      <c r="H11" s="121">
        <f t="shared" si="1"/>
        <v>14.45</v>
      </c>
      <c r="I11" s="80">
        <v>5</v>
      </c>
      <c r="J11" s="8" t="s">
        <v>194</v>
      </c>
      <c r="K11" s="136">
        <v>5600</v>
      </c>
      <c r="L11" s="22" t="s">
        <v>383</v>
      </c>
    </row>
    <row r="12" spans="1:27" x14ac:dyDescent="0.25">
      <c r="A12" s="77">
        <f t="shared" si="0"/>
        <v>11</v>
      </c>
      <c r="B12" s="8" t="s">
        <v>382</v>
      </c>
      <c r="C12" s="8" t="s">
        <v>266</v>
      </c>
      <c r="D12" s="8">
        <v>24</v>
      </c>
      <c r="E12" s="8" t="s">
        <v>372</v>
      </c>
      <c r="F12" s="119" t="s">
        <v>193</v>
      </c>
      <c r="G12" s="78">
        <v>1.7</v>
      </c>
      <c r="H12" s="127">
        <f t="shared" si="1"/>
        <v>14.17</v>
      </c>
      <c r="I12" s="80">
        <v>5</v>
      </c>
      <c r="J12" s="8" t="s">
        <v>194</v>
      </c>
      <c r="K12" s="135"/>
      <c r="L12" s="22"/>
    </row>
    <row r="13" spans="1:27" x14ac:dyDescent="0.25">
      <c r="A13" s="77">
        <f t="shared" si="0"/>
        <v>12</v>
      </c>
      <c r="B13" s="8" t="s">
        <v>382</v>
      </c>
      <c r="C13" s="8" t="s">
        <v>266</v>
      </c>
      <c r="D13" s="8">
        <v>36</v>
      </c>
      <c r="E13" s="8" t="s">
        <v>372</v>
      </c>
      <c r="F13" s="119" t="s">
        <v>193</v>
      </c>
      <c r="G13" s="78">
        <v>2.6</v>
      </c>
      <c r="H13" s="121">
        <f t="shared" si="1"/>
        <v>14.45</v>
      </c>
      <c r="I13" s="80">
        <v>5</v>
      </c>
      <c r="J13" s="8" t="s">
        <v>194</v>
      </c>
      <c r="K13" s="135"/>
      <c r="L13" s="22"/>
    </row>
    <row r="14" spans="1:27" x14ac:dyDescent="0.25">
      <c r="A14" s="77">
        <f t="shared" si="0"/>
        <v>13</v>
      </c>
      <c r="B14" s="8" t="s">
        <v>382</v>
      </c>
      <c r="C14" s="8" t="s">
        <v>266</v>
      </c>
      <c r="D14" s="8">
        <v>48</v>
      </c>
      <c r="E14" s="8" t="s">
        <v>372</v>
      </c>
      <c r="F14" s="119" t="s">
        <v>193</v>
      </c>
      <c r="G14" s="78">
        <v>3.6</v>
      </c>
      <c r="H14" s="121">
        <f t="shared" si="1"/>
        <v>15</v>
      </c>
      <c r="I14" s="80">
        <v>5</v>
      </c>
      <c r="J14" s="8" t="s">
        <v>194</v>
      </c>
      <c r="K14" s="135"/>
      <c r="L14" s="22"/>
    </row>
    <row r="15" spans="1:27" x14ac:dyDescent="0.25">
      <c r="A15" s="77">
        <f t="shared" si="0"/>
        <v>14</v>
      </c>
      <c r="B15" s="8" t="s">
        <v>384</v>
      </c>
      <c r="C15" s="8" t="s">
        <v>275</v>
      </c>
      <c r="D15" s="8">
        <v>48</v>
      </c>
      <c r="E15" s="8" t="s">
        <v>283</v>
      </c>
      <c r="F15" s="8" t="s">
        <v>193</v>
      </c>
      <c r="G15" s="78">
        <v>2.4</v>
      </c>
      <c r="H15" s="128">
        <f t="shared" si="1"/>
        <v>0.61</v>
      </c>
      <c r="I15" s="8">
        <v>4.9000000000000004</v>
      </c>
      <c r="J15" s="8" t="s">
        <v>194</v>
      </c>
      <c r="K15" s="136">
        <v>1000000</v>
      </c>
      <c r="L15" s="22" t="s">
        <v>385</v>
      </c>
    </row>
    <row r="16" spans="1:27" x14ac:dyDescent="0.25">
      <c r="A16" s="77">
        <f t="shared" si="0"/>
        <v>15</v>
      </c>
      <c r="B16" s="8" t="s">
        <v>384</v>
      </c>
      <c r="C16" s="8" t="s">
        <v>275</v>
      </c>
      <c r="D16" s="8">
        <v>48</v>
      </c>
      <c r="E16" s="8" t="s">
        <v>283</v>
      </c>
      <c r="F16" s="8" t="s">
        <v>193</v>
      </c>
      <c r="G16" s="78">
        <v>2.4</v>
      </c>
      <c r="H16" s="121">
        <f t="shared" si="1"/>
        <v>0.61</v>
      </c>
      <c r="I16" s="8">
        <v>4.9000000000000004</v>
      </c>
      <c r="J16" s="8" t="s">
        <v>194</v>
      </c>
      <c r="K16" s="135"/>
      <c r="L16" s="22" t="s">
        <v>386</v>
      </c>
    </row>
    <row r="17" spans="1:12" x14ac:dyDescent="0.25">
      <c r="A17" s="77">
        <f t="shared" si="0"/>
        <v>16</v>
      </c>
      <c r="B17" s="8" t="s">
        <v>384</v>
      </c>
      <c r="C17" s="8" t="s">
        <v>275</v>
      </c>
      <c r="D17" s="8">
        <v>48</v>
      </c>
      <c r="E17" s="8" t="s">
        <v>283</v>
      </c>
      <c r="F17" s="8" t="s">
        <v>193</v>
      </c>
      <c r="G17" s="78">
        <v>2.4</v>
      </c>
      <c r="H17" s="121">
        <f t="shared" si="1"/>
        <v>0.61</v>
      </c>
      <c r="I17" s="8">
        <v>4.9000000000000004</v>
      </c>
      <c r="J17" s="8" t="s">
        <v>194</v>
      </c>
      <c r="K17" s="135"/>
      <c r="L17" s="22" t="s">
        <v>387</v>
      </c>
    </row>
    <row r="18" spans="1:12" x14ac:dyDescent="0.25">
      <c r="A18" s="77">
        <f t="shared" si="0"/>
        <v>17</v>
      </c>
      <c r="B18" s="8" t="s">
        <v>388</v>
      </c>
      <c r="C18" s="8" t="s">
        <v>275</v>
      </c>
      <c r="D18" s="8">
        <v>48</v>
      </c>
      <c r="E18" s="8" t="s">
        <v>283</v>
      </c>
      <c r="F18" s="8" t="s">
        <v>193</v>
      </c>
      <c r="G18" s="78">
        <v>2.5</v>
      </c>
      <c r="H18" s="121">
        <f t="shared" si="1"/>
        <v>0.64</v>
      </c>
      <c r="I18" s="8">
        <v>4.9000000000000004</v>
      </c>
      <c r="J18" s="8" t="s">
        <v>194</v>
      </c>
      <c r="K18" s="135"/>
      <c r="L18" s="22" t="s">
        <v>386</v>
      </c>
    </row>
    <row r="19" spans="1:12" x14ac:dyDescent="0.25">
      <c r="A19" s="77">
        <f t="shared" si="0"/>
        <v>18</v>
      </c>
      <c r="B19" s="8" t="s">
        <v>388</v>
      </c>
      <c r="C19" s="8" t="s">
        <v>275</v>
      </c>
      <c r="D19" s="8">
        <v>48</v>
      </c>
      <c r="E19" s="8" t="s">
        <v>283</v>
      </c>
      <c r="F19" s="8" t="s">
        <v>193</v>
      </c>
      <c r="G19" s="78">
        <v>2.5</v>
      </c>
      <c r="H19" s="129">
        <f t="shared" si="1"/>
        <v>0.64</v>
      </c>
      <c r="I19" s="8">
        <v>4.9000000000000004</v>
      </c>
      <c r="J19" s="8" t="s">
        <v>194</v>
      </c>
      <c r="K19" s="135"/>
      <c r="L19" s="22" t="s">
        <v>387</v>
      </c>
    </row>
    <row r="20" spans="1:12" x14ac:dyDescent="0.25">
      <c r="A20" s="77">
        <f t="shared" si="0"/>
        <v>19</v>
      </c>
      <c r="B20" s="8" t="s">
        <v>389</v>
      </c>
      <c r="C20" s="8" t="s">
        <v>275</v>
      </c>
      <c r="D20" s="8">
        <v>45</v>
      </c>
      <c r="E20" s="21" t="s">
        <v>201</v>
      </c>
      <c r="F20" s="119" t="s">
        <v>193</v>
      </c>
      <c r="G20" s="78">
        <v>2.5</v>
      </c>
      <c r="H20" s="130">
        <f t="shared" si="1"/>
        <v>1.1200000000000001</v>
      </c>
      <c r="I20" s="80">
        <v>5</v>
      </c>
      <c r="J20" s="8" t="s">
        <v>194</v>
      </c>
      <c r="K20" s="136">
        <v>638300</v>
      </c>
      <c r="L20" s="22" t="s">
        <v>360</v>
      </c>
    </row>
    <row r="21" spans="1:12" x14ac:dyDescent="0.25">
      <c r="A21" s="77">
        <f t="shared" si="0"/>
        <v>20</v>
      </c>
      <c r="B21" s="21" t="s">
        <v>389</v>
      </c>
      <c r="C21" s="8" t="s">
        <v>275</v>
      </c>
      <c r="D21" s="8">
        <v>48</v>
      </c>
      <c r="E21" s="21" t="s">
        <v>201</v>
      </c>
      <c r="F21" s="119" t="s">
        <v>193</v>
      </c>
      <c r="G21" s="78">
        <v>3</v>
      </c>
      <c r="H21" s="121">
        <f t="shared" si="1"/>
        <v>1.25</v>
      </c>
      <c r="I21" s="80">
        <v>5</v>
      </c>
      <c r="J21" s="8" t="s">
        <v>194</v>
      </c>
      <c r="K21" s="135"/>
      <c r="L21" s="22" t="s">
        <v>360</v>
      </c>
    </row>
    <row r="22" spans="1:12" x14ac:dyDescent="0.25">
      <c r="A22" s="77">
        <f t="shared" si="0"/>
        <v>21</v>
      </c>
      <c r="B22" s="8" t="s">
        <v>275</v>
      </c>
      <c r="C22" s="8" t="s">
        <v>275</v>
      </c>
      <c r="D22" s="8">
        <v>12</v>
      </c>
      <c r="E22" s="8" t="s">
        <v>272</v>
      </c>
      <c r="F22" s="119" t="s">
        <v>193</v>
      </c>
      <c r="G22" s="78">
        <v>0.6</v>
      </c>
      <c r="H22" s="121">
        <f t="shared" si="1"/>
        <v>1.37</v>
      </c>
      <c r="I22" s="8">
        <v>4.9000000000000004</v>
      </c>
      <c r="J22" s="8" t="s">
        <v>194</v>
      </c>
      <c r="K22" s="136">
        <v>367400</v>
      </c>
      <c r="L22" s="22" t="s">
        <v>390</v>
      </c>
    </row>
    <row r="23" spans="1:12" x14ac:dyDescent="0.25">
      <c r="A23" s="77">
        <f t="shared" si="0"/>
        <v>22</v>
      </c>
      <c r="B23" s="8" t="s">
        <v>275</v>
      </c>
      <c r="C23" s="8" t="s">
        <v>275</v>
      </c>
      <c r="D23" s="8">
        <v>12</v>
      </c>
      <c r="E23" s="8" t="s">
        <v>272</v>
      </c>
      <c r="F23" s="119" t="s">
        <v>193</v>
      </c>
      <c r="G23" s="78">
        <v>0.7</v>
      </c>
      <c r="H23" s="121">
        <f t="shared" si="1"/>
        <v>1.6</v>
      </c>
      <c r="I23" s="8">
        <v>4.9000000000000004</v>
      </c>
      <c r="J23" s="8" t="s">
        <v>194</v>
      </c>
      <c r="K23" s="135"/>
      <c r="L23" s="22"/>
    </row>
    <row r="24" spans="1:12" x14ac:dyDescent="0.25">
      <c r="A24" s="77">
        <f t="shared" si="0"/>
        <v>23</v>
      </c>
      <c r="B24" s="8" t="s">
        <v>275</v>
      </c>
      <c r="C24" s="8" t="s">
        <v>275</v>
      </c>
      <c r="D24" s="8">
        <v>18</v>
      </c>
      <c r="E24" s="8" t="s">
        <v>272</v>
      </c>
      <c r="F24" s="119" t="s">
        <v>193</v>
      </c>
      <c r="G24" s="78">
        <v>1</v>
      </c>
      <c r="H24" s="121">
        <f t="shared" si="1"/>
        <v>1.52</v>
      </c>
      <c r="I24" s="8">
        <v>4.9000000000000004</v>
      </c>
      <c r="J24" s="8" t="s">
        <v>194</v>
      </c>
      <c r="K24" s="135"/>
      <c r="L24" s="22"/>
    </row>
    <row r="25" spans="1:12" x14ac:dyDescent="0.25">
      <c r="A25" s="77">
        <f t="shared" si="0"/>
        <v>24</v>
      </c>
      <c r="B25" s="8" t="s">
        <v>275</v>
      </c>
      <c r="C25" s="8" t="s">
        <v>275</v>
      </c>
      <c r="D25" s="8">
        <v>24</v>
      </c>
      <c r="E25" s="8" t="s">
        <v>272</v>
      </c>
      <c r="F25" s="119" t="s">
        <v>193</v>
      </c>
      <c r="G25" s="78">
        <v>1.5</v>
      </c>
      <c r="H25" s="121">
        <f t="shared" si="1"/>
        <v>1.71</v>
      </c>
      <c r="I25" s="8">
        <v>4.9000000000000004</v>
      </c>
      <c r="J25" s="8" t="s">
        <v>194</v>
      </c>
      <c r="K25" s="135"/>
      <c r="L25" s="22"/>
    </row>
    <row r="26" spans="1:12" x14ac:dyDescent="0.25">
      <c r="A26" s="77">
        <f t="shared" si="0"/>
        <v>25</v>
      </c>
      <c r="B26" s="8" t="s">
        <v>275</v>
      </c>
      <c r="C26" s="8" t="s">
        <v>275</v>
      </c>
      <c r="D26" s="8">
        <v>18</v>
      </c>
      <c r="E26" s="8" t="s">
        <v>311</v>
      </c>
      <c r="F26" s="119" t="s">
        <v>193</v>
      </c>
      <c r="G26" s="78">
        <v>1.5</v>
      </c>
      <c r="H26" s="121">
        <f t="shared" si="1"/>
        <v>0.92</v>
      </c>
      <c r="I26" s="8">
        <v>4.9000000000000004</v>
      </c>
      <c r="J26" s="8" t="s">
        <v>194</v>
      </c>
      <c r="K26" s="135"/>
      <c r="L26" s="22"/>
    </row>
    <row r="27" spans="1:12" x14ac:dyDescent="0.25">
      <c r="A27" s="77">
        <f t="shared" si="0"/>
        <v>26</v>
      </c>
      <c r="B27" s="8" t="s">
        <v>275</v>
      </c>
      <c r="C27" s="8" t="s">
        <v>275</v>
      </c>
      <c r="D27" s="8">
        <v>48</v>
      </c>
      <c r="E27" s="8" t="s">
        <v>364</v>
      </c>
      <c r="F27" s="119" t="s">
        <v>193</v>
      </c>
      <c r="G27" s="78">
        <v>8</v>
      </c>
      <c r="H27" s="121">
        <f t="shared" si="1"/>
        <v>1.02</v>
      </c>
      <c r="I27" s="80">
        <v>5</v>
      </c>
      <c r="J27" s="8" t="s">
        <v>194</v>
      </c>
      <c r="K27" s="136">
        <v>10300</v>
      </c>
      <c r="L27" s="22" t="s">
        <v>375</v>
      </c>
    </row>
    <row r="28" spans="1:12" x14ac:dyDescent="0.25">
      <c r="A28" s="77">
        <f t="shared" si="0"/>
        <v>27</v>
      </c>
      <c r="B28" s="8" t="s">
        <v>275</v>
      </c>
      <c r="C28" s="8" t="s">
        <v>275</v>
      </c>
      <c r="D28" s="8">
        <v>48</v>
      </c>
      <c r="E28" s="8" t="s">
        <v>364</v>
      </c>
      <c r="F28" s="119" t="s">
        <v>193</v>
      </c>
      <c r="G28" s="78">
        <v>8.5</v>
      </c>
      <c r="H28" s="121">
        <f t="shared" si="1"/>
        <v>1.08</v>
      </c>
      <c r="I28" s="80">
        <v>5</v>
      </c>
      <c r="J28" s="8" t="s">
        <v>194</v>
      </c>
      <c r="K28" s="135"/>
      <c r="L28" s="22" t="s">
        <v>376</v>
      </c>
    </row>
    <row r="29" spans="1:12" x14ac:dyDescent="0.25">
      <c r="A29" s="77">
        <f t="shared" si="0"/>
        <v>28</v>
      </c>
      <c r="B29" s="8" t="s">
        <v>275</v>
      </c>
      <c r="C29" s="8" t="s">
        <v>275</v>
      </c>
      <c r="D29" s="8">
        <v>48</v>
      </c>
      <c r="E29" s="8" t="s">
        <v>364</v>
      </c>
      <c r="F29" s="119" t="s">
        <v>193</v>
      </c>
      <c r="G29" s="78">
        <v>10</v>
      </c>
      <c r="H29" s="121">
        <f t="shared" si="1"/>
        <v>1.27</v>
      </c>
      <c r="I29" s="80">
        <v>5</v>
      </c>
      <c r="J29" s="8" t="s">
        <v>194</v>
      </c>
      <c r="K29" s="135"/>
      <c r="L29" s="22" t="s">
        <v>391</v>
      </c>
    </row>
    <row r="30" spans="1:12" x14ac:dyDescent="0.25">
      <c r="A30" s="77">
        <f t="shared" si="0"/>
        <v>29</v>
      </c>
      <c r="B30" s="8" t="s">
        <v>344</v>
      </c>
      <c r="C30" s="8" t="s">
        <v>275</v>
      </c>
      <c r="D30" s="8">
        <v>48</v>
      </c>
      <c r="E30" s="8" t="s">
        <v>300</v>
      </c>
      <c r="F30" s="119" t="s">
        <v>193</v>
      </c>
      <c r="G30" s="78">
        <v>1.8</v>
      </c>
      <c r="H30" s="121">
        <f t="shared" si="1"/>
        <v>0.83</v>
      </c>
      <c r="I30" s="8">
        <v>4.7</v>
      </c>
      <c r="J30" s="8" t="s">
        <v>194</v>
      </c>
      <c r="K30" s="8">
        <v>254</v>
      </c>
      <c r="L30" s="22" t="s">
        <v>392</v>
      </c>
    </row>
    <row r="31" spans="1:12" x14ac:dyDescent="0.25">
      <c r="A31" s="11"/>
      <c r="B31" s="8"/>
      <c r="C31" s="8"/>
      <c r="D31" s="8"/>
      <c r="E31" s="8"/>
      <c r="F31" s="8"/>
      <c r="G31" s="8"/>
      <c r="H31" s="8"/>
      <c r="I31" s="8"/>
      <c r="J31" s="8"/>
      <c r="K31" s="8"/>
      <c r="L31" s="22"/>
    </row>
    <row r="32" spans="1:12" x14ac:dyDescent="0.25">
      <c r="A32" s="11"/>
      <c r="B32" s="8"/>
      <c r="C32" s="8"/>
      <c r="D32" s="8"/>
      <c r="E32" s="8"/>
      <c r="F32" s="8"/>
      <c r="G32" s="8"/>
      <c r="H32" s="8"/>
      <c r="I32" s="8"/>
      <c r="J32" s="8"/>
      <c r="K32" s="8"/>
      <c r="L32" s="22"/>
    </row>
    <row r="33" spans="1:12" x14ac:dyDescent="0.25">
      <c r="A33" s="11"/>
      <c r="B33" s="8"/>
      <c r="C33" s="8"/>
      <c r="D33" s="8"/>
      <c r="E33" s="8"/>
      <c r="F33" s="8"/>
      <c r="G33" s="8"/>
      <c r="H33" s="8"/>
      <c r="I33" s="8"/>
      <c r="J33" s="8"/>
      <c r="K33" s="8"/>
      <c r="L33" s="22"/>
    </row>
    <row r="34" spans="1:12" x14ac:dyDescent="0.25">
      <c r="A34" s="11"/>
      <c r="B34" s="8"/>
      <c r="C34" s="8"/>
      <c r="D34" s="8"/>
      <c r="E34" s="8"/>
      <c r="F34" s="8"/>
      <c r="G34" s="8"/>
      <c r="H34" s="8"/>
      <c r="I34" s="8"/>
      <c r="J34" s="8"/>
      <c r="K34" s="8"/>
      <c r="L34" s="22"/>
    </row>
    <row r="35" spans="1:12" x14ac:dyDescent="0.25">
      <c r="A35" s="11"/>
      <c r="B35" s="8"/>
      <c r="C35" s="8"/>
      <c r="D35" s="8"/>
      <c r="E35" s="8"/>
      <c r="F35" s="8"/>
      <c r="G35" s="8"/>
      <c r="H35" s="8"/>
      <c r="I35" s="8"/>
      <c r="J35" s="8"/>
      <c r="K35" s="8"/>
      <c r="L35" s="22"/>
    </row>
    <row r="36" spans="1:12" x14ac:dyDescent="0.25">
      <c r="A36" s="11"/>
      <c r="B36" s="8"/>
      <c r="C36" s="8"/>
      <c r="D36" s="8"/>
      <c r="E36" s="8"/>
      <c r="F36" s="8"/>
      <c r="G36" s="8"/>
      <c r="H36" s="8"/>
      <c r="I36" s="8"/>
      <c r="J36" s="8"/>
      <c r="K36" s="8"/>
      <c r="L36" s="22"/>
    </row>
    <row r="37" spans="1:12" x14ac:dyDescent="0.25">
      <c r="A37" s="11"/>
      <c r="B37" s="8"/>
      <c r="C37" s="8"/>
      <c r="D37" s="8"/>
      <c r="E37" s="8"/>
      <c r="F37" s="8"/>
      <c r="G37" s="8"/>
      <c r="H37" s="8"/>
      <c r="I37" s="8"/>
      <c r="J37" s="8"/>
      <c r="K37" s="8"/>
      <c r="L37" s="22"/>
    </row>
    <row r="38" spans="1:12" x14ac:dyDescent="0.25">
      <c r="A38" s="11"/>
      <c r="B38" s="8"/>
      <c r="C38" s="8"/>
      <c r="D38" s="8"/>
      <c r="E38" s="8"/>
      <c r="F38" s="8"/>
      <c r="G38" s="8"/>
      <c r="H38" s="8"/>
      <c r="I38" s="8"/>
      <c r="J38" s="8"/>
      <c r="K38" s="8"/>
      <c r="L38" s="22"/>
    </row>
    <row r="39" spans="1:12" x14ac:dyDescent="0.25">
      <c r="A39" s="11"/>
      <c r="B39" s="8"/>
      <c r="C39" s="8"/>
      <c r="D39" s="8"/>
      <c r="E39" s="8"/>
      <c r="F39" s="8"/>
      <c r="G39" s="8"/>
      <c r="H39" s="8"/>
      <c r="I39" s="8"/>
      <c r="J39" s="8"/>
      <c r="K39" s="8"/>
      <c r="L39" s="22"/>
    </row>
    <row r="40" spans="1:12" x14ac:dyDescent="0.25">
      <c r="L40" s="22"/>
    </row>
    <row r="41" spans="1:12" x14ac:dyDescent="0.25">
      <c r="L41" s="22"/>
    </row>
  </sheetData>
  <mergeCells count="6">
    <mergeCell ref="K27:K29"/>
    <mergeCell ref="K4:K10"/>
    <mergeCell ref="K11:K14"/>
    <mergeCell ref="K15:K19"/>
    <mergeCell ref="K20:K21"/>
    <mergeCell ref="K22:K2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K41"/>
  <sheetViews>
    <sheetView workbookViewId="0"/>
  </sheetViews>
  <sheetFormatPr defaultColWidth="12.6640625" defaultRowHeight="15.75" customHeight="1" x14ac:dyDescent="0.25"/>
  <sheetData>
    <row r="1" spans="1:11" x14ac:dyDescent="0.25">
      <c r="A1" s="76" t="s">
        <v>176</v>
      </c>
      <c r="B1" s="76" t="s">
        <v>393</v>
      </c>
      <c r="C1" s="76" t="s">
        <v>180</v>
      </c>
      <c r="D1" s="76" t="s">
        <v>394</v>
      </c>
      <c r="E1" s="76" t="s">
        <v>182</v>
      </c>
      <c r="F1" s="76" t="s">
        <v>183</v>
      </c>
      <c r="G1" s="76" t="s">
        <v>184</v>
      </c>
      <c r="H1" s="76" t="s">
        <v>185</v>
      </c>
      <c r="I1" s="76" t="s">
        <v>186</v>
      </c>
      <c r="J1" s="76" t="s">
        <v>187</v>
      </c>
      <c r="K1" s="76" t="s">
        <v>188</v>
      </c>
    </row>
    <row r="2" spans="1:11" x14ac:dyDescent="0.25">
      <c r="A2" s="77">
        <f t="shared" ref="A2:A19" si="0">ROW(A1)</f>
        <v>1</v>
      </c>
      <c r="B2" s="8" t="s">
        <v>275</v>
      </c>
      <c r="C2" s="8">
        <v>12</v>
      </c>
      <c r="D2" s="131">
        <v>35</v>
      </c>
      <c r="E2" s="8" t="s">
        <v>193</v>
      </c>
      <c r="F2" s="78">
        <v>2</v>
      </c>
      <c r="G2" s="78">
        <f t="shared" ref="G2:G19" si="1">F2/((C2*0.001)*(D2))</f>
        <v>4.7619047619047619</v>
      </c>
      <c r="H2" s="80">
        <v>5</v>
      </c>
      <c r="I2" s="8" t="s">
        <v>194</v>
      </c>
      <c r="J2" s="136">
        <v>802</v>
      </c>
      <c r="K2" s="22" t="s">
        <v>395</v>
      </c>
    </row>
    <row r="3" spans="1:11" x14ac:dyDescent="0.25">
      <c r="A3" s="77">
        <f t="shared" si="0"/>
        <v>2</v>
      </c>
      <c r="B3" s="8" t="s">
        <v>275</v>
      </c>
      <c r="C3" s="8">
        <v>18</v>
      </c>
      <c r="D3" s="131">
        <v>35</v>
      </c>
      <c r="E3" s="8" t="s">
        <v>193</v>
      </c>
      <c r="F3" s="78">
        <v>2</v>
      </c>
      <c r="G3" s="78">
        <f t="shared" si="1"/>
        <v>3.174603174603174</v>
      </c>
      <c r="H3" s="80">
        <v>5</v>
      </c>
      <c r="I3" s="8" t="s">
        <v>194</v>
      </c>
      <c r="J3" s="135"/>
      <c r="K3" s="22" t="s">
        <v>396</v>
      </c>
    </row>
    <row r="4" spans="1:11" x14ac:dyDescent="0.25">
      <c r="A4" s="77">
        <f t="shared" si="0"/>
        <v>3</v>
      </c>
      <c r="B4" s="8" t="s">
        <v>275</v>
      </c>
      <c r="C4" s="8">
        <v>24</v>
      </c>
      <c r="D4" s="131">
        <v>35</v>
      </c>
      <c r="E4" s="8" t="s">
        <v>193</v>
      </c>
      <c r="F4" s="78">
        <v>2</v>
      </c>
      <c r="G4" s="78">
        <f t="shared" si="1"/>
        <v>2.3809523809523809</v>
      </c>
      <c r="H4" s="80">
        <v>5</v>
      </c>
      <c r="I4" s="8" t="s">
        <v>194</v>
      </c>
      <c r="J4" s="135"/>
      <c r="K4" s="22" t="s">
        <v>396</v>
      </c>
    </row>
    <row r="5" spans="1:11" x14ac:dyDescent="0.25">
      <c r="A5" s="77">
        <f t="shared" si="0"/>
        <v>4</v>
      </c>
      <c r="B5" s="8" t="s">
        <v>275</v>
      </c>
      <c r="C5" s="8">
        <v>48</v>
      </c>
      <c r="D5" s="8">
        <v>35</v>
      </c>
      <c r="E5" s="8" t="s">
        <v>193</v>
      </c>
      <c r="F5" s="78">
        <v>1.8</v>
      </c>
      <c r="G5" s="78">
        <f t="shared" si="1"/>
        <v>1.0714285714285714</v>
      </c>
      <c r="H5" s="80">
        <v>5</v>
      </c>
      <c r="I5" s="8" t="s">
        <v>194</v>
      </c>
      <c r="J5" s="135"/>
      <c r="K5" s="22" t="s">
        <v>396</v>
      </c>
    </row>
    <row r="6" spans="1:11" x14ac:dyDescent="0.25">
      <c r="A6" s="77">
        <f t="shared" si="0"/>
        <v>5</v>
      </c>
      <c r="B6" s="8" t="s">
        <v>275</v>
      </c>
      <c r="C6" s="8">
        <v>48</v>
      </c>
      <c r="D6" s="8">
        <v>80</v>
      </c>
      <c r="E6" s="8" t="s">
        <v>193</v>
      </c>
      <c r="F6" s="78">
        <v>2.5</v>
      </c>
      <c r="G6" s="78">
        <f t="shared" si="1"/>
        <v>0.65104166666666674</v>
      </c>
      <c r="H6" s="80">
        <v>5</v>
      </c>
      <c r="I6" s="8" t="s">
        <v>194</v>
      </c>
      <c r="J6" s="135"/>
      <c r="K6" s="22" t="s">
        <v>395</v>
      </c>
    </row>
    <row r="7" spans="1:11" x14ac:dyDescent="0.25">
      <c r="A7" s="77">
        <f t="shared" si="0"/>
        <v>6</v>
      </c>
      <c r="B7" s="8" t="s">
        <v>275</v>
      </c>
      <c r="C7" s="8">
        <v>48</v>
      </c>
      <c r="D7" s="8">
        <v>80</v>
      </c>
      <c r="E7" s="8" t="s">
        <v>193</v>
      </c>
      <c r="F7" s="78">
        <v>2.1</v>
      </c>
      <c r="G7" s="78">
        <f t="shared" si="1"/>
        <v>0.546875</v>
      </c>
      <c r="H7" s="80">
        <v>5</v>
      </c>
      <c r="I7" s="8" t="s">
        <v>194</v>
      </c>
      <c r="J7" s="135"/>
      <c r="K7" s="22" t="s">
        <v>396</v>
      </c>
    </row>
    <row r="8" spans="1:11" x14ac:dyDescent="0.25">
      <c r="A8" s="77">
        <f t="shared" si="0"/>
        <v>7</v>
      </c>
      <c r="B8" s="8" t="s">
        <v>275</v>
      </c>
      <c r="C8" s="8">
        <v>48</v>
      </c>
      <c r="D8" s="8">
        <v>80</v>
      </c>
      <c r="E8" s="8" t="s">
        <v>193</v>
      </c>
      <c r="F8" s="78">
        <v>5</v>
      </c>
      <c r="G8" s="78">
        <f t="shared" si="1"/>
        <v>1.3020833333333335</v>
      </c>
      <c r="H8" s="80">
        <v>5</v>
      </c>
      <c r="I8" s="8" t="s">
        <v>194</v>
      </c>
      <c r="J8" s="135"/>
      <c r="K8" s="22" t="s">
        <v>397</v>
      </c>
    </row>
    <row r="9" spans="1:11" x14ac:dyDescent="0.25">
      <c r="A9" s="77">
        <f t="shared" si="0"/>
        <v>8</v>
      </c>
      <c r="B9" s="8" t="s">
        <v>275</v>
      </c>
      <c r="C9" s="8">
        <v>48</v>
      </c>
      <c r="D9" s="8">
        <v>80</v>
      </c>
      <c r="E9" s="8" t="s">
        <v>193</v>
      </c>
      <c r="F9" s="78">
        <v>5</v>
      </c>
      <c r="G9" s="101">
        <f t="shared" si="1"/>
        <v>1.3020833333333335</v>
      </c>
      <c r="H9" s="80">
        <v>5</v>
      </c>
      <c r="I9" s="8" t="s">
        <v>194</v>
      </c>
      <c r="J9" s="135"/>
      <c r="K9" s="22" t="s">
        <v>398</v>
      </c>
    </row>
    <row r="10" spans="1:11" x14ac:dyDescent="0.25">
      <c r="A10" s="77">
        <f t="shared" si="0"/>
        <v>9</v>
      </c>
      <c r="B10" s="8" t="s">
        <v>275</v>
      </c>
      <c r="C10" s="8">
        <v>48</v>
      </c>
      <c r="D10" s="8">
        <v>50</v>
      </c>
      <c r="E10" s="8" t="s">
        <v>193</v>
      </c>
      <c r="F10" s="78">
        <v>2.6</v>
      </c>
      <c r="G10" s="78">
        <f t="shared" si="1"/>
        <v>1.0833333333333335</v>
      </c>
      <c r="H10" s="80">
        <v>5</v>
      </c>
      <c r="I10" s="8" t="s">
        <v>194</v>
      </c>
      <c r="J10" s="135"/>
      <c r="K10" s="22" t="s">
        <v>391</v>
      </c>
    </row>
    <row r="11" spans="1:11" x14ac:dyDescent="0.25">
      <c r="A11" s="77">
        <f t="shared" si="0"/>
        <v>10</v>
      </c>
      <c r="B11" s="8" t="s">
        <v>275</v>
      </c>
      <c r="C11" s="8">
        <v>48</v>
      </c>
      <c r="D11" s="8">
        <v>100</v>
      </c>
      <c r="E11" s="8" t="s">
        <v>193</v>
      </c>
      <c r="F11" s="78">
        <v>3</v>
      </c>
      <c r="G11" s="98">
        <f t="shared" si="1"/>
        <v>0.625</v>
      </c>
      <c r="H11" s="80">
        <v>5</v>
      </c>
      <c r="I11" s="8" t="s">
        <v>194</v>
      </c>
      <c r="J11" s="135"/>
      <c r="K11" s="22" t="s">
        <v>375</v>
      </c>
    </row>
    <row r="12" spans="1:11" x14ac:dyDescent="0.25">
      <c r="A12" s="77">
        <f t="shared" si="0"/>
        <v>11</v>
      </c>
      <c r="B12" s="8" t="s">
        <v>94</v>
      </c>
      <c r="C12" s="8">
        <v>24</v>
      </c>
      <c r="D12" s="8">
        <v>10</v>
      </c>
      <c r="E12" s="8" t="s">
        <v>193</v>
      </c>
      <c r="F12" s="78">
        <v>2</v>
      </c>
      <c r="G12" s="89">
        <f t="shared" si="1"/>
        <v>8.3333333333333339</v>
      </c>
      <c r="H12" s="80">
        <v>5</v>
      </c>
      <c r="I12" s="8" t="s">
        <v>194</v>
      </c>
      <c r="J12" s="8">
        <v>43</v>
      </c>
      <c r="K12" s="22"/>
    </row>
    <row r="13" spans="1:11" x14ac:dyDescent="0.25">
      <c r="A13" s="77">
        <f t="shared" si="0"/>
        <v>12</v>
      </c>
      <c r="B13" s="8" t="s">
        <v>94</v>
      </c>
      <c r="C13" s="8">
        <v>48</v>
      </c>
      <c r="D13" s="8">
        <v>10</v>
      </c>
      <c r="E13" s="8" t="s">
        <v>193</v>
      </c>
      <c r="F13" s="78">
        <v>3</v>
      </c>
      <c r="G13" s="78">
        <f t="shared" si="1"/>
        <v>6.25</v>
      </c>
      <c r="H13" s="80">
        <v>5</v>
      </c>
      <c r="I13" s="8" t="s">
        <v>194</v>
      </c>
      <c r="J13" s="8">
        <v>37</v>
      </c>
      <c r="K13" s="22"/>
    </row>
    <row r="14" spans="1:11" x14ac:dyDescent="0.25">
      <c r="A14" s="77">
        <f t="shared" si="0"/>
        <v>13</v>
      </c>
      <c r="B14" s="8" t="s">
        <v>94</v>
      </c>
      <c r="C14" s="8">
        <v>18</v>
      </c>
      <c r="D14" s="8">
        <v>10</v>
      </c>
      <c r="E14" s="8" t="s">
        <v>193</v>
      </c>
      <c r="F14" s="78">
        <v>1.5</v>
      </c>
      <c r="G14" s="78">
        <f t="shared" si="1"/>
        <v>8.3333333333333321</v>
      </c>
      <c r="H14" s="80">
        <v>5</v>
      </c>
      <c r="I14" s="8" t="s">
        <v>194</v>
      </c>
      <c r="J14" s="8">
        <v>15</v>
      </c>
      <c r="K14" s="22"/>
    </row>
    <row r="15" spans="1:11" x14ac:dyDescent="0.25">
      <c r="A15" s="77">
        <f t="shared" si="0"/>
        <v>14</v>
      </c>
      <c r="B15" s="21" t="s">
        <v>304</v>
      </c>
      <c r="C15" s="8">
        <v>24</v>
      </c>
      <c r="D15" s="8">
        <v>5</v>
      </c>
      <c r="E15" s="8" t="s">
        <v>193</v>
      </c>
      <c r="F15" s="78">
        <v>1.24</v>
      </c>
      <c r="G15" s="106">
        <f t="shared" si="1"/>
        <v>10.333333333333334</v>
      </c>
      <c r="H15" s="80">
        <v>5</v>
      </c>
      <c r="I15" s="8" t="s">
        <v>194</v>
      </c>
      <c r="J15" s="136">
        <v>8</v>
      </c>
      <c r="K15" s="137" t="s">
        <v>399</v>
      </c>
    </row>
    <row r="16" spans="1:11" x14ac:dyDescent="0.25">
      <c r="A16" s="77">
        <f t="shared" si="0"/>
        <v>15</v>
      </c>
      <c r="B16" s="21" t="s">
        <v>304</v>
      </c>
      <c r="C16" s="8">
        <v>36</v>
      </c>
      <c r="D16" s="8">
        <v>5</v>
      </c>
      <c r="E16" s="8" t="s">
        <v>193</v>
      </c>
      <c r="F16" s="8">
        <v>1.86</v>
      </c>
      <c r="G16" s="78">
        <f t="shared" si="1"/>
        <v>10.333333333333332</v>
      </c>
      <c r="H16" s="80">
        <v>5</v>
      </c>
      <c r="I16" s="8" t="s">
        <v>194</v>
      </c>
      <c r="J16" s="135"/>
      <c r="K16" s="135"/>
    </row>
    <row r="17" spans="1:11" x14ac:dyDescent="0.25">
      <c r="A17" s="77">
        <f t="shared" si="0"/>
        <v>16</v>
      </c>
      <c r="B17" s="21" t="s">
        <v>304</v>
      </c>
      <c r="C17" s="8">
        <v>48</v>
      </c>
      <c r="D17" s="8">
        <v>5</v>
      </c>
      <c r="E17" s="8" t="s">
        <v>193</v>
      </c>
      <c r="F17" s="78">
        <v>2.4700000000000002</v>
      </c>
      <c r="G17" s="78">
        <f t="shared" si="1"/>
        <v>10.291666666666668</v>
      </c>
      <c r="H17" s="80">
        <v>5</v>
      </c>
      <c r="I17" s="8" t="s">
        <v>194</v>
      </c>
      <c r="J17" s="135"/>
      <c r="K17" s="135"/>
    </row>
    <row r="18" spans="1:11" x14ac:dyDescent="0.25">
      <c r="A18" s="77">
        <f t="shared" si="0"/>
        <v>17</v>
      </c>
      <c r="B18" s="8" t="s">
        <v>94</v>
      </c>
      <c r="C18" s="8">
        <v>48</v>
      </c>
      <c r="D18" s="8">
        <v>16</v>
      </c>
      <c r="E18" s="8" t="s">
        <v>193</v>
      </c>
      <c r="F18" s="78">
        <v>5</v>
      </c>
      <c r="G18" s="78">
        <f t="shared" si="1"/>
        <v>6.510416666666667</v>
      </c>
      <c r="H18" s="80">
        <v>5</v>
      </c>
      <c r="I18" s="8" t="s">
        <v>194</v>
      </c>
      <c r="J18" s="8">
        <v>7</v>
      </c>
      <c r="K18" s="22"/>
    </row>
    <row r="19" spans="1:11" x14ac:dyDescent="0.25">
      <c r="A19" s="77">
        <f t="shared" si="0"/>
        <v>18</v>
      </c>
      <c r="B19" s="8" t="s">
        <v>94</v>
      </c>
      <c r="C19" s="8">
        <v>12</v>
      </c>
      <c r="D19" s="8">
        <v>10</v>
      </c>
      <c r="E19" s="8" t="s">
        <v>193</v>
      </c>
      <c r="F19" s="78">
        <v>1.5</v>
      </c>
      <c r="G19" s="78">
        <f t="shared" si="1"/>
        <v>12.5</v>
      </c>
      <c r="H19" s="80">
        <v>5</v>
      </c>
      <c r="I19" s="8" t="s">
        <v>194</v>
      </c>
      <c r="J19" s="8">
        <v>3</v>
      </c>
      <c r="K19" s="22"/>
    </row>
    <row r="20" spans="1:11" x14ac:dyDescent="0.25">
      <c r="A20" s="8"/>
      <c r="B20" s="8"/>
      <c r="C20" s="8"/>
      <c r="D20" s="8"/>
      <c r="E20" s="8"/>
      <c r="F20" s="8"/>
      <c r="G20" s="78"/>
      <c r="H20" s="8"/>
      <c r="I20" s="8"/>
      <c r="J20" s="8"/>
      <c r="K20" s="22"/>
    </row>
    <row r="21" spans="1:11" x14ac:dyDescent="0.25">
      <c r="A21" s="8"/>
      <c r="B21" s="8"/>
      <c r="C21" s="8"/>
      <c r="D21" s="8"/>
      <c r="E21" s="8"/>
      <c r="F21" s="8"/>
      <c r="G21" s="78"/>
      <c r="H21" s="8"/>
      <c r="I21" s="8"/>
      <c r="J21" s="8"/>
      <c r="K21" s="22"/>
    </row>
    <row r="22" spans="1:11" x14ac:dyDescent="0.25">
      <c r="A22" s="8"/>
      <c r="B22" s="8"/>
      <c r="C22" s="8"/>
      <c r="D22" s="8"/>
      <c r="E22" s="8"/>
      <c r="F22" s="8"/>
      <c r="G22" s="78"/>
      <c r="H22" s="8"/>
      <c r="I22" s="8"/>
      <c r="J22" s="8"/>
      <c r="K22" s="22"/>
    </row>
    <row r="23" spans="1:11" x14ac:dyDescent="0.25">
      <c r="A23" s="8"/>
      <c r="B23" s="8"/>
      <c r="C23" s="8"/>
      <c r="D23" s="8"/>
      <c r="E23" s="8"/>
      <c r="F23" s="8"/>
      <c r="G23" s="78"/>
      <c r="H23" s="8"/>
      <c r="I23" s="8"/>
      <c r="J23" s="8"/>
      <c r="K23" s="22"/>
    </row>
    <row r="24" spans="1:1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22"/>
    </row>
    <row r="25" spans="1:1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22"/>
    </row>
    <row r="26" spans="1:1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22"/>
    </row>
    <row r="27" spans="1:1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22"/>
    </row>
    <row r="28" spans="1:1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22"/>
    </row>
    <row r="29" spans="1:1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22"/>
    </row>
    <row r="30" spans="1:1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22"/>
    </row>
    <row r="31" spans="1:1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22"/>
    </row>
    <row r="32" spans="1:1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22"/>
    </row>
    <row r="33" spans="1:1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22"/>
    </row>
    <row r="34" spans="1:1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22"/>
    </row>
    <row r="35" spans="1:1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22"/>
    </row>
    <row r="36" spans="1:1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22"/>
    </row>
    <row r="37" spans="1:1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22"/>
    </row>
    <row r="38" spans="1:1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22"/>
    </row>
    <row r="39" spans="1:11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22"/>
    </row>
    <row r="40" spans="1:11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22"/>
    </row>
    <row r="41" spans="1:11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22"/>
    </row>
  </sheetData>
  <mergeCells count="3">
    <mergeCell ref="J2:J11"/>
    <mergeCell ref="J15:J17"/>
    <mergeCell ref="K15:K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Comparison</vt:lpstr>
      <vt:lpstr>about shopee seller✅</vt:lpstr>
      <vt:lpstr>sb product list shopee✅</vt:lpstr>
      <vt:lpstr>sumopack list✅</vt:lpstr>
      <vt:lpstr>zz packaging list✅</vt:lpstr>
      <vt:lpstr>valuetape list✅</vt:lpstr>
      <vt:lpstr>taho mart list✅</vt:lpstr>
      <vt:lpstr>eter pack list✅</vt:lpstr>
      <vt:lpstr>fqp packaging list✅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Sabina Aisyah Nabila</cp:lastModifiedBy>
  <dcterms:modified xsi:type="dcterms:W3CDTF">2024-11-19T09:45:08Z</dcterms:modified>
</cp:coreProperties>
</file>