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480" windowHeight="7755"/>
  </bookViews>
  <sheets>
    <sheet name="Prod" sheetId="1" r:id="rId1"/>
    <sheet name="Produksi BATUBARA" sheetId="3" state="hidden" r:id="rId2"/>
    <sheet name="Harga Batubara 1" sheetId="4" state="hidden" r:id="rId3"/>
    <sheet name="catatan perubahan arah TW 1" sheetId="2" state="hidden" r:id="rId4"/>
  </sheets>
  <externalReferences>
    <externalReference r:id="rId5"/>
  </externalReferences>
  <definedNames>
    <definedName name="\h">#N/A</definedName>
    <definedName name="_2Excel_BuiltIn_Print_Area_1_1">#REF!</definedName>
    <definedName name="_h">NA()</definedName>
    <definedName name="EK" localSheetId="2">#REF!</definedName>
    <definedName name="EK">#REF!</definedName>
    <definedName name="Excel_BuiltIn_Print_Area">#REF!</definedName>
    <definedName name="H">#N/A</definedName>
    <definedName name="input11" localSheetId="0">#REF!</definedName>
    <definedName name="input12" localSheetId="0">#REF!</definedName>
    <definedName name="KODE" localSheetId="2">#REF!</definedName>
    <definedName name="KODE">#REF!</definedName>
    <definedName name="myrange1" localSheetId="0">#REF!</definedName>
    <definedName name="_xlnm.Print_Area" localSheetId="2">#REF!</definedName>
    <definedName name="_xlnm.Print_Area" localSheetId="0">Prod!$A$1:$BA$151</definedName>
    <definedName name="_xlnm.Print_Area">#REF!</definedName>
    <definedName name="Print_Area_MI" localSheetId="2">#REF!</definedName>
    <definedName name="Print_Area_MI">#REF!</definedName>
    <definedName name="range11" localSheetId="0">#REF!</definedName>
    <definedName name="range41" localSheetId="0">#REF!</definedName>
    <definedName name="result11" localSheetId="0">#REF!</definedName>
    <definedName name="result12" localSheetId="0">#REF!</definedName>
    <definedName name="test11" localSheetId="0">#REF!</definedName>
    <definedName name="test12" localSheetId="0">#REF!</definedName>
    <definedName name="test31" localSheetId="0">#REF!</definedName>
    <definedName name="test32" localSheetId="0">#REF!</definedName>
    <definedName name="test42" localSheetId="0">#REF!</definedName>
    <definedName name="test43" localSheetId="0">#REF!</definedName>
    <definedName name="test44" localSheetId="0">#REF!</definedName>
    <definedName name="test45" localSheetId="0">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127" i="1" l="1"/>
  <c r="BA141" i="1"/>
  <c r="BA142" i="1"/>
  <c r="BA143" i="1"/>
  <c r="BA144" i="1"/>
  <c r="BA145" i="1"/>
  <c r="BA146" i="1"/>
  <c r="BA147" i="1"/>
  <c r="BA148" i="1"/>
  <c r="BA149" i="1"/>
  <c r="BA140" i="1"/>
  <c r="BA137" i="1"/>
  <c r="BA138" i="1"/>
  <c r="BA136" i="1"/>
  <c r="BA130" i="1"/>
  <c r="BA131" i="1"/>
  <c r="BA132" i="1"/>
  <c r="BA133" i="1"/>
  <c r="BA134" i="1"/>
  <c r="BA129" i="1"/>
  <c r="BA126" i="1"/>
  <c r="BA122" i="1"/>
  <c r="BA123" i="1"/>
  <c r="BA124" i="1"/>
  <c r="BA121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98" i="1"/>
  <c r="BA99" i="1"/>
  <c r="BA100" i="1"/>
  <c r="BA97" i="1"/>
  <c r="BA87" i="1"/>
  <c r="BA88" i="1"/>
  <c r="BA89" i="1"/>
  <c r="BA90" i="1"/>
  <c r="BA91" i="1"/>
  <c r="BA92" i="1"/>
  <c r="BA93" i="1"/>
  <c r="BA94" i="1"/>
  <c r="BA95" i="1"/>
  <c r="AZ102" i="1" l="1"/>
  <c r="AZ120" i="1"/>
  <c r="AZ125" i="1"/>
  <c r="AZ128" i="1"/>
  <c r="AZ135" i="1"/>
  <c r="AZ139" i="1"/>
  <c r="AZ101" i="1"/>
  <c r="AZ96" i="1"/>
  <c r="AZ86" i="1"/>
  <c r="BA65" i="1"/>
  <c r="BA66" i="1"/>
  <c r="BA67" i="1"/>
  <c r="BA68" i="1"/>
  <c r="BA69" i="1"/>
  <c r="BA70" i="1"/>
  <c r="BA71" i="1"/>
  <c r="BA72" i="1"/>
  <c r="BA73" i="1"/>
  <c r="BA64" i="1"/>
  <c r="BA61" i="1"/>
  <c r="BA62" i="1"/>
  <c r="BA60" i="1"/>
  <c r="BA54" i="1"/>
  <c r="BA55" i="1"/>
  <c r="BA56" i="1"/>
  <c r="BA57" i="1"/>
  <c r="BA58" i="1"/>
  <c r="BA53" i="1"/>
  <c r="BA51" i="1"/>
  <c r="BA50" i="1"/>
  <c r="BA46" i="1"/>
  <c r="BA47" i="1"/>
  <c r="BA48" i="1"/>
  <c r="BA45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27" i="1"/>
  <c r="BA28" i="1"/>
  <c r="BA22" i="1"/>
  <c r="BA23" i="1"/>
  <c r="BA24" i="1"/>
  <c r="BA21" i="1"/>
  <c r="BA11" i="1"/>
  <c r="BA12" i="1"/>
  <c r="BA13" i="1"/>
  <c r="BA14" i="1"/>
  <c r="BA15" i="1"/>
  <c r="BA16" i="1"/>
  <c r="BA17" i="1"/>
  <c r="BA18" i="1"/>
  <c r="BA19" i="1"/>
  <c r="AZ49" i="1"/>
  <c r="AZ52" i="1"/>
  <c r="AZ59" i="1"/>
  <c r="AZ63" i="1"/>
  <c r="AZ44" i="1"/>
  <c r="AX25" i="1"/>
  <c r="AY25" i="1"/>
  <c r="AZ25" i="1"/>
  <c r="AX26" i="1"/>
  <c r="AY26" i="1"/>
  <c r="AZ26" i="1"/>
  <c r="AW26" i="1"/>
  <c r="AS26" i="1"/>
  <c r="AT26" i="1"/>
  <c r="AU26" i="1"/>
  <c r="AR26" i="1"/>
  <c r="AZ20" i="1"/>
  <c r="AZ10" i="1"/>
  <c r="BA102" i="1" l="1"/>
  <c r="AZ85" i="1"/>
  <c r="AZ9" i="1"/>
  <c r="BA26" i="1"/>
  <c r="AZ150" i="1"/>
  <c r="AZ74" i="1"/>
  <c r="AY139" i="1"/>
  <c r="AY135" i="1"/>
  <c r="AY128" i="1"/>
  <c r="AY125" i="1"/>
  <c r="AY120" i="1"/>
  <c r="AY101" i="1"/>
  <c r="AY96" i="1"/>
  <c r="AY86" i="1"/>
  <c r="AY63" i="1"/>
  <c r="AY59" i="1"/>
  <c r="AY52" i="1"/>
  <c r="AY49" i="1"/>
  <c r="AY44" i="1"/>
  <c r="AY20" i="1"/>
  <c r="AY10" i="1"/>
  <c r="AY85" i="1" l="1"/>
  <c r="AZ151" i="1"/>
  <c r="AY9" i="1"/>
  <c r="AZ75" i="1"/>
  <c r="AZ158" i="1"/>
  <c r="AY74" i="1"/>
  <c r="AX139" i="1"/>
  <c r="AX135" i="1"/>
  <c r="AX128" i="1"/>
  <c r="AX125" i="1"/>
  <c r="AX120" i="1"/>
  <c r="AX101" i="1"/>
  <c r="AX96" i="1"/>
  <c r="AX86" i="1"/>
  <c r="AX63" i="1"/>
  <c r="AX59" i="1"/>
  <c r="AX52" i="1"/>
  <c r="AX49" i="1"/>
  <c r="AX44" i="1"/>
  <c r="AX20" i="1"/>
  <c r="AX10" i="1"/>
  <c r="AY150" i="1" l="1"/>
  <c r="AY158" i="1" s="1"/>
  <c r="AZ160" i="1" s="1"/>
  <c r="AX85" i="1"/>
  <c r="AY75" i="1"/>
  <c r="AX9" i="1"/>
  <c r="AW139" i="1"/>
  <c r="AW135" i="1"/>
  <c r="AW128" i="1"/>
  <c r="AW125" i="1"/>
  <c r="AW120" i="1"/>
  <c r="AW101" i="1"/>
  <c r="AW96" i="1"/>
  <c r="AW86" i="1"/>
  <c r="AW63" i="1"/>
  <c r="AW59" i="1"/>
  <c r="AW52" i="1"/>
  <c r="AW49" i="1"/>
  <c r="AW44" i="1"/>
  <c r="AW25" i="1"/>
  <c r="AW20" i="1"/>
  <c r="AW10" i="1"/>
  <c r="AY151" i="1" l="1"/>
  <c r="BA139" i="1"/>
  <c r="BA135" i="1"/>
  <c r="BA128" i="1"/>
  <c r="BA125" i="1"/>
  <c r="BA120" i="1"/>
  <c r="BA101" i="1"/>
  <c r="BA96" i="1"/>
  <c r="AX150" i="1"/>
  <c r="BA63" i="1"/>
  <c r="BA59" i="1"/>
  <c r="BA52" i="1"/>
  <c r="BA49" i="1"/>
  <c r="BA44" i="1"/>
  <c r="BA25" i="1"/>
  <c r="BA20" i="1"/>
  <c r="AX74" i="1"/>
  <c r="AW85" i="1"/>
  <c r="BA86" i="1"/>
  <c r="AW9" i="1"/>
  <c r="AW74" i="1" s="1"/>
  <c r="BA10" i="1"/>
  <c r="AW150" i="1"/>
  <c r="AQ145" i="1"/>
  <c r="AQ146" i="1"/>
  <c r="AQ147" i="1"/>
  <c r="AQ148" i="1"/>
  <c r="AQ149" i="1"/>
  <c r="AQ144" i="1"/>
  <c r="AQ141" i="1"/>
  <c r="AQ142" i="1"/>
  <c r="AQ143" i="1"/>
  <c r="AQ140" i="1"/>
  <c r="AN139" i="1"/>
  <c r="AO139" i="1"/>
  <c r="AP139" i="1"/>
  <c r="AN135" i="1"/>
  <c r="AO135" i="1"/>
  <c r="AP135" i="1"/>
  <c r="AN128" i="1"/>
  <c r="AO128" i="1"/>
  <c r="AP128" i="1"/>
  <c r="AN125" i="1"/>
  <c r="AO125" i="1"/>
  <c r="AP125" i="1"/>
  <c r="AN120" i="1"/>
  <c r="AO120" i="1"/>
  <c r="AP120" i="1"/>
  <c r="AN101" i="1"/>
  <c r="AO101" i="1"/>
  <c r="AP101" i="1"/>
  <c r="AN102" i="1"/>
  <c r="AO102" i="1"/>
  <c r="AP102" i="1"/>
  <c r="AN96" i="1"/>
  <c r="AO96" i="1"/>
  <c r="AP96" i="1"/>
  <c r="AN86" i="1"/>
  <c r="AN85" i="1" s="1"/>
  <c r="AO86" i="1"/>
  <c r="AO85" i="1" s="1"/>
  <c r="AP86" i="1"/>
  <c r="AP85" i="1" s="1"/>
  <c r="AX151" i="1" l="1"/>
  <c r="AW151" i="1"/>
  <c r="BA85" i="1"/>
  <c r="BA150" i="1" s="1"/>
  <c r="BA151" i="1" s="1"/>
  <c r="AW75" i="1"/>
  <c r="AW158" i="1"/>
  <c r="BA9" i="1"/>
  <c r="BA74" i="1" s="1"/>
  <c r="AX75" i="1"/>
  <c r="AX158" i="1"/>
  <c r="AS139" i="1"/>
  <c r="AT139" i="1"/>
  <c r="AU139" i="1"/>
  <c r="AS135" i="1"/>
  <c r="AT135" i="1"/>
  <c r="AU135" i="1"/>
  <c r="AS128" i="1"/>
  <c r="AT128" i="1"/>
  <c r="AU128" i="1"/>
  <c r="AS125" i="1"/>
  <c r="AT125" i="1"/>
  <c r="AU125" i="1"/>
  <c r="AS120" i="1"/>
  <c r="AT120" i="1"/>
  <c r="AU120" i="1"/>
  <c r="AS101" i="1"/>
  <c r="AT101" i="1"/>
  <c r="AU101" i="1"/>
  <c r="AS96" i="1"/>
  <c r="AT96" i="1"/>
  <c r="AU96" i="1"/>
  <c r="AS63" i="1"/>
  <c r="AT63" i="1"/>
  <c r="AU63" i="1"/>
  <c r="AS59" i="1"/>
  <c r="AT59" i="1"/>
  <c r="AU59" i="1"/>
  <c r="AS52" i="1"/>
  <c r="AT52" i="1"/>
  <c r="AU52" i="1"/>
  <c r="AS49" i="1"/>
  <c r="AT49" i="1"/>
  <c r="AU49" i="1"/>
  <c r="AS44" i="1"/>
  <c r="AT44" i="1"/>
  <c r="AU44" i="1"/>
  <c r="AS25" i="1"/>
  <c r="AT25" i="1"/>
  <c r="AU25" i="1"/>
  <c r="AS20" i="1"/>
  <c r="AT20" i="1"/>
  <c r="AU20" i="1"/>
  <c r="AS10" i="1"/>
  <c r="AS9" i="1" s="1"/>
  <c r="AT10" i="1"/>
  <c r="AT9" i="1" s="1"/>
  <c r="AU10" i="1"/>
  <c r="AU9" i="1" s="1"/>
  <c r="AM139" i="1"/>
  <c r="AQ139" i="1" s="1"/>
  <c r="AQ137" i="1"/>
  <c r="AQ138" i="1"/>
  <c r="AQ136" i="1"/>
  <c r="AM135" i="1"/>
  <c r="AQ135" i="1" s="1"/>
  <c r="AQ130" i="1"/>
  <c r="AQ131" i="1"/>
  <c r="AQ132" i="1"/>
  <c r="AQ133" i="1"/>
  <c r="AQ134" i="1"/>
  <c r="AQ129" i="1"/>
  <c r="AM128" i="1"/>
  <c r="AQ128" i="1" s="1"/>
  <c r="AQ127" i="1"/>
  <c r="AQ126" i="1"/>
  <c r="AM125" i="1"/>
  <c r="AQ125" i="1" s="1"/>
  <c r="AQ122" i="1"/>
  <c r="AQ123" i="1"/>
  <c r="AQ124" i="1"/>
  <c r="AQ121" i="1"/>
  <c r="AM120" i="1"/>
  <c r="AQ120" i="1" s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05" i="1"/>
  <c r="AQ104" i="1"/>
  <c r="AM101" i="1"/>
  <c r="AQ101" i="1" s="1"/>
  <c r="AM102" i="1"/>
  <c r="AQ102" i="1" s="1"/>
  <c r="AQ87" i="1"/>
  <c r="AQ88" i="1"/>
  <c r="AQ89" i="1"/>
  <c r="AQ90" i="1"/>
  <c r="AQ91" i="1"/>
  <c r="AQ92" i="1"/>
  <c r="AQ93" i="1"/>
  <c r="AQ94" i="1"/>
  <c r="AQ95" i="1"/>
  <c r="AM86" i="1"/>
  <c r="AM85" i="1" s="1"/>
  <c r="AQ85" i="1" s="1"/>
  <c r="AQ65" i="1"/>
  <c r="AQ66" i="1"/>
  <c r="AQ67" i="1"/>
  <c r="AQ68" i="1"/>
  <c r="AQ69" i="1"/>
  <c r="AQ70" i="1"/>
  <c r="AQ71" i="1"/>
  <c r="AQ72" i="1"/>
  <c r="AQ73" i="1"/>
  <c r="AQ64" i="1"/>
  <c r="AN63" i="1"/>
  <c r="AO63" i="1"/>
  <c r="AP63" i="1"/>
  <c r="AM63" i="1"/>
  <c r="AQ61" i="1"/>
  <c r="AQ62" i="1"/>
  <c r="AQ60" i="1"/>
  <c r="AN59" i="1"/>
  <c r="AO59" i="1"/>
  <c r="AP59" i="1"/>
  <c r="AM59" i="1"/>
  <c r="AQ54" i="1"/>
  <c r="AQ55" i="1"/>
  <c r="AQ56" i="1"/>
  <c r="AQ57" i="1"/>
  <c r="AQ58" i="1"/>
  <c r="AQ53" i="1"/>
  <c r="AN52" i="1"/>
  <c r="AO52" i="1"/>
  <c r="AP52" i="1"/>
  <c r="AM52" i="1"/>
  <c r="AQ51" i="1"/>
  <c r="AQ50" i="1"/>
  <c r="AN49" i="1"/>
  <c r="AO49" i="1"/>
  <c r="AP49" i="1"/>
  <c r="AM49" i="1"/>
  <c r="AQ46" i="1"/>
  <c r="AQ47" i="1"/>
  <c r="AQ48" i="1"/>
  <c r="AQ45" i="1"/>
  <c r="AN44" i="1"/>
  <c r="AO44" i="1"/>
  <c r="AP44" i="1"/>
  <c r="AM44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29" i="1"/>
  <c r="AQ28" i="1"/>
  <c r="AN25" i="1"/>
  <c r="AO25" i="1"/>
  <c r="AP25" i="1"/>
  <c r="AM25" i="1"/>
  <c r="AN26" i="1"/>
  <c r="AO26" i="1"/>
  <c r="AP26" i="1"/>
  <c r="AM26" i="1"/>
  <c r="AN20" i="1"/>
  <c r="AO20" i="1"/>
  <c r="AP20" i="1"/>
  <c r="AQ11" i="1"/>
  <c r="AQ12" i="1"/>
  <c r="AQ13" i="1"/>
  <c r="AQ14" i="1"/>
  <c r="AQ15" i="1"/>
  <c r="AQ16" i="1"/>
  <c r="AQ17" i="1"/>
  <c r="AQ18" i="1"/>
  <c r="AQ19" i="1"/>
  <c r="AN10" i="1"/>
  <c r="AN9" i="1" s="1"/>
  <c r="AO10" i="1"/>
  <c r="AO9" i="1" s="1"/>
  <c r="AP10" i="1"/>
  <c r="AP9" i="1" s="1"/>
  <c r="AL140" i="1"/>
  <c r="AL141" i="1"/>
  <c r="AL142" i="1"/>
  <c r="AL143" i="1"/>
  <c r="AL144" i="1"/>
  <c r="AL145" i="1"/>
  <c r="AL146" i="1"/>
  <c r="AL147" i="1"/>
  <c r="AL148" i="1"/>
  <c r="AL149" i="1"/>
  <c r="AI139" i="1"/>
  <c r="AJ139" i="1"/>
  <c r="AK139" i="1"/>
  <c r="AH139" i="1"/>
  <c r="AL136" i="1"/>
  <c r="AL137" i="1"/>
  <c r="AL138" i="1"/>
  <c r="AI135" i="1"/>
  <c r="AJ135" i="1"/>
  <c r="AK135" i="1"/>
  <c r="AH135" i="1"/>
  <c r="AL130" i="1"/>
  <c r="AL131" i="1"/>
  <c r="AL132" i="1"/>
  <c r="AL133" i="1"/>
  <c r="AL134" i="1"/>
  <c r="AL129" i="1"/>
  <c r="AI128" i="1"/>
  <c r="AJ128" i="1"/>
  <c r="AK128" i="1"/>
  <c r="AH128" i="1"/>
  <c r="AL127" i="1"/>
  <c r="AL126" i="1"/>
  <c r="AI125" i="1"/>
  <c r="AJ125" i="1"/>
  <c r="AK125" i="1"/>
  <c r="AH125" i="1"/>
  <c r="AL122" i="1"/>
  <c r="AL123" i="1"/>
  <c r="AL124" i="1"/>
  <c r="AL121" i="1"/>
  <c r="AI120" i="1"/>
  <c r="AJ120" i="1"/>
  <c r="AK120" i="1"/>
  <c r="AH120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05" i="1"/>
  <c r="AL104" i="1"/>
  <c r="AI101" i="1"/>
  <c r="AJ101" i="1"/>
  <c r="AK101" i="1"/>
  <c r="AH101" i="1"/>
  <c r="AI102" i="1"/>
  <c r="AJ102" i="1"/>
  <c r="AK102" i="1"/>
  <c r="AH102" i="1"/>
  <c r="AI96" i="1"/>
  <c r="AJ96" i="1"/>
  <c r="AK96" i="1"/>
  <c r="AL87" i="1"/>
  <c r="AL88" i="1"/>
  <c r="AL89" i="1"/>
  <c r="AL90" i="1"/>
  <c r="AL91" i="1"/>
  <c r="AL92" i="1"/>
  <c r="AL93" i="1"/>
  <c r="AL94" i="1"/>
  <c r="AL95" i="1"/>
  <c r="AI86" i="1"/>
  <c r="AI85" i="1" s="1"/>
  <c r="AJ86" i="1"/>
  <c r="AJ85" i="1" s="1"/>
  <c r="AK86" i="1"/>
  <c r="AK85" i="1" s="1"/>
  <c r="AH86" i="1"/>
  <c r="AL68" i="1"/>
  <c r="AL69" i="1"/>
  <c r="AL70" i="1"/>
  <c r="AL71" i="1"/>
  <c r="AL72" i="1"/>
  <c r="AL73" i="1"/>
  <c r="AL65" i="1"/>
  <c r="AL66" i="1"/>
  <c r="AL67" i="1"/>
  <c r="AL64" i="1"/>
  <c r="AI63" i="1"/>
  <c r="AJ63" i="1"/>
  <c r="AK63" i="1"/>
  <c r="AH63" i="1"/>
  <c r="AL62" i="1"/>
  <c r="AL61" i="1"/>
  <c r="AL60" i="1"/>
  <c r="AI59" i="1"/>
  <c r="AJ59" i="1"/>
  <c r="AK59" i="1"/>
  <c r="AH59" i="1"/>
  <c r="AL59" i="1" s="1"/>
  <c r="AL54" i="1"/>
  <c r="AL55" i="1"/>
  <c r="AL56" i="1"/>
  <c r="AL57" i="1"/>
  <c r="AL58" i="1"/>
  <c r="AL53" i="1"/>
  <c r="AI52" i="1"/>
  <c r="AJ52" i="1"/>
  <c r="AK52" i="1"/>
  <c r="AH52" i="1"/>
  <c r="AL52" i="1" s="1"/>
  <c r="AL51" i="1"/>
  <c r="AL50" i="1"/>
  <c r="AI49" i="1"/>
  <c r="AJ49" i="1"/>
  <c r="AK49" i="1"/>
  <c r="AH49" i="1"/>
  <c r="AL49" i="1" s="1"/>
  <c r="AL48" i="1"/>
  <c r="AL47" i="1"/>
  <c r="AL46" i="1"/>
  <c r="AL45" i="1"/>
  <c r="AI44" i="1"/>
  <c r="AJ44" i="1"/>
  <c r="AK44" i="1"/>
  <c r="AH44" i="1"/>
  <c r="AL44" i="1" s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29" i="1"/>
  <c r="AI25" i="1"/>
  <c r="AJ25" i="1"/>
  <c r="AK25" i="1"/>
  <c r="AH25" i="1"/>
  <c r="AI26" i="1"/>
  <c r="AJ26" i="1"/>
  <c r="AK26" i="1"/>
  <c r="AH26" i="1"/>
  <c r="AL26" i="1" s="1"/>
  <c r="AI20" i="1"/>
  <c r="AJ20" i="1"/>
  <c r="AK20" i="1"/>
  <c r="AL11" i="1"/>
  <c r="AL12" i="1"/>
  <c r="AL13" i="1"/>
  <c r="AL14" i="1"/>
  <c r="AL15" i="1"/>
  <c r="AL16" i="1"/>
  <c r="AL17" i="1"/>
  <c r="AL18" i="1"/>
  <c r="AL19" i="1"/>
  <c r="AI10" i="1"/>
  <c r="AI9" i="1" s="1"/>
  <c r="AJ10" i="1"/>
  <c r="AJ9" i="1" s="1"/>
  <c r="AK10" i="1"/>
  <c r="AK9" i="1" s="1"/>
  <c r="AH10" i="1"/>
  <c r="AL10" i="1" s="1"/>
  <c r="AX160" i="1" l="1"/>
  <c r="AY160" i="1"/>
  <c r="BA75" i="1"/>
  <c r="BA158" i="1"/>
  <c r="AL128" i="1"/>
  <c r="AQ52" i="1"/>
  <c r="AL25" i="1"/>
  <c r="AL86" i="1"/>
  <c r="AL102" i="1"/>
  <c r="AL101" i="1"/>
  <c r="AL120" i="1"/>
  <c r="AL125" i="1"/>
  <c r="AL135" i="1"/>
  <c r="AQ25" i="1"/>
  <c r="AQ49" i="1"/>
  <c r="AQ86" i="1"/>
  <c r="AQ59" i="1"/>
  <c r="AQ44" i="1"/>
  <c r="AQ26" i="1"/>
  <c r="AL139" i="1"/>
  <c r="AQ63" i="1"/>
  <c r="AL63" i="1"/>
  <c r="AH85" i="1"/>
  <c r="AL85" i="1" s="1"/>
  <c r="AH9" i="1"/>
  <c r="AL9" i="1" s="1"/>
  <c r="AV141" i="1"/>
  <c r="AV142" i="1"/>
  <c r="AV143" i="1"/>
  <c r="AV144" i="1"/>
  <c r="AV145" i="1"/>
  <c r="AV146" i="1"/>
  <c r="AV147" i="1"/>
  <c r="AV148" i="1"/>
  <c r="AV149" i="1"/>
  <c r="AV140" i="1"/>
  <c r="AV137" i="1"/>
  <c r="AV138" i="1"/>
  <c r="AV136" i="1"/>
  <c r="AV130" i="1"/>
  <c r="AV131" i="1"/>
  <c r="AV132" i="1"/>
  <c r="AV133" i="1"/>
  <c r="AV134" i="1"/>
  <c r="AV129" i="1"/>
  <c r="AV127" i="1"/>
  <c r="AV126" i="1"/>
  <c r="AV122" i="1"/>
  <c r="AV123" i="1"/>
  <c r="AV124" i="1"/>
  <c r="AV121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04" i="1"/>
  <c r="AV98" i="1"/>
  <c r="AV99" i="1"/>
  <c r="AV100" i="1"/>
  <c r="AV97" i="1"/>
  <c r="AV88" i="1"/>
  <c r="AV89" i="1"/>
  <c r="AV90" i="1"/>
  <c r="AV91" i="1"/>
  <c r="AV92" i="1"/>
  <c r="AV93" i="1"/>
  <c r="AV94" i="1"/>
  <c r="AV95" i="1"/>
  <c r="AV87" i="1"/>
  <c r="AV65" i="1"/>
  <c r="AV66" i="1"/>
  <c r="AV67" i="1"/>
  <c r="AV68" i="1"/>
  <c r="AV69" i="1"/>
  <c r="AV70" i="1"/>
  <c r="AV71" i="1"/>
  <c r="AV72" i="1"/>
  <c r="AV73" i="1"/>
  <c r="AV64" i="1"/>
  <c r="AV61" i="1"/>
  <c r="AV62" i="1"/>
  <c r="AV60" i="1"/>
  <c r="AV54" i="1"/>
  <c r="AV55" i="1"/>
  <c r="AV56" i="1"/>
  <c r="AV57" i="1"/>
  <c r="AV58" i="1"/>
  <c r="AV53" i="1"/>
  <c r="AV51" i="1"/>
  <c r="AV50" i="1"/>
  <c r="AV48" i="1"/>
  <c r="AV46" i="1"/>
  <c r="AV47" i="1"/>
  <c r="AV45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28" i="1"/>
  <c r="AV22" i="1"/>
  <c r="AV23" i="1"/>
  <c r="AV24" i="1"/>
  <c r="AV21" i="1"/>
  <c r="AV12" i="1"/>
  <c r="AV13" i="1"/>
  <c r="AV14" i="1"/>
  <c r="AV15" i="1"/>
  <c r="AV16" i="1"/>
  <c r="AV17" i="1"/>
  <c r="AV18" i="1"/>
  <c r="AV19" i="1"/>
  <c r="AV11" i="1"/>
  <c r="AR139" i="1"/>
  <c r="AR135" i="1"/>
  <c r="AR128" i="1"/>
  <c r="AR125" i="1"/>
  <c r="AR120" i="1"/>
  <c r="AR101" i="1"/>
  <c r="AR96" i="1"/>
  <c r="AS86" i="1"/>
  <c r="AS85" i="1" s="1"/>
  <c r="AT86" i="1"/>
  <c r="AT85" i="1" s="1"/>
  <c r="AU86" i="1"/>
  <c r="AU85" i="1" s="1"/>
  <c r="AR86" i="1"/>
  <c r="AR85" i="1" s="1"/>
  <c r="AR63" i="1"/>
  <c r="AR59" i="1"/>
  <c r="AR52" i="1"/>
  <c r="AR49" i="1"/>
  <c r="AR44" i="1"/>
  <c r="AR20" i="1"/>
  <c r="AR25" i="1"/>
  <c r="AR10" i="1"/>
  <c r="AR9" i="1" s="1"/>
  <c r="AM10" i="1"/>
  <c r="AV86" i="1" l="1"/>
  <c r="AQ10" i="1"/>
  <c r="AM9" i="1"/>
  <c r="AQ9" i="1" s="1"/>
  <c r="AV10" i="1"/>
  <c r="AM96" i="1"/>
  <c r="AQ96" i="1" s="1"/>
  <c r="AQ150" i="1" s="1"/>
  <c r="AQ99" i="1"/>
  <c r="AQ100" i="1"/>
  <c r="AQ97" i="1"/>
  <c r="AQ98" i="1"/>
  <c r="AM20" i="1" l="1"/>
  <c r="AQ23" i="1"/>
  <c r="AQ24" i="1"/>
  <c r="AQ21" i="1"/>
  <c r="AQ22" i="1"/>
  <c r="AH96" i="1"/>
  <c r="AL99" i="1"/>
  <c r="AL100" i="1"/>
  <c r="AL97" i="1"/>
  <c r="AL98" i="1"/>
  <c r="AH20" i="1"/>
  <c r="AI74" i="1"/>
  <c r="AJ74" i="1"/>
  <c r="AK74" i="1"/>
  <c r="AL23" i="1"/>
  <c r="AL24" i="1"/>
  <c r="AL21" i="1"/>
  <c r="AL22" i="1"/>
  <c r="AL20" i="1" l="1"/>
  <c r="AQ20" i="1"/>
  <c r="AL96" i="1"/>
  <c r="AV139" i="1"/>
  <c r="AV135" i="1"/>
  <c r="AV125" i="1"/>
  <c r="AV120" i="1"/>
  <c r="AV102" i="1"/>
  <c r="AV101" i="1" s="1"/>
  <c r="AV96" i="1"/>
  <c r="AV85" i="1"/>
  <c r="AV63" i="1"/>
  <c r="AV59" i="1"/>
  <c r="AV52" i="1"/>
  <c r="AV49" i="1"/>
  <c r="AV44" i="1"/>
  <c r="AV26" i="1"/>
  <c r="AV25" i="1" s="1"/>
  <c r="AV20" i="1"/>
  <c r="AV9" i="1"/>
  <c r="AS74" i="1" l="1"/>
  <c r="AT150" i="1"/>
  <c r="AU150" i="1"/>
  <c r="AU151" i="1" s="1"/>
  <c r="AR150" i="1"/>
  <c r="AS150" i="1"/>
  <c r="AT74" i="1"/>
  <c r="AR74" i="1"/>
  <c r="AR158" i="1" s="1"/>
  <c r="AV74" i="1"/>
  <c r="AU74" i="1"/>
  <c r="AB45" i="1"/>
  <c r="AT158" i="1" l="1"/>
  <c r="AS158" i="1"/>
  <c r="AU75" i="1"/>
  <c r="AU158" i="1"/>
  <c r="AV75" i="1"/>
  <c r="AT151" i="1"/>
  <c r="AT75" i="1"/>
  <c r="AS151" i="1"/>
  <c r="AS75" i="1"/>
  <c r="AR75" i="1"/>
  <c r="AR151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D139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5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D128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D125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D120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D96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D63" i="1"/>
  <c r="D59" i="1"/>
  <c r="D52" i="1"/>
  <c r="D49" i="1"/>
  <c r="D44" i="1"/>
  <c r="D20" i="1"/>
  <c r="AT160" i="1" l="1"/>
  <c r="AS160" i="1"/>
  <c r="AU160" i="1"/>
  <c r="AW160" i="1"/>
  <c r="M41" i="4"/>
  <c r="L41" i="4"/>
  <c r="K41" i="4"/>
  <c r="J41" i="4"/>
  <c r="I41" i="4"/>
  <c r="H41" i="4"/>
  <c r="G40" i="4"/>
  <c r="F40" i="4"/>
  <c r="G39" i="4"/>
  <c r="F39" i="4"/>
  <c r="G38" i="4"/>
  <c r="F38" i="4"/>
  <c r="G37" i="4"/>
  <c r="G41" i="4" s="1"/>
  <c r="F37" i="4"/>
  <c r="F41" i="4" s="1"/>
  <c r="M22" i="4"/>
  <c r="L22" i="4"/>
  <c r="K22" i="4"/>
  <c r="J22" i="4"/>
  <c r="I22" i="4"/>
  <c r="H22" i="4"/>
  <c r="G22" i="4"/>
  <c r="F22" i="4"/>
  <c r="M21" i="4"/>
  <c r="L21" i="4"/>
  <c r="K21" i="4"/>
  <c r="J21" i="4"/>
  <c r="I21" i="4"/>
  <c r="H21" i="4"/>
  <c r="G21" i="4"/>
  <c r="F21" i="4"/>
  <c r="M20" i="4"/>
  <c r="L20" i="4"/>
  <c r="K20" i="4"/>
  <c r="J20" i="4"/>
  <c r="I20" i="4"/>
  <c r="H20" i="4"/>
  <c r="G20" i="4"/>
  <c r="F20" i="4"/>
  <c r="M19" i="4"/>
  <c r="L19" i="4"/>
  <c r="L25" i="4" s="1"/>
  <c r="K19" i="4"/>
  <c r="J19" i="4"/>
  <c r="I19" i="4"/>
  <c r="H19" i="4"/>
  <c r="H25" i="4" s="1"/>
  <c r="G19" i="4"/>
  <c r="F19" i="4"/>
  <c r="M17" i="4"/>
  <c r="L17" i="4"/>
  <c r="K17" i="4"/>
  <c r="J17" i="4"/>
  <c r="I17" i="4"/>
  <c r="G17" i="4"/>
  <c r="F17" i="4"/>
  <c r="M22" i="3"/>
  <c r="L22" i="3"/>
  <c r="K22" i="3"/>
  <c r="J22" i="3"/>
  <c r="I22" i="3"/>
  <c r="H22" i="3"/>
  <c r="G22" i="3"/>
  <c r="F22" i="3"/>
  <c r="M21" i="3"/>
  <c r="L21" i="3"/>
  <c r="K21" i="3"/>
  <c r="J21" i="3"/>
  <c r="I21" i="3"/>
  <c r="H21" i="3"/>
  <c r="G21" i="3"/>
  <c r="F21" i="3"/>
  <c r="M20" i="3"/>
  <c r="L20" i="3"/>
  <c r="K20" i="3"/>
  <c r="J20" i="3"/>
  <c r="I20" i="3"/>
  <c r="H20" i="3"/>
  <c r="G20" i="3"/>
  <c r="F20" i="3"/>
  <c r="M19" i="3"/>
  <c r="L19" i="3"/>
  <c r="K19" i="3"/>
  <c r="K25" i="3" s="1"/>
  <c r="J19" i="3"/>
  <c r="I19" i="3"/>
  <c r="H19" i="3"/>
  <c r="G19" i="3"/>
  <c r="G25" i="3" s="1"/>
  <c r="F19" i="3"/>
  <c r="F25" i="3" s="1"/>
  <c r="M17" i="3"/>
  <c r="L17" i="3"/>
  <c r="K17" i="3"/>
  <c r="J17" i="3"/>
  <c r="I17" i="3"/>
  <c r="H17" i="3"/>
  <c r="G17" i="3"/>
  <c r="F17" i="3"/>
  <c r="G32" i="3" l="1"/>
  <c r="K32" i="3"/>
  <c r="G33" i="3"/>
  <c r="I30" i="3"/>
  <c r="M30" i="3"/>
  <c r="J31" i="3"/>
  <c r="G30" i="4"/>
  <c r="G31" i="4"/>
  <c r="K31" i="4"/>
  <c r="G25" i="4"/>
  <c r="K25" i="4"/>
  <c r="G33" i="4"/>
  <c r="K33" i="3"/>
  <c r="M31" i="3"/>
  <c r="M33" i="3"/>
  <c r="J30" i="4"/>
  <c r="G32" i="4"/>
  <c r="H25" i="3"/>
  <c r="L25" i="3"/>
  <c r="H33" i="3"/>
  <c r="L33" i="3"/>
  <c r="I25" i="4"/>
  <c r="M25" i="4"/>
  <c r="I33" i="4"/>
  <c r="M33" i="4"/>
  <c r="K32" i="4"/>
  <c r="J25" i="3"/>
  <c r="K33" i="4"/>
  <c r="G26" i="3"/>
  <c r="K26" i="3"/>
  <c r="H26" i="4"/>
  <c r="L26" i="4"/>
  <c r="H32" i="4"/>
  <c r="L32" i="4"/>
  <c r="H33" i="4"/>
  <c r="L33" i="4"/>
  <c r="H26" i="3"/>
  <c r="L26" i="3"/>
  <c r="H27" i="3"/>
  <c r="L27" i="3"/>
  <c r="I26" i="4"/>
  <c r="M26" i="4"/>
  <c r="I27" i="4"/>
  <c r="M27" i="4"/>
  <c r="I32" i="3"/>
  <c r="M32" i="3"/>
  <c r="I28" i="3"/>
  <c r="F28" i="4"/>
  <c r="J33" i="4"/>
  <c r="F26" i="3"/>
  <c r="J26" i="3"/>
  <c r="F27" i="3"/>
  <c r="J32" i="3"/>
  <c r="F28" i="3"/>
  <c r="J33" i="3"/>
  <c r="G26" i="4"/>
  <c r="K26" i="4"/>
  <c r="G27" i="4"/>
  <c r="K27" i="4"/>
  <c r="I23" i="3"/>
  <c r="I26" i="3"/>
  <c r="M26" i="3"/>
  <c r="M27" i="3"/>
  <c r="M28" i="3"/>
  <c r="G31" i="3"/>
  <c r="K31" i="3"/>
  <c r="L32" i="3"/>
  <c r="I33" i="3"/>
  <c r="F23" i="4"/>
  <c r="J23" i="4"/>
  <c r="F25" i="4"/>
  <c r="J25" i="4"/>
  <c r="F26" i="4"/>
  <c r="J26" i="4"/>
  <c r="F27" i="4"/>
  <c r="J27" i="4"/>
  <c r="J28" i="4"/>
  <c r="K30" i="4"/>
  <c r="H31" i="4"/>
  <c r="L31" i="4"/>
  <c r="I32" i="4"/>
  <c r="M32" i="4"/>
  <c r="M25" i="3"/>
  <c r="I27" i="3"/>
  <c r="J30" i="3"/>
  <c r="H32" i="3"/>
  <c r="F23" i="3"/>
  <c r="J23" i="3"/>
  <c r="J27" i="3"/>
  <c r="J28" i="3"/>
  <c r="G30" i="3"/>
  <c r="K30" i="3"/>
  <c r="H31" i="3"/>
  <c r="L31" i="3"/>
  <c r="G23" i="4"/>
  <c r="K23" i="4"/>
  <c r="G28" i="4"/>
  <c r="K28" i="4"/>
  <c r="H30" i="4"/>
  <c r="L30" i="4"/>
  <c r="I31" i="4"/>
  <c r="M31" i="4"/>
  <c r="J32" i="4"/>
  <c r="M23" i="3"/>
  <c r="I25" i="3"/>
  <c r="G23" i="3"/>
  <c r="K23" i="3"/>
  <c r="G27" i="3"/>
  <c r="K27" i="3"/>
  <c r="G28" i="3"/>
  <c r="K28" i="3"/>
  <c r="H30" i="3"/>
  <c r="L30" i="3"/>
  <c r="I31" i="3"/>
  <c r="H23" i="4"/>
  <c r="L23" i="4"/>
  <c r="H27" i="4"/>
  <c r="L27" i="4"/>
  <c r="H28" i="4"/>
  <c r="L28" i="4"/>
  <c r="I30" i="4"/>
  <c r="M30" i="4"/>
  <c r="J31" i="4"/>
  <c r="H23" i="3"/>
  <c r="L23" i="3"/>
  <c r="H28" i="3"/>
  <c r="L28" i="3"/>
  <c r="I23" i="4"/>
  <c r="M23" i="4"/>
  <c r="I28" i="4"/>
  <c r="M28" i="4"/>
  <c r="AB102" i="1" l="1"/>
  <c r="AA102" i="1"/>
  <c r="AA101" i="1" s="1"/>
  <c r="Z102" i="1"/>
  <c r="Y102" i="1"/>
  <c r="Y101" i="1" s="1"/>
  <c r="X102" i="1"/>
  <c r="W102" i="1"/>
  <c r="W101" i="1" s="1"/>
  <c r="V102" i="1"/>
  <c r="V101" i="1" s="1"/>
  <c r="U102" i="1"/>
  <c r="U101" i="1" s="1"/>
  <c r="T102" i="1"/>
  <c r="S102" i="1"/>
  <c r="S101" i="1" s="1"/>
  <c r="R102" i="1"/>
  <c r="R101" i="1" s="1"/>
  <c r="Q102" i="1"/>
  <c r="Q101" i="1" s="1"/>
  <c r="P102" i="1"/>
  <c r="O102" i="1"/>
  <c r="O101" i="1" s="1"/>
  <c r="N102" i="1"/>
  <c r="N101" i="1" s="1"/>
  <c r="M102" i="1"/>
  <c r="M101" i="1" s="1"/>
  <c r="L102" i="1"/>
  <c r="K102" i="1"/>
  <c r="K101" i="1" s="1"/>
  <c r="J102" i="1"/>
  <c r="J101" i="1" s="1"/>
  <c r="I102" i="1"/>
  <c r="I101" i="1" s="1"/>
  <c r="H102" i="1"/>
  <c r="G102" i="1"/>
  <c r="G101" i="1" s="1"/>
  <c r="F102" i="1"/>
  <c r="F101" i="1" s="1"/>
  <c r="E102" i="1"/>
  <c r="E101" i="1" s="1"/>
  <c r="D102" i="1"/>
  <c r="AB101" i="1"/>
  <c r="Z101" i="1"/>
  <c r="X101" i="1"/>
  <c r="T101" i="1"/>
  <c r="P101" i="1"/>
  <c r="L101" i="1"/>
  <c r="H101" i="1"/>
  <c r="D101" i="1"/>
  <c r="AB86" i="1"/>
  <c r="AB85" i="1" s="1"/>
  <c r="AA86" i="1"/>
  <c r="AA85" i="1" s="1"/>
  <c r="Z86" i="1"/>
  <c r="Z85" i="1" s="1"/>
  <c r="Y86" i="1"/>
  <c r="Y85" i="1" s="1"/>
  <c r="X86" i="1"/>
  <c r="X85" i="1" s="1"/>
  <c r="W86" i="1"/>
  <c r="W85" i="1" s="1"/>
  <c r="V86" i="1"/>
  <c r="V85" i="1" s="1"/>
  <c r="U86" i="1"/>
  <c r="U85" i="1" s="1"/>
  <c r="T86" i="1"/>
  <c r="T85" i="1" s="1"/>
  <c r="S86" i="1"/>
  <c r="S85" i="1" s="1"/>
  <c r="R86" i="1"/>
  <c r="R85" i="1" s="1"/>
  <c r="Q86" i="1"/>
  <c r="Q85" i="1" s="1"/>
  <c r="P86" i="1"/>
  <c r="P85" i="1" s="1"/>
  <c r="O86" i="1"/>
  <c r="O85" i="1" s="1"/>
  <c r="N86" i="1"/>
  <c r="N85" i="1" s="1"/>
  <c r="M86" i="1"/>
  <c r="M85" i="1" s="1"/>
  <c r="L86" i="1"/>
  <c r="L85" i="1" s="1"/>
  <c r="K86" i="1"/>
  <c r="K85" i="1" s="1"/>
  <c r="J86" i="1"/>
  <c r="J85" i="1" s="1"/>
  <c r="I86" i="1"/>
  <c r="I85" i="1" s="1"/>
  <c r="H86" i="1"/>
  <c r="H85" i="1" s="1"/>
  <c r="G86" i="1"/>
  <c r="G85" i="1" s="1"/>
  <c r="F86" i="1"/>
  <c r="F85" i="1" s="1"/>
  <c r="E86" i="1"/>
  <c r="E85" i="1" s="1"/>
  <c r="D86" i="1"/>
  <c r="D85" i="1" s="1"/>
  <c r="AB26" i="1"/>
  <c r="AB25" i="1" s="1"/>
  <c r="AA26" i="1"/>
  <c r="AA25" i="1" s="1"/>
  <c r="Z26" i="1"/>
  <c r="Z25" i="1" s="1"/>
  <c r="Y26" i="1"/>
  <c r="Y25" i="1" s="1"/>
  <c r="X26" i="1"/>
  <c r="X25" i="1" s="1"/>
  <c r="W26" i="1"/>
  <c r="V26" i="1"/>
  <c r="U26" i="1"/>
  <c r="U25" i="1" s="1"/>
  <c r="T26" i="1"/>
  <c r="T25" i="1" s="1"/>
  <c r="S26" i="1"/>
  <c r="S25" i="1" s="1"/>
  <c r="R26" i="1"/>
  <c r="Q26" i="1"/>
  <c r="Q25" i="1" s="1"/>
  <c r="P26" i="1"/>
  <c r="P25" i="1" s="1"/>
  <c r="O26" i="1"/>
  <c r="O25" i="1" s="1"/>
  <c r="N26" i="1"/>
  <c r="N25" i="1" s="1"/>
  <c r="M26" i="1"/>
  <c r="M25" i="1" s="1"/>
  <c r="L26" i="1"/>
  <c r="L25" i="1" s="1"/>
  <c r="K26" i="1"/>
  <c r="K25" i="1" s="1"/>
  <c r="J26" i="1"/>
  <c r="J25" i="1" s="1"/>
  <c r="I26" i="1"/>
  <c r="I25" i="1" s="1"/>
  <c r="V25" i="1"/>
  <c r="W10" i="1"/>
  <c r="AP74" i="1"/>
  <c r="AO74" i="1"/>
  <c r="AN74" i="1"/>
  <c r="AF74" i="1"/>
  <c r="AE74" i="1"/>
  <c r="AD74" i="1"/>
  <c r="AC74" i="1"/>
  <c r="AA10" i="1"/>
  <c r="AA9" i="1" s="1"/>
  <c r="Z10" i="1"/>
  <c r="Z9" i="1" s="1"/>
  <c r="Y10" i="1"/>
  <c r="Y9" i="1" s="1"/>
  <c r="X10" i="1"/>
  <c r="X9" i="1" s="1"/>
  <c r="V10" i="1"/>
  <c r="V9" i="1" s="1"/>
  <c r="U10" i="1"/>
  <c r="U9" i="1" s="1"/>
  <c r="T10" i="1"/>
  <c r="T9" i="1" s="1"/>
  <c r="S10" i="1"/>
  <c r="S9" i="1" s="1"/>
  <c r="Q10" i="1"/>
  <c r="Q9" i="1" s="1"/>
  <c r="P10" i="1"/>
  <c r="P9" i="1" s="1"/>
  <c r="O10" i="1"/>
  <c r="O9" i="1" s="1"/>
  <c r="N10" i="1"/>
  <c r="N9" i="1" s="1"/>
  <c r="M10" i="1"/>
  <c r="L10" i="1"/>
  <c r="L9" i="1" s="1"/>
  <c r="K10" i="1"/>
  <c r="K9" i="1" s="1"/>
  <c r="J10" i="1"/>
  <c r="J9" i="1" s="1"/>
  <c r="I10" i="1"/>
  <c r="I9" i="1" s="1"/>
  <c r="G26" i="1"/>
  <c r="G25" i="1" s="1"/>
  <c r="H26" i="1"/>
  <c r="E26" i="1"/>
  <c r="E25" i="1" s="1"/>
  <c r="F26" i="1"/>
  <c r="F25" i="1" s="1"/>
  <c r="E10" i="1"/>
  <c r="E9" i="1" s="1"/>
  <c r="F10" i="1"/>
  <c r="F9" i="1" s="1"/>
  <c r="G10" i="1"/>
  <c r="G9" i="1" s="1"/>
  <c r="D26" i="1"/>
  <c r="D25" i="1" s="1"/>
  <c r="AI76" i="1" l="1"/>
  <c r="AE76" i="1"/>
  <c r="AJ76" i="1"/>
  <c r="AD76" i="1"/>
  <c r="AF76" i="1"/>
  <c r="AK76" i="1"/>
  <c r="AC76" i="1"/>
  <c r="AM74" i="1"/>
  <c r="G74" i="1"/>
  <c r="AQ74" i="1"/>
  <c r="R25" i="1"/>
  <c r="N74" i="1"/>
  <c r="AD75" i="1"/>
  <c r="W25" i="1"/>
  <c r="L74" i="1"/>
  <c r="P74" i="1"/>
  <c r="T74" i="1"/>
  <c r="X74" i="1"/>
  <c r="AF75" i="1"/>
  <c r="D150" i="1"/>
  <c r="L150" i="1"/>
  <c r="P150" i="1"/>
  <c r="T150" i="1"/>
  <c r="X150" i="1"/>
  <c r="AF150" i="1"/>
  <c r="AJ150" i="1"/>
  <c r="AN150" i="1"/>
  <c r="H150" i="1"/>
  <c r="AB150" i="1"/>
  <c r="J74" i="1"/>
  <c r="H25" i="1"/>
  <c r="AB10" i="1"/>
  <c r="AB9" i="1" s="1"/>
  <c r="AB74" i="1" s="1"/>
  <c r="W9" i="1"/>
  <c r="AP75" i="1"/>
  <c r="E150" i="1"/>
  <c r="I150" i="1"/>
  <c r="Q150" i="1"/>
  <c r="U150" i="1"/>
  <c r="Y150" i="1"/>
  <c r="AC150" i="1"/>
  <c r="AK150" i="1"/>
  <c r="AO150" i="1"/>
  <c r="M150" i="1"/>
  <c r="AG150" i="1"/>
  <c r="Z74" i="1"/>
  <c r="V74" i="1"/>
  <c r="F150" i="1"/>
  <c r="J150" i="1"/>
  <c r="N150" i="1"/>
  <c r="V150" i="1"/>
  <c r="Z150" i="1"/>
  <c r="AD150" i="1"/>
  <c r="AH150" i="1"/>
  <c r="AP150" i="1"/>
  <c r="R150" i="1"/>
  <c r="AL150" i="1"/>
  <c r="R10" i="1"/>
  <c r="R9" i="1" s="1"/>
  <c r="AL74" i="1"/>
  <c r="M9" i="1"/>
  <c r="M74" i="1" s="1"/>
  <c r="AG74" i="1"/>
  <c r="AJ75" i="1"/>
  <c r="G150" i="1"/>
  <c r="K150" i="1"/>
  <c r="O150" i="1"/>
  <c r="S150" i="1"/>
  <c r="AA150" i="1"/>
  <c r="AE150" i="1"/>
  <c r="AI150" i="1"/>
  <c r="AM150" i="1"/>
  <c r="W150" i="1"/>
  <c r="I74" i="1"/>
  <c r="K74" i="1"/>
  <c r="O74" i="1"/>
  <c r="Q74" i="1"/>
  <c r="S74" i="1"/>
  <c r="U74" i="1"/>
  <c r="Y74" i="1"/>
  <c r="AA74" i="1"/>
  <c r="AC75" i="1"/>
  <c r="AE75" i="1"/>
  <c r="AI75" i="1"/>
  <c r="AK75" i="1"/>
  <c r="AO75" i="1"/>
  <c r="F74" i="1"/>
  <c r="U75" i="1" l="1"/>
  <c r="J151" i="1"/>
  <c r="I151" i="1"/>
  <c r="L151" i="1"/>
  <c r="I75" i="1"/>
  <c r="AE152" i="1"/>
  <c r="K151" i="1"/>
  <c r="R151" i="1"/>
  <c r="Z151" i="1"/>
  <c r="F151" i="1"/>
  <c r="M151" i="1"/>
  <c r="Y151" i="1"/>
  <c r="E151" i="1"/>
  <c r="AB75" i="1"/>
  <c r="H151" i="1"/>
  <c r="X151" i="1"/>
  <c r="D151" i="1"/>
  <c r="P75" i="1"/>
  <c r="N75" i="1"/>
  <c r="K75" i="1"/>
  <c r="O151" i="1"/>
  <c r="AD152" i="1"/>
  <c r="AC152" i="1"/>
  <c r="AF152" i="1"/>
  <c r="G75" i="1"/>
  <c r="S75" i="1"/>
  <c r="AA75" i="1"/>
  <c r="Q75" i="1"/>
  <c r="W151" i="1"/>
  <c r="AA151" i="1"/>
  <c r="G151" i="1"/>
  <c r="AL76" i="1"/>
  <c r="AP152" i="1"/>
  <c r="V151" i="1"/>
  <c r="V75" i="1"/>
  <c r="AO152" i="1"/>
  <c r="U151" i="1"/>
  <c r="AN152" i="1"/>
  <c r="T151" i="1"/>
  <c r="L75" i="1"/>
  <c r="AI152" i="1"/>
  <c r="AL152" i="1"/>
  <c r="AG152" i="1"/>
  <c r="AB151" i="1"/>
  <c r="T75" i="1"/>
  <c r="F75" i="1"/>
  <c r="M75" i="1"/>
  <c r="Y75" i="1"/>
  <c r="O75" i="1"/>
  <c r="AM152" i="1"/>
  <c r="S151" i="1"/>
  <c r="AH152" i="1"/>
  <c r="N151" i="1"/>
  <c r="Z75" i="1"/>
  <c r="AK152" i="1"/>
  <c r="Q151" i="1"/>
  <c r="J75" i="1"/>
  <c r="AJ152" i="1"/>
  <c r="P151" i="1"/>
  <c r="X75" i="1"/>
  <c r="AG75" i="1"/>
  <c r="AG76" i="1"/>
  <c r="AM75" i="1"/>
  <c r="AD151" i="1"/>
  <c r="AC151" i="1"/>
  <c r="AF151" i="1"/>
  <c r="AE151" i="1"/>
  <c r="AM151" i="1"/>
  <c r="AP151" i="1"/>
  <c r="AO151" i="1"/>
  <c r="AN151" i="1"/>
  <c r="AG151" i="1"/>
  <c r="AL75" i="1"/>
  <c r="AL151" i="1"/>
  <c r="AJ151" i="1"/>
  <c r="AH151" i="1"/>
  <c r="AK151" i="1"/>
  <c r="AI151" i="1"/>
  <c r="R74" i="1"/>
  <c r="AN75" i="1"/>
  <c r="AQ75" i="1"/>
  <c r="W74" i="1"/>
  <c r="E74" i="1"/>
  <c r="H10" i="1"/>
  <c r="E75" i="1" l="1"/>
  <c r="AQ152" i="1"/>
  <c r="R75" i="1"/>
  <c r="W75" i="1"/>
  <c r="AQ151" i="1"/>
  <c r="H9" i="1"/>
  <c r="H74" i="1" s="1"/>
  <c r="H75" i="1" l="1"/>
  <c r="D10" i="1"/>
  <c r="D9" i="1" l="1"/>
  <c r="D74" i="1" l="1"/>
  <c r="D75" i="1" l="1"/>
  <c r="AH74" i="1" l="1"/>
  <c r="AH76" i="1" s="1"/>
  <c r="AH75" i="1" l="1"/>
  <c r="AV128" i="1"/>
  <c r="AV150" i="1" s="1"/>
  <c r="AV151" i="1" l="1"/>
  <c r="AV158" i="1"/>
</calcChain>
</file>

<file path=xl/comments1.xml><?xml version="1.0" encoding="utf-8"?>
<comments xmlns="http://schemas.openxmlformats.org/spreadsheetml/2006/main">
  <authors>
    <author>USER BPS</author>
  </authors>
  <commentList>
    <comment ref="M9" authorId="0">
      <text>
        <r>
          <rPr>
            <b/>
            <sz val="8"/>
            <color indexed="81"/>
            <rFont val="Tahoma"/>
            <family val="2"/>
          </rPr>
          <t>USER BPS:</t>
        </r>
        <r>
          <rPr>
            <sz val="8"/>
            <color indexed="81"/>
            <rFont val="Tahoma"/>
            <family val="2"/>
          </rPr>
          <t xml:space="preserve">
prediksi</t>
        </r>
      </text>
    </comment>
    <comment ref="L11" authorId="0">
      <text>
        <r>
          <rPr>
            <b/>
            <sz val="8"/>
            <color indexed="81"/>
            <rFont val="Tahoma"/>
            <family val="2"/>
          </rPr>
          <t>USER BPS:</t>
        </r>
        <r>
          <rPr>
            <sz val="8"/>
            <color indexed="81"/>
            <rFont val="Tahoma"/>
            <family val="2"/>
          </rPr>
          <t xml:space="preserve">
Prediksi</t>
        </r>
      </text>
    </comment>
  </commentList>
</comments>
</file>

<file path=xl/comments2.xml><?xml version="1.0" encoding="utf-8"?>
<comments xmlns="http://schemas.openxmlformats.org/spreadsheetml/2006/main">
  <authors>
    <author>USER BPS</author>
  </authors>
  <commentList>
    <comment ref="M9" authorId="0">
      <text>
        <r>
          <rPr>
            <b/>
            <sz val="8"/>
            <color indexed="81"/>
            <rFont val="Tahoma"/>
            <family val="2"/>
          </rPr>
          <t>USER BPS:</t>
        </r>
        <r>
          <rPr>
            <sz val="8"/>
            <color indexed="81"/>
            <rFont val="Tahoma"/>
            <family val="2"/>
          </rPr>
          <t xml:space="preserve">
prediksi</t>
        </r>
      </text>
    </comment>
    <comment ref="L11" authorId="0">
      <text>
        <r>
          <rPr>
            <b/>
            <sz val="8"/>
            <color indexed="81"/>
            <rFont val="Tahoma"/>
            <family val="2"/>
          </rPr>
          <t>USER BPS:</t>
        </r>
        <r>
          <rPr>
            <sz val="8"/>
            <color indexed="81"/>
            <rFont val="Tahoma"/>
            <family val="2"/>
          </rPr>
          <t xml:space="preserve">
Prediksi</t>
        </r>
      </text>
    </comment>
  </commentList>
</comments>
</file>

<file path=xl/sharedStrings.xml><?xml version="1.0" encoding="utf-8"?>
<sst xmlns="http://schemas.openxmlformats.org/spreadsheetml/2006/main" count="433" uniqueCount="144">
  <si>
    <t xml:space="preserve">TABEL 1. PDRB SERI 2010 ATAS DASAR HARGA BERLAKU MENURUT LAPANGAN USAHA (JUTA RUPIAH) </t>
  </si>
  <si>
    <t>Kategori</t>
  </si>
  <si>
    <t>Uraian</t>
  </si>
  <si>
    <t>I</t>
  </si>
  <si>
    <t>II</t>
  </si>
  <si>
    <t>III</t>
  </si>
  <si>
    <t>IV</t>
  </si>
  <si>
    <t>Total</t>
  </si>
  <si>
    <t>A</t>
  </si>
  <si>
    <t>Pertanian, Kehutanan, dan Perikanan</t>
  </si>
  <si>
    <t>Pertanian, Peternakan, Perburuan dan Jasa Pertanian</t>
  </si>
  <si>
    <t xml:space="preserve">a. Tanaman Pangan </t>
  </si>
  <si>
    <t>b. Tanaman Hortikultura Semusim</t>
  </si>
  <si>
    <t>c. Perkebunan Semusim</t>
  </si>
  <si>
    <t>d. Tanaman Hortikultura Tahunan dan Lainnya</t>
  </si>
  <si>
    <t>e. Perkebunan Tahunan</t>
  </si>
  <si>
    <t xml:space="preserve">f. Peternakan </t>
  </si>
  <si>
    <t xml:space="preserve">g. Jasa Pertanian dan Perburuan  </t>
  </si>
  <si>
    <t>Kehutanan dan Penebangan Kayu</t>
  </si>
  <si>
    <t xml:space="preserve">Perikanan </t>
  </si>
  <si>
    <t>B</t>
  </si>
  <si>
    <t xml:space="preserve">Pertambangan dan Penggalian </t>
  </si>
  <si>
    <t>Pertambangan Minyak, Gas dan Panas Bumi</t>
  </si>
  <si>
    <t>Pertambangan Batubara dan Lignit</t>
  </si>
  <si>
    <t>Pertambangan Bijih Logam</t>
  </si>
  <si>
    <t>Pertambangan dan Penggalian Lainnya</t>
  </si>
  <si>
    <t>C</t>
  </si>
  <si>
    <t>Industri Pengolahan</t>
  </si>
  <si>
    <t>Industri Batubara dan Pengilangan Migas</t>
  </si>
  <si>
    <t xml:space="preserve">Industri Makanan dan Minuman </t>
  </si>
  <si>
    <t>Pengolahan Tembakau</t>
  </si>
  <si>
    <t>Industri Tekstil dan Pakaian Jadi</t>
  </si>
  <si>
    <t xml:space="preserve">Industri Kulit, Barang dari Kulit dan Alas Kaki </t>
  </si>
  <si>
    <t xml:space="preserve">Industri Kayu, Barang dari Kayu dan Gabus dan Barang Anyaman dari Bambu, Rotan dan Sejenisnya </t>
  </si>
  <si>
    <t xml:space="preserve">Industri Kertas dan Barang dari Kertas, Percetakan dan Reproduksi Media Rekaman </t>
  </si>
  <si>
    <t>Industri Kimia, Farmasi dan Obat Tradisional</t>
  </si>
  <si>
    <t>Industri Karet, Barang dari Karet dan Plastik</t>
  </si>
  <si>
    <t>Industri Barang Galian bukan Logam</t>
  </si>
  <si>
    <t xml:space="preserve">Industri Logam Dasar </t>
  </si>
  <si>
    <t>Industri Barang dari Logam, Komputer, Barang Elektronik, Optik dan Peralatan Listrik</t>
  </si>
  <si>
    <t>Industri Mesin dan Perlengkapan YTDL</t>
  </si>
  <si>
    <t>Industri Alat Angkutan</t>
  </si>
  <si>
    <t>Industri Furnitur</t>
  </si>
  <si>
    <t>Industri pengolahan lainnya, jasa reparasi dan pemasangan mesin dan peralatan</t>
  </si>
  <si>
    <t>D</t>
  </si>
  <si>
    <t>Pengadaan Listrik dan Gas</t>
  </si>
  <si>
    <t xml:space="preserve">Ketenagalistrikan </t>
  </si>
  <si>
    <t>Pengadaan Gas dan Produksi Es</t>
  </si>
  <si>
    <t>E</t>
  </si>
  <si>
    <t>Pengadaan Air, Pengelolaan Sampah, Limbah dan Daur Ulang</t>
  </si>
  <si>
    <t>F</t>
  </si>
  <si>
    <t>Konstruksi</t>
  </si>
  <si>
    <t>G</t>
  </si>
  <si>
    <t>Perdagangan Besar dan Eceran; Reparasi Mobil dan Sepeda Motor</t>
  </si>
  <si>
    <t>Perdagangan Mobil, Sepeda Motor dan Reparasinya</t>
  </si>
  <si>
    <t>Perdagangan Besar dan Eceran, Bukan Mobil dan Sepeda Motor</t>
  </si>
  <si>
    <t>H</t>
  </si>
  <si>
    <t xml:space="preserve">Transportasi dan Pergudangan </t>
  </si>
  <si>
    <t xml:space="preserve">Angkutan Rel </t>
  </si>
  <si>
    <t>Angkutan Darat</t>
  </si>
  <si>
    <t xml:space="preserve">Angkutan Laut </t>
  </si>
  <si>
    <t>Angkutan Sungai Danau dan Penyeberangan</t>
  </si>
  <si>
    <t>Angkutan Udara</t>
  </si>
  <si>
    <t>Pergudangan dan Jasa Penunjang Angkutan, Pos dan Kurir</t>
  </si>
  <si>
    <t>Penyediaan Akomodasi dan Makan Minum</t>
  </si>
  <si>
    <t xml:space="preserve">Penyediaan Akomodasi </t>
  </si>
  <si>
    <t>Penyediaan Makan Minum</t>
  </si>
  <si>
    <t>J</t>
  </si>
  <si>
    <t>Informasi dan Komunikasi</t>
  </si>
  <si>
    <t>K</t>
  </si>
  <si>
    <t>Jasa Keuangan dan Asuransi</t>
  </si>
  <si>
    <t xml:space="preserve">Jasa Perantara Keuangan </t>
  </si>
  <si>
    <t>Asuransi dan Dana Pensiun</t>
  </si>
  <si>
    <t>Jasa Keuangan Lainnya</t>
  </si>
  <si>
    <t>Jasa Penunjang Keuangan</t>
  </si>
  <si>
    <t>L</t>
  </si>
  <si>
    <t>Real Estate</t>
  </si>
  <si>
    <t>M,N</t>
  </si>
  <si>
    <t>Jasa Perusahaan</t>
  </si>
  <si>
    <t>O</t>
  </si>
  <si>
    <t>Administrasi Pemerintahan, Pertahanan dan Jaminan Sosial Wajib</t>
  </si>
  <si>
    <t>P</t>
  </si>
  <si>
    <t>Jasa Pendidikan</t>
  </si>
  <si>
    <t>Q</t>
  </si>
  <si>
    <t>Jasa Kesehatan dan Kegiatan Sosial</t>
  </si>
  <si>
    <t>R,S,T,U</t>
  </si>
  <si>
    <t>Jasa lainnya</t>
  </si>
  <si>
    <t xml:space="preserve"> PRODUK DOMESTIK REGIONAL BRUTO</t>
  </si>
  <si>
    <t xml:space="preserve">TABEL 2. PDRB SERI 2010 ATAS DASAR HARGA KONSTAN MENURUT LAPANGAN USAHA (JUTA RUPIAH) </t>
  </si>
  <si>
    <t xml:space="preserve"> PRODUK DOMESTIK REGIONAL BRUTO TANPA MIGAS</t>
  </si>
  <si>
    <t>a. Industri Batu Bara</t>
  </si>
  <si>
    <t>b. Industri Pengilangan Migas</t>
  </si>
  <si>
    <t xml:space="preserve">Propinsi : </t>
  </si>
  <si>
    <t>CATATAN PERUBAHAN ARAH TW 1 2015 PROV SUMSEL</t>
  </si>
  <si>
    <t>PERTUMBUHAN Q TO Q</t>
  </si>
  <si>
    <t>B. Pertambangan dan Penggalian</t>
  </si>
  <si>
    <t>Berubah dari positif menjadi negatif karena data produksi  migas , batubara tw 1 menurun</t>
  </si>
  <si>
    <t>Jasa pendidikan</t>
  </si>
  <si>
    <t>indikator yang digunakan untuk menghitung pertumbuhan ketiga jasa tersebut menunjukkan penurunan</t>
  </si>
  <si>
    <t>PERTUMBUHAN Y O Y</t>
  </si>
  <si>
    <t>Tanaman Pangan :</t>
  </si>
  <si>
    <t>Pertumbuhan produksi tabama tw 1 (hasil aram 2) y o y  berubah menjadi positif dari yang sebelumnya negatif (aram 1), terkait program Upsus di Sumsel</t>
  </si>
  <si>
    <t>Pertambangan Migas:</t>
  </si>
  <si>
    <t>data migas y o y tw 1 menunjukkan penurunan</t>
  </si>
  <si>
    <t xml:space="preserve">LAJU INDEKS IMPLISIT Pertambangan migas tw 1 mengalami penurunan karena harga migas mengalami penurunan </t>
  </si>
  <si>
    <t>TABEL 1. BATUBARA</t>
  </si>
  <si>
    <t>HARGA BATUBARA</t>
  </si>
  <si>
    <t>Sumber: Survei Distribusi PTBA, Muara Enim</t>
  </si>
  <si>
    <t>Periode</t>
  </si>
  <si>
    <t>Satuan</t>
  </si>
  <si>
    <t>Januari</t>
  </si>
  <si>
    <t>TON</t>
  </si>
  <si>
    <t>Pebruari</t>
  </si>
  <si>
    <t>Maret</t>
  </si>
  <si>
    <t>April</t>
  </si>
  <si>
    <t>Mei</t>
  </si>
  <si>
    <t>Juni</t>
  </si>
  <si>
    <t>1303027,59</t>
  </si>
  <si>
    <t>Juli</t>
  </si>
  <si>
    <t>Agustus</t>
  </si>
  <si>
    <t>September</t>
  </si>
  <si>
    <t>Oktober</t>
  </si>
  <si>
    <t>November</t>
  </si>
  <si>
    <t>Desember</t>
  </si>
  <si>
    <t>Jumlah</t>
  </si>
  <si>
    <t>Triwulan I</t>
  </si>
  <si>
    <t>Triwulan II</t>
  </si>
  <si>
    <t>Triwulan III</t>
  </si>
  <si>
    <t>Triwulan IV</t>
  </si>
  <si>
    <t>Jumlah Tahunan</t>
  </si>
  <si>
    <t>laju q to q</t>
  </si>
  <si>
    <t>% q to q</t>
  </si>
  <si>
    <t>laju y on y</t>
  </si>
  <si>
    <t>% y on y</t>
  </si>
  <si>
    <t>INDEKS HARGA PRODUSEN BATUBARA (Nasional)</t>
  </si>
  <si>
    <t>Rata-rata</t>
  </si>
  <si>
    <t>2009</t>
  </si>
  <si>
    <t xml:space="preserve"> Triwulan I</t>
  </si>
  <si>
    <t xml:space="preserve"> Triwulan II</t>
  </si>
  <si>
    <t xml:space="preserve"> Triwulan III</t>
  </si>
  <si>
    <t xml:space="preserve"> Triwulan IV</t>
  </si>
  <si>
    <t>TAHUN</t>
  </si>
  <si>
    <t>Rp/TON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</si>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</sst>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(* #,##0_);_(* \(#,##0\);_(* &quot;-&quot;_);_(@_)"/>
    <numFmt numFmtId="43" formatCode="_(* #,##0.00_);_(* \(#,##0.00\);_(* &quot;-&quot;??_);_(@_)"/>
    <numFmt numFmtId="164" formatCode="0_);\(0\)"/>
    <numFmt numFmtId="165" formatCode="#,##0.0"/>
    <numFmt numFmtId="166" formatCode="#,##0.0000000"/>
    <numFmt numFmtId="167" formatCode="0_)"/>
    <numFmt numFmtId="168" formatCode="_(* #,##0.00_);_(* \(#,##0.00\);_(* &quot;-&quot;_);_(@_)"/>
    <numFmt numFmtId="169" formatCode="#,##0_ ;[Red]\-#,##0\ "/>
    <numFmt numFmtId="170" formatCode="_-* #,##0.00_-;\-* #,##0.00_-;_-* &quot;-&quot;??_-;_-@_-"/>
    <numFmt numFmtId="171" formatCode="#,##0.00_ ;[Red]\-#,##0.00\ "/>
    <numFmt numFmtId="172" formatCode="m\o\n\th\ d\,\ yyyy"/>
    <numFmt numFmtId="173" formatCode="#,#00"/>
    <numFmt numFmtId="174" formatCode="#,"/>
    <numFmt numFmtId="175" formatCode="0.00_)"/>
    <numFmt numFmtId="176" formatCode="0000#"/>
    <numFmt numFmtId="177" formatCode="#,##0.000000000000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0"/>
      <name val="Arial Narrow"/>
      <family val="2"/>
    </font>
    <font>
      <b/>
      <sz val="10"/>
      <name val="Book Antiqua"/>
      <family val="1"/>
    </font>
    <font>
      <sz val="11"/>
      <color theme="1"/>
      <name val="Calibri"/>
      <family val="2"/>
      <scheme val="minor"/>
    </font>
    <font>
      <sz val="9"/>
      <name val="Book Antiqua"/>
      <family val="1"/>
    </font>
    <font>
      <b/>
      <sz val="10"/>
      <name val="Arial"/>
      <family val="2"/>
    </font>
    <font>
      <b/>
      <sz val="12"/>
      <color theme="0"/>
      <name val="Arial Narrow"/>
      <family val="2"/>
    </font>
    <font>
      <sz val="8"/>
      <name val="Arial Narrow"/>
      <family val="2"/>
    </font>
    <font>
      <b/>
      <sz val="9"/>
      <name val="Book Antiqua"/>
      <family val="1"/>
    </font>
    <font>
      <sz val="10"/>
      <name val="Arial Narrow"/>
      <family val="2"/>
    </font>
    <font>
      <b/>
      <sz val="11"/>
      <color theme="0"/>
      <name val="Arial Narrow"/>
      <family val="2"/>
    </font>
    <font>
      <b/>
      <sz val="10"/>
      <color theme="0"/>
      <name val="Arial Narrow"/>
      <family val="2"/>
    </font>
    <font>
      <sz val="11"/>
      <color theme="5" tint="-0.499984740745262"/>
      <name val="Calibri"/>
      <family val="2"/>
      <scheme val="minor"/>
    </font>
    <font>
      <sz val="10"/>
      <color theme="5" tint="-0.499984740745262"/>
      <name val="Arial Narrow"/>
      <family val="2"/>
    </font>
    <font>
      <sz val="9"/>
      <color theme="5" tint="-0.499984740745262"/>
      <name val="Book Antiqua"/>
      <family val="1"/>
    </font>
    <font>
      <b/>
      <sz val="18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Times New Roman"/>
      <family val="1"/>
    </font>
    <font>
      <sz val="12"/>
      <color theme="1"/>
      <name val="Times New Roman"/>
      <family val="1"/>
    </font>
    <font>
      <i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indexed="3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4"/>
      <color indexed="59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indexed="59"/>
      <name val="Calibri"/>
      <family val="2"/>
      <scheme val="minor"/>
    </font>
    <font>
      <sz val="12"/>
      <name val="Arial"/>
      <family val="2"/>
    </font>
    <font>
      <sz val="1"/>
      <color indexed="8"/>
      <name val="Courier"/>
      <family val="3"/>
    </font>
    <font>
      <i/>
      <sz val="1"/>
      <color indexed="17"/>
      <name val="Courier"/>
      <family val="3"/>
    </font>
    <font>
      <i/>
      <sz val="1"/>
      <color indexed="18"/>
      <name val="Courier"/>
      <family val="3"/>
    </font>
    <font>
      <b/>
      <sz val="1"/>
      <color indexed="8"/>
      <name val="Courier"/>
      <family val="3"/>
    </font>
    <font>
      <b/>
      <i/>
      <sz val="16"/>
      <name val="Helv"/>
    </font>
    <font>
      <sz val="10"/>
      <name val="Courier"/>
      <family val="3"/>
    </font>
    <font>
      <sz val="9"/>
      <color rgb="FFFF0000"/>
      <name val="Book Antiqua"/>
      <family val="1"/>
    </font>
    <font>
      <sz val="9"/>
      <color rgb="FF002060"/>
      <name val="Book Antiqua"/>
      <family val="1"/>
    </font>
    <font>
      <sz val="9"/>
      <color rgb="FF7030A0"/>
      <name val="Book Antiqua"/>
      <family val="1"/>
    </font>
  </fonts>
  <fills count="1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B0F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</borders>
  <cellStyleXfs count="139">
    <xf numFmtId="0" fontId="0" fillId="0" borderId="0"/>
    <xf numFmtId="41" fontId="7" fillId="0" borderId="0" applyFont="0" applyFill="0" applyBorder="0" applyAlignment="0" applyProtection="0"/>
    <xf numFmtId="0" fontId="4" fillId="0" borderId="0"/>
    <xf numFmtId="0" fontId="7" fillId="0" borderId="0"/>
    <xf numFmtId="0" fontId="7" fillId="0" borderId="0"/>
    <xf numFmtId="0" fontId="4" fillId="0" borderId="0"/>
    <xf numFmtId="0" fontId="3" fillId="0" borderId="0"/>
    <xf numFmtId="0" fontId="7" fillId="0" borderId="0"/>
    <xf numFmtId="41" fontId="26" fillId="0" borderId="0" applyFont="0" applyFill="0" applyBorder="0" applyAlignment="0" applyProtection="0"/>
    <xf numFmtId="170" fontId="7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3" fontId="38" fillId="0" borderId="0" applyFont="0" applyFill="0" applyBorder="0" applyAlignment="0" applyProtection="0"/>
    <xf numFmtId="172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40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41" fillId="0" borderId="0">
      <protection locked="0"/>
    </xf>
    <xf numFmtId="173" fontId="39" fillId="0" borderId="0">
      <protection locked="0"/>
    </xf>
    <xf numFmtId="174" fontId="42" fillId="0" borderId="0">
      <protection locked="0"/>
    </xf>
    <xf numFmtId="174" fontId="42" fillId="0" borderId="0">
      <protection locked="0"/>
    </xf>
    <xf numFmtId="175" fontId="43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7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38" fillId="0" borderId="0"/>
    <xf numFmtId="0" fontId="38" fillId="0" borderId="0"/>
    <xf numFmtId="0" fontId="3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8" fillId="0" borderId="0"/>
    <xf numFmtId="0" fontId="38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176" fontId="4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38" fillId="0" borderId="0"/>
    <xf numFmtId="0" fontId="38" fillId="0" borderId="0"/>
    <xf numFmtId="0" fontId="7" fillId="0" borderId="0"/>
    <xf numFmtId="0" fontId="7" fillId="0" borderId="0"/>
    <xf numFmtId="0" fontId="4" fillId="0" borderId="0"/>
    <xf numFmtId="0" fontId="44" fillId="0" borderId="0"/>
    <xf numFmtId="0" fontId="38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164">
    <xf numFmtId="0" fontId="0" fillId="0" borderId="0" xfId="0"/>
    <xf numFmtId="0" fontId="5" fillId="0" borderId="0" xfId="2" applyFont="1" applyFill="1" applyAlignment="1" applyProtection="1">
      <alignment vertical="center"/>
    </xf>
    <xf numFmtId="0" fontId="6" fillId="0" borderId="0" xfId="2" applyFont="1" applyFill="1" applyAlignment="1" applyProtection="1">
      <alignment vertical="center"/>
    </xf>
    <xf numFmtId="0" fontId="8" fillId="0" borderId="0" xfId="0" applyFont="1" applyFill="1"/>
    <xf numFmtId="0" fontId="9" fillId="0" borderId="0" xfId="2" applyFont="1" applyFill="1" applyAlignment="1" applyProtection="1">
      <alignment vertical="center"/>
    </xf>
    <xf numFmtId="164" fontId="11" fillId="0" borderId="7" xfId="0" applyNumberFormat="1" applyFont="1" applyFill="1" applyBorder="1" applyAlignment="1">
      <alignment horizontal="center" vertical="center"/>
    </xf>
    <xf numFmtId="164" fontId="11" fillId="0" borderId="1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/>
    <xf numFmtId="164" fontId="11" fillId="0" borderId="3" xfId="0" applyNumberFormat="1" applyFont="1" applyFill="1" applyBorder="1" applyAlignment="1">
      <alignment horizontal="center" vertical="center"/>
    </xf>
    <xf numFmtId="164" fontId="11" fillId="0" borderId="2" xfId="0" applyNumberFormat="1" applyFont="1" applyFill="1" applyBorder="1" applyAlignment="1">
      <alignment horizontal="center" vertical="center" wrapText="1"/>
    </xf>
    <xf numFmtId="164" fontId="11" fillId="0" borderId="4" xfId="0" applyNumberFormat="1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165" fontId="5" fillId="0" borderId="9" xfId="0" applyNumberFormat="1" applyFont="1" applyFill="1" applyBorder="1" applyAlignment="1">
      <alignment vertical="center"/>
    </xf>
    <xf numFmtId="165" fontId="5" fillId="0" borderId="10" xfId="0" applyNumberFormat="1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3" fillId="0" borderId="11" xfId="0" applyFont="1" applyFill="1" applyBorder="1" applyAlignment="1">
      <alignment horizontal="center" vertical="center" wrapText="1"/>
    </xf>
    <xf numFmtId="165" fontId="13" fillId="0" borderId="9" xfId="0" applyNumberFormat="1" applyFont="1" applyFill="1" applyBorder="1" applyAlignment="1">
      <alignment vertical="center"/>
    </xf>
    <xf numFmtId="165" fontId="13" fillId="0" borderId="12" xfId="0" applyNumberFormat="1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5" fillId="0" borderId="11" xfId="0" applyFont="1" applyFill="1" applyBorder="1" applyAlignment="1">
      <alignment horizontal="center" vertical="center" wrapText="1"/>
    </xf>
    <xf numFmtId="165" fontId="5" fillId="0" borderId="12" xfId="0" applyNumberFormat="1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165" fontId="5" fillId="0" borderId="17" xfId="0" applyNumberFormat="1" applyFont="1" applyFill="1" applyBorder="1" applyAlignment="1">
      <alignment vertical="center"/>
    </xf>
    <xf numFmtId="0" fontId="14" fillId="2" borderId="7" xfId="4" applyFont="1" applyFill="1" applyBorder="1" applyAlignment="1">
      <alignment horizontal="center" vertical="center" wrapText="1"/>
    </xf>
    <xf numFmtId="165" fontId="15" fillId="2" borderId="6" xfId="1" applyNumberFormat="1" applyFont="1" applyFill="1" applyBorder="1" applyAlignment="1">
      <alignment vertical="center"/>
    </xf>
    <xf numFmtId="0" fontId="12" fillId="0" borderId="0" xfId="0" applyFont="1" applyFill="1"/>
    <xf numFmtId="0" fontId="8" fillId="0" borderId="0" xfId="0" applyFont="1" applyFill="1" applyAlignment="1">
      <alignment vertical="top"/>
    </xf>
    <xf numFmtId="0" fontId="8" fillId="0" borderId="0" xfId="0" applyFont="1" applyFill="1" applyAlignment="1">
      <alignment vertical="top" wrapText="1"/>
    </xf>
    <xf numFmtId="164" fontId="11" fillId="0" borderId="2" xfId="0" applyNumberFormat="1" applyFont="1" applyFill="1" applyBorder="1" applyAlignment="1">
      <alignment horizontal="center" vertical="center" wrapText="1"/>
    </xf>
    <xf numFmtId="164" fontId="11" fillId="0" borderId="4" xfId="0" applyNumberFormat="1" applyFont="1" applyFill="1" applyBorder="1" applyAlignment="1">
      <alignment horizontal="center" vertical="center" wrapText="1"/>
    </xf>
    <xf numFmtId="0" fontId="16" fillId="0" borderId="18" xfId="5" applyFont="1" applyFill="1" applyBorder="1" applyAlignment="1" applyProtection="1">
      <alignment vertical="center" wrapText="1"/>
      <protection locked="0"/>
    </xf>
    <xf numFmtId="1" fontId="5" fillId="0" borderId="9" xfId="0" applyNumberFormat="1" applyFont="1" applyFill="1" applyBorder="1" applyAlignment="1">
      <alignment vertical="center"/>
    </xf>
    <xf numFmtId="1" fontId="13" fillId="0" borderId="9" xfId="1" applyNumberFormat="1" applyFont="1" applyFill="1" applyBorder="1" applyAlignment="1">
      <alignment vertical="center"/>
    </xf>
    <xf numFmtId="1" fontId="5" fillId="0" borderId="9" xfId="1" applyNumberFormat="1" applyFont="1" applyFill="1" applyBorder="1" applyAlignment="1">
      <alignment vertical="center"/>
    </xf>
    <xf numFmtId="0" fontId="17" fillId="0" borderId="11" xfId="0" applyFont="1" applyFill="1" applyBorder="1" applyAlignment="1">
      <alignment horizontal="center" vertical="center" wrapText="1"/>
    </xf>
    <xf numFmtId="1" fontId="17" fillId="0" borderId="9" xfId="1" applyNumberFormat="1" applyFont="1" applyFill="1" applyBorder="1" applyAlignment="1">
      <alignment vertical="center"/>
    </xf>
    <xf numFmtId="165" fontId="17" fillId="0" borderId="12" xfId="0" applyNumberFormat="1" applyFont="1" applyFill="1" applyBorder="1" applyAlignment="1">
      <alignment vertical="center"/>
    </xf>
    <xf numFmtId="0" fontId="18" fillId="3" borderId="0" xfId="0" applyFont="1" applyFill="1" applyAlignment="1">
      <alignment vertical="center"/>
    </xf>
    <xf numFmtId="165" fontId="8" fillId="0" borderId="0" xfId="0" applyNumberFormat="1" applyFont="1" applyFill="1"/>
    <xf numFmtId="166" fontId="8" fillId="0" borderId="0" xfId="0" applyNumberFormat="1" applyFont="1" applyFill="1"/>
    <xf numFmtId="0" fontId="3" fillId="0" borderId="0" xfId="6"/>
    <xf numFmtId="0" fontId="19" fillId="0" borderId="0" xfId="7" applyFont="1" applyBorder="1"/>
    <xf numFmtId="0" fontId="7" fillId="0" borderId="0" xfId="7" applyBorder="1"/>
    <xf numFmtId="167" fontId="20" fillId="0" borderId="0" xfId="7" applyNumberFormat="1" applyFont="1" applyFill="1" applyBorder="1" applyAlignment="1" applyProtection="1">
      <alignment horizontal="left" wrapText="1"/>
    </xf>
    <xf numFmtId="167" fontId="21" fillId="0" borderId="0" xfId="7" applyNumberFormat="1" applyFont="1" applyFill="1" applyBorder="1" applyAlignment="1" applyProtection="1">
      <alignment horizontal="left" wrapText="1"/>
    </xf>
    <xf numFmtId="167" fontId="22" fillId="0" borderId="0" xfId="7" applyNumberFormat="1" applyFont="1" applyFill="1" applyBorder="1" applyAlignment="1" applyProtection="1">
      <alignment horizontal="left"/>
    </xf>
    <xf numFmtId="0" fontId="23" fillId="4" borderId="19" xfId="7" applyFont="1" applyFill="1" applyBorder="1" applyAlignment="1">
      <alignment horizontal="center"/>
    </xf>
    <xf numFmtId="0" fontId="24" fillId="4" borderId="20" xfId="7" applyFont="1" applyFill="1" applyBorder="1" applyAlignment="1">
      <alignment horizontal="center"/>
    </xf>
    <xf numFmtId="0" fontId="23" fillId="4" borderId="20" xfId="7" applyFont="1" applyFill="1" applyBorder="1" applyAlignment="1">
      <alignment horizontal="center" vertical="center"/>
    </xf>
    <xf numFmtId="0" fontId="23" fillId="4" borderId="21" xfId="7" applyFont="1" applyFill="1" applyBorder="1" applyAlignment="1">
      <alignment horizontal="center" vertical="center"/>
    </xf>
    <xf numFmtId="0" fontId="25" fillId="0" borderId="22" xfId="7" applyFont="1" applyFill="1" applyBorder="1" applyAlignment="1"/>
    <xf numFmtId="0" fontId="7" fillId="0" borderId="1" xfId="7" applyBorder="1"/>
    <xf numFmtId="0" fontId="25" fillId="0" borderId="1" xfId="7" applyFont="1" applyBorder="1" applyAlignment="1">
      <alignment horizontal="right" wrapText="1"/>
    </xf>
    <xf numFmtId="39" fontId="25" fillId="0" borderId="1" xfId="7" applyNumberFormat="1" applyFont="1" applyFill="1" applyBorder="1" applyProtection="1"/>
    <xf numFmtId="168" fontId="25" fillId="0" borderId="1" xfId="8" applyNumberFormat="1" applyFont="1" applyFill="1" applyBorder="1" applyAlignment="1">
      <alignment horizontal="right" wrapText="1"/>
    </xf>
    <xf numFmtId="168" fontId="25" fillId="0" borderId="23" xfId="8" applyNumberFormat="1" applyFont="1" applyFill="1" applyBorder="1" applyAlignment="1">
      <alignment horizontal="right" wrapText="1"/>
    </xf>
    <xf numFmtId="2" fontId="25" fillId="0" borderId="1" xfId="7" applyNumberFormat="1" applyFont="1" applyBorder="1" applyAlignment="1">
      <alignment horizontal="right" wrapText="1"/>
    </xf>
    <xf numFmtId="168" fontId="27" fillId="0" borderId="1" xfId="8" applyNumberFormat="1" applyFont="1" applyBorder="1"/>
    <xf numFmtId="168" fontId="28" fillId="0" borderId="1" xfId="8" applyNumberFormat="1" applyFont="1" applyFill="1" applyBorder="1" applyAlignment="1">
      <alignment horizontal="right" wrapText="1"/>
    </xf>
    <xf numFmtId="39" fontId="25" fillId="0" borderId="1" xfId="7" applyNumberFormat="1" applyFont="1" applyFill="1" applyBorder="1"/>
    <xf numFmtId="0" fontId="29" fillId="5" borderId="22" xfId="7" applyFont="1" applyFill="1" applyBorder="1" applyAlignment="1">
      <alignment horizontal="center"/>
    </xf>
    <xf numFmtId="0" fontId="29" fillId="5" borderId="1" xfId="7" applyFont="1" applyFill="1" applyBorder="1" applyAlignment="1">
      <alignment horizontal="center"/>
    </xf>
    <xf numFmtId="39" fontId="29" fillId="5" borderId="1" xfId="7" applyNumberFormat="1" applyFont="1" applyFill="1" applyBorder="1" applyAlignment="1" applyProtection="1">
      <alignment horizontal="center"/>
    </xf>
    <xf numFmtId="0" fontId="30" fillId="0" borderId="22" xfId="7" applyFont="1" applyFill="1" applyBorder="1" applyAlignment="1"/>
    <xf numFmtId="0" fontId="30" fillId="0" borderId="1" xfId="7" applyFont="1" applyFill="1" applyBorder="1"/>
    <xf numFmtId="39" fontId="30" fillId="0" borderId="1" xfId="7" applyNumberFormat="1" applyFont="1" applyFill="1" applyBorder="1" applyProtection="1"/>
    <xf numFmtId="39" fontId="25" fillId="0" borderId="23" xfId="7" applyNumberFormat="1" applyFont="1" applyFill="1" applyBorder="1" applyProtection="1"/>
    <xf numFmtId="0" fontId="7" fillId="0" borderId="0" xfId="7" applyBorder="1" applyAlignment="1">
      <alignment horizontal="center" textRotation="90"/>
    </xf>
    <xf numFmtId="4" fontId="25" fillId="0" borderId="1" xfId="7" applyNumberFormat="1" applyFont="1" applyFill="1" applyBorder="1"/>
    <xf numFmtId="0" fontId="22" fillId="6" borderId="22" xfId="7" applyFont="1" applyFill="1" applyBorder="1" applyAlignment="1">
      <alignment horizontal="center"/>
    </xf>
    <xf numFmtId="4" fontId="7" fillId="0" borderId="1" xfId="7" applyNumberFormat="1" applyBorder="1"/>
    <xf numFmtId="169" fontId="31" fillId="6" borderId="22" xfId="7" applyNumberFormat="1" applyFont="1" applyFill="1" applyBorder="1" applyAlignment="1">
      <alignment horizontal="center"/>
    </xf>
    <xf numFmtId="39" fontId="22" fillId="0" borderId="1" xfId="7" applyNumberFormat="1" applyFont="1" applyFill="1" applyBorder="1"/>
    <xf numFmtId="0" fontId="7" fillId="0" borderId="23" xfId="7" applyBorder="1"/>
    <xf numFmtId="0" fontId="25" fillId="0" borderId="22" xfId="7" applyFont="1" applyFill="1" applyBorder="1" applyAlignment="1">
      <alignment horizontal="left" indent="1"/>
    </xf>
    <xf numFmtId="0" fontId="7" fillId="0" borderId="1" xfId="7" applyFill="1" applyBorder="1"/>
    <xf numFmtId="4" fontId="7" fillId="0" borderId="1" xfId="7" applyNumberFormat="1" applyFill="1" applyBorder="1"/>
    <xf numFmtId="4" fontId="25" fillId="0" borderId="23" xfId="7" applyNumberFormat="1" applyFont="1" applyFill="1" applyBorder="1"/>
    <xf numFmtId="0" fontId="31" fillId="6" borderId="22" xfId="7" applyFont="1" applyFill="1" applyBorder="1" applyAlignment="1">
      <alignment horizontal="center"/>
    </xf>
    <xf numFmtId="4" fontId="25" fillId="0" borderId="1" xfId="7" applyNumberFormat="1" applyFont="1" applyBorder="1"/>
    <xf numFmtId="4" fontId="32" fillId="0" borderId="23" xfId="7" applyNumberFormat="1" applyFont="1" applyBorder="1"/>
    <xf numFmtId="0" fontId="25" fillId="0" borderId="24" xfId="7" applyFont="1" applyFill="1" applyBorder="1" applyAlignment="1">
      <alignment horizontal="left" indent="1"/>
    </xf>
    <xf numFmtId="4" fontId="7" fillId="0" borderId="25" xfId="7" applyNumberFormat="1" applyFill="1" applyBorder="1"/>
    <xf numFmtId="170" fontId="0" fillId="0" borderId="0" xfId="9" applyFont="1" applyBorder="1"/>
    <xf numFmtId="39" fontId="29" fillId="5" borderId="23" xfId="7" applyNumberFormat="1" applyFont="1" applyFill="1" applyBorder="1" applyAlignment="1" applyProtection="1">
      <alignment horizontal="center"/>
    </xf>
    <xf numFmtId="2" fontId="25" fillId="0" borderId="1" xfId="7" applyNumberFormat="1" applyFont="1" applyFill="1" applyBorder="1"/>
    <xf numFmtId="2" fontId="7" fillId="0" borderId="1" xfId="7" applyNumberFormat="1" applyBorder="1"/>
    <xf numFmtId="169" fontId="35" fillId="4" borderId="19" xfId="5" applyNumberFormat="1" applyFont="1" applyFill="1" applyBorder="1"/>
    <xf numFmtId="0" fontId="36" fillId="4" borderId="20" xfId="5" applyFont="1" applyFill="1" applyBorder="1"/>
    <xf numFmtId="169" fontId="35" fillId="4" borderId="20" xfId="5" quotePrefix="1" applyNumberFormat="1" applyFont="1" applyFill="1" applyBorder="1" applyAlignment="1">
      <alignment horizontal="center" vertical="center"/>
    </xf>
    <xf numFmtId="0" fontId="23" fillId="4" borderId="20" xfId="5" applyFont="1" applyFill="1" applyBorder="1" applyAlignment="1">
      <alignment horizontal="center" vertical="center"/>
    </xf>
    <xf numFmtId="0" fontId="23" fillId="4" borderId="21" xfId="5" applyFont="1" applyFill="1" applyBorder="1" applyAlignment="1">
      <alignment horizontal="center" vertical="center"/>
    </xf>
    <xf numFmtId="169" fontId="37" fillId="0" borderId="26" xfId="5" applyNumberFormat="1" applyFont="1" applyFill="1" applyBorder="1" applyAlignment="1">
      <alignment horizontal="left"/>
    </xf>
    <xf numFmtId="0" fontId="4" fillId="3" borderId="27" xfId="5" applyFill="1" applyBorder="1"/>
    <xf numFmtId="2" fontId="4" fillId="0" borderId="1" xfId="5" applyNumberFormat="1" applyBorder="1"/>
    <xf numFmtId="171" fontId="32" fillId="0" borderId="1" xfId="5" applyNumberFormat="1" applyFont="1" applyFill="1" applyBorder="1"/>
    <xf numFmtId="171" fontId="37" fillId="0" borderId="1" xfId="5" applyNumberFormat="1" applyFont="1" applyFill="1" applyBorder="1" applyProtection="1"/>
    <xf numFmtId="171" fontId="37" fillId="0" borderId="23" xfId="5" applyNumberFormat="1" applyFont="1" applyFill="1" applyBorder="1" applyProtection="1"/>
    <xf numFmtId="169" fontId="37" fillId="0" borderId="22" xfId="5" applyNumberFormat="1" applyFont="1" applyFill="1" applyBorder="1" applyAlignment="1">
      <alignment horizontal="left"/>
    </xf>
    <xf numFmtId="171" fontId="25" fillId="0" borderId="23" xfId="5" applyNumberFormat="1" applyFont="1" applyFill="1" applyBorder="1" applyProtection="1"/>
    <xf numFmtId="171" fontId="32" fillId="0" borderId="23" xfId="5" applyNumberFormat="1" applyFont="1" applyFill="1" applyBorder="1" applyProtection="1"/>
    <xf numFmtId="169" fontId="37" fillId="6" borderId="24" xfId="5" applyNumberFormat="1" applyFont="1" applyFill="1" applyBorder="1" applyAlignment="1">
      <alignment horizontal="left"/>
    </xf>
    <xf numFmtId="0" fontId="4" fillId="3" borderId="28" xfId="5" applyFill="1" applyBorder="1"/>
    <xf numFmtId="2" fontId="4" fillId="6" borderId="25" xfId="5" applyNumberFormat="1" applyFill="1" applyBorder="1"/>
    <xf numFmtId="2" fontId="4" fillId="6" borderId="29" xfId="5" applyNumberFormat="1" applyFill="1" applyBorder="1"/>
    <xf numFmtId="0" fontId="0" fillId="0" borderId="1" xfId="7" applyFont="1" applyBorder="1"/>
    <xf numFmtId="0" fontId="0" fillId="3" borderId="1" xfId="7" applyFont="1" applyFill="1" applyBorder="1"/>
    <xf numFmtId="4" fontId="8" fillId="0" borderId="0" xfId="0" applyNumberFormat="1" applyFont="1" applyFill="1"/>
    <xf numFmtId="0" fontId="8" fillId="0" borderId="0" xfId="0" applyFont="1" applyFill="1" applyProtection="1">
      <protection locked="0"/>
    </xf>
    <xf numFmtId="164" fontId="11" fillId="0" borderId="1" xfId="0" applyNumberFormat="1" applyFont="1" applyFill="1" applyBorder="1" applyAlignment="1" applyProtection="1">
      <alignment horizontal="center" vertical="center"/>
      <protection locked="0"/>
    </xf>
    <xf numFmtId="165" fontId="5" fillId="0" borderId="10" xfId="0" applyNumberFormat="1" applyFont="1" applyFill="1" applyBorder="1" applyAlignment="1" applyProtection="1">
      <alignment vertical="center"/>
      <protection locked="0"/>
    </xf>
    <xf numFmtId="165" fontId="13" fillId="0" borderId="12" xfId="0" applyNumberFormat="1" applyFont="1" applyFill="1" applyBorder="1" applyAlignment="1" applyProtection="1">
      <alignment vertical="center"/>
      <protection locked="0"/>
    </xf>
    <xf numFmtId="165" fontId="5" fillId="0" borderId="12" xfId="0" applyNumberFormat="1" applyFont="1" applyFill="1" applyBorder="1" applyAlignment="1" applyProtection="1">
      <alignment vertical="center"/>
      <protection locked="0"/>
    </xf>
    <xf numFmtId="165" fontId="17" fillId="0" borderId="12" xfId="0" applyNumberFormat="1" applyFont="1" applyFill="1" applyBorder="1" applyAlignment="1" applyProtection="1">
      <alignment vertical="center"/>
      <protection locked="0"/>
    </xf>
    <xf numFmtId="165" fontId="15" fillId="2" borderId="6" xfId="1" applyNumberFormat="1" applyFont="1" applyFill="1" applyBorder="1" applyAlignment="1" applyProtection="1">
      <alignment vertical="center"/>
      <protection locked="0"/>
    </xf>
    <xf numFmtId="165" fontId="8" fillId="0" borderId="0" xfId="0" applyNumberFormat="1" applyFont="1" applyFill="1" applyProtection="1">
      <protection locked="0"/>
    </xf>
    <xf numFmtId="165" fontId="13" fillId="7" borderId="12" xfId="0" applyNumberFormat="1" applyFont="1" applyFill="1" applyBorder="1" applyAlignment="1">
      <alignment vertical="center"/>
    </xf>
    <xf numFmtId="165" fontId="8" fillId="6" borderId="0" xfId="0" applyNumberFormat="1" applyFont="1" applyFill="1"/>
    <xf numFmtId="165" fontId="13" fillId="6" borderId="12" xfId="0" applyNumberFormat="1" applyFont="1" applyFill="1" applyBorder="1" applyAlignment="1">
      <alignment vertical="center"/>
    </xf>
    <xf numFmtId="165" fontId="13" fillId="6" borderId="12" xfId="0" applyNumberFormat="1" applyFont="1" applyFill="1" applyBorder="1" applyAlignment="1" applyProtection="1">
      <alignment vertical="center"/>
      <protection locked="0"/>
    </xf>
    <xf numFmtId="164" fontId="8" fillId="0" borderId="1" xfId="0" applyNumberFormat="1" applyFont="1" applyFill="1" applyBorder="1"/>
    <xf numFmtId="165" fontId="5" fillId="0" borderId="30" xfId="0" applyNumberFormat="1" applyFont="1" applyFill="1" applyBorder="1" applyAlignment="1">
      <alignment vertical="center"/>
    </xf>
    <xf numFmtId="165" fontId="13" fillId="0" borderId="31" xfId="0" applyNumberFormat="1" applyFont="1" applyFill="1" applyBorder="1" applyAlignment="1">
      <alignment vertical="center"/>
    </xf>
    <xf numFmtId="165" fontId="5" fillId="0" borderId="31" xfId="0" applyNumberFormat="1" applyFont="1" applyFill="1" applyBorder="1" applyAlignment="1">
      <alignment vertical="center"/>
    </xf>
    <xf numFmtId="165" fontId="17" fillId="0" borderId="31" xfId="0" applyNumberFormat="1" applyFont="1" applyFill="1" applyBorder="1" applyAlignment="1">
      <alignment vertical="center"/>
    </xf>
    <xf numFmtId="165" fontId="15" fillId="2" borderId="31" xfId="0" applyNumberFormat="1" applyFont="1" applyFill="1" applyBorder="1"/>
    <xf numFmtId="165" fontId="15" fillId="2" borderId="32" xfId="0" applyNumberFormat="1" applyFont="1" applyFill="1" applyBorder="1"/>
    <xf numFmtId="165" fontId="13" fillId="6" borderId="31" xfId="0" applyNumberFormat="1" applyFont="1" applyFill="1" applyBorder="1" applyAlignment="1">
      <alignment vertical="center"/>
    </xf>
    <xf numFmtId="2" fontId="8" fillId="0" borderId="0" xfId="0" applyNumberFormat="1" applyFont="1" applyFill="1" applyProtection="1">
      <protection locked="0"/>
    </xf>
    <xf numFmtId="165" fontId="12" fillId="3" borderId="0" xfId="0" applyNumberFormat="1" applyFont="1" applyFill="1" applyAlignment="1">
      <alignment vertical="center"/>
    </xf>
    <xf numFmtId="2" fontId="45" fillId="0" borderId="0" xfId="0" applyNumberFormat="1" applyFont="1" applyFill="1" applyProtection="1">
      <protection locked="0"/>
    </xf>
    <xf numFmtId="2" fontId="8" fillId="0" borderId="0" xfId="0" applyNumberFormat="1" applyFont="1" applyFill="1"/>
    <xf numFmtId="165" fontId="8" fillId="8" borderId="0" xfId="0" applyNumberFormat="1" applyFont="1" applyFill="1"/>
    <xf numFmtId="165" fontId="8" fillId="8" borderId="0" xfId="0" applyNumberFormat="1" applyFont="1" applyFill="1" applyProtection="1">
      <protection locked="0"/>
    </xf>
    <xf numFmtId="165" fontId="13" fillId="8" borderId="0" xfId="0" applyNumberFormat="1" applyFont="1" applyFill="1"/>
    <xf numFmtId="165" fontId="46" fillId="8" borderId="0" xfId="0" applyNumberFormat="1" applyFont="1" applyFill="1"/>
    <xf numFmtId="165" fontId="46" fillId="0" borderId="0" xfId="0" applyNumberFormat="1" applyFont="1" applyFill="1" applyProtection="1">
      <protection locked="0"/>
    </xf>
    <xf numFmtId="165" fontId="46" fillId="0" borderId="0" xfId="0" applyNumberFormat="1" applyFont="1" applyFill="1"/>
    <xf numFmtId="165" fontId="8" fillId="6" borderId="0" xfId="0" applyNumberFormat="1" applyFont="1" applyFill="1" applyProtection="1">
      <protection locked="0"/>
    </xf>
    <xf numFmtId="165" fontId="45" fillId="0" borderId="0" xfId="0" applyNumberFormat="1" applyFont="1" applyFill="1"/>
    <xf numFmtId="165" fontId="45" fillId="0" borderId="0" xfId="0" applyNumberFormat="1" applyFont="1" applyFill="1" applyProtection="1">
      <protection locked="0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 applyProtection="1">
      <alignment horizontal="center" vertical="center"/>
      <protection locked="0"/>
    </xf>
    <xf numFmtId="177" fontId="8" fillId="0" borderId="0" xfId="0" applyNumberFormat="1" applyFont="1" applyFill="1" applyAlignment="1">
      <alignment horizontal="center" vertical="center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14" fillId="2" borderId="3" xfId="4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164" fontId="11" fillId="0" borderId="2" xfId="0" applyNumberFormat="1" applyFont="1" applyFill="1" applyBorder="1" applyAlignment="1">
      <alignment horizontal="center" vertical="center" wrapText="1"/>
    </xf>
    <xf numFmtId="164" fontId="11" fillId="0" borderId="4" xfId="0" applyNumberFormat="1" applyFont="1" applyFill="1" applyBorder="1" applyAlignment="1">
      <alignment horizontal="center" vertical="center" wrapText="1"/>
    </xf>
    <xf numFmtId="0" fontId="5" fillId="0" borderId="13" xfId="3" applyFont="1" applyFill="1" applyBorder="1" applyAlignment="1">
      <alignment horizontal="left" vertical="top" wrapText="1"/>
    </xf>
    <xf numFmtId="0" fontId="5" fillId="0" borderId="14" xfId="3" applyFont="1" applyFill="1" applyBorder="1" applyAlignment="1">
      <alignment horizontal="left" vertical="top" wrapText="1"/>
    </xf>
    <xf numFmtId="0" fontId="5" fillId="0" borderId="15" xfId="3" applyFont="1" applyFill="1" applyBorder="1" applyAlignment="1">
      <alignment horizontal="left" vertical="top" wrapText="1"/>
    </xf>
    <xf numFmtId="0" fontId="5" fillId="0" borderId="16" xfId="3" applyFont="1" applyFill="1" applyBorder="1" applyAlignment="1">
      <alignment horizontal="left" vertical="top" wrapText="1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165" fontId="8" fillId="9" borderId="0" xfId="0" applyNumberFormat="1" applyFont="1" applyFill="1" applyProtection="1">
      <protection locked="0"/>
    </xf>
    <xf numFmtId="165" fontId="8" fillId="9" borderId="0" xfId="0" applyNumberFormat="1" applyFont="1" applyFill="1"/>
    <xf numFmtId="165" fontId="47" fillId="9" borderId="0" xfId="0" applyNumberFormat="1" applyFont="1" applyFill="1" applyProtection="1">
      <protection locked="0"/>
    </xf>
  </cellXfs>
  <cellStyles count="139">
    <cellStyle name="Comma [0]" xfId="1" builtinId="6"/>
    <cellStyle name="Comma [0] 2" xfId="10"/>
    <cellStyle name="Comma [0] 2 2" xfId="8"/>
    <cellStyle name="Comma [0] 2 3" xfId="95"/>
    <cellStyle name="Comma [0] 2 3 2" xfId="96"/>
    <cellStyle name="Comma [0] 2 4" xfId="97"/>
    <cellStyle name="Comma [0] 3" xfId="11"/>
    <cellStyle name="Comma [0] 3 2" xfId="98"/>
    <cellStyle name="Comma [0] 4" xfId="12"/>
    <cellStyle name="Comma [0] 4 2" xfId="99"/>
    <cellStyle name="Comma [0] 5" xfId="13"/>
    <cellStyle name="Comma [0] 5 2" xfId="100"/>
    <cellStyle name="Comma [0] 6" xfId="101"/>
    <cellStyle name="Comma [0] 6 2" xfId="102"/>
    <cellStyle name="Comma [0] 7" xfId="103"/>
    <cellStyle name="Comma [0] 7 2" xfId="104"/>
    <cellStyle name="Comma 10" xfId="14"/>
    <cellStyle name="Comma 10 2" xfId="15"/>
    <cellStyle name="Comma 11" xfId="16"/>
    <cellStyle name="Comma 12" xfId="17"/>
    <cellStyle name="Comma 13" xfId="18"/>
    <cellStyle name="Comma 14" xfId="9"/>
    <cellStyle name="Comma 2" xfId="19"/>
    <cellStyle name="Comma 2 2" xfId="20"/>
    <cellStyle name="Comma 2 2 2" xfId="105"/>
    <cellStyle name="Comma 2 3" xfId="106"/>
    <cellStyle name="Comma 2 4" xfId="107"/>
    <cellStyle name="Comma 2 5" xfId="108"/>
    <cellStyle name="Comma 3" xfId="21"/>
    <cellStyle name="Comma 4" xfId="22"/>
    <cellStyle name="Comma 4 2" xfId="109"/>
    <cellStyle name="Comma 5" xfId="23"/>
    <cellStyle name="Comma 5 2" xfId="110"/>
    <cellStyle name="Comma 6" xfId="24"/>
    <cellStyle name="Comma 6 2" xfId="111"/>
    <cellStyle name="Comma 7" xfId="25"/>
    <cellStyle name="Comma 7 2" xfId="112"/>
    <cellStyle name="Comma 8" xfId="26"/>
    <cellStyle name="Comma 9" xfId="27"/>
    <cellStyle name="Comma 9 2" xfId="28"/>
    <cellStyle name="Comma0" xfId="29"/>
    <cellStyle name="Date" xfId="30"/>
    <cellStyle name="F2" xfId="31"/>
    <cellStyle name="F3" xfId="32"/>
    <cellStyle name="F4" xfId="33"/>
    <cellStyle name="F5" xfId="34"/>
    <cellStyle name="F6" xfId="35"/>
    <cellStyle name="F7" xfId="36"/>
    <cellStyle name="F8" xfId="37"/>
    <cellStyle name="Fixed" xfId="38"/>
    <cellStyle name="Heading1" xfId="39"/>
    <cellStyle name="Heading2" xfId="40"/>
    <cellStyle name="Normal" xfId="0" builtinId="0"/>
    <cellStyle name="Normal - Style1" xfId="41"/>
    <cellStyle name="Normal 10" xfId="7"/>
    <cellStyle name="Normal 10 2" xfId="42"/>
    <cellStyle name="Normal 102 2" xfId="43"/>
    <cellStyle name="Normal 102 2 2" xfId="44"/>
    <cellStyle name="Normal 102 2 2 2" xfId="45"/>
    <cellStyle name="Normal 102 2 2 2 2" xfId="46"/>
    <cellStyle name="Normal 102 2 2 3" xfId="47"/>
    <cellStyle name="Normal 102 2 3" xfId="48"/>
    <cellStyle name="Normal 102 2 3 2" xfId="49"/>
    <cellStyle name="Normal 102 2 4" xfId="50"/>
    <cellStyle name="Normal 11" xfId="3"/>
    <cellStyle name="Normal 11 2" xfId="5"/>
    <cellStyle name="Normal 12" xfId="51"/>
    <cellStyle name="Normal 12 2" xfId="52"/>
    <cellStyle name="Normal 12 3" xfId="94"/>
    <cellStyle name="Normal 13" xfId="53"/>
    <cellStyle name="Normal 13 2" xfId="54"/>
    <cellStyle name="Normal 14" xfId="55"/>
    <cellStyle name="Normal 15" xfId="56"/>
    <cellStyle name="Normal 15 2" xfId="57"/>
    <cellStyle name="Normal 16" xfId="58"/>
    <cellStyle name="Normal 17" xfId="59"/>
    <cellStyle name="Normal 18" xfId="60"/>
    <cellStyle name="Normal 2" xfId="6"/>
    <cellStyle name="Normal 2 10" xfId="61"/>
    <cellStyle name="Normal 2 11" xfId="62"/>
    <cellStyle name="Normal 2 12" xfId="63"/>
    <cellStyle name="Normal 2 13" xfId="64"/>
    <cellStyle name="Normal 2 14" xfId="65"/>
    <cellStyle name="Normal 2 15" xfId="66"/>
    <cellStyle name="Normal 2 16" xfId="67"/>
    <cellStyle name="Normal 2 2" xfId="2"/>
    <cellStyle name="Normal 2 2 2" xfId="68"/>
    <cellStyle name="Normal 2 2 2 2" xfId="113"/>
    <cellStyle name="Normal 2 2 3" xfId="69"/>
    <cellStyle name="Normal 2 3" xfId="4"/>
    <cellStyle name="Normal 2 3 2" xfId="70"/>
    <cellStyle name="Normal 2 3 2 2" xfId="114"/>
    <cellStyle name="Normal 2 3 3" xfId="115"/>
    <cellStyle name="Normal 2 3 4" xfId="116"/>
    <cellStyle name="Normal 2 3 5" xfId="117"/>
    <cellStyle name="Normal 2 4" xfId="71"/>
    <cellStyle name="Normal 2 5" xfId="72"/>
    <cellStyle name="Normal 2 6" xfId="73"/>
    <cellStyle name="Normal 2 7" xfId="74"/>
    <cellStyle name="Normal 2 8" xfId="75"/>
    <cellStyle name="Normal 2 9" xfId="76"/>
    <cellStyle name="Normal 3" xfId="77"/>
    <cellStyle name="Normal 3 2" xfId="78"/>
    <cellStyle name="Normal 3 2 2" xfId="118"/>
    <cellStyle name="Normal 3 2 3" xfId="119"/>
    <cellStyle name="Normal 3 3" xfId="79"/>
    <cellStyle name="Normal 3 3 2" xfId="120"/>
    <cellStyle name="Normal 4" xfId="80"/>
    <cellStyle name="Normal 4 2" xfId="81"/>
    <cellStyle name="Normal 4 2 2" xfId="82"/>
    <cellStyle name="Normal 4 2 2 2" xfId="121"/>
    <cellStyle name="Normal 4 2 2 3" xfId="122"/>
    <cellStyle name="Normal 4 2 3" xfId="123"/>
    <cellStyle name="Normal 4 2 4" xfId="124"/>
    <cellStyle name="Normal 4 3" xfId="83"/>
    <cellStyle name="Normal 5" xfId="84"/>
    <cellStyle name="Normal 5 2" xfId="85"/>
    <cellStyle name="Normal 5 2 2" xfId="125"/>
    <cellStyle name="Normal 5 3" xfId="126"/>
    <cellStyle name="Normal 5 3 2" xfId="127"/>
    <cellStyle name="Normal 5 3 2 2" xfId="128"/>
    <cellStyle name="Normal 5 3 3" xfId="129"/>
    <cellStyle name="Normal 5 3 3 2" xfId="130"/>
    <cellStyle name="Normal 5 3 4" xfId="131"/>
    <cellStyle name="Normal 5 4" xfId="132"/>
    <cellStyle name="Normal 5 4 2" xfId="133"/>
    <cellStyle name="Normal 5 5" xfId="134"/>
    <cellStyle name="Normal 5 6" xfId="135"/>
    <cellStyle name="Normal 6" xfId="86"/>
    <cellStyle name="Normal 6 2" xfId="87"/>
    <cellStyle name="Normal 7" xfId="88"/>
    <cellStyle name="Normal 7 2" xfId="89"/>
    <cellStyle name="Normal 7 3" xfId="136"/>
    <cellStyle name="Normal 8" xfId="90"/>
    <cellStyle name="Normal 8 2" xfId="91"/>
    <cellStyle name="Normal 8 3" xfId="137"/>
    <cellStyle name="Normal 9" xfId="92"/>
    <cellStyle name="Normal 9 2" xfId="93"/>
    <cellStyle name="Normal 9 3" xfId="138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4</xdr:row>
      <xdr:rowOff>38101</xdr:rowOff>
    </xdr:from>
    <xdr:to>
      <xdr:col>4</xdr:col>
      <xdr:colOff>476250</xdr:colOff>
      <xdr:row>4</xdr:row>
      <xdr:rowOff>171451</xdr:rowOff>
    </xdr:to>
    <xdr:sp macro="" textlink="">
      <xdr:nvSpPr>
        <xdr:cNvPr id="2" name="Right Arrow 1"/>
        <xdr:cNvSpPr/>
      </xdr:nvSpPr>
      <xdr:spPr>
        <a:xfrm>
          <a:off x="2638425" y="800101"/>
          <a:ext cx="276225" cy="133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ERACA%20SUMSEL%202014\NERACA%20PRODUKSI%201\PDRB%20TRIWULANAN%20TD%202010\LK%20PDRB%20SUMSEL%20Triwulan%20TD2010\lk%20triwulanan%20sumsel%20td2010\Cek%20arah%20triwulanan%20SUMSEL%202013-2015%20REV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k selisih"/>
      <sheetName val="Prod awal"/>
      <sheetName val="Prod revisi"/>
      <sheetName val="Growth Prod awal"/>
      <sheetName val="Growth Prod revisi"/>
      <sheetName val="tw IV 2015 rev 4"/>
      <sheetName val="implisit revisi"/>
      <sheetName val="Arah implisit"/>
      <sheetName val="implisit awal"/>
      <sheetName val="Arah Growth"/>
      <sheetName val="Prod 2000"/>
      <sheetName val="selisih revisi growth"/>
    </sheetNames>
    <sheetDataSet>
      <sheetData sheetId="0" refreshError="1"/>
      <sheetData sheetId="1" refreshError="1"/>
      <sheetData sheetId="2" refreshError="1">
        <row r="74">
          <cell r="S74">
            <v>67081560.096263386</v>
          </cell>
          <cell r="T74">
            <v>68818784.351353675</v>
          </cell>
          <cell r="U74">
            <v>72354441.834808469</v>
          </cell>
          <cell r="V74">
            <v>72093677.852360576</v>
          </cell>
          <cell r="W74">
            <v>280348464.13478613</v>
          </cell>
          <cell r="X74">
            <v>72948737.944164008</v>
          </cell>
          <cell r="Y74">
            <v>74941681.410868108</v>
          </cell>
          <cell r="Z74">
            <v>79740841.833855063</v>
          </cell>
          <cell r="AA74">
            <v>78489498.625637338</v>
          </cell>
          <cell r="AB74">
            <v>306120759.81452453</v>
          </cell>
        </row>
        <row r="148">
          <cell r="S148">
            <v>56301463.439519569</v>
          </cell>
          <cell r="T148">
            <v>57754510.601374902</v>
          </cell>
          <cell r="U148">
            <v>60422826.277401537</v>
          </cell>
          <cell r="V148">
            <v>57696247.512558542</v>
          </cell>
          <cell r="W148">
            <v>232175047.83085456</v>
          </cell>
          <cell r="X148">
            <v>58508743.969726793</v>
          </cell>
          <cell r="Y148">
            <v>60530824.681727216</v>
          </cell>
          <cell r="Z148">
            <v>62910206.668374658</v>
          </cell>
          <cell r="AA148">
            <v>61143993.121295415</v>
          </cell>
          <cell r="AB148">
            <v>243093768.44112411</v>
          </cell>
          <cell r="AC148">
            <v>61190864.116998687</v>
          </cell>
          <cell r="AD148">
            <v>63379898.57469786</v>
          </cell>
          <cell r="AE148">
            <v>65896947.414034434</v>
          </cell>
          <cell r="AF148">
            <v>63555152.320199326</v>
          </cell>
          <cell r="AG148">
            <v>254022862.42593029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K164"/>
  <sheetViews>
    <sheetView showGridLines="0" tabSelected="1" view="pageBreakPreview" topLeftCell="AM139" zoomScaleSheetLayoutView="100" workbookViewId="0">
      <selection activeCell="BA164" sqref="BA164"/>
    </sheetView>
  </sheetViews>
  <sheetFormatPr defaultRowHeight="12.95" customHeight="1" x14ac:dyDescent="0.25"/>
  <cols>
    <col min="1" max="1" width="8.5703125" style="3" customWidth="1"/>
    <col min="2" max="2" width="4.85546875" style="27" customWidth="1"/>
    <col min="3" max="3" width="38.5703125" style="28" customWidth="1"/>
    <col min="4" max="7" width="10" style="3" hidden="1" customWidth="1"/>
    <col min="8" max="8" width="10.85546875" style="3" hidden="1" customWidth="1"/>
    <col min="9" max="12" width="10" style="3" hidden="1" customWidth="1"/>
    <col min="13" max="13" width="10.85546875" style="3" hidden="1" customWidth="1"/>
    <col min="14" max="17" width="10" style="3" hidden="1" customWidth="1"/>
    <col min="18" max="18" width="10.85546875" style="3" hidden="1" customWidth="1"/>
    <col min="19" max="22" width="10" style="3" hidden="1" customWidth="1"/>
    <col min="23" max="23" width="10.85546875" style="3" hidden="1" customWidth="1"/>
    <col min="24" max="27" width="10" style="3" hidden="1" customWidth="1"/>
    <col min="28" max="28" width="10.85546875" style="3" hidden="1" customWidth="1"/>
    <col min="29" max="32" width="10" style="3" hidden="1" customWidth="1"/>
    <col min="33" max="33" width="10.85546875" style="3" hidden="1" customWidth="1"/>
    <col min="34" max="37" width="10" style="3" hidden="1" customWidth="1"/>
    <col min="38" max="38" width="10.85546875" style="3" hidden="1" customWidth="1"/>
    <col min="39" max="40" width="11.42578125" style="3" customWidth="1"/>
    <col min="41" max="41" width="10.85546875" style="3" customWidth="1"/>
    <col min="42" max="42" width="10.5703125" style="3" customWidth="1"/>
    <col min="43" max="43" width="12.5703125" style="3" customWidth="1"/>
    <col min="44" max="44" width="11.85546875" style="109" customWidth="1"/>
    <col min="45" max="45" width="11.42578125" style="109" customWidth="1"/>
    <col min="46" max="46" width="11.7109375" style="109" bestFit="1" customWidth="1"/>
    <col min="47" max="47" width="10.7109375" style="109" customWidth="1"/>
    <col min="48" max="48" width="12.5703125" style="109" customWidth="1"/>
    <col min="49" max="53" width="12.5703125" style="3" customWidth="1"/>
    <col min="54" max="187" width="9.140625" style="3"/>
    <col min="188" max="188" width="8.5703125" style="3" bestFit="1" customWidth="1"/>
    <col min="189" max="189" width="3" style="3" customWidth="1"/>
    <col min="190" max="190" width="43.5703125" style="3" customWidth="1"/>
    <col min="191" max="191" width="5.85546875" style="3" customWidth="1"/>
    <col min="192" max="192" width="33.7109375" style="3" customWidth="1"/>
    <col min="193" max="197" width="9.140625" style="3" customWidth="1"/>
    <col min="198" max="198" width="3" style="3" bestFit="1" customWidth="1"/>
    <col min="199" max="16384" width="9.140625" style="3"/>
  </cols>
  <sheetData>
    <row r="1" spans="1:63" ht="12.95" customHeight="1" x14ac:dyDescent="0.25">
      <c r="A1" s="1" t="s">
        <v>0</v>
      </c>
      <c r="B1" s="2"/>
      <c r="C1" s="2"/>
    </row>
    <row r="2" spans="1:63" ht="12.95" customHeight="1" x14ac:dyDescent="0.25">
      <c r="A2" s="4" t="s">
        <v>92</v>
      </c>
      <c r="B2" s="2"/>
      <c r="C2" s="2"/>
    </row>
    <row r="3" spans="1:63" ht="12.95" customHeight="1" x14ac:dyDescent="0.25">
      <c r="AH3" s="39">
        <v>72976800.446416229</v>
      </c>
      <c r="AI3" s="39">
        <v>74991879.056203708</v>
      </c>
      <c r="AJ3" s="39">
        <v>79886561.882019609</v>
      </c>
      <c r="AK3" s="39">
        <v>78566359.900798827</v>
      </c>
      <c r="AL3" s="39">
        <v>306421601.28543836</v>
      </c>
      <c r="AM3" s="39"/>
      <c r="AN3" s="39"/>
      <c r="AO3" s="39"/>
      <c r="AP3" s="39"/>
      <c r="AQ3" s="39"/>
      <c r="AR3" s="116"/>
      <c r="AS3" s="116"/>
      <c r="AT3" s="116"/>
      <c r="AU3" s="116"/>
      <c r="AV3" s="116"/>
    </row>
    <row r="4" spans="1:63" ht="17.25" customHeight="1" x14ac:dyDescent="0.25">
      <c r="A4" s="147" t="s">
        <v>1</v>
      </c>
      <c r="B4" s="150" t="s">
        <v>2</v>
      </c>
      <c r="C4" s="150"/>
      <c r="D4" s="158">
        <v>2008</v>
      </c>
      <c r="E4" s="159"/>
      <c r="F4" s="159"/>
      <c r="G4" s="159"/>
      <c r="H4" s="160"/>
      <c r="I4" s="147">
        <v>2009</v>
      </c>
      <c r="J4" s="147"/>
      <c r="K4" s="147"/>
      <c r="L4" s="147"/>
      <c r="M4" s="147"/>
      <c r="N4" s="147">
        <v>2010</v>
      </c>
      <c r="O4" s="147"/>
      <c r="P4" s="147"/>
      <c r="Q4" s="147"/>
      <c r="R4" s="147"/>
      <c r="S4" s="147">
        <v>2011</v>
      </c>
      <c r="T4" s="147"/>
      <c r="U4" s="147"/>
      <c r="V4" s="147"/>
      <c r="W4" s="147"/>
      <c r="X4" s="147">
        <v>2012</v>
      </c>
      <c r="Y4" s="147"/>
      <c r="Z4" s="147"/>
      <c r="AA4" s="147"/>
      <c r="AB4" s="147"/>
      <c r="AC4" s="147">
        <v>2013</v>
      </c>
      <c r="AD4" s="147"/>
      <c r="AE4" s="147"/>
      <c r="AF4" s="147"/>
      <c r="AG4" s="147"/>
      <c r="AH4" s="147">
        <v>2014</v>
      </c>
      <c r="AI4" s="147"/>
      <c r="AJ4" s="147"/>
      <c r="AK4" s="147"/>
      <c r="AL4" s="147"/>
      <c r="AM4" s="147">
        <v>2015</v>
      </c>
      <c r="AN4" s="147"/>
      <c r="AO4" s="147"/>
      <c r="AP4" s="147"/>
      <c r="AQ4" s="147"/>
      <c r="AR4" s="145">
        <v>2016</v>
      </c>
      <c r="AS4" s="145"/>
      <c r="AT4" s="145"/>
      <c r="AU4" s="145"/>
      <c r="AV4" s="145"/>
      <c r="AW4" s="145">
        <v>2017</v>
      </c>
      <c r="AX4" s="145"/>
      <c r="AY4" s="145"/>
      <c r="AZ4" s="145"/>
      <c r="BA4" s="145"/>
    </row>
    <row r="5" spans="1:63" ht="11.25" customHeight="1" x14ac:dyDescent="0.25">
      <c r="A5" s="147"/>
      <c r="B5" s="150"/>
      <c r="C5" s="151"/>
      <c r="D5" s="148" t="s">
        <v>3</v>
      </c>
      <c r="E5" s="148" t="s">
        <v>4</v>
      </c>
      <c r="F5" s="148" t="s">
        <v>5</v>
      </c>
      <c r="G5" s="148" t="s">
        <v>6</v>
      </c>
      <c r="H5" s="148" t="s">
        <v>7</v>
      </c>
      <c r="I5" s="147" t="s">
        <v>3</v>
      </c>
      <c r="J5" s="147" t="s">
        <v>4</v>
      </c>
      <c r="K5" s="147" t="s">
        <v>5</v>
      </c>
      <c r="L5" s="147" t="s">
        <v>6</v>
      </c>
      <c r="M5" s="147" t="s">
        <v>7</v>
      </c>
      <c r="N5" s="147" t="s">
        <v>3</v>
      </c>
      <c r="O5" s="147" t="s">
        <v>4</v>
      </c>
      <c r="P5" s="147" t="s">
        <v>5</v>
      </c>
      <c r="Q5" s="147" t="s">
        <v>6</v>
      </c>
      <c r="R5" s="147" t="s">
        <v>7</v>
      </c>
      <c r="S5" s="147" t="s">
        <v>3</v>
      </c>
      <c r="T5" s="147" t="s">
        <v>4</v>
      </c>
      <c r="U5" s="147" t="s">
        <v>5</v>
      </c>
      <c r="V5" s="147" t="s">
        <v>6</v>
      </c>
      <c r="W5" s="147" t="s">
        <v>7</v>
      </c>
      <c r="X5" s="147" t="s">
        <v>3</v>
      </c>
      <c r="Y5" s="147" t="s">
        <v>4</v>
      </c>
      <c r="Z5" s="147" t="s">
        <v>5</v>
      </c>
      <c r="AA5" s="147" t="s">
        <v>6</v>
      </c>
      <c r="AB5" s="147" t="s">
        <v>7</v>
      </c>
      <c r="AC5" s="147" t="s">
        <v>3</v>
      </c>
      <c r="AD5" s="147" t="s">
        <v>4</v>
      </c>
      <c r="AE5" s="147" t="s">
        <v>5</v>
      </c>
      <c r="AF5" s="147" t="s">
        <v>6</v>
      </c>
      <c r="AG5" s="147" t="s">
        <v>7</v>
      </c>
      <c r="AH5" s="147" t="s">
        <v>3</v>
      </c>
      <c r="AI5" s="147" t="s">
        <v>4</v>
      </c>
      <c r="AJ5" s="147" t="s">
        <v>5</v>
      </c>
      <c r="AK5" s="147" t="s">
        <v>6</v>
      </c>
      <c r="AL5" s="147" t="s">
        <v>7</v>
      </c>
      <c r="AM5" s="147" t="s">
        <v>3</v>
      </c>
      <c r="AN5" s="147" t="s">
        <v>4</v>
      </c>
      <c r="AO5" s="147" t="s">
        <v>5</v>
      </c>
      <c r="AP5" s="147" t="s">
        <v>6</v>
      </c>
      <c r="AQ5" s="147" t="s">
        <v>7</v>
      </c>
      <c r="AR5" s="145" t="s">
        <v>3</v>
      </c>
      <c r="AS5" s="145" t="s">
        <v>4</v>
      </c>
      <c r="AT5" s="145" t="s">
        <v>5</v>
      </c>
      <c r="AU5" s="145" t="s">
        <v>6</v>
      </c>
      <c r="AV5" s="145" t="s">
        <v>7</v>
      </c>
      <c r="AW5" s="145" t="s">
        <v>3</v>
      </c>
      <c r="AX5" s="145" t="s">
        <v>4</v>
      </c>
      <c r="AY5" s="145" t="s">
        <v>5</v>
      </c>
      <c r="AZ5" s="145" t="s">
        <v>6</v>
      </c>
      <c r="BA5" s="145" t="s">
        <v>7</v>
      </c>
    </row>
    <row r="6" spans="1:63" ht="11.25" customHeight="1" x14ac:dyDescent="0.25">
      <c r="A6" s="147"/>
      <c r="B6" s="150"/>
      <c r="C6" s="151"/>
      <c r="D6" s="149"/>
      <c r="E6" s="149"/>
      <c r="F6" s="149"/>
      <c r="G6" s="149"/>
      <c r="H6" s="149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7"/>
      <c r="AH6" s="147"/>
      <c r="AI6" s="147"/>
      <c r="AJ6" s="147"/>
      <c r="AK6" s="147"/>
      <c r="AL6" s="147"/>
      <c r="AM6" s="147"/>
      <c r="AN6" s="147"/>
      <c r="AO6" s="147"/>
      <c r="AP6" s="147"/>
      <c r="AQ6" s="147"/>
      <c r="AR6" s="145"/>
      <c r="AS6" s="145"/>
      <c r="AT6" s="145"/>
      <c r="AU6" s="145"/>
      <c r="AV6" s="145"/>
      <c r="AW6" s="145"/>
      <c r="AX6" s="145"/>
      <c r="AY6" s="145"/>
      <c r="AZ6" s="145"/>
      <c r="BA6" s="145"/>
    </row>
    <row r="7" spans="1:63" s="7" customFormat="1" ht="13.5" x14ac:dyDescent="0.25">
      <c r="A7" s="5">
        <v>-1</v>
      </c>
      <c r="B7" s="152">
        <v>-2</v>
      </c>
      <c r="C7" s="153"/>
      <c r="D7" s="6">
        <v>-3</v>
      </c>
      <c r="E7" s="6">
        <v>-4</v>
      </c>
      <c r="F7" s="6">
        <v>-5</v>
      </c>
      <c r="G7" s="6">
        <v>-6</v>
      </c>
      <c r="H7" s="6">
        <v>-7</v>
      </c>
      <c r="I7" s="6">
        <v>-8</v>
      </c>
      <c r="J7" s="6">
        <v>-9</v>
      </c>
      <c r="K7" s="6">
        <v>-10</v>
      </c>
      <c r="L7" s="6">
        <v>-11</v>
      </c>
      <c r="M7" s="6">
        <v>-12</v>
      </c>
      <c r="N7" s="6">
        <v>-13</v>
      </c>
      <c r="O7" s="6">
        <v>-14</v>
      </c>
      <c r="P7" s="6">
        <v>-15</v>
      </c>
      <c r="Q7" s="6">
        <v>-16</v>
      </c>
      <c r="R7" s="6">
        <v>-17</v>
      </c>
      <c r="S7" s="6">
        <v>-18</v>
      </c>
      <c r="T7" s="6">
        <v>-19</v>
      </c>
      <c r="U7" s="6">
        <v>-20</v>
      </c>
      <c r="V7" s="6">
        <v>-21</v>
      </c>
      <c r="W7" s="6">
        <v>-22</v>
      </c>
      <c r="X7" s="6">
        <v>-23</v>
      </c>
      <c r="Y7" s="6">
        <v>-24</v>
      </c>
      <c r="Z7" s="6">
        <v>-25</v>
      </c>
      <c r="AA7" s="6">
        <v>-26</v>
      </c>
      <c r="AB7" s="6">
        <v>-27</v>
      </c>
      <c r="AC7" s="6">
        <v>-28</v>
      </c>
      <c r="AD7" s="6">
        <v>-29</v>
      </c>
      <c r="AE7" s="6">
        <v>-30</v>
      </c>
      <c r="AF7" s="6">
        <v>-31</v>
      </c>
      <c r="AG7" s="6">
        <v>-32</v>
      </c>
      <c r="AH7" s="6">
        <v>-33</v>
      </c>
      <c r="AI7" s="6">
        <v>-34</v>
      </c>
      <c r="AJ7" s="6">
        <v>-35</v>
      </c>
      <c r="AK7" s="6">
        <v>-36</v>
      </c>
      <c r="AL7" s="6">
        <v>-37</v>
      </c>
      <c r="AM7" s="6">
        <v>-38</v>
      </c>
      <c r="AN7" s="6">
        <v>-39</v>
      </c>
      <c r="AO7" s="6">
        <v>-40</v>
      </c>
      <c r="AP7" s="6">
        <v>-41</v>
      </c>
      <c r="AQ7" s="6">
        <v>-42</v>
      </c>
      <c r="AR7" s="110">
        <v>-43</v>
      </c>
      <c r="AS7" s="110">
        <v>-44</v>
      </c>
      <c r="AT7" s="110">
        <v>-45</v>
      </c>
      <c r="AU7" s="110">
        <v>-46</v>
      </c>
      <c r="AV7" s="110">
        <v>-47</v>
      </c>
      <c r="AW7" s="110">
        <v>-48</v>
      </c>
      <c r="AX7" s="110">
        <v>-49</v>
      </c>
      <c r="AY7" s="110">
        <v>-50</v>
      </c>
      <c r="AZ7" s="110">
        <v>-51</v>
      </c>
      <c r="BA7" s="110">
        <v>-52</v>
      </c>
    </row>
    <row r="8" spans="1:63" s="7" customFormat="1" ht="8.1" customHeight="1" x14ac:dyDescent="0.25">
      <c r="A8" s="8"/>
      <c r="B8" s="9"/>
      <c r="C8" s="10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110"/>
      <c r="AS8" s="110"/>
      <c r="AT8" s="110"/>
      <c r="AU8" s="110"/>
      <c r="AV8" s="110"/>
      <c r="AW8" s="121"/>
      <c r="AX8" s="121"/>
      <c r="AY8" s="121"/>
      <c r="AZ8" s="121"/>
      <c r="BA8" s="121"/>
    </row>
    <row r="9" spans="1:63" s="14" customFormat="1" ht="12.95" customHeight="1" x14ac:dyDescent="0.25">
      <c r="A9" s="11" t="s">
        <v>8</v>
      </c>
      <c r="B9" s="32" t="s">
        <v>9</v>
      </c>
      <c r="C9" s="12"/>
      <c r="D9" s="13">
        <f>SUM(D19+D18+D10)</f>
        <v>5929771.5323564047</v>
      </c>
      <c r="E9" s="13">
        <f t="shared" ref="E9:G9" si="0">SUM(E19+E18+E10)</f>
        <v>7644145.1006365307</v>
      </c>
      <c r="F9" s="13">
        <f t="shared" si="0"/>
        <v>9801888.3614085019</v>
      </c>
      <c r="G9" s="13">
        <f t="shared" si="0"/>
        <v>6803504.0055985572</v>
      </c>
      <c r="H9" s="13">
        <f t="shared" ref="H9:I9" si="1">SUM(H19+H18+H10)</f>
        <v>30179308.999999993</v>
      </c>
      <c r="I9" s="13">
        <f t="shared" si="1"/>
        <v>7590814.1824105904</v>
      </c>
      <c r="J9" s="13">
        <f t="shared" ref="J9" si="2">SUM(J19+J18+J10)</f>
        <v>7952711.4274879321</v>
      </c>
      <c r="K9" s="13">
        <f t="shared" ref="K9" si="3">SUM(K19+K18+K10)</f>
        <v>9706307.8389255367</v>
      </c>
      <c r="L9" s="13">
        <f t="shared" ref="L9" si="4">SUM(L19+L18+L10)</f>
        <v>7669392.5511759426</v>
      </c>
      <c r="M9" s="13">
        <f t="shared" ref="M9:N9" si="5">SUM(M19+M18+M10)</f>
        <v>32919226</v>
      </c>
      <c r="N9" s="13">
        <f t="shared" si="5"/>
        <v>8673414.2416866701</v>
      </c>
      <c r="O9" s="13">
        <f t="shared" ref="O9" si="6">SUM(O19+O18+O10)</f>
        <v>9627660.4207783304</v>
      </c>
      <c r="P9" s="13">
        <f t="shared" ref="P9" si="7">SUM(P19+P18+P10)</f>
        <v>10801882.745769423</v>
      </c>
      <c r="Q9" s="13">
        <f t="shared" ref="Q9" si="8">SUM(Q19+Q18+Q10)</f>
        <v>8964055.591765577</v>
      </c>
      <c r="R9" s="13">
        <f t="shared" ref="R9:S9" si="9">SUM(R19+R18+R10)</f>
        <v>38067013</v>
      </c>
      <c r="S9" s="13">
        <f t="shared" si="9"/>
        <v>10015970.870055776</v>
      </c>
      <c r="T9" s="13">
        <f t="shared" ref="T9" si="10">SUM(T19+T18+T10)</f>
        <v>10746371.087403812</v>
      </c>
      <c r="U9" s="13">
        <f t="shared" ref="U9" si="11">SUM(U19+U18+U10)</f>
        <v>12438069.869406274</v>
      </c>
      <c r="V9" s="13">
        <f t="shared" ref="V9" si="12">SUM(V19+V18+V10)</f>
        <v>10095250.173134139</v>
      </c>
      <c r="W9" s="13">
        <f t="shared" ref="W9:X9" si="13">SUM(W19+W18+W10)</f>
        <v>43295662</v>
      </c>
      <c r="X9" s="13">
        <f t="shared" si="13"/>
        <v>10379615.164877724</v>
      </c>
      <c r="Y9" s="13">
        <f t="shared" ref="Y9" si="14">SUM(Y19+Y18+Y10)</f>
        <v>11836570.568858707</v>
      </c>
      <c r="Z9" s="13">
        <f t="shared" ref="Z9" si="15">SUM(Z19+Z18+Z10)</f>
        <v>14717106.390100457</v>
      </c>
      <c r="AA9" s="13">
        <f t="shared" ref="AA9" si="16">SUM(AA19+AA18+AA10)</f>
        <v>10929520.876163106</v>
      </c>
      <c r="AB9" s="13">
        <f t="shared" ref="AB9" si="17">SUM(AB19+AB18+AB10)</f>
        <v>47862813</v>
      </c>
      <c r="AC9" s="13">
        <v>11299599.826513926</v>
      </c>
      <c r="AD9" s="13">
        <v>13258289.533709744</v>
      </c>
      <c r="AE9" s="13">
        <v>15468431.150836095</v>
      </c>
      <c r="AF9" s="13">
        <v>12119564.249760684</v>
      </c>
      <c r="AG9" s="13">
        <v>52145884.760820448</v>
      </c>
      <c r="AH9" s="13">
        <f>AH10+AH18+AH19</f>
        <v>12479510.586149119</v>
      </c>
      <c r="AI9" s="13">
        <f t="shared" ref="AI9:AK9" si="18">AI10+AI18+AI19</f>
        <v>13707685.567041747</v>
      </c>
      <c r="AJ9" s="13">
        <f t="shared" si="18"/>
        <v>15892345.582315108</v>
      </c>
      <c r="AK9" s="13">
        <f t="shared" si="18"/>
        <v>12326927.222463192</v>
      </c>
      <c r="AL9" s="21">
        <f>SUM(AH9:AK9)</f>
        <v>54406468.957969166</v>
      </c>
      <c r="AM9" s="13">
        <f>AM10+AM18+AM19</f>
        <v>13023384.174787574</v>
      </c>
      <c r="AN9" s="13">
        <f t="shared" ref="AN9:AP9" si="19">AN10+AN18+AN19</f>
        <v>14355295.470435208</v>
      </c>
      <c r="AO9" s="13">
        <f t="shared" si="19"/>
        <v>16594233.195846254</v>
      </c>
      <c r="AP9" s="13">
        <f t="shared" si="19"/>
        <v>12868807.656030793</v>
      </c>
      <c r="AQ9" s="13">
        <f>SUM(AM9:AP9)</f>
        <v>56841720.497099832</v>
      </c>
      <c r="AR9" s="111">
        <f>AR10+AR18+AR19</f>
        <v>13948559.487852205</v>
      </c>
      <c r="AS9" s="111">
        <f t="shared" ref="AS9:AU9" si="20">AS10+AS18+AS19</f>
        <v>14859369.578860741</v>
      </c>
      <c r="AT9" s="111">
        <f t="shared" si="20"/>
        <v>17064467.192100305</v>
      </c>
      <c r="AU9" s="111">
        <f t="shared" si="20"/>
        <v>13306096.745203875</v>
      </c>
      <c r="AV9" s="111">
        <f t="shared" ref="AV9" si="21">SUM(AV19+AV18+AV10)</f>
        <v>59178493.004017122</v>
      </c>
      <c r="AW9" s="122">
        <f>AW10+AW18+AW19</f>
        <v>14615502.005613331</v>
      </c>
      <c r="AX9" s="122">
        <f>AX10+AX18+AX19</f>
        <v>15602492.579724297</v>
      </c>
      <c r="AY9" s="122">
        <f>AY10+AY18+AY19</f>
        <v>17288142.235572413</v>
      </c>
      <c r="AZ9" s="122">
        <f>AZ10+AZ18+AZ19</f>
        <v>13355744.06662794</v>
      </c>
      <c r="BA9" s="122">
        <f>SUM(AW9:AZ9)</f>
        <v>60861880.887537979</v>
      </c>
      <c r="BH9" s="130"/>
      <c r="BI9" s="130"/>
      <c r="BJ9" s="130"/>
      <c r="BK9" s="130"/>
    </row>
    <row r="10" spans="1:63" s="18" customFormat="1" ht="12.95" customHeight="1" x14ac:dyDescent="0.25">
      <c r="A10" s="15"/>
      <c r="B10" s="33">
        <v>1</v>
      </c>
      <c r="C10" s="16" t="s">
        <v>10</v>
      </c>
      <c r="D10" s="17">
        <f>SUM(D11:D17)</f>
        <v>4600134.3195692142</v>
      </c>
      <c r="E10" s="17">
        <f t="shared" ref="E10:G10" si="22">SUM(E11:E17)</f>
        <v>5920543.7070952347</v>
      </c>
      <c r="F10" s="17">
        <f t="shared" si="22"/>
        <v>7676459.6379507417</v>
      </c>
      <c r="G10" s="17">
        <f t="shared" si="22"/>
        <v>4354784.3353848029</v>
      </c>
      <c r="H10" s="17">
        <f t="shared" ref="H10:I10" si="23">SUM(H11:H17)</f>
        <v>22551921.999999993</v>
      </c>
      <c r="I10" s="17">
        <f t="shared" si="23"/>
        <v>5635144.357450028</v>
      </c>
      <c r="J10" s="17">
        <f t="shared" ref="J10" si="24">SUM(J11:J17)</f>
        <v>5688277.1097147278</v>
      </c>
      <c r="K10" s="17">
        <f t="shared" ref="K10" si="25">SUM(K11:K17)</f>
        <v>7318445.0696536899</v>
      </c>
      <c r="L10" s="17">
        <f t="shared" ref="L10" si="26">SUM(L11:L17)</f>
        <v>5248612.4631815571</v>
      </c>
      <c r="M10" s="17">
        <f t="shared" ref="M10:N10" si="27">SUM(M11:M17)</f>
        <v>23890479</v>
      </c>
      <c r="N10" s="17">
        <f t="shared" si="27"/>
        <v>6491286.4822824048</v>
      </c>
      <c r="O10" s="17">
        <f t="shared" ref="O10" si="28">SUM(O11:O17)</f>
        <v>7089047.260329986</v>
      </c>
      <c r="P10" s="17">
        <f t="shared" ref="P10" si="29">SUM(P11:P17)</f>
        <v>8108595.5830667689</v>
      </c>
      <c r="Q10" s="17">
        <f t="shared" ref="Q10" si="30">SUM(Q11:Q17)</f>
        <v>6318689.6743208393</v>
      </c>
      <c r="R10" s="17">
        <f t="shared" ref="R10:S10" si="31">SUM(R11:R17)</f>
        <v>28007619</v>
      </c>
      <c r="S10" s="17">
        <f t="shared" si="31"/>
        <v>7736863.3948753476</v>
      </c>
      <c r="T10" s="17">
        <f t="shared" ref="T10" si="32">SUM(T11:T17)</f>
        <v>7875980.2109353794</v>
      </c>
      <c r="U10" s="17">
        <f t="shared" ref="U10" si="33">SUM(U11:U17)</f>
        <v>9299639.0697397571</v>
      </c>
      <c r="V10" s="17">
        <f t="shared" ref="V10" si="34">SUM(V11:V17)</f>
        <v>6945560.3244495159</v>
      </c>
      <c r="W10" s="17">
        <f t="shared" ref="W10:X10" si="35">SUM(W11:W17)</f>
        <v>31858043</v>
      </c>
      <c r="X10" s="17">
        <f t="shared" si="35"/>
        <v>7573094.874444413</v>
      </c>
      <c r="Y10" s="17">
        <f t="shared" ref="Y10" si="36">SUM(Y11:Y17)</f>
        <v>8711513.3899342511</v>
      </c>
      <c r="Z10" s="17">
        <f t="shared" ref="Z10" si="37">SUM(Z11:Z17)</f>
        <v>11463700.601838088</v>
      </c>
      <c r="AA10" s="17">
        <f t="shared" ref="AA10" si="38">SUM(AA11:AA17)</f>
        <v>7250761.1337832455</v>
      </c>
      <c r="AB10" s="17">
        <f t="shared" ref="AB10" si="39">SUM(AB11:AB17)</f>
        <v>34999070</v>
      </c>
      <c r="AC10" s="17">
        <v>8420669.4300951008</v>
      </c>
      <c r="AD10" s="17">
        <v>9839869.389380293</v>
      </c>
      <c r="AE10" s="17">
        <v>11797440.666009303</v>
      </c>
      <c r="AF10" s="17">
        <v>8063300.2753357515</v>
      </c>
      <c r="AG10" s="17">
        <v>38121279.760820448</v>
      </c>
      <c r="AH10" s="17">
        <f>SUM(AH11:AH17)</f>
        <v>8958108.1903166696</v>
      </c>
      <c r="AI10" s="17">
        <f t="shared" ref="AI10:AK10" si="40">SUM(AI11:AI17)</f>
        <v>9867717.7806028649</v>
      </c>
      <c r="AJ10" s="17">
        <f t="shared" si="40"/>
        <v>11912050.939514071</v>
      </c>
      <c r="AK10" s="17">
        <f t="shared" si="40"/>
        <v>7973799.1992063867</v>
      </c>
      <c r="AL10" s="17">
        <f>SUM(AH10:AK10)</f>
        <v>38711676.109639995</v>
      </c>
      <c r="AM10" s="17">
        <f>SUM(AM11:AM17)</f>
        <v>9092341.1630660556</v>
      </c>
      <c r="AN10" s="17">
        <f t="shared" ref="AN10:AP10" si="41">SUM(AN11:AN17)</f>
        <v>9809553.130300194</v>
      </c>
      <c r="AO10" s="17">
        <f t="shared" si="41"/>
        <v>12004907.465384811</v>
      </c>
      <c r="AP10" s="17">
        <f t="shared" si="41"/>
        <v>8114634.4431045493</v>
      </c>
      <c r="AQ10" s="17">
        <f>SUM(AM10:AP10)</f>
        <v>39021436.201855607</v>
      </c>
      <c r="AR10" s="112">
        <f>SUM(AR11:AR17)</f>
        <v>9693691.2569639403</v>
      </c>
      <c r="AS10" s="112">
        <f t="shared" ref="AS10:AU10" si="42">SUM(AS11:AS17)</f>
        <v>10236580.842986435</v>
      </c>
      <c r="AT10" s="112">
        <f t="shared" si="42"/>
        <v>12336521.361363929</v>
      </c>
      <c r="AU10" s="112">
        <f t="shared" si="42"/>
        <v>8690755.8047078047</v>
      </c>
      <c r="AV10" s="112">
        <f t="shared" ref="AV10" si="43">SUM(AV11:AV17)</f>
        <v>40957549.266022108</v>
      </c>
      <c r="AW10" s="123">
        <f>SUM(AW11:AW17)</f>
        <v>10378474.224420447</v>
      </c>
      <c r="AX10" s="123">
        <f>SUM(AX11:AX17)</f>
        <v>10971940.09383063</v>
      </c>
      <c r="AY10" s="123">
        <f>SUM(AY11:AY17)</f>
        <v>12368138.367215211</v>
      </c>
      <c r="AZ10" s="123">
        <f>SUM(AZ11:AZ17)</f>
        <v>8354731.3748283926</v>
      </c>
      <c r="BA10" s="123">
        <f>SUM(AW10:AZ10)</f>
        <v>42073284.06029468</v>
      </c>
      <c r="BH10" s="130"/>
      <c r="BI10" s="130"/>
      <c r="BJ10" s="130"/>
      <c r="BK10" s="130"/>
    </row>
    <row r="11" spans="1:63" s="19" customFormat="1" ht="12.95" customHeight="1" x14ac:dyDescent="0.25">
      <c r="A11" s="15"/>
      <c r="B11" s="33"/>
      <c r="C11" s="16" t="s">
        <v>11</v>
      </c>
      <c r="D11" s="17">
        <v>1660186.51745128</v>
      </c>
      <c r="E11" s="17">
        <v>1516628.8437440395</v>
      </c>
      <c r="F11" s="17">
        <v>1709185.1177178251</v>
      </c>
      <c r="G11" s="17">
        <v>585214.52108685253</v>
      </c>
      <c r="H11" s="17">
        <v>5471214.9999999963</v>
      </c>
      <c r="I11" s="17">
        <v>2115045.6096519362</v>
      </c>
      <c r="J11" s="17">
        <v>1460073.4400724038</v>
      </c>
      <c r="K11" s="17">
        <v>1802313.2032621121</v>
      </c>
      <c r="L11" s="17">
        <v>658891.74701354827</v>
      </c>
      <c r="M11" s="17">
        <v>6036324</v>
      </c>
      <c r="N11" s="17">
        <v>2199739.7494853558</v>
      </c>
      <c r="O11" s="17">
        <v>1757520.4907467407</v>
      </c>
      <c r="P11" s="17">
        <v>1910391.9758506732</v>
      </c>
      <c r="Q11" s="17">
        <v>1109913.7839172301</v>
      </c>
      <c r="R11" s="17">
        <v>6977566</v>
      </c>
      <c r="S11" s="17">
        <v>2797248.1479896009</v>
      </c>
      <c r="T11" s="17">
        <v>1617270.6153229543</v>
      </c>
      <c r="U11" s="17">
        <v>1944493.4534490611</v>
      </c>
      <c r="V11" s="17">
        <v>1119129.7832383835</v>
      </c>
      <c r="W11" s="17">
        <v>7478142</v>
      </c>
      <c r="X11" s="17">
        <v>3115027.300246397</v>
      </c>
      <c r="Y11" s="17">
        <v>1820043.5687333895</v>
      </c>
      <c r="Z11" s="17">
        <v>2097930.2868987778</v>
      </c>
      <c r="AA11" s="17">
        <v>940888.84412143473</v>
      </c>
      <c r="AB11" s="17">
        <v>7973889.9999999991</v>
      </c>
      <c r="AC11" s="17">
        <v>3212868.9813470501</v>
      </c>
      <c r="AD11" s="17">
        <v>1675356.36662515</v>
      </c>
      <c r="AE11" s="17">
        <v>2487692.7064569984</v>
      </c>
      <c r="AF11" s="17">
        <v>1206768.9455708</v>
      </c>
      <c r="AG11" s="17">
        <v>8582686.9999999981</v>
      </c>
      <c r="AH11" s="17">
        <v>2976795.3955231444</v>
      </c>
      <c r="AI11" s="17">
        <v>1697414.7989497206</v>
      </c>
      <c r="AJ11" s="17">
        <v>2669096.8878009412</v>
      </c>
      <c r="AK11" s="17">
        <v>1003555.74240035</v>
      </c>
      <c r="AL11" s="17">
        <f t="shared" ref="AL11:AL19" si="44">SUM(AH11:AK11)</f>
        <v>8346862.8246741565</v>
      </c>
      <c r="AM11" s="17">
        <v>3127282.2573679592</v>
      </c>
      <c r="AN11" s="17">
        <v>2053499.8723909929</v>
      </c>
      <c r="AO11" s="17">
        <v>3083425.8336291234</v>
      </c>
      <c r="AP11" s="17">
        <v>1094235.8900468354</v>
      </c>
      <c r="AQ11" s="17">
        <f t="shared" ref="AQ11:AQ19" si="45">SUM(AM11:AP11)</f>
        <v>9358443.853434911</v>
      </c>
      <c r="AR11" s="112">
        <v>3455905.3299586563</v>
      </c>
      <c r="AS11" s="112">
        <v>2530036.9690750018</v>
      </c>
      <c r="AT11" s="112">
        <v>3701158.6469858759</v>
      </c>
      <c r="AU11" s="112">
        <v>1304858.8852171598</v>
      </c>
      <c r="AV11" s="112">
        <f>SUM(AR11:AU11)</f>
        <v>10991959.831236694</v>
      </c>
      <c r="AW11" s="123">
        <v>3545588.3492217008</v>
      </c>
      <c r="AX11" s="123">
        <v>2554680.9795696372</v>
      </c>
      <c r="AY11" s="123">
        <v>3488660.5483990423</v>
      </c>
      <c r="AZ11" s="123">
        <v>1370423.4215792445</v>
      </c>
      <c r="BA11" s="123">
        <f t="shared" ref="BA11:BA19" si="46">SUM(AW11:AZ11)</f>
        <v>10959353.298769627</v>
      </c>
      <c r="BH11" s="130"/>
      <c r="BI11" s="130"/>
      <c r="BJ11" s="130"/>
      <c r="BK11" s="130"/>
    </row>
    <row r="12" spans="1:63" s="18" customFormat="1" ht="12.95" customHeight="1" x14ac:dyDescent="0.25">
      <c r="A12" s="15"/>
      <c r="B12" s="33"/>
      <c r="C12" s="16" t="s">
        <v>12</v>
      </c>
      <c r="D12" s="17">
        <v>88124.960725350902</v>
      </c>
      <c r="E12" s="17">
        <v>87574.598476686006</v>
      </c>
      <c r="F12" s="17">
        <v>96934.9408973713</v>
      </c>
      <c r="G12" s="17">
        <v>103108.49990059179</v>
      </c>
      <c r="H12" s="17">
        <v>375743</v>
      </c>
      <c r="I12" s="17">
        <v>103456.99</v>
      </c>
      <c r="J12" s="17">
        <v>98919.995999999999</v>
      </c>
      <c r="K12" s="17">
        <v>101865.44432</v>
      </c>
      <c r="L12" s="17">
        <v>92371.569680000015</v>
      </c>
      <c r="M12" s="17">
        <v>396614</v>
      </c>
      <c r="N12" s="17">
        <v>106113.44452999999</v>
      </c>
      <c r="O12" s="17">
        <v>115664.11199999999</v>
      </c>
      <c r="P12" s="17">
        <v>113776.44319999999</v>
      </c>
      <c r="Q12" s="17">
        <v>121673.00027000002</v>
      </c>
      <c r="R12" s="17">
        <v>457227</v>
      </c>
      <c r="S12" s="17">
        <v>118169.64523017</v>
      </c>
      <c r="T12" s="17">
        <v>121117.9976</v>
      </c>
      <c r="U12" s="17">
        <v>125001.5543</v>
      </c>
      <c r="V12" s="17">
        <v>107537.80286983005</v>
      </c>
      <c r="W12" s="17">
        <v>471827.00000000006</v>
      </c>
      <c r="X12" s="17">
        <v>115182.02965076258</v>
      </c>
      <c r="Y12" s="17">
        <v>122094.04354163777</v>
      </c>
      <c r="Z12" s="17">
        <v>131695.51983222505</v>
      </c>
      <c r="AA12" s="17">
        <v>124598.40697537459</v>
      </c>
      <c r="AB12" s="17">
        <v>493570</v>
      </c>
      <c r="AC12" s="17">
        <v>134412.84429372149</v>
      </c>
      <c r="AD12" s="17">
        <v>131762.49536460463</v>
      </c>
      <c r="AE12" s="17">
        <v>134878.00033470659</v>
      </c>
      <c r="AF12" s="17">
        <v>112102.66000696736</v>
      </c>
      <c r="AG12" s="17">
        <v>513156.00000000012</v>
      </c>
      <c r="AH12" s="17">
        <v>127926.45304720043</v>
      </c>
      <c r="AI12" s="17">
        <v>122522.84051787572</v>
      </c>
      <c r="AJ12" s="17">
        <v>115772.72700465105</v>
      </c>
      <c r="AK12" s="17">
        <v>148435.55160695757</v>
      </c>
      <c r="AL12" s="17">
        <f t="shared" si="44"/>
        <v>514657.57217668474</v>
      </c>
      <c r="AM12" s="17">
        <v>169007.17236123403</v>
      </c>
      <c r="AN12" s="17">
        <v>144563.96619457955</v>
      </c>
      <c r="AO12" s="17">
        <v>137245.66856639652</v>
      </c>
      <c r="AP12" s="17">
        <v>150537.3588083247</v>
      </c>
      <c r="AQ12" s="17">
        <f t="shared" si="45"/>
        <v>601354.16593053483</v>
      </c>
      <c r="AR12" s="112">
        <v>192879.78451460798</v>
      </c>
      <c r="AS12" s="112">
        <v>161660.04656771489</v>
      </c>
      <c r="AT12" s="112">
        <v>163910.80706406789</v>
      </c>
      <c r="AU12" s="112">
        <v>168183.58480937191</v>
      </c>
      <c r="AV12" s="112">
        <f t="shared" ref="AV12:AV19" si="47">SUM(AR12:AU12)</f>
        <v>686634.22295576264</v>
      </c>
      <c r="AW12" s="123">
        <v>213028.96237246491</v>
      </c>
      <c r="AX12" s="123">
        <v>181600.06034315578</v>
      </c>
      <c r="AY12" s="123">
        <v>182545.60827334813</v>
      </c>
      <c r="AZ12" s="123">
        <v>185071.89345536471</v>
      </c>
      <c r="BA12" s="123">
        <f t="shared" si="46"/>
        <v>762246.52444433351</v>
      </c>
      <c r="BH12" s="130"/>
      <c r="BI12" s="130"/>
      <c r="BJ12" s="130"/>
      <c r="BK12" s="130"/>
    </row>
    <row r="13" spans="1:63" s="18" customFormat="1" ht="12.95" customHeight="1" x14ac:dyDescent="0.25">
      <c r="A13" s="15"/>
      <c r="B13" s="33"/>
      <c r="C13" s="16" t="s">
        <v>13</v>
      </c>
      <c r="D13" s="17">
        <v>1715.733139885182</v>
      </c>
      <c r="E13" s="17">
        <v>2670.2921063695126</v>
      </c>
      <c r="F13" s="17">
        <v>2711.8456501785431</v>
      </c>
      <c r="G13" s="17">
        <v>2627.1291035667618</v>
      </c>
      <c r="H13" s="17">
        <v>9725</v>
      </c>
      <c r="I13" s="17">
        <v>1884.3243302091089</v>
      </c>
      <c r="J13" s="17">
        <v>2516.4046283690986</v>
      </c>
      <c r="K13" s="17">
        <v>2767.320654006413</v>
      </c>
      <c r="L13" s="17">
        <v>2498.9503874153816</v>
      </c>
      <c r="M13" s="17">
        <v>9667.0000000000018</v>
      </c>
      <c r="N13" s="17">
        <v>2122.7760771795101</v>
      </c>
      <c r="O13" s="17">
        <v>2422.8696041308199</v>
      </c>
      <c r="P13" s="17">
        <v>2580.4477761206199</v>
      </c>
      <c r="Q13" s="17">
        <v>1576.9065425690528</v>
      </c>
      <c r="R13" s="17">
        <v>8703.0000000000036</v>
      </c>
      <c r="S13" s="17">
        <v>1907.9395212886211</v>
      </c>
      <c r="T13" s="17">
        <v>2517.9151296705609</v>
      </c>
      <c r="U13" s="17">
        <v>2756.0320978279055</v>
      </c>
      <c r="V13" s="17">
        <v>3041.1132512129138</v>
      </c>
      <c r="W13" s="17">
        <v>10223</v>
      </c>
      <c r="X13" s="17">
        <v>2262.0300570467043</v>
      </c>
      <c r="Y13" s="17">
        <v>2804.7567449825951</v>
      </c>
      <c r="Z13" s="17">
        <v>2964.593268438769</v>
      </c>
      <c r="AA13" s="17">
        <v>3244.6199295319316</v>
      </c>
      <c r="AB13" s="17">
        <v>11276</v>
      </c>
      <c r="AC13" s="17">
        <v>1566.2282652691997</v>
      </c>
      <c r="AD13" s="17">
        <v>2463.4683320767949</v>
      </c>
      <c r="AE13" s="17">
        <v>3329.912929000272</v>
      </c>
      <c r="AF13" s="17">
        <v>3615.3904736537334</v>
      </c>
      <c r="AG13" s="17">
        <v>10975</v>
      </c>
      <c r="AH13" s="17">
        <v>1826.4372300264961</v>
      </c>
      <c r="AI13" s="17">
        <v>2910.0608541974389</v>
      </c>
      <c r="AJ13" s="17">
        <v>4212.9181294686741</v>
      </c>
      <c r="AK13" s="17">
        <v>4249.2748341615415</v>
      </c>
      <c r="AL13" s="17">
        <f t="shared" si="44"/>
        <v>13198.69104785415</v>
      </c>
      <c r="AM13" s="17">
        <v>1967.485425283593</v>
      </c>
      <c r="AN13" s="17">
        <v>3379.0216998703463</v>
      </c>
      <c r="AO13" s="17">
        <v>5016.8826825632368</v>
      </c>
      <c r="AP13" s="17">
        <v>5502.6909134298712</v>
      </c>
      <c r="AQ13" s="17">
        <f t="shared" si="45"/>
        <v>15866.080721147047</v>
      </c>
      <c r="AR13" s="112">
        <v>2785.5843842296417</v>
      </c>
      <c r="AS13" s="112">
        <v>3601.826282304813</v>
      </c>
      <c r="AT13" s="112">
        <v>4512.1324070326091</v>
      </c>
      <c r="AU13" s="112">
        <v>5080.3217779617107</v>
      </c>
      <c r="AV13" s="112">
        <f t="shared" si="47"/>
        <v>15979.864851528775</v>
      </c>
      <c r="AW13" s="123">
        <v>2833.0183130453934</v>
      </c>
      <c r="AX13" s="123">
        <v>3672.919257884218</v>
      </c>
      <c r="AY13" s="123">
        <v>4306.6241782917159</v>
      </c>
      <c r="AZ13" s="123">
        <v>4853.2229861801061</v>
      </c>
      <c r="BA13" s="123">
        <f t="shared" si="46"/>
        <v>15665.784735401434</v>
      </c>
      <c r="BH13" s="130"/>
      <c r="BI13" s="130"/>
      <c r="BJ13" s="130"/>
      <c r="BK13" s="130"/>
    </row>
    <row r="14" spans="1:63" s="19" customFormat="1" ht="12.95" customHeight="1" x14ac:dyDescent="0.25">
      <c r="A14" s="15"/>
      <c r="B14" s="33"/>
      <c r="C14" s="16" t="s">
        <v>14</v>
      </c>
      <c r="D14" s="17">
        <v>471998.45177508134</v>
      </c>
      <c r="E14" s="17">
        <v>451011.93780802382</v>
      </c>
      <c r="F14" s="17">
        <v>465188.43874675629</v>
      </c>
      <c r="G14" s="17">
        <v>438366.17167013825</v>
      </c>
      <c r="H14" s="17">
        <v>1826565</v>
      </c>
      <c r="I14" s="17">
        <v>480892.09037036111</v>
      </c>
      <c r="J14" s="17">
        <v>460138.13828535599</v>
      </c>
      <c r="K14" s="17">
        <v>486074.56444788288</v>
      </c>
      <c r="L14" s="17">
        <v>449139.2068963999</v>
      </c>
      <c r="M14" s="17">
        <v>1876243.9999999998</v>
      </c>
      <c r="N14" s="17">
        <v>491119.8386774612</v>
      </c>
      <c r="O14" s="17">
        <v>474251.53388874931</v>
      </c>
      <c r="P14" s="17">
        <v>490863.30146062828</v>
      </c>
      <c r="Q14" s="17">
        <v>465369.32597316121</v>
      </c>
      <c r="R14" s="17">
        <v>1921604.0000000002</v>
      </c>
      <c r="S14" s="17">
        <v>510098.72137146886</v>
      </c>
      <c r="T14" s="17">
        <v>494557.85453730542</v>
      </c>
      <c r="U14" s="17">
        <v>512024.69489634689</v>
      </c>
      <c r="V14" s="17">
        <v>485540.72919487878</v>
      </c>
      <c r="W14" s="17">
        <v>2002222</v>
      </c>
      <c r="X14" s="17">
        <v>515191.65110773902</v>
      </c>
      <c r="Y14" s="17">
        <v>499255.89128080092</v>
      </c>
      <c r="Z14" s="17">
        <v>513191.55044378608</v>
      </c>
      <c r="AA14" s="17">
        <v>486912.90716767445</v>
      </c>
      <c r="AB14" s="17">
        <v>2014552.0000000005</v>
      </c>
      <c r="AC14" s="17">
        <v>439230.80008786911</v>
      </c>
      <c r="AD14" s="17">
        <v>680904.50212963403</v>
      </c>
      <c r="AE14" s="17">
        <v>616423.25661434105</v>
      </c>
      <c r="AF14" s="17">
        <v>504960.44116815802</v>
      </c>
      <c r="AG14" s="17">
        <v>2241519.0000000019</v>
      </c>
      <c r="AH14" s="17">
        <v>549775.08444626594</v>
      </c>
      <c r="AI14" s="17">
        <v>618966.80726249504</v>
      </c>
      <c r="AJ14" s="17">
        <v>625611.823808035</v>
      </c>
      <c r="AK14" s="17">
        <v>509852.24667792901</v>
      </c>
      <c r="AL14" s="17">
        <f t="shared" si="44"/>
        <v>2304205.9621947249</v>
      </c>
      <c r="AM14" s="17">
        <v>557961.34997578571</v>
      </c>
      <c r="AN14" s="17">
        <v>607207.60475642793</v>
      </c>
      <c r="AO14" s="17">
        <v>670059.99295192852</v>
      </c>
      <c r="AP14" s="17">
        <v>576765.81319030735</v>
      </c>
      <c r="AQ14" s="17">
        <f t="shared" si="45"/>
        <v>2411994.7608744497</v>
      </c>
      <c r="AR14" s="112">
        <v>623544.84820711275</v>
      </c>
      <c r="AS14" s="112">
        <v>657710.43857101246</v>
      </c>
      <c r="AT14" s="112">
        <v>733954.5214424904</v>
      </c>
      <c r="AU14" s="112">
        <v>694657.96516357083</v>
      </c>
      <c r="AV14" s="112">
        <f t="shared" si="47"/>
        <v>2709867.7733841864</v>
      </c>
      <c r="AW14" s="123">
        <v>719623.17567738798</v>
      </c>
      <c r="AX14" s="123">
        <v>744229.3384350515</v>
      </c>
      <c r="AY14" s="123">
        <v>791472.30237874342</v>
      </c>
      <c r="AZ14" s="123">
        <v>752756.15252275718</v>
      </c>
      <c r="BA14" s="123">
        <f t="shared" si="46"/>
        <v>3008080.9690139401</v>
      </c>
      <c r="BH14" s="130"/>
      <c r="BI14" s="130"/>
      <c r="BJ14" s="130"/>
      <c r="BK14" s="130"/>
    </row>
    <row r="15" spans="1:63" s="18" customFormat="1" ht="12.95" customHeight="1" x14ac:dyDescent="0.25">
      <c r="A15" s="15"/>
      <c r="B15" s="33"/>
      <c r="C15" s="16" t="s">
        <v>15</v>
      </c>
      <c r="D15" s="17">
        <v>1877326.5888104439</v>
      </c>
      <c r="E15" s="17">
        <v>3283918.3684213366</v>
      </c>
      <c r="F15" s="17">
        <v>4644534.7479535528</v>
      </c>
      <c r="G15" s="17">
        <v>2548516.2948146639</v>
      </c>
      <c r="H15" s="17">
        <v>12354295.999999996</v>
      </c>
      <c r="I15" s="17">
        <v>2234257.8206792111</v>
      </c>
      <c r="J15" s="17">
        <v>2906331.4714498911</v>
      </c>
      <c r="K15" s="17">
        <v>4079852.9390631742</v>
      </c>
      <c r="L15" s="17">
        <v>3292025.7688077255</v>
      </c>
      <c r="M15" s="17">
        <v>12512468.000000002</v>
      </c>
      <c r="N15" s="17">
        <v>2896811.2084386502</v>
      </c>
      <c r="O15" s="17">
        <v>3862907.1977676018</v>
      </c>
      <c r="P15" s="17">
        <v>4628997.8705468718</v>
      </c>
      <c r="Q15" s="17">
        <v>3670702.7232468752</v>
      </c>
      <c r="R15" s="17">
        <v>15059419</v>
      </c>
      <c r="S15" s="17">
        <v>3371237.3890103702</v>
      </c>
      <c r="T15" s="17">
        <v>4645087.5061797956</v>
      </c>
      <c r="U15" s="17">
        <v>5627889.890464874</v>
      </c>
      <c r="V15" s="17">
        <v>4149531.2143449597</v>
      </c>
      <c r="W15" s="17">
        <v>17793746</v>
      </c>
      <c r="X15" s="17">
        <v>2727343.4590533799</v>
      </c>
      <c r="Y15" s="17">
        <v>5147916.9310430558</v>
      </c>
      <c r="Z15" s="17">
        <v>7446847.0683077453</v>
      </c>
      <c r="AA15" s="17">
        <v>4505040.5415958185</v>
      </c>
      <c r="AB15" s="17">
        <v>19827148</v>
      </c>
      <c r="AC15" s="17">
        <v>3451701.2305656043</v>
      </c>
      <c r="AD15" s="17">
        <v>6064565.0672842627</v>
      </c>
      <c r="AE15" s="17">
        <v>7074854.7624311214</v>
      </c>
      <c r="AF15" s="17">
        <v>4903891.939719012</v>
      </c>
      <c r="AG15" s="17">
        <v>21495013</v>
      </c>
      <c r="AH15" s="17">
        <v>4006451.9670738266</v>
      </c>
      <c r="AI15" s="17">
        <v>6094694.5045270696</v>
      </c>
      <c r="AJ15" s="17">
        <v>7014399.5656702751</v>
      </c>
      <c r="AK15" s="17">
        <v>4839371.3688891493</v>
      </c>
      <c r="AL15" s="17">
        <f t="shared" si="44"/>
        <v>21954917.406160321</v>
      </c>
      <c r="AM15" s="17">
        <v>3744231.4560104227</v>
      </c>
      <c r="AN15" s="17">
        <v>5479330.4412326077</v>
      </c>
      <c r="AO15" s="17">
        <v>6469201.805316275</v>
      </c>
      <c r="AP15" s="17">
        <v>4712594.5120287035</v>
      </c>
      <c r="AQ15" s="17">
        <f t="shared" si="45"/>
        <v>20405358.214588009</v>
      </c>
      <c r="AR15" s="112">
        <v>3789874.5205356302</v>
      </c>
      <c r="AS15" s="112">
        <v>5178423.2693022145</v>
      </c>
      <c r="AT15" s="112">
        <v>5909323.3290337138</v>
      </c>
      <c r="AU15" s="112">
        <v>4796342.5343207307</v>
      </c>
      <c r="AV15" s="112">
        <f t="shared" si="47"/>
        <v>19673963.653192289</v>
      </c>
      <c r="AW15" s="123">
        <v>4137538.8912102552</v>
      </c>
      <c r="AX15" s="123">
        <v>5672402.5994757414</v>
      </c>
      <c r="AY15" s="123">
        <v>5982006.4061401952</v>
      </c>
      <c r="AZ15" s="123">
        <v>4288616.7331349347</v>
      </c>
      <c r="BA15" s="123">
        <f t="shared" si="46"/>
        <v>20080564.629961126</v>
      </c>
      <c r="BH15" s="130"/>
      <c r="BI15" s="130"/>
      <c r="BJ15" s="130"/>
      <c r="BK15" s="130"/>
    </row>
    <row r="16" spans="1:63" s="19" customFormat="1" ht="12.95" customHeight="1" x14ac:dyDescent="0.25">
      <c r="A16" s="15"/>
      <c r="B16" s="33"/>
      <c r="C16" s="16" t="s">
        <v>16</v>
      </c>
      <c r="D16" s="17">
        <v>375939.35577543889</v>
      </c>
      <c r="E16" s="17">
        <v>402450.71924347297</v>
      </c>
      <c r="F16" s="17">
        <v>527489.73522726865</v>
      </c>
      <c r="G16" s="17">
        <v>575777.18975381914</v>
      </c>
      <c r="H16" s="17">
        <v>1881656.9999999995</v>
      </c>
      <c r="I16" s="17">
        <v>564949.33735472721</v>
      </c>
      <c r="J16" s="17">
        <v>585577.10906739463</v>
      </c>
      <c r="K16" s="17">
        <v>621358.01442306279</v>
      </c>
      <c r="L16" s="17">
        <v>603058.53915481525</v>
      </c>
      <c r="M16" s="17">
        <v>2374943</v>
      </c>
      <c r="N16" s="17">
        <v>608946.76178921189</v>
      </c>
      <c r="O16" s="17">
        <v>654280.15917387605</v>
      </c>
      <c r="P16" s="17">
        <v>700488.0984580589</v>
      </c>
      <c r="Q16" s="17">
        <v>769980.98057885293</v>
      </c>
      <c r="R16" s="17">
        <v>2733696</v>
      </c>
      <c r="S16" s="17">
        <v>723860.51571524097</v>
      </c>
      <c r="T16" s="17">
        <v>746968.55679780047</v>
      </c>
      <c r="U16" s="17">
        <v>791783.10277390096</v>
      </c>
      <c r="V16" s="17">
        <v>875603.82471305784</v>
      </c>
      <c r="W16" s="17">
        <v>3138216.0000000005</v>
      </c>
      <c r="X16" s="17">
        <v>853159.17729239049</v>
      </c>
      <c r="Y16" s="17">
        <v>851806.07655007439</v>
      </c>
      <c r="Z16" s="17">
        <v>916957.40965634258</v>
      </c>
      <c r="AA16" s="17">
        <v>1007198.3365011924</v>
      </c>
      <c r="AB16" s="17">
        <v>3629121</v>
      </c>
      <c r="AC16" s="17">
        <v>938431.81335860665</v>
      </c>
      <c r="AD16" s="17">
        <v>1006216.211451197</v>
      </c>
      <c r="AE16" s="17">
        <v>1103550.0032739108</v>
      </c>
      <c r="AF16" s="17">
        <v>1080104.7327367328</v>
      </c>
      <c r="AG16" s="17">
        <v>4128302.7608204475</v>
      </c>
      <c r="AH16" s="17">
        <v>999537.79799458152</v>
      </c>
      <c r="AI16" s="17">
        <v>1026010.3545436275</v>
      </c>
      <c r="AJ16" s="17">
        <v>1118453.6521241034</v>
      </c>
      <c r="AK16" s="17">
        <v>1179912.9148942968</v>
      </c>
      <c r="AL16" s="17">
        <f t="shared" si="44"/>
        <v>4323914.7195566092</v>
      </c>
      <c r="AM16" s="17">
        <v>1131913.9182564544</v>
      </c>
      <c r="AN16" s="17">
        <v>1143958.5142778195</v>
      </c>
      <c r="AO16" s="17">
        <v>1238390.8025997812</v>
      </c>
      <c r="AP16" s="17">
        <v>1286704.310462127</v>
      </c>
      <c r="AQ16" s="17">
        <f t="shared" si="45"/>
        <v>4800967.5455961823</v>
      </c>
      <c r="AR16" s="112">
        <v>1267361.8737926593</v>
      </c>
      <c r="AS16" s="112">
        <v>1304361.2532071294</v>
      </c>
      <c r="AT16" s="112">
        <v>1392255.6884289419</v>
      </c>
      <c r="AU16" s="112">
        <v>1416651.5444196654</v>
      </c>
      <c r="AV16" s="112">
        <f t="shared" si="47"/>
        <v>5380630.3598483969</v>
      </c>
      <c r="AW16" s="123">
        <v>1386046.8094807146</v>
      </c>
      <c r="AX16" s="123">
        <v>1419585.9972675815</v>
      </c>
      <c r="AY16" s="123">
        <v>1487285.6559931932</v>
      </c>
      <c r="AZ16" s="123">
        <v>1459170.2756637156</v>
      </c>
      <c r="BA16" s="123">
        <f t="shared" si="46"/>
        <v>5752088.7384052053</v>
      </c>
      <c r="BH16" s="130"/>
      <c r="BI16" s="130"/>
      <c r="BJ16" s="130"/>
      <c r="BK16" s="130"/>
    </row>
    <row r="17" spans="1:63" s="18" customFormat="1" ht="12.95" customHeight="1" x14ac:dyDescent="0.25">
      <c r="A17" s="15"/>
      <c r="B17" s="33"/>
      <c r="C17" s="16" t="s">
        <v>17</v>
      </c>
      <c r="D17" s="17">
        <v>124842.71189173449</v>
      </c>
      <c r="E17" s="17">
        <v>176288.94729530584</v>
      </c>
      <c r="F17" s="17">
        <v>230414.81175778882</v>
      </c>
      <c r="G17" s="17">
        <v>101174.52905517092</v>
      </c>
      <c r="H17" s="17">
        <v>632721.00000000012</v>
      </c>
      <c r="I17" s="17">
        <v>134658.18506358241</v>
      </c>
      <c r="J17" s="17">
        <v>174720.55021131362</v>
      </c>
      <c r="K17" s="17">
        <v>224213.58348345125</v>
      </c>
      <c r="L17" s="17">
        <v>150626.68124165264</v>
      </c>
      <c r="M17" s="17">
        <v>684219</v>
      </c>
      <c r="N17" s="17">
        <v>186432.70328454621</v>
      </c>
      <c r="O17" s="17">
        <v>222000.89714888667</v>
      </c>
      <c r="P17" s="17">
        <v>261497.44577441583</v>
      </c>
      <c r="Q17" s="17">
        <v>179472.9537921513</v>
      </c>
      <c r="R17" s="17">
        <v>849404</v>
      </c>
      <c r="S17" s="17">
        <v>214341.03603720805</v>
      </c>
      <c r="T17" s="17">
        <v>248459.76536785212</v>
      </c>
      <c r="U17" s="17">
        <v>295690.341757747</v>
      </c>
      <c r="V17" s="17">
        <v>205175.85683719281</v>
      </c>
      <c r="W17" s="17">
        <v>963667</v>
      </c>
      <c r="X17" s="17">
        <v>244929.22703669715</v>
      </c>
      <c r="Y17" s="17">
        <v>267592.12204031082</v>
      </c>
      <c r="Z17" s="17">
        <v>354114.17343077267</v>
      </c>
      <c r="AA17" s="17">
        <v>182877.47749221907</v>
      </c>
      <c r="AB17" s="17">
        <v>1049512.9999999998</v>
      </c>
      <c r="AC17" s="17">
        <v>242457.5321769797</v>
      </c>
      <c r="AD17" s="17">
        <v>278601.278193367</v>
      </c>
      <c r="AE17" s="17">
        <v>376712.02396922506</v>
      </c>
      <c r="AF17" s="17">
        <v>251856.1656604282</v>
      </c>
      <c r="AG17" s="17">
        <v>1149627</v>
      </c>
      <c r="AH17" s="17">
        <v>295795.05500162399</v>
      </c>
      <c r="AI17" s="17">
        <v>305198.41394787899</v>
      </c>
      <c r="AJ17" s="17">
        <v>364503.36497659702</v>
      </c>
      <c r="AK17" s="17">
        <v>288422.09990354243</v>
      </c>
      <c r="AL17" s="17">
        <f t="shared" si="44"/>
        <v>1253918.9338296424</v>
      </c>
      <c r="AM17" s="17">
        <v>359977.52366891474</v>
      </c>
      <c r="AN17" s="17">
        <v>377613.70974789502</v>
      </c>
      <c r="AO17" s="17">
        <v>401566.47963874362</v>
      </c>
      <c r="AP17" s="17">
        <v>288293.86765482201</v>
      </c>
      <c r="AQ17" s="17">
        <f t="shared" si="45"/>
        <v>1427451.5807103754</v>
      </c>
      <c r="AR17" s="112">
        <v>361339.31557104544</v>
      </c>
      <c r="AS17" s="112">
        <v>400787.03998105682</v>
      </c>
      <c r="AT17" s="112">
        <v>431406.23600180639</v>
      </c>
      <c r="AU17" s="112">
        <v>304980.96899934398</v>
      </c>
      <c r="AV17" s="112">
        <f t="shared" si="47"/>
        <v>1498513.5605532525</v>
      </c>
      <c r="AW17" s="123">
        <v>373815.01814487652</v>
      </c>
      <c r="AX17" s="123">
        <v>395768.19948157907</v>
      </c>
      <c r="AY17" s="123">
        <v>431861.22185239627</v>
      </c>
      <c r="AZ17" s="123">
        <v>293839.67548619601</v>
      </c>
      <c r="BA17" s="123">
        <f t="shared" si="46"/>
        <v>1495284.1149650479</v>
      </c>
      <c r="BH17" s="130"/>
      <c r="BI17" s="130"/>
      <c r="BJ17" s="130"/>
      <c r="BK17" s="130"/>
    </row>
    <row r="18" spans="1:63" s="19" customFormat="1" ht="12.95" customHeight="1" x14ac:dyDescent="0.25">
      <c r="A18" s="15"/>
      <c r="B18" s="33">
        <v>2</v>
      </c>
      <c r="C18" s="16" t="s">
        <v>18</v>
      </c>
      <c r="D18" s="17">
        <v>601978.59058276808</v>
      </c>
      <c r="E18" s="17">
        <v>873689.77753898373</v>
      </c>
      <c r="F18" s="17">
        <v>973552.16431008792</v>
      </c>
      <c r="G18" s="17">
        <v>1256724.4675681605</v>
      </c>
      <c r="H18" s="17">
        <v>3705945.0000000005</v>
      </c>
      <c r="I18" s="17">
        <v>798578.89717033238</v>
      </c>
      <c r="J18" s="17">
        <v>1063826.4933603907</v>
      </c>
      <c r="K18" s="17">
        <v>1085909.4357116579</v>
      </c>
      <c r="L18" s="17">
        <v>1095383.1737576197</v>
      </c>
      <c r="M18" s="17">
        <v>4043698.0000000005</v>
      </c>
      <c r="N18" s="17">
        <v>823547.75940339582</v>
      </c>
      <c r="O18" s="17">
        <v>1127985.1604473747</v>
      </c>
      <c r="P18" s="17">
        <v>1204393.1626992486</v>
      </c>
      <c r="Q18" s="17">
        <v>1177232.917449981</v>
      </c>
      <c r="R18" s="17">
        <v>4333159</v>
      </c>
      <c r="S18" s="17">
        <v>842371.16691039142</v>
      </c>
      <c r="T18" s="17">
        <v>1231150.3580644289</v>
      </c>
      <c r="U18" s="17">
        <v>1282062.7133040677</v>
      </c>
      <c r="V18" s="17">
        <v>1302378.7617211118</v>
      </c>
      <c r="W18" s="17">
        <v>4657963</v>
      </c>
      <c r="X18" s="17">
        <v>967058.90193453315</v>
      </c>
      <c r="Y18" s="17">
        <v>1239954.4285589075</v>
      </c>
      <c r="Z18" s="17">
        <v>1226976.9238843205</v>
      </c>
      <c r="AA18" s="17">
        <v>1557070.7456222374</v>
      </c>
      <c r="AB18" s="17">
        <v>4991060.9999999991</v>
      </c>
      <c r="AC18" s="17">
        <v>979677.13686205342</v>
      </c>
      <c r="AD18" s="17">
        <v>1338492.2824491197</v>
      </c>
      <c r="AE18" s="17">
        <v>1395135.8700731059</v>
      </c>
      <c r="AF18" s="17">
        <v>1489452.7106157208</v>
      </c>
      <c r="AG18" s="17">
        <v>5202758</v>
      </c>
      <c r="AH18" s="17">
        <v>1142154.0326208496</v>
      </c>
      <c r="AI18" s="17">
        <v>1354559.4933595704</v>
      </c>
      <c r="AJ18" s="17">
        <v>1371063.39020319</v>
      </c>
      <c r="AK18" s="17">
        <v>1497689.5443331567</v>
      </c>
      <c r="AL18" s="17">
        <f t="shared" si="44"/>
        <v>5365466.4605167666</v>
      </c>
      <c r="AM18" s="17">
        <v>1311727.0235667848</v>
      </c>
      <c r="AN18" s="17">
        <v>1897662.4097926386</v>
      </c>
      <c r="AO18" s="17">
        <v>1739410.6731224121</v>
      </c>
      <c r="AP18" s="17">
        <v>1641492.4592610958</v>
      </c>
      <c r="AQ18" s="17">
        <f t="shared" si="45"/>
        <v>6590292.5657429313</v>
      </c>
      <c r="AR18" s="112">
        <v>1338412.2496244367</v>
      </c>
      <c r="AS18" s="112">
        <v>1717769.6878066394</v>
      </c>
      <c r="AT18" s="112">
        <v>1744257.4724378937</v>
      </c>
      <c r="AU18" s="112">
        <v>1590752.5998984042</v>
      </c>
      <c r="AV18" s="112">
        <f t="shared" si="47"/>
        <v>6391192.009767374</v>
      </c>
      <c r="AW18" s="123">
        <v>1424322.3462569742</v>
      </c>
      <c r="AX18" s="123">
        <v>1812828.2419008368</v>
      </c>
      <c r="AY18" s="123">
        <v>1847150.8114534949</v>
      </c>
      <c r="AZ18" s="123">
        <v>1735703.6214462516</v>
      </c>
      <c r="BA18" s="123">
        <f t="shared" si="46"/>
        <v>6820005.0210575582</v>
      </c>
      <c r="BH18" s="130"/>
      <c r="BI18" s="130"/>
      <c r="BJ18" s="130"/>
      <c r="BK18" s="130"/>
    </row>
    <row r="19" spans="1:63" s="18" customFormat="1" ht="12.95" customHeight="1" x14ac:dyDescent="0.25">
      <c r="A19" s="15"/>
      <c r="B19" s="33">
        <v>3</v>
      </c>
      <c r="C19" s="16" t="s">
        <v>19</v>
      </c>
      <c r="D19" s="17">
        <v>727658.62220442237</v>
      </c>
      <c r="E19" s="17">
        <v>849911.61600231181</v>
      </c>
      <c r="F19" s="17">
        <v>1151876.5591476725</v>
      </c>
      <c r="G19" s="17">
        <v>1191995.2026455936</v>
      </c>
      <c r="H19" s="17">
        <v>3921442</v>
      </c>
      <c r="I19" s="17">
        <v>1157090.9277902304</v>
      </c>
      <c r="J19" s="17">
        <v>1200607.8244128139</v>
      </c>
      <c r="K19" s="17">
        <v>1301953.3335601885</v>
      </c>
      <c r="L19" s="17">
        <v>1325396.9142367663</v>
      </c>
      <c r="M19" s="17">
        <v>4985048.9999999991</v>
      </c>
      <c r="N19" s="17">
        <v>1358580.0000008701</v>
      </c>
      <c r="O19" s="17">
        <v>1410628.0000009697</v>
      </c>
      <c r="P19" s="17">
        <v>1488894.0000034042</v>
      </c>
      <c r="Q19" s="17">
        <v>1468132.9999947571</v>
      </c>
      <c r="R19" s="17">
        <v>5726235.0000000019</v>
      </c>
      <c r="S19" s="17">
        <v>1436736.3082700372</v>
      </c>
      <c r="T19" s="17">
        <v>1639240.5184040035</v>
      </c>
      <c r="U19" s="17">
        <v>1856368.0863624485</v>
      </c>
      <c r="V19" s="17">
        <v>1847311.0869635111</v>
      </c>
      <c r="W19" s="17">
        <v>6779656</v>
      </c>
      <c r="X19" s="17">
        <v>1839461.3884987787</v>
      </c>
      <c r="Y19" s="17">
        <v>1885102.7503655492</v>
      </c>
      <c r="Z19" s="17">
        <v>2026428.8643780493</v>
      </c>
      <c r="AA19" s="17">
        <v>2121688.9967576233</v>
      </c>
      <c r="AB19" s="17">
        <v>7872682</v>
      </c>
      <c r="AC19" s="17">
        <v>1899253.2595567717</v>
      </c>
      <c r="AD19" s="17">
        <v>2079927.8618803318</v>
      </c>
      <c r="AE19" s="17">
        <v>2275854.6147536854</v>
      </c>
      <c r="AF19" s="17">
        <v>2566811.2638092102</v>
      </c>
      <c r="AG19" s="17">
        <v>8821846.9999999981</v>
      </c>
      <c r="AH19" s="17">
        <v>2379248.3632115992</v>
      </c>
      <c r="AI19" s="17">
        <v>2485408.2930793129</v>
      </c>
      <c r="AJ19" s="17">
        <v>2609231.2525978484</v>
      </c>
      <c r="AK19" s="17">
        <v>2855438.4789236481</v>
      </c>
      <c r="AL19" s="17">
        <f t="shared" si="44"/>
        <v>10329326.38781241</v>
      </c>
      <c r="AM19" s="17">
        <v>2619315.9881547331</v>
      </c>
      <c r="AN19" s="17">
        <v>2648079.9303423748</v>
      </c>
      <c r="AO19" s="17">
        <v>2849915.0573390312</v>
      </c>
      <c r="AP19" s="17">
        <v>3112680.7536651464</v>
      </c>
      <c r="AQ19" s="17">
        <f t="shared" si="45"/>
        <v>11229991.729501285</v>
      </c>
      <c r="AR19" s="112">
        <v>2916455.9812638266</v>
      </c>
      <c r="AS19" s="112">
        <v>2905019.0480676657</v>
      </c>
      <c r="AT19" s="112">
        <v>2983688.358298481</v>
      </c>
      <c r="AU19" s="112">
        <v>3024588.3405976673</v>
      </c>
      <c r="AV19" s="112">
        <f t="shared" si="47"/>
        <v>11829751.72822764</v>
      </c>
      <c r="AW19" s="123">
        <v>2812705.4349359083</v>
      </c>
      <c r="AX19" s="123">
        <v>2817724.2439928297</v>
      </c>
      <c r="AY19" s="123">
        <v>3072853.0569037064</v>
      </c>
      <c r="AZ19" s="123">
        <v>3265309.0703532957</v>
      </c>
      <c r="BA19" s="123">
        <f t="shared" si="46"/>
        <v>11968591.806185741</v>
      </c>
      <c r="BH19" s="130"/>
      <c r="BI19" s="130"/>
      <c r="BJ19" s="130"/>
      <c r="BK19" s="130"/>
    </row>
    <row r="20" spans="1:63" s="14" customFormat="1" ht="12.95" customHeight="1" x14ac:dyDescent="0.25">
      <c r="A20" s="20" t="s">
        <v>20</v>
      </c>
      <c r="B20" s="34" t="s">
        <v>21</v>
      </c>
      <c r="C20" s="12"/>
      <c r="D20" s="21">
        <f>SUM(D21:D24)</f>
        <v>9351032.7206405308</v>
      </c>
      <c r="E20" s="21">
        <f t="shared" ref="E20:AB20" si="48">SUM(E21:E24)</f>
        <v>10132486.372690354</v>
      </c>
      <c r="F20" s="21">
        <f t="shared" si="48"/>
        <v>10642330.015245687</v>
      </c>
      <c r="G20" s="21">
        <f t="shared" si="48"/>
        <v>9138338.8914234266</v>
      </c>
      <c r="H20" s="21">
        <f t="shared" si="48"/>
        <v>39264188</v>
      </c>
      <c r="I20" s="21">
        <f t="shared" si="48"/>
        <v>6498249.5204271218</v>
      </c>
      <c r="J20" s="21">
        <f t="shared" si="48"/>
        <v>8746980.7263781298</v>
      </c>
      <c r="K20" s="21">
        <f t="shared" si="48"/>
        <v>9996823.9944624268</v>
      </c>
      <c r="L20" s="21">
        <f t="shared" si="48"/>
        <v>11465983.758732321</v>
      </c>
      <c r="M20" s="21">
        <f t="shared" si="48"/>
        <v>36708038</v>
      </c>
      <c r="N20" s="21">
        <f t="shared" si="48"/>
        <v>10203603.491914684</v>
      </c>
      <c r="O20" s="21">
        <f t="shared" si="48"/>
        <v>11869087.256521545</v>
      </c>
      <c r="P20" s="21">
        <f t="shared" si="48"/>
        <v>11914422.980595896</v>
      </c>
      <c r="Q20" s="21">
        <f t="shared" si="48"/>
        <v>11255735.270967884</v>
      </c>
      <c r="R20" s="21">
        <f t="shared" si="48"/>
        <v>45242849</v>
      </c>
      <c r="S20" s="21">
        <f t="shared" si="48"/>
        <v>13653750.960766774</v>
      </c>
      <c r="T20" s="21">
        <f t="shared" si="48"/>
        <v>13174683.509536602</v>
      </c>
      <c r="U20" s="21">
        <f t="shared" si="48"/>
        <v>15124295.256867409</v>
      </c>
      <c r="V20" s="21">
        <f t="shared" si="48"/>
        <v>16293137.272829218</v>
      </c>
      <c r="W20" s="21">
        <f t="shared" si="48"/>
        <v>58245867</v>
      </c>
      <c r="X20" s="21">
        <f t="shared" si="48"/>
        <v>16436519.218735607</v>
      </c>
      <c r="Y20" s="21">
        <f t="shared" si="48"/>
        <v>16313937.60091359</v>
      </c>
      <c r="Z20" s="21">
        <f t="shared" si="48"/>
        <v>15680629.525500126</v>
      </c>
      <c r="AA20" s="21">
        <f t="shared" si="48"/>
        <v>16713348.654850671</v>
      </c>
      <c r="AB20" s="21">
        <f t="shared" si="48"/>
        <v>65144435</v>
      </c>
      <c r="AC20" s="21">
        <v>18191500.707583416</v>
      </c>
      <c r="AD20" s="21">
        <v>16307248.57701694</v>
      </c>
      <c r="AE20" s="21">
        <v>16521100.287125949</v>
      </c>
      <c r="AF20" s="21">
        <v>19010126.428273745</v>
      </c>
      <c r="AG20" s="21">
        <v>70029976.00000006</v>
      </c>
      <c r="AH20" s="21">
        <f>SUM(AH21:AH24)</f>
        <v>18073657.796416491</v>
      </c>
      <c r="AI20" s="21">
        <f t="shared" ref="AI20:AK20" si="49">SUM(AI21:AI24)</f>
        <v>17995528.108165547</v>
      </c>
      <c r="AJ20" s="21">
        <f t="shared" si="49"/>
        <v>18078017.554951679</v>
      </c>
      <c r="AK20" s="21">
        <f t="shared" si="49"/>
        <v>19172788.491475668</v>
      </c>
      <c r="AL20" s="21">
        <f t="shared" ref="AL20:AL26" si="50">SUM(AH20:AK20)</f>
        <v>73319991.951009393</v>
      </c>
      <c r="AM20" s="21">
        <f>SUM(AM21:AM24)</f>
        <v>17848867.120451164</v>
      </c>
      <c r="AN20" s="21">
        <f t="shared" ref="AN20:AP20" si="51">SUM(AN21:AN24)</f>
        <v>18865257.100046068</v>
      </c>
      <c r="AO20" s="21">
        <f t="shared" si="51"/>
        <v>18252324.17839947</v>
      </c>
      <c r="AP20" s="21">
        <f t="shared" si="51"/>
        <v>17382168.220837291</v>
      </c>
      <c r="AQ20" s="21">
        <f t="shared" ref="AQ20:AQ24" si="52">SUM(AM20:AP20)</f>
        <v>72348616.619734004</v>
      </c>
      <c r="AR20" s="113">
        <f>SUM(AR21:AR24)</f>
        <v>16684089.211965021</v>
      </c>
      <c r="AS20" s="113">
        <f t="shared" ref="AS20:AU20" si="53">SUM(AS21:AS24)</f>
        <v>17067267.542792588</v>
      </c>
      <c r="AT20" s="113">
        <f t="shared" si="53"/>
        <v>17671257.794694845</v>
      </c>
      <c r="AU20" s="113">
        <f t="shared" si="53"/>
        <v>17946797.687709697</v>
      </c>
      <c r="AV20" s="113">
        <f t="shared" ref="AV20" si="54">SUM(AV21:AV24)</f>
        <v>69369412.237162143</v>
      </c>
      <c r="AW20" s="124">
        <f>SUM(AW21:AW24)</f>
        <v>17545403.833148472</v>
      </c>
      <c r="AX20" s="124">
        <f>SUM(AX21:AX24)</f>
        <v>18016048.329524897</v>
      </c>
      <c r="AY20" s="124">
        <f>SUM(AY21:AY24)</f>
        <v>18640401.28824487</v>
      </c>
      <c r="AZ20" s="124">
        <f>SUM(AZ21:AZ24)</f>
        <v>19043365.41806227</v>
      </c>
      <c r="BA20" s="124">
        <f>SUM(AW20:AZ20)</f>
        <v>73245218.868980512</v>
      </c>
      <c r="BH20" s="130"/>
      <c r="BI20" s="130"/>
      <c r="BJ20" s="130"/>
      <c r="BK20" s="130"/>
    </row>
    <row r="21" spans="1:63" s="18" customFormat="1" ht="12.95" customHeight="1" x14ac:dyDescent="0.25">
      <c r="A21" s="15"/>
      <c r="B21" s="33">
        <v>1</v>
      </c>
      <c r="C21" s="16" t="s">
        <v>22</v>
      </c>
      <c r="D21" s="17">
        <v>6840804.0654036691</v>
      </c>
      <c r="E21" s="17">
        <v>7677898.467732884</v>
      </c>
      <c r="F21" s="17">
        <v>7905539.8632945744</v>
      </c>
      <c r="G21" s="17">
        <v>6390798.6035688706</v>
      </c>
      <c r="H21" s="17">
        <v>28815041</v>
      </c>
      <c r="I21" s="17">
        <v>3686140.4303671923</v>
      </c>
      <c r="J21" s="17">
        <v>5088922.3196871346</v>
      </c>
      <c r="K21" s="17">
        <v>6264387.2408091454</v>
      </c>
      <c r="L21" s="17">
        <v>7552641.0091365278</v>
      </c>
      <c r="M21" s="17">
        <v>22592091</v>
      </c>
      <c r="N21" s="17">
        <v>6324258.6748309862</v>
      </c>
      <c r="O21" s="17">
        <v>6931986.5441389186</v>
      </c>
      <c r="P21" s="17">
        <v>7130467.8374287104</v>
      </c>
      <c r="Q21" s="17">
        <v>6614060.9436013885</v>
      </c>
      <c r="R21" s="17">
        <v>27000774.000000004</v>
      </c>
      <c r="S21" s="17">
        <v>7614913.0741920555</v>
      </c>
      <c r="T21" s="17">
        <v>8318902.9697709419</v>
      </c>
      <c r="U21" s="17">
        <v>9292566.7157513779</v>
      </c>
      <c r="V21" s="17">
        <v>8565090.2402856257</v>
      </c>
      <c r="W21" s="17">
        <v>33791473</v>
      </c>
      <c r="X21" s="17">
        <v>8854711.857813742</v>
      </c>
      <c r="Y21" s="17">
        <v>8775429.9038875178</v>
      </c>
      <c r="Z21" s="17">
        <v>8561924.8599241413</v>
      </c>
      <c r="AA21" s="17">
        <v>9451138.3783745971</v>
      </c>
      <c r="AB21" s="17">
        <v>35643205</v>
      </c>
      <c r="AC21" s="17">
        <v>9562721.3636711407</v>
      </c>
      <c r="AD21" s="17">
        <v>8655036.7858325597</v>
      </c>
      <c r="AE21" s="17">
        <v>9001541.0674972404</v>
      </c>
      <c r="AF21" s="17">
        <v>9981142.7829991002</v>
      </c>
      <c r="AG21" s="17">
        <v>37200442.000000037</v>
      </c>
      <c r="AH21" s="17">
        <v>9693841.4951802492</v>
      </c>
      <c r="AI21" s="17">
        <v>9958599.1143274009</v>
      </c>
      <c r="AJ21" s="17">
        <v>9638730.4813196901</v>
      </c>
      <c r="AK21" s="17">
        <v>8920935.7059999797</v>
      </c>
      <c r="AL21" s="17">
        <f t="shared" si="50"/>
        <v>38212106.796827316</v>
      </c>
      <c r="AM21" s="17">
        <v>7938400.5509723993</v>
      </c>
      <c r="AN21" s="17">
        <v>8534173.7101272792</v>
      </c>
      <c r="AO21" s="17">
        <v>8000259.1345330784</v>
      </c>
      <c r="AP21" s="17">
        <v>7538574.855515019</v>
      </c>
      <c r="AQ21" s="17">
        <f t="shared" si="52"/>
        <v>32011408.251147773</v>
      </c>
      <c r="AR21" s="112">
        <v>7221355.4632704398</v>
      </c>
      <c r="AS21" s="112">
        <v>7234167.4225645112</v>
      </c>
      <c r="AT21" s="112">
        <v>7313727.059677694</v>
      </c>
      <c r="AU21" s="112">
        <v>7318115.9541489352</v>
      </c>
      <c r="AV21" s="112">
        <f>SUM(AR21:AU21)</f>
        <v>29087365.899661578</v>
      </c>
      <c r="AW21" s="123">
        <v>7317851.2207317222</v>
      </c>
      <c r="AX21" s="123">
        <v>7316576.1676934445</v>
      </c>
      <c r="AY21" s="123">
        <v>7270367.745580283</v>
      </c>
      <c r="AZ21" s="123">
        <v>7438543.0568276253</v>
      </c>
      <c r="BA21" s="123">
        <f>SUM(AW21:AZ21)</f>
        <v>29343338.190833077</v>
      </c>
      <c r="BH21" s="130"/>
      <c r="BI21" s="130"/>
      <c r="BJ21" s="130"/>
      <c r="BK21" s="130"/>
    </row>
    <row r="22" spans="1:63" s="19" customFormat="1" ht="12.95" customHeight="1" x14ac:dyDescent="0.25">
      <c r="A22" s="15"/>
      <c r="B22" s="33">
        <v>2</v>
      </c>
      <c r="C22" s="16" t="s">
        <v>23</v>
      </c>
      <c r="D22" s="17">
        <v>1351206.9129815907</v>
      </c>
      <c r="E22" s="17">
        <v>1175574.7340616407</v>
      </c>
      <c r="F22" s="17">
        <v>1103513.2852625924</v>
      </c>
      <c r="G22" s="17">
        <v>1089065.067694176</v>
      </c>
      <c r="H22" s="17">
        <v>4719360</v>
      </c>
      <c r="I22" s="17">
        <v>1009175.7697382786</v>
      </c>
      <c r="J22" s="17">
        <v>1838795.3092863963</v>
      </c>
      <c r="K22" s="17">
        <v>1723760.0569683481</v>
      </c>
      <c r="L22" s="17">
        <v>1966331.864006978</v>
      </c>
      <c r="M22" s="17">
        <v>6538063</v>
      </c>
      <c r="N22" s="17">
        <v>1716375.7708720122</v>
      </c>
      <c r="O22" s="17">
        <v>2598403.4484142601</v>
      </c>
      <c r="P22" s="17">
        <v>2267013.2399365567</v>
      </c>
      <c r="Q22" s="17">
        <v>2049238.540777172</v>
      </c>
      <c r="R22" s="17">
        <v>8631031</v>
      </c>
      <c r="S22" s="17">
        <v>3542998.3144629793</v>
      </c>
      <c r="T22" s="17">
        <v>2240007.9016316263</v>
      </c>
      <c r="U22" s="17">
        <v>3008803.0031476011</v>
      </c>
      <c r="V22" s="17">
        <v>4842900.7807577914</v>
      </c>
      <c r="W22" s="17">
        <v>13634710</v>
      </c>
      <c r="X22" s="17">
        <v>4661684.7994736359</v>
      </c>
      <c r="Y22" s="17">
        <v>4477921.0003155367</v>
      </c>
      <c r="Z22" s="17">
        <v>3902568.6912328647</v>
      </c>
      <c r="AA22" s="17">
        <v>3913108.5089779594</v>
      </c>
      <c r="AB22" s="17">
        <v>16955282.999999996</v>
      </c>
      <c r="AC22" s="17">
        <v>5488253.7887176899</v>
      </c>
      <c r="AD22" s="17">
        <v>4298900.6967590498</v>
      </c>
      <c r="AE22" s="17">
        <v>3855897.6569777699</v>
      </c>
      <c r="AF22" s="17">
        <v>5143883.8575454997</v>
      </c>
      <c r="AG22" s="17">
        <v>18786936.000000007</v>
      </c>
      <c r="AH22" s="117">
        <v>4551080.8845555326</v>
      </c>
      <c r="AI22" s="117">
        <v>4105051.4516469319</v>
      </c>
      <c r="AJ22" s="117">
        <v>4253727.0143504962</v>
      </c>
      <c r="AK22" s="117">
        <v>5630865.355344465</v>
      </c>
      <c r="AL22" s="117">
        <f t="shared" si="50"/>
        <v>18540724.705897428</v>
      </c>
      <c r="AM22" s="117">
        <v>4923460.3828705745</v>
      </c>
      <c r="AN22" s="117">
        <v>5340583.7256292347</v>
      </c>
      <c r="AO22" s="117">
        <v>5357410.6544347331</v>
      </c>
      <c r="AP22" s="117">
        <v>4873658.799808803</v>
      </c>
      <c r="AQ22" s="117">
        <f>SUM(AM22:AP22)</f>
        <v>20495113.562743347</v>
      </c>
      <c r="AR22" s="112">
        <v>4341176.916449884</v>
      </c>
      <c r="AS22" s="112">
        <v>4580904.8697914891</v>
      </c>
      <c r="AT22" s="112">
        <v>4972329.2649643682</v>
      </c>
      <c r="AU22" s="112">
        <v>5090355.8535814621</v>
      </c>
      <c r="AV22" s="112">
        <f t="shared" ref="AV22:AV24" si="55">SUM(AR22:AU22)</f>
        <v>18984766.904787205</v>
      </c>
      <c r="AW22" s="123">
        <v>4717638.8980343305</v>
      </c>
      <c r="AX22" s="123">
        <v>4975816.7726579718</v>
      </c>
      <c r="AY22" s="123">
        <v>5518125.021971669</v>
      </c>
      <c r="AZ22" s="123">
        <v>5631826.3191368962</v>
      </c>
      <c r="BA22" s="123">
        <f t="shared" ref="BA22:BA24" si="56">SUM(AW22:AZ22)</f>
        <v>20843407.011800867</v>
      </c>
      <c r="BH22" s="130"/>
      <c r="BI22" s="130"/>
      <c r="BJ22" s="130"/>
      <c r="BK22" s="130"/>
    </row>
    <row r="23" spans="1:63" s="18" customFormat="1" ht="12.95" customHeight="1" x14ac:dyDescent="0.25">
      <c r="A23" s="15"/>
      <c r="B23" s="33">
        <v>3</v>
      </c>
      <c r="C23" s="16" t="s">
        <v>24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f t="shared" si="50"/>
        <v>0</v>
      </c>
      <c r="AM23" s="17">
        <v>0</v>
      </c>
      <c r="AN23" s="17">
        <v>0</v>
      </c>
      <c r="AO23" s="17">
        <v>0</v>
      </c>
      <c r="AP23" s="17">
        <v>0</v>
      </c>
      <c r="AQ23" s="17">
        <f t="shared" si="52"/>
        <v>0</v>
      </c>
      <c r="AR23" s="112">
        <v>0</v>
      </c>
      <c r="AS23" s="112">
        <v>0</v>
      </c>
      <c r="AT23" s="112">
        <v>0</v>
      </c>
      <c r="AU23" s="112">
        <v>0</v>
      </c>
      <c r="AV23" s="112">
        <f t="shared" si="55"/>
        <v>0</v>
      </c>
      <c r="AW23" s="123">
        <v>0</v>
      </c>
      <c r="AX23" s="123">
        <v>0</v>
      </c>
      <c r="AY23" s="123">
        <v>0</v>
      </c>
      <c r="AZ23" s="123">
        <v>0</v>
      </c>
      <c r="BA23" s="123">
        <f t="shared" si="56"/>
        <v>0</v>
      </c>
      <c r="BH23" s="130"/>
      <c r="BI23" s="130"/>
      <c r="BJ23" s="130"/>
      <c r="BK23" s="130"/>
    </row>
    <row r="24" spans="1:63" s="19" customFormat="1" ht="12.95" customHeight="1" x14ac:dyDescent="0.25">
      <c r="A24" s="15"/>
      <c r="B24" s="33">
        <v>4</v>
      </c>
      <c r="C24" s="16" t="s">
        <v>25</v>
      </c>
      <c r="D24" s="17">
        <v>1159021.74225527</v>
      </c>
      <c r="E24" s="17">
        <v>1279013.17089583</v>
      </c>
      <c r="F24" s="17">
        <v>1633276.8666885199</v>
      </c>
      <c r="G24" s="17">
        <v>1658475.22016038</v>
      </c>
      <c r="H24" s="17">
        <v>5729787</v>
      </c>
      <c r="I24" s="17">
        <v>1802933.3203216512</v>
      </c>
      <c r="J24" s="17">
        <v>1819263.0974045992</v>
      </c>
      <c r="K24" s="17">
        <v>2008676.696684934</v>
      </c>
      <c r="L24" s="17">
        <v>1947010.8855888157</v>
      </c>
      <c r="M24" s="17">
        <v>7577884</v>
      </c>
      <c r="N24" s="17">
        <v>2162969.046211686</v>
      </c>
      <c r="O24" s="17">
        <v>2338697.2639683667</v>
      </c>
      <c r="P24" s="17">
        <v>2516941.903230628</v>
      </c>
      <c r="Q24" s="17">
        <v>2592435.7865893226</v>
      </c>
      <c r="R24" s="17">
        <v>9611044.0000000037</v>
      </c>
      <c r="S24" s="17">
        <v>2495839.5721117379</v>
      </c>
      <c r="T24" s="17">
        <v>2615772.6381340316</v>
      </c>
      <c r="U24" s="17">
        <v>2822925.5379684302</v>
      </c>
      <c r="V24" s="17">
        <v>2885146.2517858013</v>
      </c>
      <c r="W24" s="17">
        <v>10819684.000000002</v>
      </c>
      <c r="X24" s="17">
        <v>2920122.561448229</v>
      </c>
      <c r="Y24" s="17">
        <v>3060586.6967105363</v>
      </c>
      <c r="Z24" s="17">
        <v>3216135.9743431211</v>
      </c>
      <c r="AA24" s="17">
        <v>3349101.7674981146</v>
      </c>
      <c r="AB24" s="17">
        <v>12545947.000000002</v>
      </c>
      <c r="AC24" s="17">
        <v>3140525.5551945874</v>
      </c>
      <c r="AD24" s="17">
        <v>3353311.0944253299</v>
      </c>
      <c r="AE24" s="17">
        <v>3663661.5626509367</v>
      </c>
      <c r="AF24" s="17">
        <v>3885099.787729146</v>
      </c>
      <c r="AG24" s="17">
        <v>14042598</v>
      </c>
      <c r="AH24" s="17">
        <v>3828735.4166807085</v>
      </c>
      <c r="AI24" s="17">
        <v>3931877.5421912153</v>
      </c>
      <c r="AJ24" s="17">
        <v>4185560.059281494</v>
      </c>
      <c r="AK24" s="17">
        <v>4620987.4301312231</v>
      </c>
      <c r="AL24" s="17">
        <f t="shared" si="50"/>
        <v>16567160.448284641</v>
      </c>
      <c r="AM24" s="17">
        <v>4987006.1866081906</v>
      </c>
      <c r="AN24" s="17">
        <v>4990499.6642895564</v>
      </c>
      <c r="AO24" s="17">
        <v>4894654.3894316591</v>
      </c>
      <c r="AP24" s="17">
        <v>4969934.5655134693</v>
      </c>
      <c r="AQ24" s="17">
        <f t="shared" si="52"/>
        <v>19842094.805842876</v>
      </c>
      <c r="AR24" s="112">
        <v>5121556.832244698</v>
      </c>
      <c r="AS24" s="112">
        <v>5252195.2504365901</v>
      </c>
      <c r="AT24" s="112">
        <v>5385201.4700527834</v>
      </c>
      <c r="AU24" s="112">
        <v>5538325.8799792994</v>
      </c>
      <c r="AV24" s="112">
        <f t="shared" si="55"/>
        <v>21297279.432713367</v>
      </c>
      <c r="AW24" s="123">
        <v>5509913.7143824175</v>
      </c>
      <c r="AX24" s="123">
        <v>5723655.3891734825</v>
      </c>
      <c r="AY24" s="123">
        <v>5851908.5206929175</v>
      </c>
      <c r="AZ24" s="123">
        <v>5972996.0420977483</v>
      </c>
      <c r="BA24" s="123">
        <f t="shared" si="56"/>
        <v>23058473.666346565</v>
      </c>
      <c r="BH24" s="130"/>
      <c r="BI24" s="130"/>
      <c r="BJ24" s="130"/>
      <c r="BK24" s="130"/>
    </row>
    <row r="25" spans="1:63" s="22" customFormat="1" ht="12.95" customHeight="1" x14ac:dyDescent="0.25">
      <c r="A25" s="20" t="s">
        <v>26</v>
      </c>
      <c r="B25" s="34" t="s">
        <v>27</v>
      </c>
      <c r="C25" s="12"/>
      <c r="D25" s="21">
        <f>D26+D29+D30+D31+D32+D33+D34+D35+D36+D37+D38+D39+D40+D41+D42+D43</f>
        <v>7386143.9903510027</v>
      </c>
      <c r="E25" s="21">
        <f t="shared" ref="E25:I25" si="57">E26+E29+E30+E31+E32+E33+E34+E35+E36+E37+E38+E39+E40+E41+E42+E43</f>
        <v>7082530.0753777027</v>
      </c>
      <c r="F25" s="21">
        <f t="shared" si="57"/>
        <v>7513903.7221286101</v>
      </c>
      <c r="G25" s="21">
        <f t="shared" si="57"/>
        <v>7544618.2121426854</v>
      </c>
      <c r="H25" s="21">
        <f t="shared" si="57"/>
        <v>29527196</v>
      </c>
      <c r="I25" s="21">
        <f t="shared" si="57"/>
        <v>7847050.140213348</v>
      </c>
      <c r="J25" s="21">
        <f t="shared" ref="J25" si="58">J26+J29+J30+J31+J32+J33+J34+J35+J36+J37+J38+J39+J40+J41+J42+J43</f>
        <v>8102944.0991719905</v>
      </c>
      <c r="K25" s="21">
        <f t="shared" ref="K25" si="59">K26+K29+K30+K31+K32+K33+K34+K35+K36+K37+K38+K39+K40+K41+K42+K43</f>
        <v>9020285.3242915049</v>
      </c>
      <c r="L25" s="21">
        <f t="shared" ref="L25" si="60">L26+L29+L30+L31+L32+L33+L34+L35+L36+L37+L38+L39+L40+L41+L42+L43</f>
        <v>9115922.7548500318</v>
      </c>
      <c r="M25" s="21">
        <f t="shared" ref="M25:N25" si="61">M26+M29+M30+M31+M32+M33+M34+M35+M36+M37+M38+M39+M40+M41+M42+M43</f>
        <v>34086202.318526879</v>
      </c>
      <c r="N25" s="21">
        <f t="shared" si="61"/>
        <v>9025075.2191549968</v>
      </c>
      <c r="O25" s="21">
        <f t="shared" ref="O25" si="62">O26+O29+O30+O31+O32+O33+O34+O35+O36+O37+O38+O39+O40+O41+O42+O43</f>
        <v>9389492.5800122991</v>
      </c>
      <c r="P25" s="21">
        <f t="shared" ref="P25" si="63">P26+P29+P30+P31+P32+P33+P34+P35+P36+P37+P38+P39+P40+P41+P42+P43</f>
        <v>8895751.50682671</v>
      </c>
      <c r="Q25" s="21">
        <f t="shared" ref="Q25" si="64">Q26+Q29+Q30+Q31+Q32+Q33+Q34+Q35+Q36+Q37+Q38+Q39+Q40+Q41+Q42+Q43</f>
        <v>9289805.6940059923</v>
      </c>
      <c r="R25" s="21">
        <f t="shared" ref="R25:S25" si="65">R26+R29+R30+R31+R32+R33+R34+R35+R36+R37+R38+R39+R40+R41+R42+R43</f>
        <v>36600125</v>
      </c>
      <c r="S25" s="21">
        <f t="shared" si="65"/>
        <v>8623659.9021739196</v>
      </c>
      <c r="T25" s="21">
        <f t="shared" ref="T25" si="66">T26+T29+T30+T31+T32+T33+T34+T35+T36+T37+T38+T39+T40+T41+T42+T43</f>
        <v>10360693.142332543</v>
      </c>
      <c r="U25" s="21">
        <f t="shared" ref="U25" si="67">U26+U29+U30+U31+U32+U33+U34+U35+U36+U37+U38+U39+U40+U41+U42+U43</f>
        <v>10379745.224438034</v>
      </c>
      <c r="V25" s="21">
        <f t="shared" ref="V25" si="68">V26+V29+V30+V31+V32+V33+V34+V35+V36+V37+V38+V39+V40+V41+V42+V43</f>
        <v>10354888.7310555</v>
      </c>
      <c r="W25" s="21">
        <f t="shared" ref="W25:X25" si="69">W26+W29+W30+W31+W32+W33+W34+W35+W36+W37+W38+W39+W40+W41+W42+W43</f>
        <v>39718987</v>
      </c>
      <c r="X25" s="21">
        <f t="shared" si="69"/>
        <v>10342881.539907919</v>
      </c>
      <c r="Y25" s="21">
        <f t="shared" ref="Y25" si="70">Y26+Y29+Y30+Y31+Y32+Y33+Y34+Y35+Y36+Y37+Y38+Y39+Y40+Y41+Y42+Y43</f>
        <v>10806082.556884238</v>
      </c>
      <c r="Z25" s="21">
        <f t="shared" ref="Z25" si="71">Z26+Z29+Z30+Z31+Z32+Z33+Z34+Z35+Z36+Z37+Z38+Z39+Z40+Z41+Z42+Z43</f>
        <v>10169473.95214518</v>
      </c>
      <c r="AA25" s="21">
        <f t="shared" ref="AA25" si="72">AA26+AA29+AA30+AA31+AA32+AA33+AA34+AA35+AA36+AA37+AA38+AA39+AA40+AA41+AA42+AA43</f>
        <v>10589101.902743151</v>
      </c>
      <c r="AB25" s="21">
        <f t="shared" ref="AB25" si="73">AB26+AB29+AB30+AB31+AB32+AB33+AB34+AB35+AB36+AB37+AB38+AB39+AB40+AB41+AB42+AB43</f>
        <v>41907539.951680489</v>
      </c>
      <c r="AC25" s="21">
        <v>12365150.832022578</v>
      </c>
      <c r="AD25" s="21">
        <v>11994961.202317292</v>
      </c>
      <c r="AE25" s="21">
        <v>11711036.879350768</v>
      </c>
      <c r="AF25" s="21">
        <v>12016021.509109728</v>
      </c>
      <c r="AG25" s="21">
        <v>48087170.422800362</v>
      </c>
      <c r="AH25" s="21">
        <f>SUM(AH28:AH43)</f>
        <v>12787527.431364464</v>
      </c>
      <c r="AI25" s="21">
        <f t="shared" ref="AI25:AK25" si="74">SUM(AI28:AI43)</f>
        <v>13004702.262560399</v>
      </c>
      <c r="AJ25" s="21">
        <f t="shared" si="74"/>
        <v>13515747.484019522</v>
      </c>
      <c r="AK25" s="21">
        <f t="shared" si="74"/>
        <v>13849478.345401814</v>
      </c>
      <c r="AL25" s="21">
        <f t="shared" si="50"/>
        <v>53157455.523346201</v>
      </c>
      <c r="AM25" s="21">
        <f>SUM(AM28:AM43)</f>
        <v>14610462.644757925</v>
      </c>
      <c r="AN25" s="21">
        <f t="shared" ref="AN25:AP25" si="75">SUM(AN28:AN43)</f>
        <v>15226381.249942143</v>
      </c>
      <c r="AO25" s="21">
        <f t="shared" si="75"/>
        <v>15526394.46564774</v>
      </c>
      <c r="AP25" s="21">
        <f t="shared" si="75"/>
        <v>15542034.231828531</v>
      </c>
      <c r="AQ25" s="21">
        <f>SUM(AM25:AP25)</f>
        <v>60905272.592176341</v>
      </c>
      <c r="AR25" s="113">
        <f>SUM(AR28:AR43)</f>
        <v>16094259.76431999</v>
      </c>
      <c r="AS25" s="113">
        <f t="shared" ref="AS25:AU25" si="76">SUM(AS28:AS43)</f>
        <v>16695403.507478189</v>
      </c>
      <c r="AT25" s="113">
        <f t="shared" si="76"/>
        <v>17078460.572263841</v>
      </c>
      <c r="AU25" s="113">
        <f t="shared" si="76"/>
        <v>17160676.093111638</v>
      </c>
      <c r="AV25" s="113">
        <f t="shared" ref="AV25" si="77">AV26+AV29+AV30+AV31+AV32+AV33+AV34+AV35+AV36+AV37+AV38+AV39+AV40+AV41+AV42+AV43</f>
        <v>67028799.937173665</v>
      </c>
      <c r="AW25" s="124">
        <f>SUM(AW28:AW43)</f>
        <v>17737748.278673787</v>
      </c>
      <c r="AX25" s="124">
        <f t="shared" ref="AX25:AZ25" si="78">SUM(AX28:AX43)</f>
        <v>18772293.352073912</v>
      </c>
      <c r="AY25" s="124">
        <f t="shared" si="78"/>
        <v>19187524.236084837</v>
      </c>
      <c r="AZ25" s="124">
        <f t="shared" si="78"/>
        <v>19202718.098094679</v>
      </c>
      <c r="BA25" s="124">
        <f>SUM(AW25:AZ25)</f>
        <v>74900283.964927226</v>
      </c>
      <c r="BH25" s="130"/>
      <c r="BI25" s="130"/>
      <c r="BJ25" s="130"/>
      <c r="BK25" s="130"/>
    </row>
    <row r="26" spans="1:63" s="19" customFormat="1" ht="12.95" customHeight="1" x14ac:dyDescent="0.25">
      <c r="A26" s="15"/>
      <c r="B26" s="33">
        <v>1</v>
      </c>
      <c r="C26" s="16" t="s">
        <v>28</v>
      </c>
      <c r="D26" s="17">
        <f>D27+D28</f>
        <v>3247420.27764695</v>
      </c>
      <c r="E26" s="17">
        <f t="shared" ref="E26:I26" si="79">E27+E28</f>
        <v>2474809.2378012748</v>
      </c>
      <c r="F26" s="17">
        <f t="shared" si="79"/>
        <v>2019104.518137418</v>
      </c>
      <c r="G26" s="17">
        <f t="shared" si="79"/>
        <v>2276665.9664143547</v>
      </c>
      <c r="H26" s="17">
        <f t="shared" si="79"/>
        <v>10017999.999999996</v>
      </c>
      <c r="I26" s="17">
        <f t="shared" si="79"/>
        <v>2683553.8600626504</v>
      </c>
      <c r="J26" s="17">
        <f t="shared" ref="J26" si="80">J27+J28</f>
        <v>2676816.0004093731</v>
      </c>
      <c r="K26" s="17">
        <f t="shared" ref="K26" si="81">K27+K28</f>
        <v>3429484.3517595017</v>
      </c>
      <c r="L26" s="17">
        <f t="shared" ref="L26" si="82">L27+L28</f>
        <v>3522926.7877684738</v>
      </c>
      <c r="M26" s="17">
        <f t="shared" ref="M26:N26" si="83">M27+M28</f>
        <v>12312780.999999998</v>
      </c>
      <c r="N26" s="17">
        <f t="shared" si="83"/>
        <v>3116705.5376154897</v>
      </c>
      <c r="O26" s="17">
        <f t="shared" ref="O26" si="84">O27+O28</f>
        <v>3429134.3643131265</v>
      </c>
      <c r="P26" s="17">
        <f t="shared" ref="P26" si="85">P27+P28</f>
        <v>2806802.7264485238</v>
      </c>
      <c r="Q26" s="17">
        <f t="shared" ref="Q26" si="86">Q27+Q28</f>
        <v>3082456.3716228604</v>
      </c>
      <c r="R26" s="17">
        <f t="shared" ref="R26:S26" si="87">R27+R28</f>
        <v>12435099</v>
      </c>
      <c r="S26" s="17">
        <f t="shared" si="87"/>
        <v>2084731.0565620179</v>
      </c>
      <c r="T26" s="17">
        <f t="shared" ref="T26" si="88">T27+T28</f>
        <v>3413760.6091958373</v>
      </c>
      <c r="U26" s="17">
        <f t="shared" ref="U26" si="89">U27+U28</f>
        <v>3449837.90319933</v>
      </c>
      <c r="V26" s="17">
        <f t="shared" ref="V26" si="90">V27+V28</f>
        <v>3121638.4310428165</v>
      </c>
      <c r="W26" s="17">
        <f t="shared" ref="W26:X26" si="91">W27+W28</f>
        <v>12069968.000000002</v>
      </c>
      <c r="X26" s="17">
        <f t="shared" si="91"/>
        <v>2809293.3567796419</v>
      </c>
      <c r="Y26" s="17">
        <f t="shared" ref="Y26" si="92">Y27+Y28</f>
        <v>2883751.2568057617</v>
      </c>
      <c r="Z26" s="17">
        <f t="shared" ref="Z26" si="93">Z27+Z28</f>
        <v>2274501.7086696355</v>
      </c>
      <c r="AA26" s="17">
        <f t="shared" ref="AA26" si="94">AA27+AA28</f>
        <v>2683823.677744959</v>
      </c>
      <c r="AB26" s="17">
        <f t="shared" ref="AB26" si="95">AB27+AB28</f>
        <v>10651369.999999998</v>
      </c>
      <c r="AC26" s="17">
        <v>4077217.4627138176</v>
      </c>
      <c r="AD26" s="17">
        <v>3376235.6468373542</v>
      </c>
      <c r="AE26" s="17">
        <v>3055101.1693001869</v>
      </c>
      <c r="AF26" s="17">
        <v>3248964.7211486413</v>
      </c>
      <c r="AG26" s="17">
        <v>13757519</v>
      </c>
      <c r="AH26" s="17">
        <f>SUM(AH27:AH28)</f>
        <v>3560008.9193226998</v>
      </c>
      <c r="AI26" s="17">
        <f t="shared" ref="AI26:AK26" si="96">SUM(AI27:AI28)</f>
        <v>3581403.5969217503</v>
      </c>
      <c r="AJ26" s="17">
        <f t="shared" si="96"/>
        <v>3664198.6461295099</v>
      </c>
      <c r="AK26" s="17">
        <f t="shared" si="96"/>
        <v>3809613.1755248611</v>
      </c>
      <c r="AL26" s="17">
        <f t="shared" si="50"/>
        <v>14615224.337898821</v>
      </c>
      <c r="AM26" s="17">
        <f>SUM(AM27:AM28)</f>
        <v>3922381.631056468</v>
      </c>
      <c r="AN26" s="17">
        <f t="shared" ref="AN26:AP26" si="97">SUM(AN27:AN28)</f>
        <v>4004308.3470900506</v>
      </c>
      <c r="AO26" s="17">
        <f t="shared" si="97"/>
        <v>4048834.0195034803</v>
      </c>
      <c r="AP26" s="17">
        <f t="shared" si="97"/>
        <v>4158345.6269244645</v>
      </c>
      <c r="AQ26" s="17">
        <f>SUM(AM26:AP26)</f>
        <v>16133869.624574464</v>
      </c>
      <c r="AR26" s="112">
        <f>SUM(AR27:AR28)</f>
        <v>4211095.5986506008</v>
      </c>
      <c r="AS26" s="112">
        <f t="shared" ref="AS26:AU26" si="98">SUM(AS27:AS28)</f>
        <v>4194603.2134622429</v>
      </c>
      <c r="AT26" s="112">
        <f t="shared" si="98"/>
        <v>4184076.1855615457</v>
      </c>
      <c r="AU26" s="112">
        <f t="shared" si="98"/>
        <v>4210868.8337342655</v>
      </c>
      <c r="AV26" s="112">
        <f t="shared" ref="AV26" si="99">AV27+AV28</f>
        <v>16800643.831408653</v>
      </c>
      <c r="AW26" s="123">
        <f>SUM(AW27:AW28)</f>
        <v>4280206.9929004498</v>
      </c>
      <c r="AX26" s="123">
        <f t="shared" ref="AX26:AZ26" si="100">SUM(AX27:AX28)</f>
        <v>4363672.5014590984</v>
      </c>
      <c r="AY26" s="123">
        <f t="shared" si="100"/>
        <v>4327525.2348322114</v>
      </c>
      <c r="AZ26" s="123">
        <f t="shared" si="100"/>
        <v>4330987.9041488627</v>
      </c>
      <c r="BA26" s="123">
        <f>SUM(AW26:AZ26)</f>
        <v>17302392.633340623</v>
      </c>
      <c r="BH26" s="130"/>
      <c r="BI26" s="130"/>
      <c r="BJ26" s="130"/>
      <c r="BK26" s="130"/>
    </row>
    <row r="27" spans="1:63" s="38" customFormat="1" ht="12.95" customHeight="1" x14ac:dyDescent="0.25">
      <c r="A27" s="35"/>
      <c r="B27" s="36"/>
      <c r="C27" s="31" t="s">
        <v>90</v>
      </c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>
        <v>0</v>
      </c>
      <c r="AH27" s="37"/>
      <c r="AI27" s="37"/>
      <c r="AJ27" s="37"/>
      <c r="AK27" s="37"/>
      <c r="AL27" s="37"/>
      <c r="AM27" s="37">
        <v>0</v>
      </c>
      <c r="AN27" s="37">
        <v>0</v>
      </c>
      <c r="AO27" s="37">
        <v>0</v>
      </c>
      <c r="AP27" s="37">
        <v>0</v>
      </c>
      <c r="AQ27" s="37">
        <v>0</v>
      </c>
      <c r="AR27" s="37"/>
      <c r="AS27" s="37"/>
      <c r="AT27" s="37"/>
      <c r="AU27" s="114"/>
      <c r="AV27" s="114"/>
      <c r="AW27" s="125"/>
      <c r="AX27" s="125"/>
      <c r="AY27" s="125"/>
      <c r="AZ27" s="125"/>
      <c r="BA27" s="123">
        <f t="shared" ref="BA27:BA43" si="101">SUM(AW27:AZ27)</f>
        <v>0</v>
      </c>
      <c r="BH27" s="130"/>
      <c r="BI27" s="130"/>
      <c r="BJ27" s="130"/>
      <c r="BK27" s="130"/>
    </row>
    <row r="28" spans="1:63" s="38" customFormat="1" ht="12.95" customHeight="1" x14ac:dyDescent="0.25">
      <c r="A28" s="35"/>
      <c r="B28" s="36"/>
      <c r="C28" s="31" t="s">
        <v>91</v>
      </c>
      <c r="D28" s="37">
        <v>3247420.27764695</v>
      </c>
      <c r="E28" s="37">
        <v>2474809.2378012748</v>
      </c>
      <c r="F28" s="37">
        <v>2019104.518137418</v>
      </c>
      <c r="G28" s="37">
        <v>2276665.9664143547</v>
      </c>
      <c r="H28" s="37">
        <v>10017999.999999996</v>
      </c>
      <c r="I28" s="37">
        <v>2683553.8600626504</v>
      </c>
      <c r="J28" s="37">
        <v>2676816.0004093731</v>
      </c>
      <c r="K28" s="37">
        <v>3429484.3517595017</v>
      </c>
      <c r="L28" s="37">
        <v>3522926.7877684738</v>
      </c>
      <c r="M28" s="37">
        <v>12312780.999999998</v>
      </c>
      <c r="N28" s="37">
        <v>3116705.5376154897</v>
      </c>
      <c r="O28" s="37">
        <v>3429134.3643131265</v>
      </c>
      <c r="P28" s="37">
        <v>2806802.7264485238</v>
      </c>
      <c r="Q28" s="37">
        <v>3082456.3716228604</v>
      </c>
      <c r="R28" s="37">
        <v>12435099</v>
      </c>
      <c r="S28" s="37">
        <v>2084731.0565620179</v>
      </c>
      <c r="T28" s="37">
        <v>3413760.6091958373</v>
      </c>
      <c r="U28" s="37">
        <v>3449837.90319933</v>
      </c>
      <c r="V28" s="37">
        <v>3121638.4310428165</v>
      </c>
      <c r="W28" s="37">
        <v>12069968.000000002</v>
      </c>
      <c r="X28" s="37">
        <v>2809293.3567796419</v>
      </c>
      <c r="Y28" s="37">
        <v>2883751.2568057617</v>
      </c>
      <c r="Z28" s="37">
        <v>2274501.7086696355</v>
      </c>
      <c r="AA28" s="37">
        <v>2683823.677744959</v>
      </c>
      <c r="AB28" s="37">
        <v>10651369.999999998</v>
      </c>
      <c r="AC28" s="37">
        <v>4077217.4627138176</v>
      </c>
      <c r="AD28" s="37">
        <v>3376235.6468373542</v>
      </c>
      <c r="AE28" s="37">
        <v>3055101.1693001869</v>
      </c>
      <c r="AF28" s="37">
        <v>3248964.7211486413</v>
      </c>
      <c r="AG28" s="37">
        <v>13757519</v>
      </c>
      <c r="AH28" s="37">
        <v>3560008.9193226998</v>
      </c>
      <c r="AI28" s="37">
        <v>3581403.5969217503</v>
      </c>
      <c r="AJ28" s="37">
        <v>3664198.6461295099</v>
      </c>
      <c r="AK28" s="37">
        <v>3809613.1755248611</v>
      </c>
      <c r="AL28" s="37">
        <v>14615224.337898821</v>
      </c>
      <c r="AM28" s="37">
        <v>3922381.631056468</v>
      </c>
      <c r="AN28" s="37">
        <v>4004308.3470900506</v>
      </c>
      <c r="AO28" s="37">
        <v>4048834.0195034803</v>
      </c>
      <c r="AP28" s="37">
        <v>4158345.6269244645</v>
      </c>
      <c r="AQ28" s="37">
        <f>SUM(AM28:AP28)</f>
        <v>16133869.624574464</v>
      </c>
      <c r="AR28" s="114">
        <v>4211095.5986506008</v>
      </c>
      <c r="AS28" s="114">
        <v>4194603.2134622429</v>
      </c>
      <c r="AT28" s="114">
        <v>4184076.1855615457</v>
      </c>
      <c r="AU28" s="114">
        <v>4210868.8337342655</v>
      </c>
      <c r="AV28" s="112">
        <f>SUM(AR28:AU28)</f>
        <v>16800643.831408653</v>
      </c>
      <c r="AW28" s="125">
        <v>4280206.9929004498</v>
      </c>
      <c r="AX28" s="125">
        <v>4363672.5014590984</v>
      </c>
      <c r="AY28" s="125">
        <v>4327525.2348322114</v>
      </c>
      <c r="AZ28" s="125">
        <v>4330987.9041488627</v>
      </c>
      <c r="BA28" s="123">
        <f t="shared" si="101"/>
        <v>17302392.633340623</v>
      </c>
      <c r="BH28" s="130"/>
      <c r="BI28" s="130"/>
      <c r="BJ28" s="130"/>
      <c r="BK28" s="130"/>
    </row>
    <row r="29" spans="1:63" s="18" customFormat="1" ht="12.95" customHeight="1" x14ac:dyDescent="0.25">
      <c r="A29" s="15"/>
      <c r="B29" s="33">
        <v>2</v>
      </c>
      <c r="C29" s="16" t="s">
        <v>29</v>
      </c>
      <c r="D29" s="17">
        <v>1663008.6287944899</v>
      </c>
      <c r="E29" s="17">
        <v>1647232.678831327</v>
      </c>
      <c r="F29" s="17">
        <v>1965360.850872478</v>
      </c>
      <c r="G29" s="17">
        <v>1865714.8415017072</v>
      </c>
      <c r="H29" s="17">
        <v>7141317.0000000019</v>
      </c>
      <c r="I29" s="17">
        <v>1988697.6805106876</v>
      </c>
      <c r="J29" s="17">
        <v>2145678.3356574364</v>
      </c>
      <c r="K29" s="17">
        <v>2254275.140916972</v>
      </c>
      <c r="L29" s="17">
        <v>2049956.8429149038</v>
      </c>
      <c r="M29" s="17">
        <v>8438608</v>
      </c>
      <c r="N29" s="17">
        <v>2270316.7618801561</v>
      </c>
      <c r="O29" s="17">
        <v>2417929.5042191586</v>
      </c>
      <c r="P29" s="17">
        <v>2488496.678002662</v>
      </c>
      <c r="Q29" s="17">
        <v>2559052.0558980219</v>
      </c>
      <c r="R29" s="17">
        <v>9735795</v>
      </c>
      <c r="S29" s="17">
        <v>2754407.9846531264</v>
      </c>
      <c r="T29" s="17">
        <v>2823724.8247000319</v>
      </c>
      <c r="U29" s="17">
        <v>3087606.7122433046</v>
      </c>
      <c r="V29" s="17">
        <v>3176057.4784035366</v>
      </c>
      <c r="W29" s="17">
        <v>11841796.999999998</v>
      </c>
      <c r="X29" s="17">
        <v>3025067.046062557</v>
      </c>
      <c r="Y29" s="17">
        <v>3304791.3052666555</v>
      </c>
      <c r="Z29" s="17">
        <v>3538445.9891566955</v>
      </c>
      <c r="AA29" s="17">
        <v>3625217.790284229</v>
      </c>
      <c r="AB29" s="17">
        <v>13493522.130770138</v>
      </c>
      <c r="AC29" s="17">
        <v>3562328.6740091154</v>
      </c>
      <c r="AD29" s="17">
        <v>3968247.6102228337</v>
      </c>
      <c r="AE29" s="17">
        <v>4030516.2841075039</v>
      </c>
      <c r="AF29" s="17">
        <v>3955847.0821845816</v>
      </c>
      <c r="AG29" s="17">
        <v>15516939.650524035</v>
      </c>
      <c r="AH29" s="17">
        <v>4305264.3994522039</v>
      </c>
      <c r="AI29" s="17">
        <v>4522306.58001146</v>
      </c>
      <c r="AJ29" s="17">
        <v>4713239.7538123485</v>
      </c>
      <c r="AK29" s="17">
        <v>4864427.0995137496</v>
      </c>
      <c r="AL29" s="17">
        <f>SUM(AH29:AK29)</f>
        <v>18405237.83278976</v>
      </c>
      <c r="AM29" s="17">
        <v>5302182.6342229676</v>
      </c>
      <c r="AN29" s="17">
        <v>5612143.4717805116</v>
      </c>
      <c r="AO29" s="17">
        <v>5785234.985398788</v>
      </c>
      <c r="AP29" s="17">
        <v>5863552.2568995263</v>
      </c>
      <c r="AQ29" s="17">
        <f>SUM(AM29:AP29)</f>
        <v>22563113.348301791</v>
      </c>
      <c r="AR29" s="112">
        <v>6225154.0064511644</v>
      </c>
      <c r="AS29" s="112">
        <v>6682402.8952090703</v>
      </c>
      <c r="AT29" s="112">
        <v>7116174.9077365585</v>
      </c>
      <c r="AU29" s="112">
        <v>7257089.1897743121</v>
      </c>
      <c r="AV29" s="112">
        <f t="shared" ref="AV29:AV43" si="102">SUM(AR29:AU29)</f>
        <v>27280820.999171104</v>
      </c>
      <c r="AW29" s="123">
        <v>7493879.3015296189</v>
      </c>
      <c r="AX29" s="123">
        <v>8183450.9296606965</v>
      </c>
      <c r="AY29" s="123">
        <v>8732585.0373937171</v>
      </c>
      <c r="AZ29" s="123">
        <v>8790225.7748207916</v>
      </c>
      <c r="BA29" s="123">
        <f t="shared" si="101"/>
        <v>33200141.043404825</v>
      </c>
      <c r="BH29" s="130"/>
      <c r="BI29" s="130"/>
      <c r="BJ29" s="130"/>
      <c r="BK29" s="130"/>
    </row>
    <row r="30" spans="1:63" s="19" customFormat="1" ht="12.95" customHeight="1" x14ac:dyDescent="0.25">
      <c r="A30" s="15"/>
      <c r="B30" s="33">
        <v>3</v>
      </c>
      <c r="C30" s="16" t="s">
        <v>30</v>
      </c>
      <c r="D30" s="17">
        <v>388.36911627380641</v>
      </c>
      <c r="E30" s="17">
        <v>399.18291998710407</v>
      </c>
      <c r="F30" s="17">
        <v>473.22105982041575</v>
      </c>
      <c r="G30" s="17">
        <v>558.2269039186732</v>
      </c>
      <c r="H30" s="17">
        <v>1818.9999999999995</v>
      </c>
      <c r="I30" s="17">
        <v>493.66033376776943</v>
      </c>
      <c r="J30" s="17">
        <v>499.74647905578951</v>
      </c>
      <c r="K30" s="17">
        <v>525.55604340323191</v>
      </c>
      <c r="L30" s="17">
        <v>546.03714377320921</v>
      </c>
      <c r="M30" s="17">
        <v>2065</v>
      </c>
      <c r="N30" s="17">
        <v>499.72587552512408</v>
      </c>
      <c r="O30" s="17">
        <v>515.10336296674859</v>
      </c>
      <c r="P30" s="17">
        <v>526.11432106184645</v>
      </c>
      <c r="Q30" s="17">
        <v>485.05644044628121</v>
      </c>
      <c r="R30" s="17">
        <v>2026.0000000000005</v>
      </c>
      <c r="S30" s="17">
        <v>473.04417427051743</v>
      </c>
      <c r="T30" s="17">
        <v>514.3218915889355</v>
      </c>
      <c r="U30" s="17">
        <v>521.00014603735747</v>
      </c>
      <c r="V30" s="17">
        <v>578.63378810318977</v>
      </c>
      <c r="W30" s="17">
        <v>2087</v>
      </c>
      <c r="X30" s="17">
        <v>526.13964934847763</v>
      </c>
      <c r="Y30" s="17">
        <v>586.32354302809654</v>
      </c>
      <c r="Z30" s="17">
        <v>577.96403844376891</v>
      </c>
      <c r="AA30" s="17">
        <v>478.5727691796568</v>
      </c>
      <c r="AB30" s="17">
        <v>2169</v>
      </c>
      <c r="AC30" s="17">
        <v>473.3303263668426</v>
      </c>
      <c r="AD30" s="17">
        <v>543.94398527052192</v>
      </c>
      <c r="AE30" s="17">
        <v>540.52235058933184</v>
      </c>
      <c r="AF30" s="17">
        <v>610.20333777330359</v>
      </c>
      <c r="AG30" s="17">
        <v>2168</v>
      </c>
      <c r="AH30" s="17">
        <v>536.07086854964223</v>
      </c>
      <c r="AI30" s="17">
        <v>531.04491640020831</v>
      </c>
      <c r="AJ30" s="17">
        <v>552.94761659354697</v>
      </c>
      <c r="AK30" s="17">
        <v>555.18485080628272</v>
      </c>
      <c r="AL30" s="17">
        <f t="shared" ref="AL30:AL43" si="103">SUM(AH30:AK30)</f>
        <v>2175.2482523496801</v>
      </c>
      <c r="AM30" s="17">
        <v>538.81965030352035</v>
      </c>
      <c r="AN30" s="17">
        <v>529.79441827792925</v>
      </c>
      <c r="AO30" s="17">
        <v>541.69937567161071</v>
      </c>
      <c r="AP30" s="17">
        <v>536.51319460187449</v>
      </c>
      <c r="AQ30" s="17">
        <f t="shared" ref="AQ30:AQ43" si="104">SUM(AM30:AP30)</f>
        <v>2146.826638854935</v>
      </c>
      <c r="AR30" s="112">
        <v>484.57734371153487</v>
      </c>
      <c r="AS30" s="112">
        <v>460.03305001195906</v>
      </c>
      <c r="AT30" s="112">
        <v>498.88066972947303</v>
      </c>
      <c r="AU30" s="112">
        <v>490.35184571023149</v>
      </c>
      <c r="AV30" s="112">
        <f t="shared" si="102"/>
        <v>1933.8429091631983</v>
      </c>
      <c r="AW30" s="123">
        <v>440.63762581303257</v>
      </c>
      <c r="AX30" s="123">
        <v>420.60074757650915</v>
      </c>
      <c r="AY30" s="123">
        <v>448.43213458006545</v>
      </c>
      <c r="AZ30" s="123">
        <v>455.27409235774218</v>
      </c>
      <c r="BA30" s="123">
        <f t="shared" si="101"/>
        <v>1764.9446003273492</v>
      </c>
      <c r="BH30" s="130"/>
      <c r="BI30" s="130"/>
      <c r="BJ30" s="130"/>
      <c r="BK30" s="130"/>
    </row>
    <row r="31" spans="1:63" s="18" customFormat="1" ht="12.95" customHeight="1" x14ac:dyDescent="0.25">
      <c r="A31" s="15"/>
      <c r="B31" s="33">
        <v>4</v>
      </c>
      <c r="C31" s="16" t="s">
        <v>31</v>
      </c>
      <c r="D31" s="17">
        <v>10342.245718620177</v>
      </c>
      <c r="E31" s="17">
        <v>11238.05709354512</v>
      </c>
      <c r="F31" s="17">
        <v>11772.075279138267</v>
      </c>
      <c r="G31" s="17">
        <v>13305.621908696441</v>
      </c>
      <c r="H31" s="17">
        <v>46658.000000000007</v>
      </c>
      <c r="I31" s="17">
        <v>13550.190415151828</v>
      </c>
      <c r="J31" s="17">
        <v>13404.562396859876</v>
      </c>
      <c r="K31" s="17">
        <v>13827.159713959414</v>
      </c>
      <c r="L31" s="17">
        <v>13666.08747402888</v>
      </c>
      <c r="M31" s="17">
        <v>54448</v>
      </c>
      <c r="N31" s="17">
        <v>16068.452579833478</v>
      </c>
      <c r="O31" s="17">
        <v>14106.845171628938</v>
      </c>
      <c r="P31" s="17">
        <v>15005.458511591471</v>
      </c>
      <c r="Q31" s="17">
        <v>14953.243736946106</v>
      </c>
      <c r="R31" s="17">
        <v>60133.999999999993</v>
      </c>
      <c r="S31" s="17">
        <v>15944.420806825874</v>
      </c>
      <c r="T31" s="17">
        <v>16835.317735417779</v>
      </c>
      <c r="U31" s="17">
        <v>16565.787848413183</v>
      </c>
      <c r="V31" s="17">
        <v>16899.47360934316</v>
      </c>
      <c r="W31" s="17">
        <v>66244.999999999985</v>
      </c>
      <c r="X31" s="17">
        <v>16457.38478445488</v>
      </c>
      <c r="Y31" s="17">
        <v>17163.393053547585</v>
      </c>
      <c r="Z31" s="17">
        <v>18998.104860326439</v>
      </c>
      <c r="AA31" s="17">
        <v>20622.117301671096</v>
      </c>
      <c r="AB31" s="17">
        <v>73241</v>
      </c>
      <c r="AC31" s="17">
        <v>21591.510663875226</v>
      </c>
      <c r="AD31" s="17">
        <v>22747.836659037392</v>
      </c>
      <c r="AE31" s="17">
        <v>22645.22635965142</v>
      </c>
      <c r="AF31" s="17">
        <v>23823.426317435853</v>
      </c>
      <c r="AG31" s="17">
        <v>90807.999999999884</v>
      </c>
      <c r="AH31" s="17">
        <v>25467.137541640401</v>
      </c>
      <c r="AI31" s="17">
        <v>24982.8281349971</v>
      </c>
      <c r="AJ31" s="17">
        <v>25960.739770051307</v>
      </c>
      <c r="AK31" s="17">
        <v>25884.310440097714</v>
      </c>
      <c r="AL31" s="17">
        <f t="shared" si="103"/>
        <v>102295.01588678652</v>
      </c>
      <c r="AM31" s="17">
        <v>26315.281748326659</v>
      </c>
      <c r="AN31" s="17">
        <v>26487.19707404634</v>
      </c>
      <c r="AO31" s="17">
        <v>26169.847181890338</v>
      </c>
      <c r="AP31" s="17">
        <v>26462.764914105712</v>
      </c>
      <c r="AQ31" s="17">
        <f t="shared" si="104"/>
        <v>105435.09091836904</v>
      </c>
      <c r="AR31" s="112">
        <v>26259.911978746695</v>
      </c>
      <c r="AS31" s="112">
        <v>27940.7780027562</v>
      </c>
      <c r="AT31" s="112">
        <v>28557.883530058338</v>
      </c>
      <c r="AU31" s="112">
        <v>28697.108381244292</v>
      </c>
      <c r="AV31" s="112">
        <f t="shared" si="102"/>
        <v>111455.68189280553</v>
      </c>
      <c r="AW31" s="123">
        <v>28784.852105413593</v>
      </c>
      <c r="AX31" s="123">
        <v>30669.636076365961</v>
      </c>
      <c r="AY31" s="123">
        <v>31796.3261629347</v>
      </c>
      <c r="AZ31" s="123">
        <v>32159.93310164506</v>
      </c>
      <c r="BA31" s="123">
        <f t="shared" si="101"/>
        <v>123410.74744635931</v>
      </c>
      <c r="BH31" s="130"/>
      <c r="BI31" s="130"/>
      <c r="BJ31" s="130"/>
      <c r="BK31" s="130"/>
    </row>
    <row r="32" spans="1:63" s="19" customFormat="1" ht="12.95" customHeight="1" x14ac:dyDescent="0.25">
      <c r="A32" s="15"/>
      <c r="B32" s="33">
        <v>5</v>
      </c>
      <c r="C32" s="16" t="s">
        <v>32</v>
      </c>
      <c r="D32" s="17">
        <v>239.10306270899835</v>
      </c>
      <c r="E32" s="17">
        <v>235.22756684208446</v>
      </c>
      <c r="F32" s="17">
        <v>235.18576643328444</v>
      </c>
      <c r="G32" s="17">
        <v>234.48360401563301</v>
      </c>
      <c r="H32" s="17">
        <v>944.00000000000023</v>
      </c>
      <c r="I32" s="17">
        <v>234.836462626486</v>
      </c>
      <c r="J32" s="17">
        <v>252.88573348314247</v>
      </c>
      <c r="K32" s="17">
        <v>256.82462333008357</v>
      </c>
      <c r="L32" s="17">
        <v>243.45318056028805</v>
      </c>
      <c r="M32" s="17">
        <v>988.00000000000011</v>
      </c>
      <c r="N32" s="17">
        <v>240.04190506991148</v>
      </c>
      <c r="O32" s="17">
        <v>266.71551325382586</v>
      </c>
      <c r="P32" s="17">
        <v>258.94593382952007</v>
      </c>
      <c r="Q32" s="17">
        <v>302.29664784674247</v>
      </c>
      <c r="R32" s="17">
        <v>1067.9999999999998</v>
      </c>
      <c r="S32" s="17">
        <v>287.90952328367445</v>
      </c>
      <c r="T32" s="17">
        <v>289.79053625604956</v>
      </c>
      <c r="U32" s="17">
        <v>256.07739778698095</v>
      </c>
      <c r="V32" s="17">
        <v>246.2225426732947</v>
      </c>
      <c r="W32" s="17">
        <v>1079.9999999999995</v>
      </c>
      <c r="X32" s="17">
        <v>290.05160240004233</v>
      </c>
      <c r="Y32" s="17">
        <v>284.34708334098053</v>
      </c>
      <c r="Z32" s="17">
        <v>281.41665903634293</v>
      </c>
      <c r="AA32" s="17">
        <v>271.18465522263403</v>
      </c>
      <c r="AB32" s="17">
        <v>1126.9999999999998</v>
      </c>
      <c r="AC32" s="17">
        <v>283.82117865981519</v>
      </c>
      <c r="AD32" s="17">
        <v>286.95756306002647</v>
      </c>
      <c r="AE32" s="17">
        <v>303.29026782143865</v>
      </c>
      <c r="AF32" s="17">
        <v>340.93099045871952</v>
      </c>
      <c r="AG32" s="17">
        <v>1215</v>
      </c>
      <c r="AH32" s="17">
        <v>319.60476082957382</v>
      </c>
      <c r="AI32" s="17">
        <v>325.09437808663495</v>
      </c>
      <c r="AJ32" s="17">
        <v>334.32695708721434</v>
      </c>
      <c r="AK32" s="17">
        <v>333.97421436698295</v>
      </c>
      <c r="AL32" s="17">
        <f t="shared" si="103"/>
        <v>1313.0003103704062</v>
      </c>
      <c r="AM32" s="17">
        <v>357.13696186448936</v>
      </c>
      <c r="AN32" s="17">
        <v>375.60943469358625</v>
      </c>
      <c r="AO32" s="17">
        <v>383.55397050530928</v>
      </c>
      <c r="AP32" s="17">
        <v>371.40390776964773</v>
      </c>
      <c r="AQ32" s="17">
        <f t="shared" si="104"/>
        <v>1487.7042748330325</v>
      </c>
      <c r="AR32" s="112">
        <v>374.90134045991357</v>
      </c>
      <c r="AS32" s="112">
        <v>358.37575010337167</v>
      </c>
      <c r="AT32" s="112">
        <v>336.57989999038801</v>
      </c>
      <c r="AU32" s="112">
        <v>335.14865724270015</v>
      </c>
      <c r="AV32" s="112">
        <f t="shared" si="102"/>
        <v>1405.0056477963735</v>
      </c>
      <c r="AW32" s="123">
        <v>339.84678711646944</v>
      </c>
      <c r="AX32" s="123">
        <v>329.21028854727882</v>
      </c>
      <c r="AY32" s="123">
        <v>310.68941778403718</v>
      </c>
      <c r="AZ32" s="123">
        <v>308.41302391594695</v>
      </c>
      <c r="BA32" s="123">
        <f t="shared" si="101"/>
        <v>1288.1595173637324</v>
      </c>
      <c r="BH32" s="130"/>
      <c r="BI32" s="130"/>
      <c r="BJ32" s="130"/>
      <c r="BK32" s="130"/>
    </row>
    <row r="33" spans="1:63" s="18" customFormat="1" ht="12.95" customHeight="1" x14ac:dyDescent="0.25">
      <c r="A33" s="15"/>
      <c r="B33" s="33">
        <v>6</v>
      </c>
      <c r="C33" s="16" t="s">
        <v>33</v>
      </c>
      <c r="D33" s="17">
        <v>78047.039927432823</v>
      </c>
      <c r="E33" s="17">
        <v>100498.33117597537</v>
      </c>
      <c r="F33" s="17">
        <v>113678.57486089123</v>
      </c>
      <c r="G33" s="17">
        <v>127091.05403570054</v>
      </c>
      <c r="H33" s="17">
        <v>419315</v>
      </c>
      <c r="I33" s="17">
        <v>107711.87274486151</v>
      </c>
      <c r="J33" s="17">
        <v>111871.39317819686</v>
      </c>
      <c r="K33" s="17">
        <v>120428.18234834305</v>
      </c>
      <c r="L33" s="17">
        <v>139713.55172859863</v>
      </c>
      <c r="M33" s="17">
        <v>479725.00000000012</v>
      </c>
      <c r="N33" s="17">
        <v>126745.67537841371</v>
      </c>
      <c r="O33" s="17">
        <v>121498.18329804114</v>
      </c>
      <c r="P33" s="17">
        <v>124203.73928381957</v>
      </c>
      <c r="Q33" s="17">
        <v>124900.40203972558</v>
      </c>
      <c r="R33" s="17">
        <v>497348</v>
      </c>
      <c r="S33" s="17">
        <v>132489.91398255341</v>
      </c>
      <c r="T33" s="17">
        <v>105382.46536849173</v>
      </c>
      <c r="U33" s="17">
        <v>127251.61511129941</v>
      </c>
      <c r="V33" s="17">
        <v>163865.00553765529</v>
      </c>
      <c r="W33" s="17">
        <v>528988.99999999988</v>
      </c>
      <c r="X33" s="17">
        <v>127949.24540150395</v>
      </c>
      <c r="Y33" s="17">
        <v>127716.39300541997</v>
      </c>
      <c r="Z33" s="17">
        <v>147871.02423441442</v>
      </c>
      <c r="AA33" s="17">
        <v>156965.33735866164</v>
      </c>
      <c r="AB33" s="17">
        <v>560502</v>
      </c>
      <c r="AC33" s="17">
        <v>145712.69207757886</v>
      </c>
      <c r="AD33" s="17">
        <v>152639.94991844633</v>
      </c>
      <c r="AE33" s="17">
        <v>145897.29119159031</v>
      </c>
      <c r="AF33" s="17">
        <v>154806.0668123845</v>
      </c>
      <c r="AG33" s="17">
        <v>599056</v>
      </c>
      <c r="AH33" s="17">
        <v>154761.43033713003</v>
      </c>
      <c r="AI33" s="17">
        <v>155522.31699523385</v>
      </c>
      <c r="AJ33" s="17">
        <v>161582.13010423997</v>
      </c>
      <c r="AK33" s="17">
        <v>168142.64897102109</v>
      </c>
      <c r="AL33" s="17">
        <f t="shared" si="103"/>
        <v>640008.52640762494</v>
      </c>
      <c r="AM33" s="17">
        <v>171405.02971379523</v>
      </c>
      <c r="AN33" s="17">
        <v>173892.37918168496</v>
      </c>
      <c r="AO33" s="17">
        <v>171671.11966418911</v>
      </c>
      <c r="AP33" s="17">
        <v>160835.33472681252</v>
      </c>
      <c r="AQ33" s="17">
        <f t="shared" si="104"/>
        <v>677803.86328648182</v>
      </c>
      <c r="AR33" s="112">
        <v>165991.89075717353</v>
      </c>
      <c r="AS33" s="112">
        <v>166987.68627151527</v>
      </c>
      <c r="AT33" s="112">
        <v>178481.07466516644</v>
      </c>
      <c r="AU33" s="112">
        <v>161161.59101774447</v>
      </c>
      <c r="AV33" s="112">
        <f t="shared" si="102"/>
        <v>672622.24271159968</v>
      </c>
      <c r="AW33" s="123">
        <v>167136.72739088643</v>
      </c>
      <c r="AX33" s="123">
        <v>163128.01857200434</v>
      </c>
      <c r="AY33" s="123">
        <v>169162.82803951093</v>
      </c>
      <c r="AZ33" s="123">
        <v>155895.59787493016</v>
      </c>
      <c r="BA33" s="123">
        <f t="shared" si="101"/>
        <v>655323.17187733192</v>
      </c>
      <c r="BH33" s="130"/>
      <c r="BI33" s="130"/>
      <c r="BJ33" s="130"/>
      <c r="BK33" s="130"/>
    </row>
    <row r="34" spans="1:63" s="19" customFormat="1" ht="12.95" customHeight="1" x14ac:dyDescent="0.25">
      <c r="A34" s="15"/>
      <c r="B34" s="33">
        <v>7</v>
      </c>
      <c r="C34" s="16" t="s">
        <v>34</v>
      </c>
      <c r="D34" s="17">
        <v>490199.61781760078</v>
      </c>
      <c r="E34" s="17">
        <v>552290.89629261754</v>
      </c>
      <c r="F34" s="17">
        <v>586416.63668504904</v>
      </c>
      <c r="G34" s="17">
        <v>602942.84920473327</v>
      </c>
      <c r="H34" s="17">
        <v>2231850.0000000009</v>
      </c>
      <c r="I34" s="17">
        <v>629957.85228836478</v>
      </c>
      <c r="J34" s="17">
        <v>716593.71519739623</v>
      </c>
      <c r="K34" s="17">
        <v>749973.61518266646</v>
      </c>
      <c r="L34" s="17">
        <v>765732.13585844962</v>
      </c>
      <c r="M34" s="17">
        <v>2862257.3185268771</v>
      </c>
      <c r="N34" s="17">
        <v>709102.98776741815</v>
      </c>
      <c r="O34" s="17">
        <v>721903.89392140543</v>
      </c>
      <c r="P34" s="17">
        <v>748921.05358321208</v>
      </c>
      <c r="Q34" s="17">
        <v>765067.06472796574</v>
      </c>
      <c r="R34" s="17">
        <v>2944995.0000000014</v>
      </c>
      <c r="S34" s="17">
        <v>746628.75901370682</v>
      </c>
      <c r="T34" s="17">
        <v>788889.09446123266</v>
      </c>
      <c r="U34" s="17">
        <v>747436.3543533769</v>
      </c>
      <c r="V34" s="17">
        <v>894449.79217168363</v>
      </c>
      <c r="W34" s="17">
        <v>3177404</v>
      </c>
      <c r="X34" s="17">
        <v>860490.56887654099</v>
      </c>
      <c r="Y34" s="17">
        <v>789812.67630618543</v>
      </c>
      <c r="Z34" s="17">
        <v>814160.99526662542</v>
      </c>
      <c r="AA34" s="17">
        <v>833090.58046100149</v>
      </c>
      <c r="AB34" s="17">
        <v>3297554.8209103537</v>
      </c>
      <c r="AC34" s="17">
        <v>966492.94897459226</v>
      </c>
      <c r="AD34" s="17">
        <v>946280.40533446032</v>
      </c>
      <c r="AE34" s="17">
        <v>824053.15608376858</v>
      </c>
      <c r="AF34" s="17">
        <v>774764.57053178619</v>
      </c>
      <c r="AG34" s="17">
        <v>3511591.0809246078</v>
      </c>
      <c r="AH34" s="17">
        <v>946018.42506576318</v>
      </c>
      <c r="AI34" s="17">
        <v>983196.56458633195</v>
      </c>
      <c r="AJ34" s="17">
        <v>1036361.943014492</v>
      </c>
      <c r="AK34" s="17">
        <v>1012828.6467560822</v>
      </c>
      <c r="AL34" s="17">
        <f t="shared" si="103"/>
        <v>3978405.5794226695</v>
      </c>
      <c r="AM34" s="17">
        <v>1117703.1334808117</v>
      </c>
      <c r="AN34" s="17">
        <v>1196134.4116894947</v>
      </c>
      <c r="AO34" s="17">
        <v>1193552.0053400334</v>
      </c>
      <c r="AP34" s="17">
        <v>1086160.0630080346</v>
      </c>
      <c r="AQ34" s="17">
        <f t="shared" si="104"/>
        <v>4593549.613518374</v>
      </c>
      <c r="AR34" s="112">
        <v>1130708.1250954634</v>
      </c>
      <c r="AS34" s="112">
        <v>1180354.262429005</v>
      </c>
      <c r="AT34" s="112">
        <v>1170560.5208108954</v>
      </c>
      <c r="AU34" s="112">
        <v>1134966.7837135745</v>
      </c>
      <c r="AV34" s="112">
        <f t="shared" si="102"/>
        <v>4616589.692048938</v>
      </c>
      <c r="AW34" s="123">
        <v>1216629.9931830086</v>
      </c>
      <c r="AX34" s="123">
        <v>1220700.3018230021</v>
      </c>
      <c r="AY34" s="123">
        <v>1247055.2945813788</v>
      </c>
      <c r="AZ34" s="123">
        <v>1218386.2166510238</v>
      </c>
      <c r="BA34" s="123">
        <f t="shared" si="101"/>
        <v>4902771.8062384129</v>
      </c>
      <c r="BH34" s="130"/>
      <c r="BI34" s="130"/>
      <c r="BJ34" s="130"/>
      <c r="BK34" s="130"/>
    </row>
    <row r="35" spans="1:63" s="18" customFormat="1" ht="12.95" customHeight="1" x14ac:dyDescent="0.25">
      <c r="A35" s="15"/>
      <c r="B35" s="33">
        <v>8</v>
      </c>
      <c r="C35" s="16" t="s">
        <v>35</v>
      </c>
      <c r="D35" s="17">
        <v>553739.54750345484</v>
      </c>
      <c r="E35" s="17">
        <v>630360.03457475384</v>
      </c>
      <c r="F35" s="17">
        <v>750136.59395773173</v>
      </c>
      <c r="G35" s="17">
        <v>656143.82396405935</v>
      </c>
      <c r="H35" s="17">
        <v>2590380</v>
      </c>
      <c r="I35" s="17">
        <v>642936.50234850438</v>
      </c>
      <c r="J35" s="17">
        <v>651066.21698305814</v>
      </c>
      <c r="K35" s="17">
        <v>601343.61401746073</v>
      </c>
      <c r="L35" s="17">
        <v>651164.66665097675</v>
      </c>
      <c r="M35" s="17">
        <v>2546511</v>
      </c>
      <c r="N35" s="17">
        <v>684239.28613888274</v>
      </c>
      <c r="O35" s="17">
        <v>754621.17457186361</v>
      </c>
      <c r="P35" s="17">
        <v>712727.10921485291</v>
      </c>
      <c r="Q35" s="17">
        <v>702340.43007440073</v>
      </c>
      <c r="R35" s="17">
        <v>2853928</v>
      </c>
      <c r="S35" s="17">
        <v>801237.45189343626</v>
      </c>
      <c r="T35" s="17">
        <v>828460.07324378216</v>
      </c>
      <c r="U35" s="17">
        <v>843043.02297841746</v>
      </c>
      <c r="V35" s="17">
        <v>825781.45188436389</v>
      </c>
      <c r="W35" s="17">
        <v>3298521.9999999995</v>
      </c>
      <c r="X35" s="17">
        <v>983503.92060404469</v>
      </c>
      <c r="Y35" s="17">
        <v>994233.02643646032</v>
      </c>
      <c r="Z35" s="17">
        <v>953917.48011666921</v>
      </c>
      <c r="AA35" s="17">
        <v>1027454.5728428258</v>
      </c>
      <c r="AB35" s="17">
        <v>3959109</v>
      </c>
      <c r="AC35" s="17">
        <v>1070574.1780073098</v>
      </c>
      <c r="AD35" s="17">
        <v>1061377.2182951611</v>
      </c>
      <c r="AE35" s="17">
        <v>1076707.9336065769</v>
      </c>
      <c r="AF35" s="17">
        <v>1197694.6700909522</v>
      </c>
      <c r="AG35" s="17">
        <v>4406354</v>
      </c>
      <c r="AH35" s="17">
        <v>1105224.3321948706</v>
      </c>
      <c r="AI35" s="17">
        <v>1165702.201205624</v>
      </c>
      <c r="AJ35" s="17">
        <v>1187724.9806043177</v>
      </c>
      <c r="AK35" s="17">
        <v>1306690.6799046502</v>
      </c>
      <c r="AL35" s="17">
        <f t="shared" si="103"/>
        <v>4765342.1939094625</v>
      </c>
      <c r="AM35" s="17">
        <v>1395413.343706826</v>
      </c>
      <c r="AN35" s="17">
        <v>1483470.4243799716</v>
      </c>
      <c r="AO35" s="17">
        <v>1454996.989748507</v>
      </c>
      <c r="AP35" s="17">
        <v>1486996.1376302892</v>
      </c>
      <c r="AQ35" s="17">
        <f t="shared" si="104"/>
        <v>5820876.8954655938</v>
      </c>
      <c r="AR35" s="112">
        <v>1521787.3713924633</v>
      </c>
      <c r="AS35" s="112">
        <v>1528030.7171338331</v>
      </c>
      <c r="AT35" s="112">
        <v>1443562.9821669213</v>
      </c>
      <c r="AU35" s="112">
        <v>1419098.5305461332</v>
      </c>
      <c r="AV35" s="112">
        <f t="shared" si="102"/>
        <v>5912479.6012393506</v>
      </c>
      <c r="AW35" s="123">
        <v>1458870.6400747488</v>
      </c>
      <c r="AX35" s="123">
        <v>1521434.9931435552</v>
      </c>
      <c r="AY35" s="123">
        <v>1422184.8507972325</v>
      </c>
      <c r="AZ35" s="123">
        <v>1417317.3378142877</v>
      </c>
      <c r="BA35" s="123">
        <f t="shared" si="101"/>
        <v>5819807.8218298238</v>
      </c>
      <c r="BH35" s="130"/>
      <c r="BI35" s="130"/>
      <c r="BJ35" s="130"/>
      <c r="BK35" s="130"/>
    </row>
    <row r="36" spans="1:63" s="19" customFormat="1" ht="12.95" customHeight="1" x14ac:dyDescent="0.25">
      <c r="A36" s="15"/>
      <c r="B36" s="33">
        <v>9</v>
      </c>
      <c r="C36" s="16" t="s">
        <v>36</v>
      </c>
      <c r="D36" s="17">
        <v>1054528.0888802139</v>
      </c>
      <c r="E36" s="17">
        <v>1373046.6723378359</v>
      </c>
      <c r="F36" s="17">
        <v>1736075.5231032749</v>
      </c>
      <c r="G36" s="17">
        <v>1669872.715678676</v>
      </c>
      <c r="H36" s="17">
        <v>5833523</v>
      </c>
      <c r="I36" s="17">
        <v>1455382.7161903838</v>
      </c>
      <c r="J36" s="17">
        <v>1463531.7985888815</v>
      </c>
      <c r="K36" s="17">
        <v>1509516.3077852468</v>
      </c>
      <c r="L36" s="17">
        <v>1622980.1774354884</v>
      </c>
      <c r="M36" s="17">
        <v>6051411</v>
      </c>
      <c r="N36" s="17">
        <v>1740159.7682131194</v>
      </c>
      <c r="O36" s="17">
        <v>1562095.2698598804</v>
      </c>
      <c r="P36" s="17">
        <v>1625035.8281361889</v>
      </c>
      <c r="Q36" s="17">
        <v>1662402.1337908101</v>
      </c>
      <c r="R36" s="17">
        <v>6589692.9999999981</v>
      </c>
      <c r="S36" s="17">
        <v>1674197.8630984887</v>
      </c>
      <c r="T36" s="17">
        <v>1954755.680439102</v>
      </c>
      <c r="U36" s="17">
        <v>1687624.260071256</v>
      </c>
      <c r="V36" s="17">
        <v>1745120.1963911527</v>
      </c>
      <c r="W36" s="17">
        <v>7061698</v>
      </c>
      <c r="X36" s="17">
        <v>2080341.6835140307</v>
      </c>
      <c r="Y36" s="17">
        <v>2222932.0603313562</v>
      </c>
      <c r="Z36" s="17">
        <v>1936996.2532009087</v>
      </c>
      <c r="AA36" s="17">
        <v>1764980.002953704</v>
      </c>
      <c r="AB36" s="17">
        <v>8005250</v>
      </c>
      <c r="AC36" s="17">
        <v>2019455.0864617701</v>
      </c>
      <c r="AD36" s="17">
        <v>1945338.8390487344</v>
      </c>
      <c r="AE36" s="17">
        <v>2018745.2519609586</v>
      </c>
      <c r="AF36" s="17">
        <v>2124171.8225285369</v>
      </c>
      <c r="AG36" s="17">
        <v>8107711</v>
      </c>
      <c r="AH36" s="17">
        <v>2143709.3604504643</v>
      </c>
      <c r="AI36" s="17">
        <v>2018018.7725671483</v>
      </c>
      <c r="AJ36" s="17">
        <v>2141016.1723935986</v>
      </c>
      <c r="AK36" s="17">
        <v>2067949.1356464329</v>
      </c>
      <c r="AL36" s="17">
        <f t="shared" si="103"/>
        <v>8370693.4410576439</v>
      </c>
      <c r="AM36" s="17">
        <v>2064436.3069797198</v>
      </c>
      <c r="AN36" s="17">
        <v>2152175.3407791965</v>
      </c>
      <c r="AO36" s="17">
        <v>2263666.0116607719</v>
      </c>
      <c r="AP36" s="17">
        <v>2196277.091008177</v>
      </c>
      <c r="AQ36" s="17">
        <f t="shared" si="104"/>
        <v>8676554.7504278645</v>
      </c>
      <c r="AR36" s="112">
        <v>2256931.6232083049</v>
      </c>
      <c r="AS36" s="112">
        <v>2340431.0540176095</v>
      </c>
      <c r="AT36" s="112">
        <v>2337615.7963113524</v>
      </c>
      <c r="AU36" s="112">
        <v>2343694.1817857111</v>
      </c>
      <c r="AV36" s="112">
        <f t="shared" si="102"/>
        <v>9278672.6553229764</v>
      </c>
      <c r="AW36" s="123">
        <v>2497101.4898176668</v>
      </c>
      <c r="AX36" s="123">
        <v>2684497.8120611715</v>
      </c>
      <c r="AY36" s="123">
        <v>2623371.2062910204</v>
      </c>
      <c r="AZ36" s="123">
        <v>2632553.897459249</v>
      </c>
      <c r="BA36" s="123">
        <f t="shared" si="101"/>
        <v>10437524.405629106</v>
      </c>
      <c r="BH36" s="130"/>
      <c r="BI36" s="130"/>
      <c r="BJ36" s="130"/>
      <c r="BK36" s="130"/>
    </row>
    <row r="37" spans="1:63" s="18" customFormat="1" ht="12.95" customHeight="1" x14ac:dyDescent="0.25">
      <c r="A37" s="15"/>
      <c r="B37" s="33">
        <v>10</v>
      </c>
      <c r="C37" s="16" t="s">
        <v>37</v>
      </c>
      <c r="D37" s="17">
        <v>121377.20068349625</v>
      </c>
      <c r="E37" s="17">
        <v>113537.38785722257</v>
      </c>
      <c r="F37" s="17">
        <v>132626.1545726629</v>
      </c>
      <c r="G37" s="17">
        <v>137797.25688661818</v>
      </c>
      <c r="H37" s="17">
        <v>505337.99999999988</v>
      </c>
      <c r="I37" s="17">
        <v>136922.06276740858</v>
      </c>
      <c r="J37" s="17">
        <v>132621.67736238457</v>
      </c>
      <c r="K37" s="17">
        <v>135485.46726826858</v>
      </c>
      <c r="L37" s="17">
        <v>153344.79260193818</v>
      </c>
      <c r="M37" s="17">
        <v>558374</v>
      </c>
      <c r="N37" s="17">
        <v>160631.53202502706</v>
      </c>
      <c r="O37" s="17">
        <v>159487.1789785756</v>
      </c>
      <c r="P37" s="17">
        <v>157127.38377635204</v>
      </c>
      <c r="Q37" s="17">
        <v>169858.90522004533</v>
      </c>
      <c r="R37" s="17">
        <v>647105</v>
      </c>
      <c r="S37" s="17">
        <v>193828.47823235954</v>
      </c>
      <c r="T37" s="17">
        <v>197966.68128135111</v>
      </c>
      <c r="U37" s="17">
        <v>187707.01860727681</v>
      </c>
      <c r="V37" s="17">
        <v>178510.82187901263</v>
      </c>
      <c r="W37" s="17">
        <v>758013.00000000012</v>
      </c>
      <c r="X37" s="17">
        <v>203019.6742917962</v>
      </c>
      <c r="Y37" s="17">
        <v>226991.18359699869</v>
      </c>
      <c r="Z37" s="17">
        <v>229433.52471361909</v>
      </c>
      <c r="AA37" s="17">
        <v>234618.61739758615</v>
      </c>
      <c r="AB37" s="17">
        <v>894063</v>
      </c>
      <c r="AC37" s="17">
        <v>241027.33290756401</v>
      </c>
      <c r="AD37" s="17">
        <v>248817.9822156193</v>
      </c>
      <c r="AE37" s="17">
        <v>250609.56066936976</v>
      </c>
      <c r="AF37" s="17">
        <v>253667.34673589625</v>
      </c>
      <c r="AG37" s="17">
        <v>994122.22252844926</v>
      </c>
      <c r="AH37" s="17">
        <v>264310.6628261538</v>
      </c>
      <c r="AI37" s="17">
        <v>268657.90339983086</v>
      </c>
      <c r="AJ37" s="17">
        <v>280887.81542493968</v>
      </c>
      <c r="AK37" s="17">
        <v>298636.63525200309</v>
      </c>
      <c r="AL37" s="17">
        <f t="shared" si="103"/>
        <v>1112493.0169029273</v>
      </c>
      <c r="AM37" s="17">
        <v>318433.59227588982</v>
      </c>
      <c r="AN37" s="17">
        <v>293685.40158158832</v>
      </c>
      <c r="AO37" s="17">
        <v>294301.35384803341</v>
      </c>
      <c r="AP37" s="17">
        <v>272237.30558967782</v>
      </c>
      <c r="AQ37" s="17">
        <f t="shared" si="104"/>
        <v>1178657.6532951894</v>
      </c>
      <c r="AR37" s="112">
        <v>271518.84956124221</v>
      </c>
      <c r="AS37" s="112">
        <v>293762.75001801888</v>
      </c>
      <c r="AT37" s="112">
        <v>320117.47038324864</v>
      </c>
      <c r="AU37" s="112">
        <v>300251.14759270125</v>
      </c>
      <c r="AV37" s="112">
        <f t="shared" si="102"/>
        <v>1185650.2175552109</v>
      </c>
      <c r="AW37" s="123">
        <v>297974.35515055177</v>
      </c>
      <c r="AX37" s="123">
        <v>311775.79307231423</v>
      </c>
      <c r="AY37" s="123">
        <v>329342.1712811992</v>
      </c>
      <c r="AZ37" s="123">
        <v>313222.5779894318</v>
      </c>
      <c r="BA37" s="123">
        <f t="shared" si="101"/>
        <v>1252314.897493497</v>
      </c>
      <c r="BH37" s="130"/>
      <c r="BI37" s="130"/>
      <c r="BJ37" s="130"/>
      <c r="BK37" s="130"/>
    </row>
    <row r="38" spans="1:63" s="19" customFormat="1" ht="12.95" customHeight="1" x14ac:dyDescent="0.25">
      <c r="A38" s="15"/>
      <c r="B38" s="33">
        <v>11</v>
      </c>
      <c r="C38" s="16" t="s">
        <v>38</v>
      </c>
      <c r="D38" s="17">
        <v>9772.6171624371946</v>
      </c>
      <c r="E38" s="17">
        <v>10760.564308229345</v>
      </c>
      <c r="F38" s="17">
        <v>13440.451650974277</v>
      </c>
      <c r="G38" s="17">
        <v>10526.36687835918</v>
      </c>
      <c r="H38" s="17">
        <v>44499.999999999993</v>
      </c>
      <c r="I38" s="17">
        <v>10959.251890435731</v>
      </c>
      <c r="J38" s="17">
        <v>11065.276432699251</v>
      </c>
      <c r="K38" s="17">
        <v>11473.630486547228</v>
      </c>
      <c r="L38" s="17">
        <v>11070.841190317786</v>
      </c>
      <c r="M38" s="17">
        <v>44568.999999999993</v>
      </c>
      <c r="N38" s="17">
        <v>11111.945040499026</v>
      </c>
      <c r="O38" s="17">
        <v>11831.247337150668</v>
      </c>
      <c r="P38" s="17">
        <v>12243.694818855542</v>
      </c>
      <c r="Q38" s="17">
        <v>12331.112803494767</v>
      </c>
      <c r="R38" s="17">
        <v>47518</v>
      </c>
      <c r="S38" s="17">
        <v>12777</v>
      </c>
      <c r="T38" s="17">
        <v>12810</v>
      </c>
      <c r="U38" s="17">
        <v>12858</v>
      </c>
      <c r="V38" s="17">
        <v>12924</v>
      </c>
      <c r="W38" s="17">
        <v>51369</v>
      </c>
      <c r="X38" s="17">
        <v>12103.081995002363</v>
      </c>
      <c r="Y38" s="17">
        <v>12291.948232105797</v>
      </c>
      <c r="Z38" s="17">
        <v>13195.828072912418</v>
      </c>
      <c r="AA38" s="17">
        <v>12336.141699979424</v>
      </c>
      <c r="AB38" s="17">
        <v>49927</v>
      </c>
      <c r="AC38" s="17">
        <v>12291.323975405487</v>
      </c>
      <c r="AD38" s="17">
        <v>12789.030147465404</v>
      </c>
      <c r="AE38" s="17">
        <v>13086.464098966744</v>
      </c>
      <c r="AF38" s="17">
        <v>13921.424426059693</v>
      </c>
      <c r="AG38" s="17">
        <v>52088.242647897336</v>
      </c>
      <c r="AH38" s="17">
        <v>12998.392187262469</v>
      </c>
      <c r="AI38" s="17">
        <v>13614.39956980788</v>
      </c>
      <c r="AJ38" s="17">
        <v>14569.873994482101</v>
      </c>
      <c r="AK38" s="17">
        <v>15070.399361092359</v>
      </c>
      <c r="AL38" s="17">
        <f t="shared" si="103"/>
        <v>56253.065112644807</v>
      </c>
      <c r="AM38" s="17">
        <v>15465.787564361932</v>
      </c>
      <c r="AN38" s="17">
        <v>15730.976856750674</v>
      </c>
      <c r="AO38" s="17">
        <v>14914.492751503585</v>
      </c>
      <c r="AP38" s="17">
        <v>13912.719443216964</v>
      </c>
      <c r="AQ38" s="17">
        <f t="shared" si="104"/>
        <v>60023.976615833155</v>
      </c>
      <c r="AR38" s="112">
        <v>13286.665433061866</v>
      </c>
      <c r="AS38" s="112">
        <v>13534.818888955315</v>
      </c>
      <c r="AT38" s="112">
        <v>13979.35593915141</v>
      </c>
      <c r="AU38" s="112">
        <v>14112.172961167931</v>
      </c>
      <c r="AV38" s="112">
        <f t="shared" si="102"/>
        <v>54913.013222336522</v>
      </c>
      <c r="AW38" s="123">
        <v>13920.859594959102</v>
      </c>
      <c r="AX38" s="123">
        <v>14219.423750907092</v>
      </c>
      <c r="AY38" s="123">
        <v>14828.496272745648</v>
      </c>
      <c r="AZ38" s="123">
        <v>14970.877714536995</v>
      </c>
      <c r="BA38" s="123">
        <f t="shared" si="101"/>
        <v>57939.657333148833</v>
      </c>
      <c r="BH38" s="130"/>
      <c r="BI38" s="130"/>
      <c r="BJ38" s="130"/>
      <c r="BK38" s="130"/>
    </row>
    <row r="39" spans="1:63" s="18" customFormat="1" ht="12.95" customHeight="1" x14ac:dyDescent="0.25">
      <c r="A39" s="15"/>
      <c r="B39" s="33">
        <v>12</v>
      </c>
      <c r="C39" s="16" t="s">
        <v>39</v>
      </c>
      <c r="D39" s="17">
        <v>85239.033746088055</v>
      </c>
      <c r="E39" s="17">
        <v>89331.465439209249</v>
      </c>
      <c r="F39" s="17">
        <v>100430.8142676014</v>
      </c>
      <c r="G39" s="17">
        <v>103979.68654710133</v>
      </c>
      <c r="H39" s="17">
        <v>378981</v>
      </c>
      <c r="I39" s="17">
        <v>98415.321907195248</v>
      </c>
      <c r="J39" s="17">
        <v>99405.064553430668</v>
      </c>
      <c r="K39" s="17">
        <v>106041.49259065518</v>
      </c>
      <c r="L39" s="17">
        <v>97189.120948718948</v>
      </c>
      <c r="M39" s="17">
        <v>401051</v>
      </c>
      <c r="N39" s="17">
        <v>100075.99999989186</v>
      </c>
      <c r="O39" s="17">
        <v>105319.99999993743</v>
      </c>
      <c r="P39" s="17">
        <v>109348.99999577993</v>
      </c>
      <c r="Q39" s="17">
        <v>113058.00000439085</v>
      </c>
      <c r="R39" s="17">
        <v>427803.00000000006</v>
      </c>
      <c r="S39" s="17">
        <v>112422.14899349651</v>
      </c>
      <c r="T39" s="17">
        <v>120396.71024765883</v>
      </c>
      <c r="U39" s="17">
        <v>120363.9283711624</v>
      </c>
      <c r="V39" s="17">
        <v>129197.21238768216</v>
      </c>
      <c r="W39" s="17">
        <v>482379.99999999988</v>
      </c>
      <c r="X39" s="17">
        <v>120219.99518914458</v>
      </c>
      <c r="Y39" s="17">
        <v>125493.38662873203</v>
      </c>
      <c r="Z39" s="17">
        <v>131955.97786308595</v>
      </c>
      <c r="AA39" s="17">
        <v>137872.64031903745</v>
      </c>
      <c r="AB39" s="17">
        <v>515542</v>
      </c>
      <c r="AC39" s="17">
        <v>153898.06849141401</v>
      </c>
      <c r="AD39" s="17">
        <v>155301.87219720407</v>
      </c>
      <c r="AE39" s="17">
        <v>154841.89279413444</v>
      </c>
      <c r="AF39" s="17">
        <v>158047.88054589258</v>
      </c>
      <c r="AG39" s="17">
        <v>622089.71402864507</v>
      </c>
      <c r="AH39" s="17">
        <v>160788.05791806249</v>
      </c>
      <c r="AI39" s="17">
        <v>159518.3615698232</v>
      </c>
      <c r="AJ39" s="17">
        <v>169717.12900312117</v>
      </c>
      <c r="AK39" s="17">
        <v>166620.9418289164</v>
      </c>
      <c r="AL39" s="17">
        <f t="shared" si="103"/>
        <v>656644.49031992326</v>
      </c>
      <c r="AM39" s="17">
        <v>159886.74818872346</v>
      </c>
      <c r="AN39" s="17">
        <v>148336.59773923428</v>
      </c>
      <c r="AO39" s="17">
        <v>148163.77225257427</v>
      </c>
      <c r="AP39" s="17">
        <v>148343.65640682838</v>
      </c>
      <c r="AQ39" s="17">
        <f t="shared" si="104"/>
        <v>604730.77458736044</v>
      </c>
      <c r="AR39" s="112">
        <v>141984.11282644983</v>
      </c>
      <c r="AS39" s="112">
        <v>135687.8523323648</v>
      </c>
      <c r="AT39" s="112">
        <v>153890.91640352531</v>
      </c>
      <c r="AU39" s="112">
        <v>159616.22942903629</v>
      </c>
      <c r="AV39" s="112">
        <f t="shared" si="102"/>
        <v>591179.11099137622</v>
      </c>
      <c r="AW39" s="123">
        <v>152103.485527271</v>
      </c>
      <c r="AX39" s="123">
        <v>144396.62824559063</v>
      </c>
      <c r="AY39" s="123">
        <v>152978.99634975952</v>
      </c>
      <c r="AZ39" s="123">
        <v>157432.44134241561</v>
      </c>
      <c r="BA39" s="123">
        <f t="shared" si="101"/>
        <v>606911.55146503681</v>
      </c>
      <c r="BH39" s="130"/>
      <c r="BI39" s="130"/>
      <c r="BJ39" s="130"/>
      <c r="BK39" s="130"/>
    </row>
    <row r="40" spans="1:63" s="19" customFormat="1" ht="12.95" customHeight="1" x14ac:dyDescent="0.25">
      <c r="A40" s="15"/>
      <c r="B40" s="33">
        <v>13</v>
      </c>
      <c r="C40" s="16" t="s">
        <v>40</v>
      </c>
      <c r="D40" s="17">
        <v>3050.84388594135</v>
      </c>
      <c r="E40" s="17">
        <v>2581.0822734741032</v>
      </c>
      <c r="F40" s="17">
        <v>2711.4527766982687</v>
      </c>
      <c r="G40" s="17">
        <v>2379.6210638862772</v>
      </c>
      <c r="H40" s="17">
        <v>10723</v>
      </c>
      <c r="I40" s="17">
        <v>2583.7172764847764</v>
      </c>
      <c r="J40" s="17">
        <v>2677.1072308829948</v>
      </c>
      <c r="K40" s="17">
        <v>2950.1677562797295</v>
      </c>
      <c r="L40" s="17">
        <v>2634.0077363524983</v>
      </c>
      <c r="M40" s="17">
        <v>10845</v>
      </c>
      <c r="N40" s="17">
        <v>2594.1139415438784</v>
      </c>
      <c r="O40" s="17">
        <v>3035.9447497022616</v>
      </c>
      <c r="P40" s="17">
        <v>3091.7081442258605</v>
      </c>
      <c r="Q40" s="17">
        <v>2913.2331645280005</v>
      </c>
      <c r="R40" s="17">
        <v>11635.000000000002</v>
      </c>
      <c r="S40" s="17">
        <v>3450.0670430090872</v>
      </c>
      <c r="T40" s="17">
        <v>3599.253160624557</v>
      </c>
      <c r="U40" s="17">
        <v>3120.7626253326212</v>
      </c>
      <c r="V40" s="17">
        <v>2503.9171710337346</v>
      </c>
      <c r="W40" s="17">
        <v>12674</v>
      </c>
      <c r="X40" s="17">
        <v>3113.753168250591</v>
      </c>
      <c r="Y40" s="17">
        <v>3220.9251699935003</v>
      </c>
      <c r="Z40" s="17">
        <v>3346.7718287392604</v>
      </c>
      <c r="AA40" s="17">
        <v>2903.5498330166488</v>
      </c>
      <c r="AB40" s="17">
        <v>12585</v>
      </c>
      <c r="AC40" s="17">
        <v>3085.7894231689947</v>
      </c>
      <c r="AD40" s="17">
        <v>3316.9768863251215</v>
      </c>
      <c r="AE40" s="17">
        <v>3677.4588263510936</v>
      </c>
      <c r="AF40" s="17">
        <v>3694.7748641547892</v>
      </c>
      <c r="AG40" s="17">
        <v>13775</v>
      </c>
      <c r="AH40" s="17">
        <v>3953.2745760957027</v>
      </c>
      <c r="AI40" s="17">
        <v>3631.3050451937397</v>
      </c>
      <c r="AJ40" s="17">
        <v>3710.3401322729396</v>
      </c>
      <c r="AK40" s="17">
        <v>3491.4846700796784</v>
      </c>
      <c r="AL40" s="17">
        <f t="shared" si="103"/>
        <v>14786.404423642061</v>
      </c>
      <c r="AM40" s="17">
        <v>3621.8814273719167</v>
      </c>
      <c r="AN40" s="17">
        <v>3700.5232127629697</v>
      </c>
      <c r="AO40" s="17">
        <v>3823.746811997341</v>
      </c>
      <c r="AP40" s="17">
        <v>3967.9457034082584</v>
      </c>
      <c r="AQ40" s="17">
        <f t="shared" si="104"/>
        <v>15114.097155540487</v>
      </c>
      <c r="AR40" s="112">
        <v>3992.1592191152517</v>
      </c>
      <c r="AS40" s="112">
        <v>4144.6157875340432</v>
      </c>
      <c r="AT40" s="112">
        <v>4400.614936316375</v>
      </c>
      <c r="AU40" s="112">
        <v>4556.5751015908791</v>
      </c>
      <c r="AV40" s="112">
        <f t="shared" si="102"/>
        <v>17093.965044556549</v>
      </c>
      <c r="AW40" s="123">
        <v>4584.4106720974842</v>
      </c>
      <c r="AX40" s="123">
        <v>4854.56632547565</v>
      </c>
      <c r="AY40" s="123">
        <v>4643.0597000785829</v>
      </c>
      <c r="AZ40" s="123">
        <v>4561.12904818072</v>
      </c>
      <c r="BA40" s="123">
        <f t="shared" si="101"/>
        <v>18643.165745832437</v>
      </c>
      <c r="BH40" s="130"/>
      <c r="BI40" s="130"/>
      <c r="BJ40" s="130"/>
      <c r="BK40" s="130"/>
    </row>
    <row r="41" spans="1:63" s="18" customFormat="1" ht="12.95" customHeight="1" x14ac:dyDescent="0.25">
      <c r="A41" s="15"/>
      <c r="B41" s="33">
        <v>14</v>
      </c>
      <c r="C41" s="16" t="s">
        <v>41</v>
      </c>
      <c r="D41" s="17">
        <v>11053.292220349862</v>
      </c>
      <c r="E41" s="17">
        <v>13676.493964243853</v>
      </c>
      <c r="F41" s="17">
        <v>15325.296220035998</v>
      </c>
      <c r="G41" s="17">
        <v>13403.917595370289</v>
      </c>
      <c r="H41" s="17">
        <v>53459</v>
      </c>
      <c r="I41" s="17">
        <v>12558.173852298738</v>
      </c>
      <c r="J41" s="17">
        <v>14131.553263356491</v>
      </c>
      <c r="K41" s="17">
        <v>16775.217002716228</v>
      </c>
      <c r="L41" s="17">
        <v>16052.055881628554</v>
      </c>
      <c r="M41" s="17">
        <v>59517.000000000015</v>
      </c>
      <c r="N41" s="17">
        <v>17849.356247599619</v>
      </c>
      <c r="O41" s="17">
        <v>16062.923750028011</v>
      </c>
      <c r="P41" s="17">
        <v>15883.531589904265</v>
      </c>
      <c r="Q41" s="17">
        <v>14182.188412468106</v>
      </c>
      <c r="R41" s="17">
        <v>63978</v>
      </c>
      <c r="S41" s="17">
        <v>13788.117137100659</v>
      </c>
      <c r="T41" s="17">
        <v>13719.576354984667</v>
      </c>
      <c r="U41" s="17">
        <v>18859.721928794912</v>
      </c>
      <c r="V41" s="17">
        <v>20736.584579119772</v>
      </c>
      <c r="W41" s="17">
        <v>67104</v>
      </c>
      <c r="X41" s="17">
        <v>16711.386400611314</v>
      </c>
      <c r="Y41" s="17">
        <v>17779.859020554501</v>
      </c>
      <c r="Z41" s="17">
        <v>18795.898188171766</v>
      </c>
      <c r="AA41" s="17">
        <v>20451.856390662415</v>
      </c>
      <c r="AB41" s="17">
        <v>73739</v>
      </c>
      <c r="AC41" s="17">
        <v>20169.595816358884</v>
      </c>
      <c r="AD41" s="17">
        <v>20038.403062578451</v>
      </c>
      <c r="AE41" s="17">
        <v>20530.346944913232</v>
      </c>
      <c r="AF41" s="17">
        <v>19638.166322885325</v>
      </c>
      <c r="AG41" s="17">
        <v>80376.512146735884</v>
      </c>
      <c r="AH41" s="17">
        <v>20341.803745524274</v>
      </c>
      <c r="AI41" s="17">
        <v>20653.079206988736</v>
      </c>
      <c r="AJ41" s="17">
        <v>21352.782864084216</v>
      </c>
      <c r="AK41" s="17">
        <v>21293.78169539107</v>
      </c>
      <c r="AL41" s="17">
        <f t="shared" si="103"/>
        <v>83641.447511988299</v>
      </c>
      <c r="AM41" s="17">
        <v>20783.523550738581</v>
      </c>
      <c r="AN41" s="17">
        <v>21742.881129823694</v>
      </c>
      <c r="AO41" s="17">
        <v>21031.202078276801</v>
      </c>
      <c r="AP41" s="17">
        <v>21531.673989250885</v>
      </c>
      <c r="AQ41" s="17">
        <f t="shared" si="104"/>
        <v>85089.280748089965</v>
      </c>
      <c r="AR41" s="112">
        <v>21818.88839355547</v>
      </c>
      <c r="AS41" s="112">
        <v>21899.730147249087</v>
      </c>
      <c r="AT41" s="112">
        <v>21914.801979531025</v>
      </c>
      <c r="AU41" s="112">
        <v>22018.81992968281</v>
      </c>
      <c r="AV41" s="112">
        <f t="shared" si="102"/>
        <v>87652.240450018391</v>
      </c>
      <c r="AW41" s="123">
        <v>22305.455239557166</v>
      </c>
      <c r="AX41" s="123">
        <v>23038.667842535015</v>
      </c>
      <c r="AY41" s="123">
        <v>22617.839849536413</v>
      </c>
      <c r="AZ41" s="123">
        <v>22572.517317332316</v>
      </c>
      <c r="BA41" s="123">
        <f t="shared" si="101"/>
        <v>90534.480248960899</v>
      </c>
      <c r="BH41" s="130"/>
      <c r="BI41" s="130"/>
      <c r="BJ41" s="130"/>
      <c r="BK41" s="130"/>
    </row>
    <row r="42" spans="1:63" s="19" customFormat="1" ht="12.95" customHeight="1" x14ac:dyDescent="0.25">
      <c r="A42" s="15"/>
      <c r="B42" s="33">
        <v>15</v>
      </c>
      <c r="C42" s="16" t="s">
        <v>42</v>
      </c>
      <c r="D42" s="17">
        <v>20813.084184946005</v>
      </c>
      <c r="E42" s="17">
        <v>24314.762941164467</v>
      </c>
      <c r="F42" s="17">
        <v>24569.372918402154</v>
      </c>
      <c r="G42" s="17">
        <v>24307.779955487364</v>
      </c>
      <c r="H42" s="17">
        <v>94004.999999999985</v>
      </c>
      <c r="I42" s="17">
        <v>25217.224654473626</v>
      </c>
      <c r="J42" s="17">
        <v>23563.264287149086</v>
      </c>
      <c r="K42" s="17">
        <v>23481.821349674985</v>
      </c>
      <c r="L42" s="17">
        <v>23899.689708702321</v>
      </c>
      <c r="M42" s="17">
        <v>96162.000000000015</v>
      </c>
      <c r="N42" s="17">
        <v>23605.687404135126</v>
      </c>
      <c r="O42" s="17">
        <v>23756.627257050161</v>
      </c>
      <c r="P42" s="17">
        <v>25697.145837049702</v>
      </c>
      <c r="Q42" s="17">
        <v>28560.539501765015</v>
      </c>
      <c r="R42" s="17">
        <v>101620</v>
      </c>
      <c r="S42" s="17">
        <v>25667.428395906496</v>
      </c>
      <c r="T42" s="17">
        <v>25896.738046590563</v>
      </c>
      <c r="U42" s="17">
        <v>27930.560083092809</v>
      </c>
      <c r="V42" s="17">
        <v>29301.273474410129</v>
      </c>
      <c r="W42" s="17">
        <v>108796</v>
      </c>
      <c r="X42" s="17">
        <v>30270.622335185115</v>
      </c>
      <c r="Y42" s="17">
        <v>26185.388398564963</v>
      </c>
      <c r="Z42" s="17">
        <v>26202.0050311821</v>
      </c>
      <c r="AA42" s="17">
        <v>24688.98423506783</v>
      </c>
      <c r="AB42" s="17">
        <v>107347</v>
      </c>
      <c r="AC42" s="17">
        <v>25535.489356323127</v>
      </c>
      <c r="AD42" s="17">
        <v>29008.382610617966</v>
      </c>
      <c r="AE42" s="17">
        <v>28256.720239879138</v>
      </c>
      <c r="AF42" s="17">
        <v>29019.407793179733</v>
      </c>
      <c r="AG42" s="17">
        <v>111819.99999999997</v>
      </c>
      <c r="AH42" s="17">
        <v>29218.177425981856</v>
      </c>
      <c r="AI42" s="17">
        <v>29244.98408632815</v>
      </c>
      <c r="AJ42" s="17">
        <v>29950.674025814315</v>
      </c>
      <c r="AK42" s="17">
        <v>30226.750970440749</v>
      </c>
      <c r="AL42" s="17">
        <f t="shared" si="103"/>
        <v>118640.58650856506</v>
      </c>
      <c r="AM42" s="17">
        <v>30965.721278395689</v>
      </c>
      <c r="AN42" s="17">
        <v>31742.714373948213</v>
      </c>
      <c r="AO42" s="17">
        <v>33492.015970387969</v>
      </c>
      <c r="AP42" s="17">
        <v>32386.111445106631</v>
      </c>
      <c r="AQ42" s="17">
        <f t="shared" si="104"/>
        <v>128586.56306783849</v>
      </c>
      <c r="AR42" s="112">
        <v>31190.484869109594</v>
      </c>
      <c r="AS42" s="112">
        <v>32869.080659982028</v>
      </c>
      <c r="AT42" s="112">
        <v>36003.981323749496</v>
      </c>
      <c r="AU42" s="112">
        <v>37617.629649137947</v>
      </c>
      <c r="AV42" s="112">
        <f t="shared" si="102"/>
        <v>137681.17650197906</v>
      </c>
      <c r="AW42" s="123">
        <v>36423.105518736287</v>
      </c>
      <c r="AX42" s="123">
        <v>34331.546564352633</v>
      </c>
      <c r="AY42" s="123">
        <v>38356.054145440066</v>
      </c>
      <c r="AZ42" s="123">
        <v>40306.65210749719</v>
      </c>
      <c r="BA42" s="123">
        <f t="shared" si="101"/>
        <v>149417.35833602617</v>
      </c>
      <c r="BH42" s="130"/>
      <c r="BI42" s="130"/>
      <c r="BJ42" s="130"/>
      <c r="BK42" s="130"/>
    </row>
    <row r="43" spans="1:63" s="18" customFormat="1" ht="12.95" customHeight="1" x14ac:dyDescent="0.25">
      <c r="A43" s="15"/>
      <c r="B43" s="33">
        <v>16</v>
      </c>
      <c r="C43" s="16" t="s">
        <v>43</v>
      </c>
      <c r="D43" s="17">
        <v>36925</v>
      </c>
      <c r="E43" s="17">
        <v>38218</v>
      </c>
      <c r="F43" s="17">
        <v>41547</v>
      </c>
      <c r="G43" s="17">
        <v>39694</v>
      </c>
      <c r="H43" s="17">
        <v>156384</v>
      </c>
      <c r="I43" s="17">
        <v>37875.216508055259</v>
      </c>
      <c r="J43" s="17">
        <v>39765.501418345564</v>
      </c>
      <c r="K43" s="17">
        <v>44446.775446478561</v>
      </c>
      <c r="L43" s="17">
        <v>44802.506627120609</v>
      </c>
      <c r="M43" s="17">
        <v>166890</v>
      </c>
      <c r="N43" s="17">
        <v>45128.347142390056</v>
      </c>
      <c r="O43" s="17">
        <v>47927.603708531933</v>
      </c>
      <c r="P43" s="17">
        <v>50381.389228801781</v>
      </c>
      <c r="Q43" s="17">
        <v>36942.659920276245</v>
      </c>
      <c r="R43" s="17">
        <v>180380</v>
      </c>
      <c r="S43" s="17">
        <v>51328.258664337613</v>
      </c>
      <c r="T43" s="17">
        <v>53692.005669596372</v>
      </c>
      <c r="U43" s="17">
        <v>48762.499473151722</v>
      </c>
      <c r="V43" s="17">
        <v>37078.236192914279</v>
      </c>
      <c r="W43" s="17">
        <v>190860.99999999997</v>
      </c>
      <c r="X43" s="17">
        <v>53523.629253403524</v>
      </c>
      <c r="Y43" s="17">
        <v>52849.084005535289</v>
      </c>
      <c r="Z43" s="17">
        <v>60793.010244714846</v>
      </c>
      <c r="AA43" s="17">
        <v>43326.276496346283</v>
      </c>
      <c r="AB43" s="17">
        <v>210491.99999999994</v>
      </c>
      <c r="AC43" s="17">
        <v>45013.52763925639</v>
      </c>
      <c r="AD43" s="17">
        <v>51990.147333129215</v>
      </c>
      <c r="AE43" s="17">
        <v>65524.310548505258</v>
      </c>
      <c r="AF43" s="17">
        <v>57009.014479109152</v>
      </c>
      <c r="AG43" s="17">
        <v>219537</v>
      </c>
      <c r="AH43" s="17">
        <v>54607.382691230159</v>
      </c>
      <c r="AI43" s="17">
        <v>57393.229965398656</v>
      </c>
      <c r="AJ43" s="17">
        <v>64587.228172567622</v>
      </c>
      <c r="AK43" s="17">
        <v>57713.495801820456</v>
      </c>
      <c r="AL43" s="17">
        <f t="shared" si="103"/>
        <v>234301.33663101689</v>
      </c>
      <c r="AM43" s="17">
        <v>60572.072951362628</v>
      </c>
      <c r="AN43" s="17">
        <v>61925.179220104823</v>
      </c>
      <c r="AO43" s="17">
        <v>65617.650091130476</v>
      </c>
      <c r="AP43" s="17">
        <v>70117.62703725879</v>
      </c>
      <c r="AQ43" s="17">
        <f t="shared" si="104"/>
        <v>258232.52929985672</v>
      </c>
      <c r="AR43" s="112">
        <v>71680.597799370647</v>
      </c>
      <c r="AS43" s="112">
        <v>71935.644317937316</v>
      </c>
      <c r="AT43" s="112">
        <v>68288.619946108185</v>
      </c>
      <c r="AU43" s="112">
        <v>66101.798992386539</v>
      </c>
      <c r="AV43" s="112">
        <f t="shared" si="102"/>
        <v>278006.66105580272</v>
      </c>
      <c r="AW43" s="123">
        <v>67046.125555892126</v>
      </c>
      <c r="AX43" s="123">
        <v>71372.722440721715</v>
      </c>
      <c r="AY43" s="123">
        <v>70317.71883571017</v>
      </c>
      <c r="AZ43" s="123">
        <v>71361.553588217372</v>
      </c>
      <c r="BA43" s="123">
        <f t="shared" si="101"/>
        <v>280098.12042054138</v>
      </c>
      <c r="BH43" s="130"/>
      <c r="BI43" s="130"/>
      <c r="BJ43" s="130"/>
      <c r="BK43" s="130"/>
    </row>
    <row r="44" spans="1:63" s="14" customFormat="1" ht="12.95" customHeight="1" x14ac:dyDescent="0.25">
      <c r="A44" s="20" t="s">
        <v>44</v>
      </c>
      <c r="B44" s="34" t="s">
        <v>45</v>
      </c>
      <c r="C44" s="12"/>
      <c r="D44" s="21">
        <f>D45+D46</f>
        <v>30772.161674613948</v>
      </c>
      <c r="E44" s="21">
        <f t="shared" ref="E44:AB44" si="105">E45+E46</f>
        <v>33200.803630673188</v>
      </c>
      <c r="F44" s="21">
        <f t="shared" si="105"/>
        <v>34056.060837789912</v>
      </c>
      <c r="G44" s="21">
        <f t="shared" si="105"/>
        <v>35423.800955481296</v>
      </c>
      <c r="H44" s="21">
        <f t="shared" si="105"/>
        <v>133452.82709855834</v>
      </c>
      <c r="I44" s="21">
        <f t="shared" si="105"/>
        <v>35188.636829979623</v>
      </c>
      <c r="J44" s="21">
        <f t="shared" si="105"/>
        <v>34002.876424442671</v>
      </c>
      <c r="K44" s="21">
        <f t="shared" si="105"/>
        <v>33223.077943174889</v>
      </c>
      <c r="L44" s="21">
        <f t="shared" si="105"/>
        <v>33897.076478164949</v>
      </c>
      <c r="M44" s="21">
        <f t="shared" si="105"/>
        <v>136311.66767576215</v>
      </c>
      <c r="N44" s="21">
        <f t="shared" si="105"/>
        <v>36810.103552736124</v>
      </c>
      <c r="O44" s="21">
        <f t="shared" si="105"/>
        <v>37249.016932209241</v>
      </c>
      <c r="P44" s="21">
        <f t="shared" si="105"/>
        <v>38183.06405829265</v>
      </c>
      <c r="Q44" s="21">
        <f t="shared" si="105"/>
        <v>39036.176505552845</v>
      </c>
      <c r="R44" s="21">
        <f t="shared" si="105"/>
        <v>151278.36104879086</v>
      </c>
      <c r="S44" s="21">
        <f t="shared" si="105"/>
        <v>37889.324225967503</v>
      </c>
      <c r="T44" s="21">
        <f t="shared" si="105"/>
        <v>38993.58954534481</v>
      </c>
      <c r="U44" s="21">
        <f t="shared" si="105"/>
        <v>40752.771288181029</v>
      </c>
      <c r="V44" s="21">
        <f t="shared" si="105"/>
        <v>43884.133714537544</v>
      </c>
      <c r="W44" s="21">
        <f t="shared" si="105"/>
        <v>161519.81877403089</v>
      </c>
      <c r="X44" s="21">
        <f t="shared" si="105"/>
        <v>43785.323729363256</v>
      </c>
      <c r="Y44" s="21">
        <f t="shared" si="105"/>
        <v>43225.404029600861</v>
      </c>
      <c r="Z44" s="21">
        <f t="shared" si="105"/>
        <v>46986.765231783836</v>
      </c>
      <c r="AA44" s="21">
        <f t="shared" si="105"/>
        <v>47312.569066314521</v>
      </c>
      <c r="AB44" s="21">
        <f t="shared" si="105"/>
        <v>181310.06205706246</v>
      </c>
      <c r="AC44" s="21">
        <v>47176.384842060594</v>
      </c>
      <c r="AD44" s="21">
        <v>47382.080049263081</v>
      </c>
      <c r="AE44" s="21">
        <v>46567.957802468343</v>
      </c>
      <c r="AF44" s="21">
        <v>48382.073756267804</v>
      </c>
      <c r="AG44" s="21">
        <v>189508.49645005984</v>
      </c>
      <c r="AH44" s="21">
        <f>SUM(AH45:AH46)</f>
        <v>50983.691779369488</v>
      </c>
      <c r="AI44" s="21">
        <f t="shared" ref="AI44:AK44" si="106">SUM(AI45:AI46)</f>
        <v>55717.377823694798</v>
      </c>
      <c r="AJ44" s="21">
        <f t="shared" si="106"/>
        <v>54752.487824557407</v>
      </c>
      <c r="AK44" s="21">
        <f t="shared" si="106"/>
        <v>75354.895443941321</v>
      </c>
      <c r="AL44" s="21">
        <f t="shared" ref="AL44:AL53" si="107">SUM(AH44:AK44)</f>
        <v>236808.452871563</v>
      </c>
      <c r="AM44" s="21">
        <f>SUM(AM45:AM46)</f>
        <v>79990.235846440832</v>
      </c>
      <c r="AN44" s="21">
        <f t="shared" ref="AN44:AP44" si="108">SUM(AN45:AN46)</f>
        <v>64790.665063870714</v>
      </c>
      <c r="AO44" s="21">
        <f t="shared" si="108"/>
        <v>64037.686777682335</v>
      </c>
      <c r="AP44" s="21">
        <f t="shared" si="108"/>
        <v>92299.220375421006</v>
      </c>
      <c r="AQ44" s="21">
        <f>SUM(AM44:AP44)</f>
        <v>301117.80806341488</v>
      </c>
      <c r="AR44" s="21">
        <f>SUM(AR45:AR46)</f>
        <v>100828.30505371201</v>
      </c>
      <c r="AS44" s="21">
        <f t="shared" ref="AS44:AU44" si="109">SUM(AS45:AS46)</f>
        <v>103795.25606594884</v>
      </c>
      <c r="AT44" s="21">
        <f t="shared" si="109"/>
        <v>108895.14358073214</v>
      </c>
      <c r="AU44" s="21">
        <f t="shared" si="109"/>
        <v>112975.48224093948</v>
      </c>
      <c r="AV44" s="113">
        <f t="shared" ref="AV44" si="110">SUM(AV45:AV46)</f>
        <v>426494.18694133247</v>
      </c>
      <c r="AW44" s="124">
        <f>SUM(AW45:AW46)</f>
        <v>119734.99348621257</v>
      </c>
      <c r="AX44" s="124">
        <f>SUM(AX45:AX46)</f>
        <v>125037.15963074454</v>
      </c>
      <c r="AY44" s="124">
        <f>SUM(AY45:AY46)</f>
        <v>128399.64783086783</v>
      </c>
      <c r="AZ44" s="124">
        <f>SUM(AZ45:AZ46)</f>
        <v>120150.99796603876</v>
      </c>
      <c r="BA44" s="124">
        <f>SUM(AW44:AZ44)</f>
        <v>493322.79891386372</v>
      </c>
      <c r="BH44" s="130"/>
      <c r="BI44" s="130"/>
      <c r="BJ44" s="130"/>
      <c r="BK44" s="130"/>
    </row>
    <row r="45" spans="1:63" s="18" customFormat="1" ht="12.95" customHeight="1" x14ac:dyDescent="0.25">
      <c r="A45" s="15"/>
      <c r="B45" s="33">
        <v>1</v>
      </c>
      <c r="C45" s="16" t="s">
        <v>46</v>
      </c>
      <c r="D45" s="17">
        <v>26403.929965984324</v>
      </c>
      <c r="E45" s="17">
        <v>28394.381947197602</v>
      </c>
      <c r="F45" s="17">
        <v>28581.113948371847</v>
      </c>
      <c r="G45" s="17">
        <v>28363.401237004568</v>
      </c>
      <c r="H45" s="17">
        <v>111742.82709855834</v>
      </c>
      <c r="I45" s="17">
        <v>28375.838722848934</v>
      </c>
      <c r="J45" s="17">
        <v>27268.509120440296</v>
      </c>
      <c r="K45" s="17">
        <v>26905.640607375168</v>
      </c>
      <c r="L45" s="17">
        <v>27140.679225097734</v>
      </c>
      <c r="M45" s="17">
        <v>109690.66767576213</v>
      </c>
      <c r="N45" s="17">
        <v>30424.975202079309</v>
      </c>
      <c r="O45" s="17">
        <v>30990.078459308374</v>
      </c>
      <c r="P45" s="17">
        <v>31888.776120248451</v>
      </c>
      <c r="Q45" s="17">
        <v>32355.531267154725</v>
      </c>
      <c r="R45" s="17">
        <v>125659.36104879086</v>
      </c>
      <c r="S45" s="17">
        <v>28926.607009344283</v>
      </c>
      <c r="T45" s="17">
        <v>31007.086645702137</v>
      </c>
      <c r="U45" s="17">
        <v>33496.755544154395</v>
      </c>
      <c r="V45" s="17">
        <v>36185.369574830067</v>
      </c>
      <c r="W45" s="17">
        <v>129615.81877403088</v>
      </c>
      <c r="X45" s="17">
        <v>34610.766348062731</v>
      </c>
      <c r="Y45" s="17">
        <v>35154.39181344791</v>
      </c>
      <c r="Z45" s="17">
        <v>35128.429097889333</v>
      </c>
      <c r="AA45" s="17">
        <v>35633.474797662493</v>
      </c>
      <c r="AB45" s="17">
        <f>SUM(X45:AA45)</f>
        <v>140527.06205706246</v>
      </c>
      <c r="AC45" s="17">
        <v>35171.312609566892</v>
      </c>
      <c r="AD45" s="17">
        <v>35217.552428717601</v>
      </c>
      <c r="AE45" s="17">
        <v>36075.055089088572</v>
      </c>
      <c r="AF45" s="17">
        <v>36992.118311118902</v>
      </c>
      <c r="AG45" s="17">
        <v>143456.03843849199</v>
      </c>
      <c r="AH45" s="17">
        <v>37576.633107493872</v>
      </c>
      <c r="AI45" s="17">
        <v>41348.364877772365</v>
      </c>
      <c r="AJ45" s="17">
        <v>41678.803729766987</v>
      </c>
      <c r="AK45" s="17">
        <v>61275.481424228012</v>
      </c>
      <c r="AL45" s="17">
        <f t="shared" si="107"/>
        <v>181879.28313926124</v>
      </c>
      <c r="AM45" s="17">
        <v>65969.303770329483</v>
      </c>
      <c r="AN45" s="17">
        <v>50509.996623142615</v>
      </c>
      <c r="AO45" s="17">
        <v>49649.761377336567</v>
      </c>
      <c r="AP45" s="17">
        <v>78712.450199542232</v>
      </c>
      <c r="AQ45" s="17">
        <f>SUM(AM45:AP45)</f>
        <v>244841.51197035093</v>
      </c>
      <c r="AR45" s="119">
        <v>85867.894198099224</v>
      </c>
      <c r="AS45" s="119">
        <v>88362.496420854979</v>
      </c>
      <c r="AT45" s="120">
        <v>93256.493019971531</v>
      </c>
      <c r="AU45" s="120">
        <v>97093.603122461354</v>
      </c>
      <c r="AV45" s="120">
        <f>SUM(AR45:AU45)</f>
        <v>364580.48676138709</v>
      </c>
      <c r="AW45" s="128">
        <v>103499.0278530068</v>
      </c>
      <c r="AX45" s="128">
        <v>108076.53457874813</v>
      </c>
      <c r="AY45" s="128">
        <v>111223.10723770948</v>
      </c>
      <c r="AZ45" s="128">
        <v>102678.11395333477</v>
      </c>
      <c r="BA45" s="128">
        <f>SUM(AW45:AZ45)</f>
        <v>425476.78362279921</v>
      </c>
      <c r="BH45" s="130"/>
      <c r="BI45" s="130"/>
      <c r="BJ45" s="130"/>
      <c r="BK45" s="130"/>
    </row>
    <row r="46" spans="1:63" s="19" customFormat="1" ht="12.95" customHeight="1" x14ac:dyDescent="0.25">
      <c r="A46" s="15"/>
      <c r="B46" s="33">
        <v>2</v>
      </c>
      <c r="C46" s="16" t="s">
        <v>47</v>
      </c>
      <c r="D46" s="17">
        <v>4368.2317086296243</v>
      </c>
      <c r="E46" s="17">
        <v>4806.4216834755844</v>
      </c>
      <c r="F46" s="17">
        <v>5474.9468894180618</v>
      </c>
      <c r="G46" s="17">
        <v>7060.3997184767304</v>
      </c>
      <c r="H46" s="17">
        <v>21710</v>
      </c>
      <c r="I46" s="17">
        <v>6812.7981071306885</v>
      </c>
      <c r="J46" s="17">
        <v>6734.3673040023714</v>
      </c>
      <c r="K46" s="17">
        <v>6317.4373357997192</v>
      </c>
      <c r="L46" s="17">
        <v>6756.3972530672181</v>
      </c>
      <c r="M46" s="17">
        <v>26621</v>
      </c>
      <c r="N46" s="17">
        <v>6385.128350656817</v>
      </c>
      <c r="O46" s="17">
        <v>6258.9384729008634</v>
      </c>
      <c r="P46" s="17">
        <v>6294.2879380441982</v>
      </c>
      <c r="Q46" s="17">
        <v>6680.6452383981195</v>
      </c>
      <c r="R46" s="17">
        <v>25619</v>
      </c>
      <c r="S46" s="17">
        <v>8962.7172166232194</v>
      </c>
      <c r="T46" s="17">
        <v>7986.5028996426754</v>
      </c>
      <c r="U46" s="17">
        <v>7256.0157440266312</v>
      </c>
      <c r="V46" s="17">
        <v>7698.7641397074776</v>
      </c>
      <c r="W46" s="17">
        <v>31904.000000000004</v>
      </c>
      <c r="X46" s="17">
        <v>9174.5573813005212</v>
      </c>
      <c r="Y46" s="17">
        <v>8071.0122161529544</v>
      </c>
      <c r="Z46" s="17">
        <v>11858.336133894501</v>
      </c>
      <c r="AA46" s="17">
        <v>11679.094268652025</v>
      </c>
      <c r="AB46" s="17">
        <v>40783</v>
      </c>
      <c r="AC46" s="17">
        <v>12005.0722324937</v>
      </c>
      <c r="AD46" s="17">
        <v>12164.527620545483</v>
      </c>
      <c r="AE46" s="17">
        <v>10492.902713379774</v>
      </c>
      <c r="AF46" s="17">
        <v>11389.955445148902</v>
      </c>
      <c r="AG46" s="17">
        <v>46052.458011567855</v>
      </c>
      <c r="AH46" s="17">
        <v>13407.058671875613</v>
      </c>
      <c r="AI46" s="17">
        <v>14369.01294592243</v>
      </c>
      <c r="AJ46" s="17">
        <v>13073.68409479042</v>
      </c>
      <c r="AK46" s="17">
        <v>14079.414019713304</v>
      </c>
      <c r="AL46" s="17">
        <f t="shared" si="107"/>
        <v>54929.169732301765</v>
      </c>
      <c r="AM46" s="17">
        <v>14020.932076111341</v>
      </c>
      <c r="AN46" s="17">
        <v>14280.668440728097</v>
      </c>
      <c r="AO46" s="17">
        <v>14387.925400345768</v>
      </c>
      <c r="AP46" s="17">
        <v>13586.770175878779</v>
      </c>
      <c r="AQ46" s="17">
        <f t="shared" ref="AQ46:AQ48" si="111">SUM(AM46:AP46)</f>
        <v>56276.296093063989</v>
      </c>
      <c r="AR46" s="17">
        <v>14960.410855612787</v>
      </c>
      <c r="AS46" s="17">
        <v>15432.759645093862</v>
      </c>
      <c r="AT46" s="112">
        <v>15638.650560760603</v>
      </c>
      <c r="AU46" s="112">
        <v>15881.879118478137</v>
      </c>
      <c r="AV46" s="112">
        <f t="shared" ref="AV46:AV47" si="112">SUM(AR46:AU46)</f>
        <v>61913.700179945386</v>
      </c>
      <c r="AW46" s="123">
        <v>16235.965633205762</v>
      </c>
      <c r="AX46" s="123">
        <v>16960.625051996416</v>
      </c>
      <c r="AY46" s="123">
        <v>17176.540593158352</v>
      </c>
      <c r="AZ46" s="123">
        <v>17472.884012703995</v>
      </c>
      <c r="BA46" s="123">
        <f t="shared" ref="BA46:BA48" si="113">SUM(AW46:AZ46)</f>
        <v>67846.015291064527</v>
      </c>
      <c r="BH46" s="130"/>
      <c r="BI46" s="130"/>
      <c r="BJ46" s="130"/>
      <c r="BK46" s="130"/>
    </row>
    <row r="47" spans="1:63" s="22" customFormat="1" ht="12.95" customHeight="1" x14ac:dyDescent="0.25">
      <c r="A47" s="20" t="s">
        <v>48</v>
      </c>
      <c r="B47" s="34" t="s">
        <v>49</v>
      </c>
      <c r="C47" s="12"/>
      <c r="D47" s="21">
        <v>57340.458671140281</v>
      </c>
      <c r="E47" s="21">
        <v>53825.691351115849</v>
      </c>
      <c r="F47" s="21">
        <v>54761.484032335444</v>
      </c>
      <c r="G47" s="21">
        <v>54977.365945408426</v>
      </c>
      <c r="H47" s="21">
        <v>220905</v>
      </c>
      <c r="I47" s="21">
        <v>55379.591402886559</v>
      </c>
      <c r="J47" s="21">
        <v>55780.902673040764</v>
      </c>
      <c r="K47" s="21">
        <v>57477.245587939033</v>
      </c>
      <c r="L47" s="21">
        <v>59648.260336133622</v>
      </c>
      <c r="M47" s="21">
        <v>228285.99999999997</v>
      </c>
      <c r="N47" s="21">
        <v>56130</v>
      </c>
      <c r="O47" s="21">
        <v>55932</v>
      </c>
      <c r="P47" s="21">
        <v>57871</v>
      </c>
      <c r="Q47" s="21">
        <v>59763</v>
      </c>
      <c r="R47" s="21">
        <v>229696</v>
      </c>
      <c r="S47" s="21">
        <v>53962.664684124931</v>
      </c>
      <c r="T47" s="21">
        <v>54443.841021718807</v>
      </c>
      <c r="U47" s="21">
        <v>56998.068588899347</v>
      </c>
      <c r="V47" s="21">
        <v>59612.425705256865</v>
      </c>
      <c r="W47" s="21">
        <v>225016.99999999994</v>
      </c>
      <c r="X47" s="21">
        <v>60642.024144759183</v>
      </c>
      <c r="Y47" s="21">
        <v>61976.794899631452</v>
      </c>
      <c r="Z47" s="21">
        <v>63483.873532160775</v>
      </c>
      <c r="AA47" s="21">
        <v>64143.307423448605</v>
      </c>
      <c r="AB47" s="21">
        <v>250246</v>
      </c>
      <c r="AC47" s="21">
        <v>62169.933726805823</v>
      </c>
      <c r="AD47" s="21">
        <v>61965.801583142944</v>
      </c>
      <c r="AE47" s="21">
        <v>67560.924890958107</v>
      </c>
      <c r="AF47" s="21">
        <v>67146.339799093112</v>
      </c>
      <c r="AG47" s="21">
        <v>258842.99999999997</v>
      </c>
      <c r="AH47" s="21">
        <v>73972.218546573393</v>
      </c>
      <c r="AI47" s="21">
        <v>75212.533736064986</v>
      </c>
      <c r="AJ47" s="21">
        <v>79372.750781826689</v>
      </c>
      <c r="AK47" s="21">
        <v>80858.930280669636</v>
      </c>
      <c r="AL47" s="21">
        <f t="shared" si="107"/>
        <v>309416.43334513472</v>
      </c>
      <c r="AM47" s="21">
        <v>86115.173129457602</v>
      </c>
      <c r="AN47" s="21">
        <v>90267.083240067106</v>
      </c>
      <c r="AO47" s="21">
        <v>92895.482056433408</v>
      </c>
      <c r="AP47" s="21">
        <v>91546.119813856421</v>
      </c>
      <c r="AQ47" s="21">
        <f t="shared" si="111"/>
        <v>360823.85823981452</v>
      </c>
      <c r="AR47" s="21">
        <v>95414.545017091281</v>
      </c>
      <c r="AS47" s="21">
        <v>99397.596956124456</v>
      </c>
      <c r="AT47" s="113">
        <v>102386.31150411388</v>
      </c>
      <c r="AU47" s="113">
        <v>104483.82335460809</v>
      </c>
      <c r="AV47" s="113">
        <f t="shared" si="112"/>
        <v>401682.27683193772</v>
      </c>
      <c r="AW47" s="124">
        <v>107607.29486740129</v>
      </c>
      <c r="AX47" s="124">
        <v>110684.07151091877</v>
      </c>
      <c r="AY47" s="124">
        <v>112869.54274794187</v>
      </c>
      <c r="AZ47" s="124">
        <v>113702.6899210922</v>
      </c>
      <c r="BA47" s="124">
        <f t="shared" si="113"/>
        <v>444863.59904735413</v>
      </c>
      <c r="BH47" s="130"/>
      <c r="BI47" s="130"/>
      <c r="BJ47" s="130"/>
      <c r="BK47" s="130"/>
    </row>
    <row r="48" spans="1:63" s="14" customFormat="1" ht="12.95" customHeight="1" x14ac:dyDescent="0.25">
      <c r="A48" s="20" t="s">
        <v>50</v>
      </c>
      <c r="B48" s="34" t="s">
        <v>51</v>
      </c>
      <c r="C48" s="12"/>
      <c r="D48" s="21">
        <v>2801060.1571083567</v>
      </c>
      <c r="E48" s="21">
        <v>3248967.2888009036</v>
      </c>
      <c r="F48" s="21">
        <v>3457089.7496073195</v>
      </c>
      <c r="G48" s="21">
        <v>3489555.8044834221</v>
      </c>
      <c r="H48" s="21">
        <v>12996673</v>
      </c>
      <c r="I48" s="21">
        <v>3928020.4975977796</v>
      </c>
      <c r="J48" s="21">
        <v>3934186.3338169223</v>
      </c>
      <c r="K48" s="21">
        <v>4055613.2567643272</v>
      </c>
      <c r="L48" s="21">
        <v>3971125.9118209705</v>
      </c>
      <c r="M48" s="21">
        <v>15888946</v>
      </c>
      <c r="N48" s="21">
        <v>4477371</v>
      </c>
      <c r="O48" s="21">
        <v>4917706</v>
      </c>
      <c r="P48" s="21">
        <v>5399879</v>
      </c>
      <c r="Q48" s="21">
        <v>5728670</v>
      </c>
      <c r="R48" s="21">
        <v>20523626</v>
      </c>
      <c r="S48" s="21">
        <v>5620878.5864235712</v>
      </c>
      <c r="T48" s="21">
        <v>6116118.9488761909</v>
      </c>
      <c r="U48" s="21">
        <v>6672861.1961266585</v>
      </c>
      <c r="V48" s="21">
        <v>6932290.2685735803</v>
      </c>
      <c r="W48" s="21">
        <v>25342149</v>
      </c>
      <c r="X48" s="21">
        <v>7115899.48014249</v>
      </c>
      <c r="Y48" s="21">
        <v>7504698.2941186447</v>
      </c>
      <c r="Z48" s="21">
        <v>8113137.2919422127</v>
      </c>
      <c r="AA48" s="21">
        <v>8423104.9337966517</v>
      </c>
      <c r="AB48" s="21">
        <v>31156840</v>
      </c>
      <c r="AC48" s="21">
        <v>7837831.2779451897</v>
      </c>
      <c r="AD48" s="21">
        <v>8848972.2776709944</v>
      </c>
      <c r="AE48" s="21">
        <v>9288832.4812096395</v>
      </c>
      <c r="AF48" s="21">
        <v>9560067.9631741717</v>
      </c>
      <c r="AG48" s="21">
        <v>35535704</v>
      </c>
      <c r="AH48" s="21">
        <v>9954116.8648846243</v>
      </c>
      <c r="AI48" s="21">
        <v>10186679.371359862</v>
      </c>
      <c r="AJ48" s="21">
        <v>10321027.962536925</v>
      </c>
      <c r="AK48" s="21">
        <v>10603032.289253443</v>
      </c>
      <c r="AL48" s="21">
        <f t="shared" si="107"/>
        <v>41064856.488034852</v>
      </c>
      <c r="AM48" s="21">
        <v>9974118.5033871531</v>
      </c>
      <c r="AN48" s="21">
        <v>10050079.444386467</v>
      </c>
      <c r="AO48" s="21">
        <v>10597125.238052275</v>
      </c>
      <c r="AP48" s="21">
        <v>11125328.772302764</v>
      </c>
      <c r="AQ48" s="21">
        <f t="shared" si="111"/>
        <v>41746651.958128661</v>
      </c>
      <c r="AR48" s="21">
        <v>11000997.448507579</v>
      </c>
      <c r="AS48" s="21">
        <v>11366996.096312793</v>
      </c>
      <c r="AT48" s="113">
        <v>11764324.608514149</v>
      </c>
      <c r="AU48" s="113">
        <v>12228445.488229608</v>
      </c>
      <c r="AV48" s="113">
        <f>SUM(AR48:AU48)</f>
        <v>46360763.641564131</v>
      </c>
      <c r="AW48" s="124">
        <v>11902144.159379626</v>
      </c>
      <c r="AX48" s="124">
        <v>12208561.27663327</v>
      </c>
      <c r="AY48" s="124">
        <v>12950134.559704782</v>
      </c>
      <c r="AZ48" s="124">
        <v>13621768.248993855</v>
      </c>
      <c r="BA48" s="124">
        <f t="shared" si="113"/>
        <v>50682608.244711533</v>
      </c>
      <c r="BH48" s="130"/>
      <c r="BI48" s="130"/>
      <c r="BJ48" s="130"/>
      <c r="BK48" s="130"/>
    </row>
    <row r="49" spans="1:63" s="22" customFormat="1" ht="12.95" customHeight="1" x14ac:dyDescent="0.25">
      <c r="A49" s="20" t="s">
        <v>52</v>
      </c>
      <c r="B49" s="34" t="s">
        <v>53</v>
      </c>
      <c r="C49" s="12"/>
      <c r="D49" s="21">
        <f>D50+D51</f>
        <v>3282072.2707483759</v>
      </c>
      <c r="E49" s="21">
        <f t="shared" ref="E49:AB49" si="114">E50+E51</f>
        <v>3809955.7565985541</v>
      </c>
      <c r="F49" s="21">
        <f t="shared" si="114"/>
        <v>4266574.2620584136</v>
      </c>
      <c r="G49" s="21">
        <f t="shared" si="114"/>
        <v>3792124.7105946559</v>
      </c>
      <c r="H49" s="21">
        <f t="shared" si="114"/>
        <v>15150727</v>
      </c>
      <c r="I49" s="21">
        <f t="shared" si="114"/>
        <v>3841074.8701513601</v>
      </c>
      <c r="J49" s="21">
        <f t="shared" si="114"/>
        <v>3995856.8730919575</v>
      </c>
      <c r="K49" s="21">
        <f t="shared" si="114"/>
        <v>4189518.6119366493</v>
      </c>
      <c r="L49" s="21">
        <f t="shared" si="114"/>
        <v>4136421.644820034</v>
      </c>
      <c r="M49" s="21">
        <f t="shared" si="114"/>
        <v>16162872</v>
      </c>
      <c r="N49" s="21">
        <f t="shared" si="114"/>
        <v>4391594.0650529442</v>
      </c>
      <c r="O49" s="21">
        <f t="shared" si="114"/>
        <v>4521651.2467864081</v>
      </c>
      <c r="P49" s="21">
        <f t="shared" si="114"/>
        <v>4833874.9143690271</v>
      </c>
      <c r="Q49" s="21">
        <f t="shared" si="114"/>
        <v>4584622.7737916196</v>
      </c>
      <c r="R49" s="21">
        <f t="shared" si="114"/>
        <v>18331743</v>
      </c>
      <c r="S49" s="21">
        <f t="shared" si="114"/>
        <v>4882123.2409087699</v>
      </c>
      <c r="T49" s="21">
        <f t="shared" si="114"/>
        <v>5360127.5031226706</v>
      </c>
      <c r="U49" s="21">
        <f t="shared" si="114"/>
        <v>5485899.221799816</v>
      </c>
      <c r="V49" s="21">
        <f t="shared" si="114"/>
        <v>5209179.0341687426</v>
      </c>
      <c r="W49" s="21">
        <f t="shared" si="114"/>
        <v>20937329</v>
      </c>
      <c r="X49" s="21">
        <f t="shared" si="114"/>
        <v>5886158.5403826432</v>
      </c>
      <c r="Y49" s="21">
        <f t="shared" si="114"/>
        <v>6375966.5540041216</v>
      </c>
      <c r="Z49" s="21">
        <f t="shared" si="114"/>
        <v>6295128.8380146455</v>
      </c>
      <c r="AA49" s="21">
        <f t="shared" si="114"/>
        <v>4595355.0675985906</v>
      </c>
      <c r="AB49" s="21">
        <f t="shared" si="114"/>
        <v>23152609</v>
      </c>
      <c r="AC49" s="21">
        <v>5894230.7684547659</v>
      </c>
      <c r="AD49" s="21">
        <v>6511873.7948838389</v>
      </c>
      <c r="AE49" s="21">
        <v>6532966.0188432876</v>
      </c>
      <c r="AF49" s="21">
        <v>6272286.4178181086</v>
      </c>
      <c r="AG49" s="21">
        <v>25211357</v>
      </c>
      <c r="AH49" s="21">
        <f>SUM(AH50:AH51)</f>
        <v>6391557.5466135759</v>
      </c>
      <c r="AI49" s="21">
        <f t="shared" ref="AI49:AK49" si="115">SUM(AI50:AI51)</f>
        <v>6492562.9228942115</v>
      </c>
      <c r="AJ49" s="21">
        <f t="shared" si="115"/>
        <v>7392270.1577083459</v>
      </c>
      <c r="AK49" s="21">
        <f t="shared" si="115"/>
        <v>7526062.0437902426</v>
      </c>
      <c r="AL49" s="21">
        <f t="shared" si="107"/>
        <v>27802452.671006378</v>
      </c>
      <c r="AM49" s="21">
        <f>SUM(AM50:AM51)</f>
        <v>7935116.3547601048</v>
      </c>
      <c r="AN49" s="21">
        <f t="shared" ref="AN49:AP49" si="116">SUM(AN50:AN51)</f>
        <v>8530745.3882371224</v>
      </c>
      <c r="AO49" s="21">
        <f t="shared" si="116"/>
        <v>9046056.6899538673</v>
      </c>
      <c r="AP49" s="21">
        <f t="shared" si="116"/>
        <v>9575690.493542904</v>
      </c>
      <c r="AQ49" s="21">
        <f>SUM(AM49:AP49)</f>
        <v>35087608.926493995</v>
      </c>
      <c r="AR49" s="21">
        <f>SUM(AR50:AR51)</f>
        <v>9842556.3152880371</v>
      </c>
      <c r="AS49" s="21">
        <f t="shared" ref="AS49:AU49" si="117">SUM(AS50:AS51)</f>
        <v>10273773.977538912</v>
      </c>
      <c r="AT49" s="21">
        <f t="shared" si="117"/>
        <v>10738571.802353866</v>
      </c>
      <c r="AU49" s="21">
        <f t="shared" si="117"/>
        <v>11096406.497281842</v>
      </c>
      <c r="AV49" s="113">
        <f t="shared" ref="AV49" si="118">SUM(AV50:AV51)</f>
        <v>41951308.592462659</v>
      </c>
      <c r="AW49" s="124">
        <f>SUM(AW50:AW51)</f>
        <v>11386296.393337592</v>
      </c>
      <c r="AX49" s="124">
        <f>SUM(AX50:AX51)</f>
        <v>11905409.771268446</v>
      </c>
      <c r="AY49" s="124">
        <f>SUM(AY50:AY51)</f>
        <v>12391153.689080611</v>
      </c>
      <c r="AZ49" s="124">
        <f>SUM(AZ50:AZ51)</f>
        <v>12848826.990220141</v>
      </c>
      <c r="BA49" s="124">
        <f>SUM(AW49:AZ49)</f>
        <v>48531686.84390679</v>
      </c>
      <c r="BH49" s="130"/>
      <c r="BI49" s="130"/>
      <c r="BJ49" s="130"/>
      <c r="BK49" s="130"/>
    </row>
    <row r="50" spans="1:63" s="19" customFormat="1" ht="12.95" customHeight="1" x14ac:dyDescent="0.25">
      <c r="A50" s="15"/>
      <c r="B50" s="33">
        <v>1</v>
      </c>
      <c r="C50" s="16" t="s">
        <v>54</v>
      </c>
      <c r="D50" s="17">
        <v>881660.23962006462</v>
      </c>
      <c r="E50" s="17">
        <v>950310.869676059</v>
      </c>
      <c r="F50" s="17">
        <v>973942.42767741031</v>
      </c>
      <c r="G50" s="17">
        <v>878053.46302646538</v>
      </c>
      <c r="H50" s="17">
        <v>3683966.9999999991</v>
      </c>
      <c r="I50" s="17">
        <v>936378.45595435472</v>
      </c>
      <c r="J50" s="17">
        <v>964729.38002033834</v>
      </c>
      <c r="K50" s="17">
        <v>996467.07789244829</v>
      </c>
      <c r="L50" s="17">
        <v>1045658.0861328584</v>
      </c>
      <c r="M50" s="17">
        <v>3943232.9999999995</v>
      </c>
      <c r="N50" s="17">
        <v>1179453.080965664</v>
      </c>
      <c r="O50" s="17">
        <v>1131050.9202410239</v>
      </c>
      <c r="P50" s="17">
        <v>1182200.9364388825</v>
      </c>
      <c r="Q50" s="17">
        <v>1157776.0623544299</v>
      </c>
      <c r="R50" s="17">
        <v>4650481</v>
      </c>
      <c r="S50" s="17">
        <v>1323736.4358983713</v>
      </c>
      <c r="T50" s="17">
        <v>1286982.1760166809</v>
      </c>
      <c r="U50" s="17">
        <v>1338272.7780684994</v>
      </c>
      <c r="V50" s="17">
        <v>1346792.6100164482</v>
      </c>
      <c r="W50" s="17">
        <v>5295784</v>
      </c>
      <c r="X50" s="17">
        <v>1584011.0641028404</v>
      </c>
      <c r="Y50" s="17">
        <v>1466485.4410173076</v>
      </c>
      <c r="Z50" s="17">
        <v>1384952.1831200698</v>
      </c>
      <c r="AA50" s="17">
        <v>1433283.311759783</v>
      </c>
      <c r="AB50" s="17">
        <v>5868732.0000000009</v>
      </c>
      <c r="AC50" s="17">
        <v>1715546.2628327641</v>
      </c>
      <c r="AD50" s="17">
        <v>1693681.0039371233</v>
      </c>
      <c r="AE50" s="17">
        <v>1641940.9049922922</v>
      </c>
      <c r="AF50" s="17">
        <v>1642952.8282378209</v>
      </c>
      <c r="AG50" s="17">
        <v>6694121</v>
      </c>
      <c r="AH50" s="17">
        <v>1744735.278967968</v>
      </c>
      <c r="AI50" s="17">
        <v>1731252.9010486563</v>
      </c>
      <c r="AJ50" s="17">
        <v>1825599.3649032076</v>
      </c>
      <c r="AK50" s="17">
        <v>1835936.7294289309</v>
      </c>
      <c r="AL50" s="17">
        <f t="shared" si="107"/>
        <v>7137524.2743487628</v>
      </c>
      <c r="AM50" s="17">
        <v>1786559.8353094277</v>
      </c>
      <c r="AN50" s="17">
        <v>1811752.0553967066</v>
      </c>
      <c r="AO50" s="17">
        <v>1902755.5820858993</v>
      </c>
      <c r="AP50" s="17">
        <v>1998138.1392792962</v>
      </c>
      <c r="AQ50" s="17">
        <f>SUM(AM50:AP50)</f>
        <v>7499205.6120713297</v>
      </c>
      <c r="AR50" s="17">
        <v>2004537.1167261931</v>
      </c>
      <c r="AS50" s="17">
        <v>2018992.8762342064</v>
      </c>
      <c r="AT50" s="112">
        <v>1989630.6951390186</v>
      </c>
      <c r="AU50" s="112">
        <v>2037510.704181741</v>
      </c>
      <c r="AV50" s="112">
        <f>SUM(AR50:AU50)</f>
        <v>8050671.3922811588</v>
      </c>
      <c r="AW50" s="123">
        <v>2041586.4590939572</v>
      </c>
      <c r="AX50" s="123">
        <v>2056101.1996883438</v>
      </c>
      <c r="AY50" s="123">
        <v>2037166.0538273163</v>
      </c>
      <c r="AZ50" s="123">
        <v>2071319.0164154356</v>
      </c>
      <c r="BA50" s="123">
        <f>SUM(AW50:AZ50)</f>
        <v>8206172.7290250529</v>
      </c>
      <c r="BH50" s="130"/>
      <c r="BI50" s="130"/>
      <c r="BJ50" s="130"/>
      <c r="BK50" s="130"/>
    </row>
    <row r="51" spans="1:63" s="18" customFormat="1" ht="12.95" customHeight="1" x14ac:dyDescent="0.25">
      <c r="A51" s="15"/>
      <c r="B51" s="33">
        <v>2</v>
      </c>
      <c r="C51" s="16" t="s">
        <v>55</v>
      </c>
      <c r="D51" s="17">
        <v>2400412.0311283115</v>
      </c>
      <c r="E51" s="17">
        <v>2859644.886922495</v>
      </c>
      <c r="F51" s="17">
        <v>3292631.8343810029</v>
      </c>
      <c r="G51" s="17">
        <v>2914071.2475681906</v>
      </c>
      <c r="H51" s="17">
        <v>11466760</v>
      </c>
      <c r="I51" s="17">
        <v>2904696.4141970053</v>
      </c>
      <c r="J51" s="17">
        <v>3031127.4930716194</v>
      </c>
      <c r="K51" s="17">
        <v>3193051.534044201</v>
      </c>
      <c r="L51" s="17">
        <v>3090763.5586871756</v>
      </c>
      <c r="M51" s="17">
        <v>12219639</v>
      </c>
      <c r="N51" s="17">
        <v>3212140.9840872805</v>
      </c>
      <c r="O51" s="17">
        <v>3390600.3265453842</v>
      </c>
      <c r="P51" s="17">
        <v>3651673.9779301449</v>
      </c>
      <c r="Q51" s="17">
        <v>3426846.71143719</v>
      </c>
      <c r="R51" s="17">
        <v>13681262</v>
      </c>
      <c r="S51" s="17">
        <v>3558386.8050103988</v>
      </c>
      <c r="T51" s="17">
        <v>4073145.3271059897</v>
      </c>
      <c r="U51" s="17">
        <v>4147626.4437313168</v>
      </c>
      <c r="V51" s="17">
        <v>3862386.4241522942</v>
      </c>
      <c r="W51" s="17">
        <v>15641545</v>
      </c>
      <c r="X51" s="17">
        <v>4302147.4762798026</v>
      </c>
      <c r="Y51" s="17">
        <v>4909481.1129868142</v>
      </c>
      <c r="Z51" s="17">
        <v>4910176.6548945755</v>
      </c>
      <c r="AA51" s="17">
        <v>3162071.7558388072</v>
      </c>
      <c r="AB51" s="17">
        <v>17283877</v>
      </c>
      <c r="AC51" s="17">
        <v>4178684.5056220014</v>
      </c>
      <c r="AD51" s="17">
        <v>4818192.7909467155</v>
      </c>
      <c r="AE51" s="17">
        <v>4891025.113850995</v>
      </c>
      <c r="AF51" s="17">
        <v>4629333.5895802882</v>
      </c>
      <c r="AG51" s="17">
        <v>18517236</v>
      </c>
      <c r="AH51" s="17">
        <v>4646822.2676456077</v>
      </c>
      <c r="AI51" s="17">
        <v>4761310.0218455549</v>
      </c>
      <c r="AJ51" s="17">
        <v>5566670.792805138</v>
      </c>
      <c r="AK51" s="17">
        <v>5690125.3143613115</v>
      </c>
      <c r="AL51" s="17">
        <f t="shared" si="107"/>
        <v>20664928.396657612</v>
      </c>
      <c r="AM51" s="17">
        <v>6148556.5194506766</v>
      </c>
      <c r="AN51" s="17">
        <v>6718993.3328404166</v>
      </c>
      <c r="AO51" s="17">
        <v>7143301.1078679683</v>
      </c>
      <c r="AP51" s="17">
        <v>7577552.3542636083</v>
      </c>
      <c r="AQ51" s="17">
        <f>SUM(AM51:AP51)</f>
        <v>27588403.314422667</v>
      </c>
      <c r="AR51" s="17">
        <v>7838019.1985618444</v>
      </c>
      <c r="AS51" s="17">
        <v>8254781.1013047053</v>
      </c>
      <c r="AT51" s="112">
        <v>8748941.1072148476</v>
      </c>
      <c r="AU51" s="112">
        <v>9058895.7931001</v>
      </c>
      <c r="AV51" s="112">
        <f>SUM(AR51:AU51)</f>
        <v>33900637.200181499</v>
      </c>
      <c r="AW51" s="123">
        <v>9344709.9342436343</v>
      </c>
      <c r="AX51" s="123">
        <v>9849308.5715801027</v>
      </c>
      <c r="AY51" s="123">
        <v>10353987.635253295</v>
      </c>
      <c r="AZ51" s="123">
        <v>10777507.973804705</v>
      </c>
      <c r="BA51" s="123">
        <f>SUM(AW51:AZ51)</f>
        <v>40325514.114881739</v>
      </c>
      <c r="BH51" s="130"/>
      <c r="BI51" s="130"/>
      <c r="BJ51" s="130"/>
      <c r="BK51" s="130"/>
    </row>
    <row r="52" spans="1:63" s="14" customFormat="1" ht="12.95" customHeight="1" x14ac:dyDescent="0.25">
      <c r="A52" s="20" t="s">
        <v>56</v>
      </c>
      <c r="B52" s="34" t="s">
        <v>57</v>
      </c>
      <c r="C52" s="12"/>
      <c r="D52" s="21">
        <f>SUM(D53:D58)</f>
        <v>594891.97293523944</v>
      </c>
      <c r="E52" s="21">
        <f t="shared" ref="E52:AB52" si="119">SUM(E53:E58)</f>
        <v>586339.8128791647</v>
      </c>
      <c r="F52" s="21">
        <f t="shared" si="119"/>
        <v>690949.1089166085</v>
      </c>
      <c r="G52" s="21">
        <f t="shared" si="119"/>
        <v>702751.10526898713</v>
      </c>
      <c r="H52" s="21">
        <f t="shared" si="119"/>
        <v>2574932</v>
      </c>
      <c r="I52" s="21">
        <f t="shared" si="119"/>
        <v>683161.06799967005</v>
      </c>
      <c r="J52" s="21">
        <f t="shared" si="119"/>
        <v>648993.4904299347</v>
      </c>
      <c r="K52" s="21">
        <f t="shared" si="119"/>
        <v>713509.45320333121</v>
      </c>
      <c r="L52" s="21">
        <f t="shared" si="119"/>
        <v>720189.98836706369</v>
      </c>
      <c r="M52" s="21">
        <f t="shared" si="119"/>
        <v>2765854</v>
      </c>
      <c r="N52" s="21">
        <f t="shared" si="119"/>
        <v>748331.04372487403</v>
      </c>
      <c r="O52" s="21">
        <f t="shared" si="119"/>
        <v>792601.10729393561</v>
      </c>
      <c r="P52" s="21">
        <f t="shared" si="119"/>
        <v>860593.50608873728</v>
      </c>
      <c r="Q52" s="21">
        <f t="shared" si="119"/>
        <v>866936.34289245307</v>
      </c>
      <c r="R52" s="21">
        <f t="shared" si="119"/>
        <v>3268462</v>
      </c>
      <c r="S52" s="21">
        <f t="shared" si="119"/>
        <v>858550.77334856126</v>
      </c>
      <c r="T52" s="21">
        <f t="shared" si="119"/>
        <v>901040.84941513964</v>
      </c>
      <c r="U52" s="21">
        <f t="shared" si="119"/>
        <v>965582.93690535554</v>
      </c>
      <c r="V52" s="21">
        <f t="shared" si="119"/>
        <v>941030.44033094379</v>
      </c>
      <c r="W52" s="21">
        <f t="shared" si="119"/>
        <v>3666205</v>
      </c>
      <c r="X52" s="21">
        <f t="shared" si="119"/>
        <v>988207.12395111565</v>
      </c>
      <c r="Y52" s="21">
        <f t="shared" si="119"/>
        <v>1002274.8002895594</v>
      </c>
      <c r="Z52" s="21">
        <f t="shared" si="119"/>
        <v>1109926.3278411261</v>
      </c>
      <c r="AA52" s="21">
        <f t="shared" si="119"/>
        <v>1053825.747918199</v>
      </c>
      <c r="AB52" s="21">
        <f t="shared" si="119"/>
        <v>4154233.9999999995</v>
      </c>
      <c r="AC52" s="21">
        <v>1134498.4603410582</v>
      </c>
      <c r="AD52" s="21">
        <v>1158198.6607726743</v>
      </c>
      <c r="AE52" s="21">
        <v>1299352.2772400384</v>
      </c>
      <c r="AF52" s="21">
        <v>1359660.3758202686</v>
      </c>
      <c r="AG52" s="21">
        <v>4951709.7741740393</v>
      </c>
      <c r="AH52" s="21">
        <f>SUM(AH53:AH58)</f>
        <v>1312159.6796862404</v>
      </c>
      <c r="AI52" s="21">
        <f t="shared" ref="AI52:AK52" si="120">SUM(AI53:AI58)</f>
        <v>1354874.7910435223</v>
      </c>
      <c r="AJ52" s="21">
        <f t="shared" si="120"/>
        <v>1463477.2897346802</v>
      </c>
      <c r="AK52" s="21">
        <f t="shared" si="120"/>
        <v>1569369.7441539755</v>
      </c>
      <c r="AL52" s="21">
        <f t="shared" si="107"/>
        <v>5699881.5046184184</v>
      </c>
      <c r="AM52" s="21">
        <f>SUM(AM53:AM58)</f>
        <v>1634203.2141721123</v>
      </c>
      <c r="AN52" s="21">
        <f t="shared" ref="AN52:AP52" si="121">SUM(AN53:AN58)</f>
        <v>1692407.2840753084</v>
      </c>
      <c r="AO52" s="21">
        <f t="shared" si="121"/>
        <v>1788812.3153187507</v>
      </c>
      <c r="AP52" s="21">
        <f t="shared" si="121"/>
        <v>1788206.1417008264</v>
      </c>
      <c r="AQ52" s="21">
        <f>SUM(AM52:AP52)</f>
        <v>6903628.9552669972</v>
      </c>
      <c r="AR52" s="21">
        <f>SUM(AR53:AR58)</f>
        <v>1844005.9580725604</v>
      </c>
      <c r="AS52" s="21">
        <f t="shared" ref="AS52:AU52" si="122">SUM(AS53:AS58)</f>
        <v>1872235.1456272681</v>
      </c>
      <c r="AT52" s="21">
        <f t="shared" si="122"/>
        <v>2002002.2615209466</v>
      </c>
      <c r="AU52" s="21">
        <f t="shared" si="122"/>
        <v>2093494.3481590354</v>
      </c>
      <c r="AV52" s="113">
        <f t="shared" ref="AV52" si="123">SUM(AV53:AV58)</f>
        <v>7811737.7133798096</v>
      </c>
      <c r="AW52" s="124">
        <f>SUM(AW53:AW58)</f>
        <v>2094364.7087620534</v>
      </c>
      <c r="AX52" s="124">
        <f>SUM(AX53:AX58)</f>
        <v>2180396.0568517577</v>
      </c>
      <c r="AY52" s="124">
        <f>SUM(AY53:AY58)</f>
        <v>2271296.6141814534</v>
      </c>
      <c r="AZ52" s="124">
        <f>SUM(AZ53:AZ58)</f>
        <v>2308580.967214175</v>
      </c>
      <c r="BA52" s="124">
        <f>SUM(AW52:AZ52)</f>
        <v>8854638.347009439</v>
      </c>
      <c r="BH52" s="130"/>
      <c r="BI52" s="130"/>
      <c r="BJ52" s="130"/>
      <c r="BK52" s="130"/>
    </row>
    <row r="53" spans="1:63" s="18" customFormat="1" ht="12.95" customHeight="1" x14ac:dyDescent="0.25">
      <c r="A53" s="15"/>
      <c r="B53" s="33">
        <v>1</v>
      </c>
      <c r="C53" s="16" t="s">
        <v>58</v>
      </c>
      <c r="D53" s="17">
        <v>22939.465870055934</v>
      </c>
      <c r="E53" s="17">
        <v>26325.412638174992</v>
      </c>
      <c r="F53" s="17">
        <v>22993.512902674101</v>
      </c>
      <c r="G53" s="17">
        <v>22831.608589094987</v>
      </c>
      <c r="H53" s="17">
        <v>95090.000000000015</v>
      </c>
      <c r="I53" s="17">
        <v>30956.834261124834</v>
      </c>
      <c r="J53" s="17">
        <v>34991.449475558838</v>
      </c>
      <c r="K53" s="17">
        <v>36680.051530289515</v>
      </c>
      <c r="L53" s="17">
        <v>28254.664733026799</v>
      </c>
      <c r="M53" s="17">
        <v>130882.99999999999</v>
      </c>
      <c r="N53" s="17">
        <v>32797.438431865667</v>
      </c>
      <c r="O53" s="17">
        <v>40042.018429747666</v>
      </c>
      <c r="P53" s="17">
        <v>48799.201599163673</v>
      </c>
      <c r="Q53" s="17">
        <v>43642.341539222987</v>
      </c>
      <c r="R53" s="17">
        <v>165281</v>
      </c>
      <c r="S53" s="17">
        <v>39174.626788520523</v>
      </c>
      <c r="T53" s="17">
        <v>42352.173908854122</v>
      </c>
      <c r="U53" s="17">
        <v>39334.668576028271</v>
      </c>
      <c r="V53" s="17">
        <v>42442.530726597106</v>
      </c>
      <c r="W53" s="17">
        <v>163304.00000000003</v>
      </c>
      <c r="X53" s="17">
        <v>52782.201835740736</v>
      </c>
      <c r="Y53" s="17">
        <v>46148.304778479469</v>
      </c>
      <c r="Z53" s="17">
        <v>56398.251220194041</v>
      </c>
      <c r="AA53" s="17">
        <v>58435.242165585754</v>
      </c>
      <c r="AB53" s="17">
        <v>213764</v>
      </c>
      <c r="AC53" s="17">
        <v>59970.652768489097</v>
      </c>
      <c r="AD53" s="17">
        <v>64443.930108809276</v>
      </c>
      <c r="AE53" s="17">
        <v>61934.284262339446</v>
      </c>
      <c r="AF53" s="17">
        <v>66302.496755629327</v>
      </c>
      <c r="AG53" s="17">
        <v>252651.36389526713</v>
      </c>
      <c r="AH53" s="17">
        <v>72351.222062643545</v>
      </c>
      <c r="AI53" s="17">
        <v>70619.985644151238</v>
      </c>
      <c r="AJ53" s="17">
        <v>75935.61242610008</v>
      </c>
      <c r="AK53" s="17">
        <v>84750.42963697121</v>
      </c>
      <c r="AL53" s="17">
        <f t="shared" si="107"/>
        <v>303657.24976986606</v>
      </c>
      <c r="AM53" s="17">
        <v>91856.421787851359</v>
      </c>
      <c r="AN53" s="17">
        <v>95722.036272556259</v>
      </c>
      <c r="AO53" s="17">
        <v>102805.20563556638</v>
      </c>
      <c r="AP53" s="17">
        <v>99175.922807512674</v>
      </c>
      <c r="AQ53" s="17">
        <f>SUM(AM53:AP53)</f>
        <v>389559.58650348667</v>
      </c>
      <c r="AR53" s="17">
        <v>103005.51775894962</v>
      </c>
      <c r="AS53" s="17">
        <v>104992.07290395211</v>
      </c>
      <c r="AT53" s="112">
        <v>114839.31301907709</v>
      </c>
      <c r="AU53" s="112">
        <v>120238.3730749285</v>
      </c>
      <c r="AV53" s="112">
        <f>SUM(AR53:AU53)</f>
        <v>443075.27675690735</v>
      </c>
      <c r="AW53" s="123">
        <v>122666.44874504766</v>
      </c>
      <c r="AX53" s="123">
        <v>131541.99191064044</v>
      </c>
      <c r="AY53" s="123">
        <v>138293.65036027771</v>
      </c>
      <c r="AZ53" s="123">
        <v>140789.33366932199</v>
      </c>
      <c r="BA53" s="123">
        <f>SUM(AW53:AZ53)</f>
        <v>533291.42468528775</v>
      </c>
      <c r="BH53" s="130"/>
      <c r="BI53" s="130"/>
      <c r="BJ53" s="130"/>
      <c r="BK53" s="130"/>
    </row>
    <row r="54" spans="1:63" s="19" customFormat="1" ht="12.95" customHeight="1" x14ac:dyDescent="0.25">
      <c r="A54" s="15"/>
      <c r="B54" s="33">
        <v>2</v>
      </c>
      <c r="C54" s="16" t="s">
        <v>59</v>
      </c>
      <c r="D54" s="17">
        <v>278999.50652010867</v>
      </c>
      <c r="E54" s="17">
        <v>300790.35740162089</v>
      </c>
      <c r="F54" s="17">
        <v>385041.02803295839</v>
      </c>
      <c r="G54" s="17">
        <v>403855.10804531182</v>
      </c>
      <c r="H54" s="17">
        <v>1368685.9999999998</v>
      </c>
      <c r="I54" s="17">
        <v>383876.10989435617</v>
      </c>
      <c r="J54" s="17">
        <v>340709.9152850504</v>
      </c>
      <c r="K54" s="17">
        <v>359568.15195746522</v>
      </c>
      <c r="L54" s="17">
        <v>357759.82286312792</v>
      </c>
      <c r="M54" s="17">
        <v>1441914</v>
      </c>
      <c r="N54" s="17">
        <v>403567.99999998859</v>
      </c>
      <c r="O54" s="17">
        <v>417840.00000000378</v>
      </c>
      <c r="P54" s="17">
        <v>451898.00000000378</v>
      </c>
      <c r="Q54" s="17">
        <v>455477.00000000384</v>
      </c>
      <c r="R54" s="17">
        <v>1728783</v>
      </c>
      <c r="S54" s="17">
        <v>444141.40717470425</v>
      </c>
      <c r="T54" s="17">
        <v>462393.86157456902</v>
      </c>
      <c r="U54" s="17">
        <v>495242.80169902567</v>
      </c>
      <c r="V54" s="17">
        <v>457557.92955170129</v>
      </c>
      <c r="W54" s="17">
        <v>1859336.0000000002</v>
      </c>
      <c r="X54" s="17">
        <v>501135.92704216769</v>
      </c>
      <c r="Y54" s="17">
        <v>504975.36735679046</v>
      </c>
      <c r="Z54" s="17">
        <v>551894.81071541121</v>
      </c>
      <c r="AA54" s="17">
        <v>484486.89488563041</v>
      </c>
      <c r="AB54" s="17">
        <v>2042492.9999999995</v>
      </c>
      <c r="AC54" s="17">
        <v>571367.9438384755</v>
      </c>
      <c r="AD54" s="17">
        <v>574132.21755935031</v>
      </c>
      <c r="AE54" s="17">
        <v>644407.76716025756</v>
      </c>
      <c r="AF54" s="17">
        <v>661659.07144191687</v>
      </c>
      <c r="AG54" s="17">
        <v>2451567.0000000005</v>
      </c>
      <c r="AH54" s="17">
        <v>677598.55372040381</v>
      </c>
      <c r="AI54" s="17">
        <v>683882.45359249262</v>
      </c>
      <c r="AJ54" s="17">
        <v>736479.63404878858</v>
      </c>
      <c r="AK54" s="17">
        <v>815805.53321041213</v>
      </c>
      <c r="AL54" s="17">
        <f t="shared" ref="AL54:AL58" si="124">SUM(AH54:AK54)</f>
        <v>2913766.1745720971</v>
      </c>
      <c r="AM54" s="17">
        <v>855013.96294203761</v>
      </c>
      <c r="AN54" s="17">
        <v>868032.46647132339</v>
      </c>
      <c r="AO54" s="17">
        <v>913354.62898760696</v>
      </c>
      <c r="AP54" s="17">
        <v>914569.17326575855</v>
      </c>
      <c r="AQ54" s="17">
        <f t="shared" ref="AQ54:AQ58" si="125">SUM(AM54:AP54)</f>
        <v>3550970.2316667265</v>
      </c>
      <c r="AR54" s="17">
        <v>950398.21630362561</v>
      </c>
      <c r="AS54" s="17">
        <v>962016.1216992751</v>
      </c>
      <c r="AT54" s="112">
        <v>1031131.746675666</v>
      </c>
      <c r="AU54" s="112">
        <v>1079240.4047409624</v>
      </c>
      <c r="AV54" s="112">
        <f t="shared" ref="AV54:AV58" si="126">SUM(AR54:AU54)</f>
        <v>4022786.4894195292</v>
      </c>
      <c r="AW54" s="123">
        <v>1097092.7030656014</v>
      </c>
      <c r="AX54" s="123">
        <v>1137939.3294583289</v>
      </c>
      <c r="AY54" s="123">
        <v>1182983.7019459</v>
      </c>
      <c r="AZ54" s="123">
        <v>1210017.8606542924</v>
      </c>
      <c r="BA54" s="123">
        <f t="shared" ref="BA54:BA58" si="127">SUM(AW54:AZ54)</f>
        <v>4628033.5951241227</v>
      </c>
      <c r="BH54" s="130"/>
      <c r="BI54" s="130"/>
      <c r="BJ54" s="130"/>
      <c r="BK54" s="130"/>
    </row>
    <row r="55" spans="1:63" s="18" customFormat="1" ht="12.95" customHeight="1" x14ac:dyDescent="0.25">
      <c r="A55" s="15"/>
      <c r="B55" s="33">
        <v>3</v>
      </c>
      <c r="C55" s="16" t="s">
        <v>60</v>
      </c>
      <c r="D55" s="17">
        <v>61987.28782821152</v>
      </c>
      <c r="E55" s="17">
        <v>49985.171650165561</v>
      </c>
      <c r="F55" s="17">
        <v>42792.83460212194</v>
      </c>
      <c r="G55" s="17">
        <v>42293.705919500986</v>
      </c>
      <c r="H55" s="17">
        <v>197059</v>
      </c>
      <c r="I55" s="17">
        <v>40724.023603675058</v>
      </c>
      <c r="J55" s="17">
        <v>40985.830215754941</v>
      </c>
      <c r="K55" s="17">
        <v>44222.479629956157</v>
      </c>
      <c r="L55" s="17">
        <v>40759.666550613831</v>
      </c>
      <c r="M55" s="17">
        <v>166691.99999999997</v>
      </c>
      <c r="N55" s="17">
        <v>42314.586244298051</v>
      </c>
      <c r="O55" s="17">
        <v>45446.279391139673</v>
      </c>
      <c r="P55" s="17">
        <v>47826.36458553555</v>
      </c>
      <c r="Q55" s="17">
        <v>48930.769779026727</v>
      </c>
      <c r="R55" s="17">
        <v>184518</v>
      </c>
      <c r="S55" s="17">
        <v>45451.057306777206</v>
      </c>
      <c r="T55" s="17">
        <v>47668.362484488927</v>
      </c>
      <c r="U55" s="17">
        <v>51366.642767246565</v>
      </c>
      <c r="V55" s="17">
        <v>50784.937441487302</v>
      </c>
      <c r="W55" s="17">
        <v>195271</v>
      </c>
      <c r="X55" s="17">
        <v>52353.90474515847</v>
      </c>
      <c r="Y55" s="17">
        <v>53475.372519319739</v>
      </c>
      <c r="Z55" s="17">
        <v>55119.108458760835</v>
      </c>
      <c r="AA55" s="17">
        <v>49870.614276760956</v>
      </c>
      <c r="AB55" s="17">
        <v>210819</v>
      </c>
      <c r="AC55" s="17">
        <v>52578.107606846395</v>
      </c>
      <c r="AD55" s="17">
        <v>58118.384727598364</v>
      </c>
      <c r="AE55" s="17">
        <v>61479.584499532713</v>
      </c>
      <c r="AF55" s="17">
        <v>63299.923166022512</v>
      </c>
      <c r="AG55" s="17">
        <v>235476</v>
      </c>
      <c r="AH55" s="17">
        <v>65042.858533458399</v>
      </c>
      <c r="AI55" s="17">
        <v>66532.116666006725</v>
      </c>
      <c r="AJ55" s="17">
        <v>74389.905604115382</v>
      </c>
      <c r="AK55" s="17">
        <v>73446.173905342017</v>
      </c>
      <c r="AL55" s="17">
        <f t="shared" si="124"/>
        <v>279411.05470892251</v>
      </c>
      <c r="AM55" s="17">
        <v>74921.850759139459</v>
      </c>
      <c r="AN55" s="17">
        <v>75761.3763195434</v>
      </c>
      <c r="AO55" s="17">
        <v>80539.434949777075</v>
      </c>
      <c r="AP55" s="17">
        <v>79216.999909689272</v>
      </c>
      <c r="AQ55" s="17">
        <f t="shared" si="125"/>
        <v>310439.66193814925</v>
      </c>
      <c r="AR55" s="17">
        <v>80935.836114669743</v>
      </c>
      <c r="AS55" s="17">
        <v>81712.146755214097</v>
      </c>
      <c r="AT55" s="112">
        <v>85863.770970581289</v>
      </c>
      <c r="AU55" s="112">
        <v>86366.089486237965</v>
      </c>
      <c r="AV55" s="112">
        <f t="shared" si="126"/>
        <v>334877.84332670306</v>
      </c>
      <c r="AW55" s="123">
        <v>85109.069918506022</v>
      </c>
      <c r="AX55" s="123">
        <v>87705.871900961749</v>
      </c>
      <c r="AY55" s="123">
        <v>91802.746490380945</v>
      </c>
      <c r="AZ55" s="123">
        <v>89938.695395003611</v>
      </c>
      <c r="BA55" s="123">
        <f t="shared" si="127"/>
        <v>354556.38370485231</v>
      </c>
      <c r="BH55" s="130"/>
      <c r="BI55" s="130"/>
      <c r="BJ55" s="130"/>
      <c r="BK55" s="130"/>
    </row>
    <row r="56" spans="1:63" s="19" customFormat="1" ht="12.95" customHeight="1" x14ac:dyDescent="0.25">
      <c r="A56" s="15"/>
      <c r="B56" s="33">
        <v>4</v>
      </c>
      <c r="C56" s="16" t="s">
        <v>61</v>
      </c>
      <c r="D56" s="17">
        <v>26899.692710443815</v>
      </c>
      <c r="E56" s="17">
        <v>31271.719775478363</v>
      </c>
      <c r="F56" s="17">
        <v>62201.47365045589</v>
      </c>
      <c r="G56" s="17">
        <v>68401.113863621911</v>
      </c>
      <c r="H56" s="17">
        <v>188774</v>
      </c>
      <c r="I56" s="17">
        <v>54497.810082958342</v>
      </c>
      <c r="J56" s="17">
        <v>49098.864368247487</v>
      </c>
      <c r="K56" s="17">
        <v>51277.936855428736</v>
      </c>
      <c r="L56" s="17">
        <v>51178.388693365428</v>
      </c>
      <c r="M56" s="17">
        <v>206053</v>
      </c>
      <c r="N56" s="17">
        <v>50114.016089255034</v>
      </c>
      <c r="O56" s="17">
        <v>52959.760687334594</v>
      </c>
      <c r="P56" s="17">
        <v>58038.889571014595</v>
      </c>
      <c r="Q56" s="17">
        <v>58708.33365239577</v>
      </c>
      <c r="R56" s="17">
        <v>219821</v>
      </c>
      <c r="S56" s="17">
        <v>55063.412518946905</v>
      </c>
      <c r="T56" s="17">
        <v>56117.866125177425</v>
      </c>
      <c r="U56" s="17">
        <v>61929.247915749052</v>
      </c>
      <c r="V56" s="17">
        <v>60894.473440126618</v>
      </c>
      <c r="W56" s="17">
        <v>234005</v>
      </c>
      <c r="X56" s="17">
        <v>61239.233357645637</v>
      </c>
      <c r="Y56" s="17">
        <v>62131.547859024708</v>
      </c>
      <c r="Z56" s="17">
        <v>66686.173307118326</v>
      </c>
      <c r="AA56" s="17">
        <v>68931.045476211337</v>
      </c>
      <c r="AB56" s="17">
        <v>258988</v>
      </c>
      <c r="AC56" s="17">
        <v>64502.617712156403</v>
      </c>
      <c r="AD56" s="17">
        <v>62186.215934827393</v>
      </c>
      <c r="AE56" s="17">
        <v>77206.577333620298</v>
      </c>
      <c r="AF56" s="17">
        <v>82202.231923983636</v>
      </c>
      <c r="AG56" s="17">
        <v>286097.64290458773</v>
      </c>
      <c r="AH56" s="17">
        <v>73667.872307199068</v>
      </c>
      <c r="AI56" s="17">
        <v>73967.174761822636</v>
      </c>
      <c r="AJ56" s="17">
        <v>77159.04278247102</v>
      </c>
      <c r="AK56" s="17">
        <v>79861.584362843714</v>
      </c>
      <c r="AL56" s="17">
        <f t="shared" si="124"/>
        <v>304655.67421433644</v>
      </c>
      <c r="AM56" s="17">
        <v>82301.272709080848</v>
      </c>
      <c r="AN56" s="17">
        <v>87609.210991180298</v>
      </c>
      <c r="AO56" s="17">
        <v>92203.768302283235</v>
      </c>
      <c r="AP56" s="17">
        <v>93582.074488674552</v>
      </c>
      <c r="AQ56" s="17">
        <f t="shared" si="125"/>
        <v>355696.32649121899</v>
      </c>
      <c r="AR56" s="17">
        <v>94087.725575938442</v>
      </c>
      <c r="AS56" s="17">
        <v>94914.243905646537</v>
      </c>
      <c r="AT56" s="112">
        <v>100506.71834165408</v>
      </c>
      <c r="AU56" s="112">
        <v>104699.37619861985</v>
      </c>
      <c r="AV56" s="112">
        <f t="shared" si="126"/>
        <v>394208.06402185885</v>
      </c>
      <c r="AW56" s="123">
        <v>104971.70451108126</v>
      </c>
      <c r="AX56" s="123">
        <v>107281.98896585204</v>
      </c>
      <c r="AY56" s="123">
        <v>110100.3125636623</v>
      </c>
      <c r="AZ56" s="123">
        <v>111037.64496865431</v>
      </c>
      <c r="BA56" s="123">
        <f t="shared" si="127"/>
        <v>433391.65100924991</v>
      </c>
      <c r="BH56" s="130"/>
      <c r="BI56" s="130"/>
      <c r="BJ56" s="130"/>
      <c r="BK56" s="130"/>
    </row>
    <row r="57" spans="1:63" s="18" customFormat="1" ht="12.95" customHeight="1" x14ac:dyDescent="0.25">
      <c r="A57" s="15"/>
      <c r="B57" s="33">
        <v>5</v>
      </c>
      <c r="C57" s="16" t="s">
        <v>62</v>
      </c>
      <c r="D57" s="17">
        <v>94674.730022972057</v>
      </c>
      <c r="E57" s="17">
        <v>82854.391684406248</v>
      </c>
      <c r="F57" s="17">
        <v>87722.674880275183</v>
      </c>
      <c r="G57" s="17">
        <v>78511.203412346542</v>
      </c>
      <c r="H57" s="17">
        <v>343763</v>
      </c>
      <c r="I57" s="17">
        <v>76005.117859902792</v>
      </c>
      <c r="J57" s="17">
        <v>87786.504824611897</v>
      </c>
      <c r="K57" s="17">
        <v>126143.82864719233</v>
      </c>
      <c r="L57" s="17">
        <v>145731.54866829296</v>
      </c>
      <c r="M57" s="17">
        <v>435667</v>
      </c>
      <c r="N57" s="17">
        <v>122280.99999592645</v>
      </c>
      <c r="O57" s="17">
        <v>131899.99999004503</v>
      </c>
      <c r="P57" s="17">
        <v>144161.00001006084</v>
      </c>
      <c r="Q57" s="17">
        <v>151239.00000396773</v>
      </c>
      <c r="R57" s="17">
        <v>549581</v>
      </c>
      <c r="S57" s="17">
        <v>155432.20823179072</v>
      </c>
      <c r="T57" s="17">
        <v>171392.99336058888</v>
      </c>
      <c r="U57" s="17">
        <v>197995.47309024626</v>
      </c>
      <c r="V57" s="17">
        <v>210263.32531737402</v>
      </c>
      <c r="W57" s="17">
        <v>735083.99999999977</v>
      </c>
      <c r="X57" s="17">
        <v>184105.9495717033</v>
      </c>
      <c r="Y57" s="17">
        <v>196371.52539727249</v>
      </c>
      <c r="Z57" s="17">
        <v>237902.21690152347</v>
      </c>
      <c r="AA57" s="17">
        <v>252983.30812950095</v>
      </c>
      <c r="AB57" s="17">
        <v>871363.00000000012</v>
      </c>
      <c r="AC57" s="17">
        <v>235037.62117531415</v>
      </c>
      <c r="AD57" s="17">
        <v>247994.96216111121</v>
      </c>
      <c r="AE57" s="17">
        <v>302795.30210387066</v>
      </c>
      <c r="AF57" s="17">
        <v>334556.88193388842</v>
      </c>
      <c r="AG57" s="17">
        <v>1120384.7673741844</v>
      </c>
      <c r="AH57" s="17">
        <v>276068.57734128088</v>
      </c>
      <c r="AI57" s="17">
        <v>306735.08109524497</v>
      </c>
      <c r="AJ57" s="17">
        <v>337648.35434105678</v>
      </c>
      <c r="AK57" s="17">
        <v>351774.18904715858</v>
      </c>
      <c r="AL57" s="17">
        <f t="shared" si="124"/>
        <v>1272226.2018247412</v>
      </c>
      <c r="AM57" s="17">
        <v>362691.75428165327</v>
      </c>
      <c r="AN57" s="17">
        <v>389690.36888600769</v>
      </c>
      <c r="AO57" s="17">
        <v>415435.94896151108</v>
      </c>
      <c r="AP57" s="17">
        <v>412932.97229517496</v>
      </c>
      <c r="AQ57" s="17">
        <f t="shared" si="125"/>
        <v>1580751.0444243471</v>
      </c>
      <c r="AR57" s="17">
        <v>421149.47954326659</v>
      </c>
      <c r="AS57" s="17">
        <v>430540.16956224735</v>
      </c>
      <c r="AT57" s="112">
        <v>463002.72613117303</v>
      </c>
      <c r="AU57" s="112">
        <v>488959.33494206669</v>
      </c>
      <c r="AV57" s="112">
        <f t="shared" si="126"/>
        <v>1803651.7101787538</v>
      </c>
      <c r="AW57" s="123">
        <v>468329.47561616538</v>
      </c>
      <c r="AX57" s="123">
        <v>494537.71760065871</v>
      </c>
      <c r="AY57" s="123">
        <v>518604.79125786875</v>
      </c>
      <c r="AZ57" s="123">
        <v>531106.86956539296</v>
      </c>
      <c r="BA57" s="123">
        <f t="shared" si="127"/>
        <v>2012578.8540400858</v>
      </c>
      <c r="BH57" s="130"/>
      <c r="BI57" s="130"/>
      <c r="BJ57" s="130"/>
      <c r="BK57" s="130"/>
    </row>
    <row r="58" spans="1:63" s="19" customFormat="1" ht="12.95" customHeight="1" x14ac:dyDescent="0.25">
      <c r="A58" s="15"/>
      <c r="B58" s="33">
        <v>6</v>
      </c>
      <c r="C58" s="16" t="s">
        <v>63</v>
      </c>
      <c r="D58" s="17">
        <v>109391.28998344747</v>
      </c>
      <c r="E58" s="17">
        <v>95112.759729318641</v>
      </c>
      <c r="F58" s="17">
        <v>90197.584848122977</v>
      </c>
      <c r="G58" s="17">
        <v>86858.365439110887</v>
      </c>
      <c r="H58" s="17">
        <v>381560</v>
      </c>
      <c r="I58" s="17">
        <v>97101.172297652854</v>
      </c>
      <c r="J58" s="17">
        <v>95420.92626071113</v>
      </c>
      <c r="K58" s="17">
        <v>95617.004582999303</v>
      </c>
      <c r="L58" s="17">
        <v>96505.896858636755</v>
      </c>
      <c r="M58" s="17">
        <v>384645</v>
      </c>
      <c r="N58" s="17">
        <v>97256.002963540363</v>
      </c>
      <c r="O58" s="17">
        <v>104413.04879566477</v>
      </c>
      <c r="P58" s="17">
        <v>109870.05032295888</v>
      </c>
      <c r="Q58" s="17">
        <v>108938.89791783597</v>
      </c>
      <c r="R58" s="17">
        <v>420478</v>
      </c>
      <c r="S58" s="17">
        <v>119288.06132782166</v>
      </c>
      <c r="T58" s="17">
        <v>121115.59196146121</v>
      </c>
      <c r="U58" s="17">
        <v>119714.10285705967</v>
      </c>
      <c r="V58" s="17">
        <v>119087.24385365752</v>
      </c>
      <c r="W58" s="17">
        <v>479205.00000000006</v>
      </c>
      <c r="X58" s="17">
        <v>136589.9073986997</v>
      </c>
      <c r="Y58" s="17">
        <v>139172.68237867259</v>
      </c>
      <c r="Z58" s="17">
        <v>141925.76723811819</v>
      </c>
      <c r="AA58" s="17">
        <v>139118.64298450953</v>
      </c>
      <c r="AB58" s="17">
        <v>556807</v>
      </c>
      <c r="AC58" s="17">
        <v>151041.51723977676</v>
      </c>
      <c r="AD58" s="17">
        <v>151322.95028097776</v>
      </c>
      <c r="AE58" s="17">
        <v>151528.76188041773</v>
      </c>
      <c r="AF58" s="17">
        <v>151639.77059882783</v>
      </c>
      <c r="AG58" s="17">
        <v>605533.00000000012</v>
      </c>
      <c r="AH58" s="17">
        <v>147430.59572125453</v>
      </c>
      <c r="AI58" s="17">
        <v>153137.97928380399</v>
      </c>
      <c r="AJ58" s="17">
        <v>161864.74053214831</v>
      </c>
      <c r="AK58" s="17">
        <v>163731.83399124772</v>
      </c>
      <c r="AL58" s="17">
        <f t="shared" si="124"/>
        <v>626165.14952845452</v>
      </c>
      <c r="AM58" s="17">
        <v>167417.95169234945</v>
      </c>
      <c r="AN58" s="17">
        <v>175591.82513469737</v>
      </c>
      <c r="AO58" s="17">
        <v>184473.32848200592</v>
      </c>
      <c r="AP58" s="17">
        <v>188728.99893401639</v>
      </c>
      <c r="AQ58" s="17">
        <f t="shared" si="125"/>
        <v>716212.10424306919</v>
      </c>
      <c r="AR58" s="17">
        <v>194429.18277611051</v>
      </c>
      <c r="AS58" s="17">
        <v>198060.39080093286</v>
      </c>
      <c r="AT58" s="112">
        <v>206657.98638279494</v>
      </c>
      <c r="AU58" s="112">
        <v>213990.76971621971</v>
      </c>
      <c r="AV58" s="112">
        <f t="shared" si="126"/>
        <v>813138.32967605803</v>
      </c>
      <c r="AW58" s="123">
        <v>216195.30690565158</v>
      </c>
      <c r="AX58" s="123">
        <v>221389.15701531616</v>
      </c>
      <c r="AY58" s="123">
        <v>229511.41156336383</v>
      </c>
      <c r="AZ58" s="123">
        <v>225690.56296150983</v>
      </c>
      <c r="BA58" s="123">
        <f t="shared" si="127"/>
        <v>892786.43844584143</v>
      </c>
      <c r="BH58" s="130"/>
      <c r="BI58" s="130"/>
      <c r="BJ58" s="130"/>
      <c r="BK58" s="130"/>
    </row>
    <row r="59" spans="1:63" s="22" customFormat="1" ht="12.95" customHeight="1" x14ac:dyDescent="0.25">
      <c r="A59" s="20" t="s">
        <v>3</v>
      </c>
      <c r="B59" s="34" t="s">
        <v>64</v>
      </c>
      <c r="C59" s="12"/>
      <c r="D59" s="21">
        <f>D60+D61</f>
        <v>379300.61459423666</v>
      </c>
      <c r="E59" s="21">
        <f t="shared" ref="E59:AB59" si="128">E60+E61</f>
        <v>389137.97836567205</v>
      </c>
      <c r="F59" s="21">
        <f t="shared" si="128"/>
        <v>418513.60478629329</v>
      </c>
      <c r="G59" s="21">
        <f t="shared" si="128"/>
        <v>427539.80225379829</v>
      </c>
      <c r="H59" s="21">
        <f t="shared" si="128"/>
        <v>1614492</v>
      </c>
      <c r="I59" s="21">
        <f t="shared" si="128"/>
        <v>459929.86446257867</v>
      </c>
      <c r="J59" s="21">
        <f t="shared" si="128"/>
        <v>453950.96042186936</v>
      </c>
      <c r="K59" s="21">
        <f t="shared" si="128"/>
        <v>458658.10302880371</v>
      </c>
      <c r="L59" s="21">
        <f t="shared" si="128"/>
        <v>459943.0720867482</v>
      </c>
      <c r="M59" s="21">
        <f t="shared" si="128"/>
        <v>1832482</v>
      </c>
      <c r="N59" s="21">
        <f t="shared" si="128"/>
        <v>508719.00000533374</v>
      </c>
      <c r="O59" s="21">
        <f t="shared" si="128"/>
        <v>519084.99996844161</v>
      </c>
      <c r="P59" s="21">
        <f t="shared" si="128"/>
        <v>533240.0000296043</v>
      </c>
      <c r="Q59" s="21">
        <f t="shared" si="128"/>
        <v>565722.99999662035</v>
      </c>
      <c r="R59" s="21">
        <f t="shared" si="128"/>
        <v>2126767</v>
      </c>
      <c r="S59" s="21">
        <f t="shared" si="128"/>
        <v>570132.26730485039</v>
      </c>
      <c r="T59" s="21">
        <f t="shared" si="128"/>
        <v>594162.88086773886</v>
      </c>
      <c r="U59" s="21">
        <f t="shared" si="128"/>
        <v>621766.91828168987</v>
      </c>
      <c r="V59" s="21">
        <f t="shared" si="128"/>
        <v>728631.93354572065</v>
      </c>
      <c r="W59" s="21">
        <f t="shared" si="128"/>
        <v>2514694</v>
      </c>
      <c r="X59" s="21">
        <f t="shared" si="128"/>
        <v>695611.21765201678</v>
      </c>
      <c r="Y59" s="21">
        <f t="shared" si="128"/>
        <v>711662.96912326769</v>
      </c>
      <c r="Z59" s="21">
        <f t="shared" si="128"/>
        <v>733591.68015349458</v>
      </c>
      <c r="AA59" s="21">
        <f t="shared" si="128"/>
        <v>818743.13307122071</v>
      </c>
      <c r="AB59" s="21">
        <f t="shared" si="128"/>
        <v>2959609</v>
      </c>
      <c r="AC59" s="21">
        <v>800517.95168749825</v>
      </c>
      <c r="AD59" s="21">
        <v>812679.94730037113</v>
      </c>
      <c r="AE59" s="21">
        <v>833829.34662570513</v>
      </c>
      <c r="AF59" s="21">
        <v>865385.75438642502</v>
      </c>
      <c r="AG59" s="21">
        <v>3312412.9999999995</v>
      </c>
      <c r="AH59" s="21">
        <f>SUM(AH60:AH61)</f>
        <v>904866.76084814442</v>
      </c>
      <c r="AI59" s="21">
        <f t="shared" ref="AI59:AK59" si="129">SUM(AI60:AI61)</f>
        <v>942790.19771049649</v>
      </c>
      <c r="AJ59" s="21">
        <f t="shared" si="129"/>
        <v>980080.69796602766</v>
      </c>
      <c r="AK59" s="21">
        <f t="shared" si="129"/>
        <v>1026081.374556758</v>
      </c>
      <c r="AL59" s="21">
        <f t="shared" ref="AL59:AL64" si="130">SUM(AH59:AK59)</f>
        <v>3853819.0310814264</v>
      </c>
      <c r="AM59" s="21">
        <f>SUM(AM60:AM61)</f>
        <v>1075117.5461895678</v>
      </c>
      <c r="AN59" s="21">
        <f t="shared" ref="AN59:AP59" si="131">SUM(AN60:AN61)</f>
        <v>1146066.9865458519</v>
      </c>
      <c r="AO59" s="21">
        <f t="shared" si="131"/>
        <v>1211015.6484229257</v>
      </c>
      <c r="AP59" s="21">
        <f t="shared" si="131"/>
        <v>1255232.5213148394</v>
      </c>
      <c r="AQ59" s="21">
        <f>SUM(AM59:AP59)</f>
        <v>4687432.7024731841</v>
      </c>
      <c r="AR59" s="21">
        <f>SUM(AR60:AR61)</f>
        <v>1296549.0522261215</v>
      </c>
      <c r="AS59" s="21">
        <f t="shared" ref="AS59:AU59" si="132">SUM(AS60:AS61)</f>
        <v>1373723.7779276804</v>
      </c>
      <c r="AT59" s="21">
        <f t="shared" si="132"/>
        <v>1415119.4874522791</v>
      </c>
      <c r="AU59" s="21">
        <f t="shared" si="132"/>
        <v>1442323.3869794728</v>
      </c>
      <c r="AV59" s="113">
        <f t="shared" ref="AV59" si="133">SUM(AV60:AV61)</f>
        <v>5527715.7045855541</v>
      </c>
      <c r="AW59" s="124">
        <f>SUM(AW60:AW61)</f>
        <v>1469059.2667246021</v>
      </c>
      <c r="AX59" s="124">
        <f>SUM(AX60:AX61)</f>
        <v>1529732.0230962078</v>
      </c>
      <c r="AY59" s="124">
        <f>SUM(AY60:AY61)</f>
        <v>1610402.4731531888</v>
      </c>
      <c r="AZ59" s="124">
        <f>SUM(AZ60:AZ61)</f>
        <v>1654223.9406103303</v>
      </c>
      <c r="BA59" s="124">
        <f>SUM(AW59:AZ59)</f>
        <v>6263417.7035843292</v>
      </c>
      <c r="BH59" s="130"/>
      <c r="BI59" s="130"/>
      <c r="BJ59" s="130"/>
      <c r="BK59" s="130"/>
    </row>
    <row r="60" spans="1:63" s="19" customFormat="1" ht="12.95" customHeight="1" x14ac:dyDescent="0.25">
      <c r="A60" s="15"/>
      <c r="B60" s="33">
        <v>1</v>
      </c>
      <c r="C60" s="16" t="s">
        <v>65</v>
      </c>
      <c r="D60" s="17">
        <v>44797.149455685874</v>
      </c>
      <c r="E60" s="17">
        <v>44438.447991406661</v>
      </c>
      <c r="F60" s="17">
        <v>48366.592695606945</v>
      </c>
      <c r="G60" s="17">
        <v>47843.809857300541</v>
      </c>
      <c r="H60" s="17">
        <v>185446</v>
      </c>
      <c r="I60" s="17">
        <v>56294.995563271463</v>
      </c>
      <c r="J60" s="17">
        <v>55184.236047139028</v>
      </c>
      <c r="K60" s="17">
        <v>50837.976836932212</v>
      </c>
      <c r="L60" s="17">
        <v>43500.791552657261</v>
      </c>
      <c r="M60" s="17">
        <v>205817.99999999997</v>
      </c>
      <c r="N60" s="17">
        <v>58546.000018792787</v>
      </c>
      <c r="O60" s="17">
        <v>59701.999981814944</v>
      </c>
      <c r="P60" s="17">
        <v>60513.00001580215</v>
      </c>
      <c r="Q60" s="17">
        <v>63121.999983590118</v>
      </c>
      <c r="R60" s="17">
        <v>241883</v>
      </c>
      <c r="S60" s="17">
        <v>60889.888993186571</v>
      </c>
      <c r="T60" s="17">
        <v>66420.616607620934</v>
      </c>
      <c r="U60" s="17">
        <v>71501.348595627496</v>
      </c>
      <c r="V60" s="17">
        <v>92829.145803565058</v>
      </c>
      <c r="W60" s="17">
        <v>291641.00000000006</v>
      </c>
      <c r="X60" s="17">
        <v>75052.331402587064</v>
      </c>
      <c r="Y60" s="17">
        <v>81796.061528842038</v>
      </c>
      <c r="Z60" s="17">
        <v>82393.39281659179</v>
      </c>
      <c r="AA60" s="17">
        <v>97758.214251979167</v>
      </c>
      <c r="AB60" s="17">
        <v>337000</v>
      </c>
      <c r="AC60" s="17">
        <v>89790.824072425443</v>
      </c>
      <c r="AD60" s="17">
        <v>97235.604888191549</v>
      </c>
      <c r="AE60" s="17">
        <v>100653.65180966388</v>
      </c>
      <c r="AF60" s="17">
        <v>108868.91922971906</v>
      </c>
      <c r="AG60" s="17">
        <v>396548.99999999988</v>
      </c>
      <c r="AH60" s="17">
        <v>109654.85060102689</v>
      </c>
      <c r="AI60" s="17">
        <v>112559.46913851259</v>
      </c>
      <c r="AJ60" s="17">
        <v>115742.61155605083</v>
      </c>
      <c r="AK60" s="17">
        <v>120682.26139205435</v>
      </c>
      <c r="AL60" s="17">
        <f t="shared" si="130"/>
        <v>458639.19268764462</v>
      </c>
      <c r="AM60" s="17">
        <v>127048.376190037</v>
      </c>
      <c r="AN60" s="17">
        <v>131550.68224239803</v>
      </c>
      <c r="AO60" s="17">
        <v>134424.54081457775</v>
      </c>
      <c r="AP60" s="17">
        <v>148289.35173669737</v>
      </c>
      <c r="AQ60" s="17">
        <f>SUM(AM60:AP60)</f>
        <v>541312.95098371012</v>
      </c>
      <c r="AR60" s="17">
        <v>157289.50701952298</v>
      </c>
      <c r="AS60" s="17">
        <v>168207.08495019298</v>
      </c>
      <c r="AT60" s="112">
        <v>153179.60191055239</v>
      </c>
      <c r="AU60" s="112">
        <v>160326.11658429622</v>
      </c>
      <c r="AV60" s="112">
        <f>SUM(AR60:AU60)</f>
        <v>639002.31046456459</v>
      </c>
      <c r="AW60" s="123">
        <v>164922.48036847264</v>
      </c>
      <c r="AX60" s="123">
        <v>170862.38944274111</v>
      </c>
      <c r="AY60" s="123">
        <v>179753.95371154044</v>
      </c>
      <c r="AZ60" s="123">
        <v>189688.96731595407</v>
      </c>
      <c r="BA60" s="123">
        <f>SUM(AW60:AZ60)</f>
        <v>705227.79083870829</v>
      </c>
      <c r="BH60" s="130"/>
      <c r="BI60" s="130"/>
      <c r="BJ60" s="130"/>
      <c r="BK60" s="130"/>
    </row>
    <row r="61" spans="1:63" s="18" customFormat="1" ht="12.95" customHeight="1" x14ac:dyDescent="0.25">
      <c r="A61" s="15"/>
      <c r="B61" s="33">
        <v>2</v>
      </c>
      <c r="C61" s="16" t="s">
        <v>66</v>
      </c>
      <c r="D61" s="17">
        <v>334503.46513855079</v>
      </c>
      <c r="E61" s="17">
        <v>344699.53037426539</v>
      </c>
      <c r="F61" s="17">
        <v>370147.01209068636</v>
      </c>
      <c r="G61" s="17">
        <v>379695.99239649775</v>
      </c>
      <c r="H61" s="17">
        <v>1429046</v>
      </c>
      <c r="I61" s="17">
        <v>403634.86889930721</v>
      </c>
      <c r="J61" s="17">
        <v>398766.72437473031</v>
      </c>
      <c r="K61" s="17">
        <v>407820.12619187153</v>
      </c>
      <c r="L61" s="17">
        <v>416442.28053409094</v>
      </c>
      <c r="M61" s="17">
        <v>1626664</v>
      </c>
      <c r="N61" s="17">
        <v>450172.99998654093</v>
      </c>
      <c r="O61" s="17">
        <v>459382.99998662667</v>
      </c>
      <c r="P61" s="17">
        <v>472727.00001380214</v>
      </c>
      <c r="Q61" s="17">
        <v>502601.00001303025</v>
      </c>
      <c r="R61" s="17">
        <v>1884884</v>
      </c>
      <c r="S61" s="17">
        <v>509242.37831166387</v>
      </c>
      <c r="T61" s="17">
        <v>527742.2642601179</v>
      </c>
      <c r="U61" s="17">
        <v>550265.5696860624</v>
      </c>
      <c r="V61" s="17">
        <v>635802.7877421556</v>
      </c>
      <c r="W61" s="17">
        <v>2223053</v>
      </c>
      <c r="X61" s="17">
        <v>620558.88624942978</v>
      </c>
      <c r="Y61" s="17">
        <v>629866.9075944256</v>
      </c>
      <c r="Z61" s="17">
        <v>651198.28733690281</v>
      </c>
      <c r="AA61" s="17">
        <v>720984.91881924157</v>
      </c>
      <c r="AB61" s="17">
        <v>2622609</v>
      </c>
      <c r="AC61" s="17">
        <v>710727.12761507276</v>
      </c>
      <c r="AD61" s="17">
        <v>715444.34241217957</v>
      </c>
      <c r="AE61" s="17">
        <v>733175.69481604127</v>
      </c>
      <c r="AF61" s="17">
        <v>756516.83515670593</v>
      </c>
      <c r="AG61" s="17">
        <v>2915864</v>
      </c>
      <c r="AH61" s="17">
        <v>795211.91024711751</v>
      </c>
      <c r="AI61" s="17">
        <v>830230.72857198387</v>
      </c>
      <c r="AJ61" s="17">
        <v>864338.08640997682</v>
      </c>
      <c r="AK61" s="17">
        <v>905399.11316470359</v>
      </c>
      <c r="AL61" s="17">
        <f t="shared" si="130"/>
        <v>3395179.8383937813</v>
      </c>
      <c r="AM61" s="17">
        <v>948069.16999953077</v>
      </c>
      <c r="AN61" s="17">
        <v>1014516.3043034539</v>
      </c>
      <c r="AO61" s="17">
        <v>1076591.1076083479</v>
      </c>
      <c r="AP61" s="17">
        <v>1106943.169578142</v>
      </c>
      <c r="AQ61" s="17">
        <f t="shared" ref="AQ61:AQ62" si="134">SUM(AM61:AP61)</f>
        <v>4146119.7514894749</v>
      </c>
      <c r="AR61" s="17">
        <v>1139259.5452065985</v>
      </c>
      <c r="AS61" s="17">
        <v>1205516.6929774873</v>
      </c>
      <c r="AT61" s="112">
        <v>1261939.8855417266</v>
      </c>
      <c r="AU61" s="112">
        <v>1281997.2703951765</v>
      </c>
      <c r="AV61" s="112">
        <f t="shared" ref="AV61:AV62" si="135">SUM(AR61:AU61)</f>
        <v>4888713.3941209894</v>
      </c>
      <c r="AW61" s="123">
        <v>1304136.7863561295</v>
      </c>
      <c r="AX61" s="123">
        <v>1358869.6336534666</v>
      </c>
      <c r="AY61" s="123">
        <v>1430648.5194416484</v>
      </c>
      <c r="AZ61" s="123">
        <v>1464534.9732943762</v>
      </c>
      <c r="BA61" s="123">
        <f t="shared" ref="BA61:BA62" si="136">SUM(AW61:AZ61)</f>
        <v>5558189.9127456211</v>
      </c>
      <c r="BH61" s="130"/>
      <c r="BI61" s="130"/>
      <c r="BJ61" s="130"/>
      <c r="BK61" s="130"/>
    </row>
    <row r="62" spans="1:63" s="14" customFormat="1" ht="12.95" customHeight="1" x14ac:dyDescent="0.25">
      <c r="A62" s="20" t="s">
        <v>67</v>
      </c>
      <c r="B62" s="34" t="s">
        <v>68</v>
      </c>
      <c r="C62" s="12"/>
      <c r="D62" s="21">
        <v>1182521.687448791</v>
      </c>
      <c r="E62" s="21">
        <v>1152238.2588939371</v>
      </c>
      <c r="F62" s="21">
        <v>1185149.1228668306</v>
      </c>
      <c r="G62" s="21">
        <v>1307036.9307904416</v>
      </c>
      <c r="H62" s="21">
        <v>4826946</v>
      </c>
      <c r="I62" s="21">
        <v>1222512.9045108457</v>
      </c>
      <c r="J62" s="21">
        <v>1225683.1004435325</v>
      </c>
      <c r="K62" s="21">
        <v>1319404.1336578482</v>
      </c>
      <c r="L62" s="21">
        <v>1401006.8613877736</v>
      </c>
      <c r="M62" s="21">
        <v>5168607</v>
      </c>
      <c r="N62" s="21">
        <v>1297846.9999782532</v>
      </c>
      <c r="O62" s="21">
        <v>1366114.0000181266</v>
      </c>
      <c r="P62" s="21">
        <v>1417343.9999809032</v>
      </c>
      <c r="Q62" s="21">
        <v>1455025.0000227164</v>
      </c>
      <c r="R62" s="21">
        <v>5536330</v>
      </c>
      <c r="S62" s="21">
        <v>1407711.7095271442</v>
      </c>
      <c r="T62" s="21">
        <v>1418174.8313645546</v>
      </c>
      <c r="U62" s="21">
        <v>1467927.2387259516</v>
      </c>
      <c r="V62" s="21">
        <v>1565643.2203823496</v>
      </c>
      <c r="W62" s="21">
        <v>5859457</v>
      </c>
      <c r="X62" s="21">
        <v>1571421.4358958073</v>
      </c>
      <c r="Y62" s="21">
        <v>1516121.3653652617</v>
      </c>
      <c r="Z62" s="21">
        <v>1623747.788934401</v>
      </c>
      <c r="AA62" s="21">
        <v>1641996.4098045295</v>
      </c>
      <c r="AB62" s="21">
        <v>6353287</v>
      </c>
      <c r="AC62" s="21">
        <v>1682723.2595964221</v>
      </c>
      <c r="AD62" s="21">
        <v>1692841.6072780713</v>
      </c>
      <c r="AE62" s="21">
        <v>1658781.0530181092</v>
      </c>
      <c r="AF62" s="21">
        <v>1676011.0801073979</v>
      </c>
      <c r="AG62" s="21">
        <v>6710357</v>
      </c>
      <c r="AH62" s="21">
        <v>1799087.9364594161</v>
      </c>
      <c r="AI62" s="21">
        <v>1807484.9217910573</v>
      </c>
      <c r="AJ62" s="21">
        <v>1883870.8324561417</v>
      </c>
      <c r="AK62" s="21">
        <v>1921236.5058787528</v>
      </c>
      <c r="AL62" s="21">
        <f t="shared" si="130"/>
        <v>7411680.1965853684</v>
      </c>
      <c r="AM62" s="21">
        <v>1997675.0712623904</v>
      </c>
      <c r="AN62" s="21">
        <v>2036135.9118720656</v>
      </c>
      <c r="AO62" s="21">
        <v>2138929.5818194398</v>
      </c>
      <c r="AP62" s="21">
        <v>2136361.2021166938</v>
      </c>
      <c r="AQ62" s="21">
        <f t="shared" si="134"/>
        <v>8309101.7670705896</v>
      </c>
      <c r="AR62" s="21">
        <v>2233536.5823006541</v>
      </c>
      <c r="AS62" s="21">
        <v>2326683.6792337992</v>
      </c>
      <c r="AT62" s="113">
        <v>2405187.4523818661</v>
      </c>
      <c r="AU62" s="113">
        <v>2450087.4917429308</v>
      </c>
      <c r="AV62" s="113">
        <f t="shared" si="135"/>
        <v>9415495.2056592498</v>
      </c>
      <c r="AW62" s="124">
        <v>2538266.1405707588</v>
      </c>
      <c r="AX62" s="124">
        <v>2627831.1457803249</v>
      </c>
      <c r="AY62" s="124">
        <v>2709264.0591376992</v>
      </c>
      <c r="AZ62" s="124">
        <v>2752456.5014005019</v>
      </c>
      <c r="BA62" s="124">
        <f t="shared" si="136"/>
        <v>10627817.846889285</v>
      </c>
      <c r="BH62" s="130"/>
      <c r="BI62" s="130"/>
      <c r="BJ62" s="130"/>
      <c r="BK62" s="130"/>
    </row>
    <row r="63" spans="1:63" s="22" customFormat="1" ht="12.95" customHeight="1" x14ac:dyDescent="0.25">
      <c r="A63" s="20" t="s">
        <v>69</v>
      </c>
      <c r="B63" s="34" t="s">
        <v>70</v>
      </c>
      <c r="C63" s="12"/>
      <c r="D63" s="21">
        <f>D64+D65+D66+D67</f>
        <v>894027.42854129442</v>
      </c>
      <c r="E63" s="21">
        <f t="shared" ref="E63:AB63" si="137">E64+E65+E66+E67</f>
        <v>906458.41015720414</v>
      </c>
      <c r="F63" s="21">
        <f t="shared" si="137"/>
        <v>941856.76858671196</v>
      </c>
      <c r="G63" s="21">
        <f t="shared" si="137"/>
        <v>956630.84523467685</v>
      </c>
      <c r="H63" s="21">
        <f t="shared" si="137"/>
        <v>3698973.4525198871</v>
      </c>
      <c r="I63" s="21">
        <f t="shared" si="137"/>
        <v>1004322.1777283044</v>
      </c>
      <c r="J63" s="21">
        <f t="shared" si="137"/>
        <v>1029131.1305317905</v>
      </c>
      <c r="K63" s="21">
        <f t="shared" si="137"/>
        <v>1068563.2615615872</v>
      </c>
      <c r="L63" s="21">
        <f t="shared" si="137"/>
        <v>1014004.5586609329</v>
      </c>
      <c r="M63" s="21">
        <f t="shared" si="137"/>
        <v>4116021.1284826151</v>
      </c>
      <c r="N63" s="21">
        <f t="shared" si="137"/>
        <v>1023449.1297171433</v>
      </c>
      <c r="O63" s="21">
        <f t="shared" si="137"/>
        <v>1104056.3674932253</v>
      </c>
      <c r="P63" s="21">
        <f t="shared" si="137"/>
        <v>1147812.8464993006</v>
      </c>
      <c r="Q63" s="21">
        <f t="shared" si="137"/>
        <v>1144885.0155041309</v>
      </c>
      <c r="R63" s="21">
        <f t="shared" si="137"/>
        <v>4420203.3592137992</v>
      </c>
      <c r="S63" s="21">
        <f t="shared" si="137"/>
        <v>1223087.7286918589</v>
      </c>
      <c r="T63" s="21">
        <f t="shared" si="137"/>
        <v>1300075.5016690183</v>
      </c>
      <c r="U63" s="21">
        <f t="shared" si="137"/>
        <v>1261254.2730849697</v>
      </c>
      <c r="V63" s="21">
        <f t="shared" si="137"/>
        <v>1245593.3223762498</v>
      </c>
      <c r="W63" s="21">
        <f t="shared" si="137"/>
        <v>5030010.8258220963</v>
      </c>
      <c r="X63" s="21">
        <f t="shared" si="137"/>
        <v>1448618.6536044742</v>
      </c>
      <c r="Y63" s="21">
        <f t="shared" si="137"/>
        <v>1570959.3308337748</v>
      </c>
      <c r="Z63" s="21">
        <f t="shared" si="137"/>
        <v>1638840.5643119288</v>
      </c>
      <c r="AA63" s="21">
        <f t="shared" si="137"/>
        <v>1627354.2383480652</v>
      </c>
      <c r="AB63" s="21">
        <f t="shared" si="137"/>
        <v>6285772.7870982429</v>
      </c>
      <c r="AC63" s="21">
        <v>1792754.7898657108</v>
      </c>
      <c r="AD63" s="21">
        <v>1819590.8898319877</v>
      </c>
      <c r="AE63" s="21">
        <v>1863871.9874871192</v>
      </c>
      <c r="AF63" s="21">
        <v>1777913.2595939387</v>
      </c>
      <c r="AG63" s="21">
        <v>7254130.9267787561</v>
      </c>
      <c r="AH63" s="21">
        <f>SUM(AH64:AH67)</f>
        <v>1900623.417927139</v>
      </c>
      <c r="AI63" s="21">
        <f t="shared" ref="AI63:AK63" si="138">SUM(AI64:AI67)</f>
        <v>1981876.501861277</v>
      </c>
      <c r="AJ63" s="21">
        <f t="shared" si="138"/>
        <v>1978197.1238719081</v>
      </c>
      <c r="AK63" s="21">
        <f t="shared" si="138"/>
        <v>1992253.9440906818</v>
      </c>
      <c r="AL63" s="21">
        <f t="shared" si="130"/>
        <v>7852950.9877510061</v>
      </c>
      <c r="AM63" s="21">
        <f>SUM(AM64:AM67)</f>
        <v>2070095.871477345</v>
      </c>
      <c r="AN63" s="21">
        <f t="shared" ref="AN63:AP63" si="139">SUM(AN64:AN67)</f>
        <v>2079818.328539917</v>
      </c>
      <c r="AO63" s="21">
        <f t="shared" si="139"/>
        <v>2183268.7630242091</v>
      </c>
      <c r="AP63" s="21">
        <f t="shared" si="139"/>
        <v>2167217.3281374676</v>
      </c>
      <c r="AQ63" s="21">
        <f>SUM(AM63:AP63)</f>
        <v>8500400.291178938</v>
      </c>
      <c r="AR63" s="21">
        <f>SUM(AR64:AR67)</f>
        <v>2251009.0924922246</v>
      </c>
      <c r="AS63" s="21">
        <f t="shared" ref="AS63:AU63" si="140">SUM(AS64:AS67)</f>
        <v>2348053.1336449864</v>
      </c>
      <c r="AT63" s="21">
        <f t="shared" si="140"/>
        <v>2380832.6599395894</v>
      </c>
      <c r="AU63" s="21">
        <f t="shared" si="140"/>
        <v>2443848.0762980082</v>
      </c>
      <c r="AV63" s="113">
        <f t="shared" ref="AV63" si="141">SUM(AV64:AV67)</f>
        <v>9423742.9623748083</v>
      </c>
      <c r="AW63" s="124">
        <f>SUM(AW64:AW67)</f>
        <v>2423625.5284292093</v>
      </c>
      <c r="AX63" s="124">
        <f>SUM(AX64:AX67)</f>
        <v>2513595.5054221563</v>
      </c>
      <c r="AY63" s="124">
        <f>SUM(AY64:AY67)</f>
        <v>2542568.3784388192</v>
      </c>
      <c r="AZ63" s="124">
        <f>SUM(AZ64:AZ67)</f>
        <v>2601896.5534568648</v>
      </c>
      <c r="BA63" s="124">
        <f>SUM(AW63:AZ63)</f>
        <v>10081685.965747049</v>
      </c>
      <c r="BH63" s="130"/>
      <c r="BI63" s="130"/>
      <c r="BJ63" s="130"/>
      <c r="BK63" s="130"/>
    </row>
    <row r="64" spans="1:63" s="19" customFormat="1" ht="12.95" customHeight="1" x14ac:dyDescent="0.25">
      <c r="A64" s="15"/>
      <c r="B64" s="33">
        <v>1</v>
      </c>
      <c r="C64" s="16" t="s">
        <v>71</v>
      </c>
      <c r="D64" s="17">
        <v>548514.50821732916</v>
      </c>
      <c r="E64" s="17">
        <v>557469.8553823285</v>
      </c>
      <c r="F64" s="17">
        <v>564167.9215521306</v>
      </c>
      <c r="G64" s="17">
        <v>585957.16736809898</v>
      </c>
      <c r="H64" s="17">
        <v>2256109.4525198871</v>
      </c>
      <c r="I64" s="17">
        <v>613687.54340256727</v>
      </c>
      <c r="J64" s="17">
        <v>640443.34543496859</v>
      </c>
      <c r="K64" s="17">
        <v>676644.57727017673</v>
      </c>
      <c r="L64" s="17">
        <v>621722.66237490252</v>
      </c>
      <c r="M64" s="17">
        <v>2552498.1284826151</v>
      </c>
      <c r="N64" s="17">
        <v>624893.12978254305</v>
      </c>
      <c r="O64" s="17">
        <v>668625.36739975051</v>
      </c>
      <c r="P64" s="17">
        <v>692747.84658046649</v>
      </c>
      <c r="Q64" s="17">
        <v>671914.01545103977</v>
      </c>
      <c r="R64" s="17">
        <v>2658180.3592137997</v>
      </c>
      <c r="S64" s="17">
        <v>748701.48942691146</v>
      </c>
      <c r="T64" s="17">
        <v>815623.30836118746</v>
      </c>
      <c r="U64" s="17">
        <v>766858.39168811531</v>
      </c>
      <c r="V64" s="17">
        <v>746140.63634588255</v>
      </c>
      <c r="W64" s="17">
        <v>3077323.8258220968</v>
      </c>
      <c r="X64" s="17">
        <v>907156.72525166161</v>
      </c>
      <c r="Y64" s="17">
        <v>1027978.4090637097</v>
      </c>
      <c r="Z64" s="17">
        <v>1080452.6918794308</v>
      </c>
      <c r="AA64" s="17">
        <v>1064201.9609034406</v>
      </c>
      <c r="AB64" s="17">
        <v>4079789.7870982429</v>
      </c>
      <c r="AC64" s="17">
        <v>1161860.35720562</v>
      </c>
      <c r="AD64" s="17">
        <v>1213651.8908327254</v>
      </c>
      <c r="AE64" s="17">
        <v>1254200.3242255982</v>
      </c>
      <c r="AF64" s="17">
        <v>1161682.3545148126</v>
      </c>
      <c r="AG64" s="17">
        <v>4791394.9267787561</v>
      </c>
      <c r="AH64" s="119">
        <v>1244109.1247538982</v>
      </c>
      <c r="AI64" s="119">
        <v>1300766.8750926941</v>
      </c>
      <c r="AJ64" s="119">
        <v>1287665.7424018567</v>
      </c>
      <c r="AK64" s="119">
        <v>1296396.0119321062</v>
      </c>
      <c r="AL64" s="119">
        <f t="shared" si="130"/>
        <v>5128937.7541805562</v>
      </c>
      <c r="AM64" s="119">
        <v>1352078.8833587754</v>
      </c>
      <c r="AN64" s="119">
        <v>1337385.7613727916</v>
      </c>
      <c r="AO64" s="119">
        <v>1420380.0661319166</v>
      </c>
      <c r="AP64" s="119">
        <v>1395669.078158645</v>
      </c>
      <c r="AQ64" s="119">
        <f>SUM(AM64:AP64)</f>
        <v>5505513.789022129</v>
      </c>
      <c r="AR64" s="119">
        <v>1457747.0169123176</v>
      </c>
      <c r="AS64" s="119">
        <v>1527365.6964324308</v>
      </c>
      <c r="AT64" s="120">
        <v>1546763.077501402</v>
      </c>
      <c r="AU64" s="120">
        <v>1603012.2016281169</v>
      </c>
      <c r="AV64" s="120">
        <f>SUM(AR64:AU64)</f>
        <v>6134887.9924742673</v>
      </c>
      <c r="AW64" s="128">
        <v>1563786.995973292</v>
      </c>
      <c r="AX64" s="128">
        <v>1623996.3490383143</v>
      </c>
      <c r="AY64" s="128">
        <v>1638804.6990275604</v>
      </c>
      <c r="AZ64" s="128">
        <v>1692448.800157696</v>
      </c>
      <c r="BA64" s="128">
        <f>SUM(AW64:AZ64)</f>
        <v>6519036.8441968625</v>
      </c>
      <c r="BH64" s="130"/>
      <c r="BI64" s="130"/>
      <c r="BJ64" s="130"/>
      <c r="BK64" s="130"/>
    </row>
    <row r="65" spans="1:63" s="18" customFormat="1" ht="12.95" customHeight="1" x14ac:dyDescent="0.25">
      <c r="A65" s="15"/>
      <c r="B65" s="33">
        <v>2</v>
      </c>
      <c r="C65" s="16" t="s">
        <v>72</v>
      </c>
      <c r="D65" s="17">
        <v>230460.46241272194</v>
      </c>
      <c r="E65" s="17">
        <v>233447.50911494059</v>
      </c>
      <c r="F65" s="17">
        <v>251469.16874155085</v>
      </c>
      <c r="G65" s="17">
        <v>245753.85973078647</v>
      </c>
      <c r="H65" s="17">
        <v>961130.99999999977</v>
      </c>
      <c r="I65" s="17">
        <v>258571.00342895492</v>
      </c>
      <c r="J65" s="17">
        <v>255468.17539301325</v>
      </c>
      <c r="K65" s="17">
        <v>257472.05546102687</v>
      </c>
      <c r="L65" s="17">
        <v>256942.76571700498</v>
      </c>
      <c r="M65" s="17">
        <v>1028454</v>
      </c>
      <c r="N65" s="17">
        <v>271100.9999942446</v>
      </c>
      <c r="O65" s="17">
        <v>294086.00000812201</v>
      </c>
      <c r="P65" s="17">
        <v>305153.00000611431</v>
      </c>
      <c r="Q65" s="17">
        <v>317569.99999151903</v>
      </c>
      <c r="R65" s="17">
        <v>1187910</v>
      </c>
      <c r="S65" s="17">
        <v>321637.86451956438</v>
      </c>
      <c r="T65" s="17">
        <v>329932.61398721836</v>
      </c>
      <c r="U65" s="17">
        <v>338058.24242242932</v>
      </c>
      <c r="V65" s="17">
        <v>342194.27907078795</v>
      </c>
      <c r="W65" s="17">
        <v>1331823</v>
      </c>
      <c r="X65" s="17">
        <v>370210.63024053915</v>
      </c>
      <c r="Y65" s="17">
        <v>376484.3069619211</v>
      </c>
      <c r="Z65" s="17">
        <v>388256.3222297969</v>
      </c>
      <c r="AA65" s="17">
        <v>392161.74056774279</v>
      </c>
      <c r="AB65" s="17">
        <v>1527113</v>
      </c>
      <c r="AC65" s="17">
        <v>442982.38306713599</v>
      </c>
      <c r="AD65" s="17">
        <v>428622.07994724804</v>
      </c>
      <c r="AE65" s="17">
        <v>431548.1871326117</v>
      </c>
      <c r="AF65" s="17">
        <v>434885.34985300427</v>
      </c>
      <c r="AG65" s="17">
        <v>1738038</v>
      </c>
      <c r="AH65" s="17">
        <v>466664.57281874138</v>
      </c>
      <c r="AI65" s="17">
        <v>486377.41568682645</v>
      </c>
      <c r="AJ65" s="17">
        <v>492448.67388861353</v>
      </c>
      <c r="AK65" s="17">
        <v>499011.1237086411</v>
      </c>
      <c r="AL65" s="17">
        <f t="shared" ref="AL65:AL73" si="142">SUM(AH65:AK65)</f>
        <v>1944501.7861028225</v>
      </c>
      <c r="AM65" s="17">
        <v>514745.37358874088</v>
      </c>
      <c r="AN65" s="17">
        <v>530443.28528457507</v>
      </c>
      <c r="AO65" s="17">
        <v>544614.23625349486</v>
      </c>
      <c r="AP65" s="17">
        <v>550183.20001858962</v>
      </c>
      <c r="AQ65" s="17">
        <f t="shared" ref="AQ65:AQ73" si="143">SUM(AM65:AP65)</f>
        <v>2139986.0951454006</v>
      </c>
      <c r="AR65" s="17">
        <v>565249.67535400274</v>
      </c>
      <c r="AS65" s="17">
        <v>583019.49157557089</v>
      </c>
      <c r="AT65" s="112">
        <v>593325.77782653365</v>
      </c>
      <c r="AU65" s="112">
        <v>598972.48298714007</v>
      </c>
      <c r="AV65" s="112">
        <f t="shared" ref="AV65:AV73" si="144">SUM(AR65:AU65)</f>
        <v>2340567.4277432477</v>
      </c>
      <c r="AW65" s="123">
        <v>611556.4036972638</v>
      </c>
      <c r="AX65" s="123">
        <v>630776.0069565631</v>
      </c>
      <c r="AY65" s="123">
        <v>640843.88588119764</v>
      </c>
      <c r="AZ65" s="123">
        <v>645209.00682675524</v>
      </c>
      <c r="BA65" s="123">
        <f t="shared" ref="BA65:BA73" si="145">SUM(AW65:AZ65)</f>
        <v>2528385.3033617795</v>
      </c>
      <c r="BH65" s="130"/>
      <c r="BI65" s="130"/>
      <c r="BJ65" s="130"/>
      <c r="BK65" s="130"/>
    </row>
    <row r="66" spans="1:63" s="19" customFormat="1" ht="12.95" customHeight="1" x14ac:dyDescent="0.25">
      <c r="A66" s="15"/>
      <c r="B66" s="33">
        <v>3</v>
      </c>
      <c r="C66" s="16" t="s">
        <v>73</v>
      </c>
      <c r="D66" s="17">
        <v>114170.33314233132</v>
      </c>
      <c r="E66" s="17">
        <v>114696.21219737561</v>
      </c>
      <c r="F66" s="17">
        <v>125546.21026479242</v>
      </c>
      <c r="G66" s="17">
        <v>124267.24439550072</v>
      </c>
      <c r="H66" s="17">
        <v>478680.00000000012</v>
      </c>
      <c r="I66" s="17">
        <v>131396.99986071995</v>
      </c>
      <c r="J66" s="17">
        <v>132445.00023765391</v>
      </c>
      <c r="K66" s="17">
        <v>133612.99985509377</v>
      </c>
      <c r="L66" s="17">
        <v>134493.0000465324</v>
      </c>
      <c r="M66" s="17">
        <v>531948</v>
      </c>
      <c r="N66" s="17">
        <v>126691.99994035558</v>
      </c>
      <c r="O66" s="17">
        <v>140472.0000853526</v>
      </c>
      <c r="P66" s="17">
        <v>149000.99991271977</v>
      </c>
      <c r="Q66" s="17">
        <v>154467.00006157212</v>
      </c>
      <c r="R66" s="17">
        <v>570632</v>
      </c>
      <c r="S66" s="17">
        <v>151875.75599957764</v>
      </c>
      <c r="T66" s="17">
        <v>153595.75117063467</v>
      </c>
      <c r="U66" s="17">
        <v>155386.04184087497</v>
      </c>
      <c r="V66" s="17">
        <v>156290.45098891278</v>
      </c>
      <c r="W66" s="17">
        <v>617148</v>
      </c>
      <c r="X66" s="17">
        <v>170200.37489804247</v>
      </c>
      <c r="Y66" s="17">
        <v>165421.50567153623</v>
      </c>
      <c r="Z66" s="17">
        <v>168996.13868382221</v>
      </c>
      <c r="AA66" s="17">
        <v>169853.98074659909</v>
      </c>
      <c r="AB66" s="17">
        <v>674472</v>
      </c>
      <c r="AC66" s="17">
        <v>186674.56269089127</v>
      </c>
      <c r="AD66" s="17">
        <v>176053.3496525597</v>
      </c>
      <c r="AE66" s="17">
        <v>176925.54620188932</v>
      </c>
      <c r="AF66" s="17">
        <v>180075.54145465972</v>
      </c>
      <c r="AG66" s="17">
        <v>719729</v>
      </c>
      <c r="AH66" s="17">
        <v>188510.85685068232</v>
      </c>
      <c r="AI66" s="17">
        <v>193359.97780896077</v>
      </c>
      <c r="AJ66" s="17">
        <v>196669.18322918695</v>
      </c>
      <c r="AK66" s="17">
        <v>195413.49102471137</v>
      </c>
      <c r="AL66" s="17">
        <f t="shared" si="142"/>
        <v>773953.50891354145</v>
      </c>
      <c r="AM66" s="17">
        <v>201771.52690100847</v>
      </c>
      <c r="AN66" s="17">
        <v>210453.13424725601</v>
      </c>
      <c r="AO66" s="17">
        <v>216678.60733830169</v>
      </c>
      <c r="AP66" s="17">
        <v>219746.68432980389</v>
      </c>
      <c r="AQ66" s="17">
        <f t="shared" si="143"/>
        <v>848649.95281637006</v>
      </c>
      <c r="AR66" s="17">
        <v>226340.57913715142</v>
      </c>
      <c r="AS66" s="17">
        <v>235946.0455320375</v>
      </c>
      <c r="AT66" s="112">
        <v>238995.88411658458</v>
      </c>
      <c r="AU66" s="112">
        <v>240096.24028672799</v>
      </c>
      <c r="AV66" s="112">
        <f t="shared" si="144"/>
        <v>941378.74907250155</v>
      </c>
      <c r="AW66" s="123">
        <v>246498.70905523628</v>
      </c>
      <c r="AX66" s="123">
        <v>257007.84874254887</v>
      </c>
      <c r="AY66" s="123">
        <v>261079.40820358411</v>
      </c>
      <c r="AZ66" s="123">
        <v>262386.39521819795</v>
      </c>
      <c r="BA66" s="123">
        <f t="shared" si="145"/>
        <v>1026972.3612195672</v>
      </c>
      <c r="BH66" s="130"/>
      <c r="BI66" s="130"/>
      <c r="BJ66" s="130"/>
      <c r="BK66" s="130"/>
    </row>
    <row r="67" spans="1:63" s="18" customFormat="1" ht="12.95" customHeight="1" x14ac:dyDescent="0.25">
      <c r="A67" s="15"/>
      <c r="B67" s="33">
        <v>4</v>
      </c>
      <c r="C67" s="16" t="s">
        <v>74</v>
      </c>
      <c r="D67" s="17">
        <v>882.12476891193967</v>
      </c>
      <c r="E67" s="17">
        <v>844.83346255946651</v>
      </c>
      <c r="F67" s="17">
        <v>673.46802823805558</v>
      </c>
      <c r="G67" s="17">
        <v>652.57374029053847</v>
      </c>
      <c r="H67" s="17">
        <v>3053</v>
      </c>
      <c r="I67" s="17">
        <v>666.63103606228833</v>
      </c>
      <c r="J67" s="17">
        <v>774.60946615468663</v>
      </c>
      <c r="K67" s="17">
        <v>833.62897528993483</v>
      </c>
      <c r="L67" s="17">
        <v>846.13052249309044</v>
      </c>
      <c r="M67" s="17">
        <v>3121</v>
      </c>
      <c r="N67" s="17">
        <v>763</v>
      </c>
      <c r="O67" s="17">
        <v>873</v>
      </c>
      <c r="P67" s="17">
        <v>911</v>
      </c>
      <c r="Q67" s="17">
        <v>934</v>
      </c>
      <c r="R67" s="17">
        <v>3481</v>
      </c>
      <c r="S67" s="17">
        <v>872.6187458055424</v>
      </c>
      <c r="T67" s="17">
        <v>923.82814997783123</v>
      </c>
      <c r="U67" s="17">
        <v>951.59713355013207</v>
      </c>
      <c r="V67" s="17">
        <v>967.95597066649441</v>
      </c>
      <c r="W67" s="17">
        <v>3716.0000000000005</v>
      </c>
      <c r="X67" s="17">
        <v>1050.9232142308458</v>
      </c>
      <c r="Y67" s="17">
        <v>1075.1091366078106</v>
      </c>
      <c r="Z67" s="17">
        <v>1135.4115188788714</v>
      </c>
      <c r="AA67" s="17">
        <v>1136.5561302824717</v>
      </c>
      <c r="AB67" s="17">
        <v>4398</v>
      </c>
      <c r="AC67" s="17">
        <v>1237.4869020635815</v>
      </c>
      <c r="AD67" s="17">
        <v>1263.569399454452</v>
      </c>
      <c r="AE67" s="17">
        <v>1197.9299270199836</v>
      </c>
      <c r="AF67" s="17">
        <v>1270.0137714619832</v>
      </c>
      <c r="AG67" s="17">
        <v>4969</v>
      </c>
      <c r="AH67" s="17">
        <v>1338.863503817108</v>
      </c>
      <c r="AI67" s="17">
        <v>1372.2332727957623</v>
      </c>
      <c r="AJ67" s="17">
        <v>1413.5243522508706</v>
      </c>
      <c r="AK67" s="17">
        <v>1433.3174252230951</v>
      </c>
      <c r="AL67" s="17">
        <f t="shared" si="142"/>
        <v>5557.938554086837</v>
      </c>
      <c r="AM67" s="17">
        <v>1500.0876288203099</v>
      </c>
      <c r="AN67" s="17">
        <v>1536.1476352944699</v>
      </c>
      <c r="AO67" s="17">
        <v>1595.8533004961291</v>
      </c>
      <c r="AP67" s="17">
        <v>1618.3656304293938</v>
      </c>
      <c r="AQ67" s="17">
        <f t="shared" si="143"/>
        <v>6250.4541950403027</v>
      </c>
      <c r="AR67" s="17">
        <v>1671.8210887526047</v>
      </c>
      <c r="AS67" s="17">
        <v>1721.9001049473384</v>
      </c>
      <c r="AT67" s="112">
        <v>1747.9204950692438</v>
      </c>
      <c r="AU67" s="112">
        <v>1767.1513960232746</v>
      </c>
      <c r="AV67" s="112">
        <f t="shared" si="144"/>
        <v>6908.7930847924617</v>
      </c>
      <c r="AW67" s="123">
        <v>1783.4197034174954</v>
      </c>
      <c r="AX67" s="123">
        <v>1815.3006847300917</v>
      </c>
      <c r="AY67" s="123">
        <v>1840.3853264770005</v>
      </c>
      <c r="AZ67" s="123">
        <v>1852.351254215808</v>
      </c>
      <c r="BA67" s="123">
        <f t="shared" si="145"/>
        <v>7291.4569688403953</v>
      </c>
      <c r="BH67" s="130"/>
      <c r="BI67" s="130"/>
      <c r="BJ67" s="130"/>
      <c r="BK67" s="130"/>
    </row>
    <row r="68" spans="1:63" s="19" customFormat="1" ht="12.95" customHeight="1" x14ac:dyDescent="0.25">
      <c r="A68" s="20" t="s">
        <v>75</v>
      </c>
      <c r="B68" s="32" t="s">
        <v>76</v>
      </c>
      <c r="C68" s="12"/>
      <c r="D68" s="21">
        <v>952697.63353565033</v>
      </c>
      <c r="E68" s="21">
        <v>976817.9344609055</v>
      </c>
      <c r="F68" s="21">
        <v>990682.15119099815</v>
      </c>
      <c r="G68" s="21">
        <v>991608.28081244603</v>
      </c>
      <c r="H68" s="21">
        <v>3911806</v>
      </c>
      <c r="I68" s="21">
        <v>1101721.0955533143</v>
      </c>
      <c r="J68" s="21">
        <v>1078564.9621151472</v>
      </c>
      <c r="K68" s="21">
        <v>1062717.9536210166</v>
      </c>
      <c r="L68" s="21">
        <v>1057399.9887105217</v>
      </c>
      <c r="M68" s="21">
        <v>4300404</v>
      </c>
      <c r="N68" s="21">
        <v>1126159.9999439337</v>
      </c>
      <c r="O68" s="21">
        <v>1190625.0002074898</v>
      </c>
      <c r="P68" s="21">
        <v>1260555.9999299629</v>
      </c>
      <c r="Q68" s="21">
        <v>1338571.9999186134</v>
      </c>
      <c r="R68" s="21">
        <v>4915913</v>
      </c>
      <c r="S68" s="21">
        <v>1340771.9882402658</v>
      </c>
      <c r="T68" s="21">
        <v>1391800.12250412</v>
      </c>
      <c r="U68" s="21">
        <v>1372729.2409224517</v>
      </c>
      <c r="V68" s="21">
        <v>1447186.6483331623</v>
      </c>
      <c r="W68" s="21">
        <v>5552488</v>
      </c>
      <c r="X68" s="21">
        <v>1464921.9984792746</v>
      </c>
      <c r="Y68" s="21">
        <v>1501626.7114992586</v>
      </c>
      <c r="Z68" s="21">
        <v>1558962.3659790209</v>
      </c>
      <c r="AA68" s="21">
        <v>1626103.9240424451</v>
      </c>
      <c r="AB68" s="21">
        <v>6151614.9999999981</v>
      </c>
      <c r="AC68" s="21">
        <v>1686443.8677333596</v>
      </c>
      <c r="AD68" s="21">
        <v>1681834.5233047574</v>
      </c>
      <c r="AE68" s="21">
        <v>1685047.8932037135</v>
      </c>
      <c r="AF68" s="21">
        <v>1708846.7157581686</v>
      </c>
      <c r="AG68" s="21">
        <v>6762173</v>
      </c>
      <c r="AH68" s="21">
        <v>1902943.5887337392</v>
      </c>
      <c r="AI68" s="21">
        <v>1942793.7955686837</v>
      </c>
      <c r="AJ68" s="21">
        <v>2009786.320962284</v>
      </c>
      <c r="AK68" s="21">
        <v>2097322.6783653814</v>
      </c>
      <c r="AL68" s="21">
        <f t="shared" si="142"/>
        <v>7952846.3836300885</v>
      </c>
      <c r="AM68" s="21">
        <v>2224490.0008675647</v>
      </c>
      <c r="AN68" s="21">
        <v>2311380.2264240501</v>
      </c>
      <c r="AO68" s="21">
        <v>2376126.2371944259</v>
      </c>
      <c r="AP68" s="21">
        <v>2423227.330908143</v>
      </c>
      <c r="AQ68" s="21">
        <f t="shared" si="143"/>
        <v>9335223.7953941822</v>
      </c>
      <c r="AR68" s="21">
        <v>2530267.000930856</v>
      </c>
      <c r="AS68" s="21">
        <v>2647458.4425032493</v>
      </c>
      <c r="AT68" s="113">
        <v>2679306.7057019519</v>
      </c>
      <c r="AU68" s="113">
        <v>2723016.5401958334</v>
      </c>
      <c r="AV68" s="113">
        <f t="shared" si="144"/>
        <v>10580048.689331891</v>
      </c>
      <c r="AW68" s="124">
        <v>2804384.2500210335</v>
      </c>
      <c r="AX68" s="124">
        <v>2885873.1501551843</v>
      </c>
      <c r="AY68" s="124">
        <v>2926981.4031235413</v>
      </c>
      <c r="AZ68" s="124">
        <v>2979404.7523064166</v>
      </c>
      <c r="BA68" s="124">
        <f t="shared" si="145"/>
        <v>11596643.555606175</v>
      </c>
      <c r="BH68" s="130"/>
      <c r="BI68" s="130"/>
      <c r="BJ68" s="130"/>
      <c r="BK68" s="130"/>
    </row>
    <row r="69" spans="1:63" s="18" customFormat="1" ht="12.95" customHeight="1" x14ac:dyDescent="0.25">
      <c r="A69" s="20" t="s">
        <v>77</v>
      </c>
      <c r="B69" s="32" t="s">
        <v>78</v>
      </c>
      <c r="C69" s="12"/>
      <c r="D69" s="21">
        <v>30066.875832444537</v>
      </c>
      <c r="E69" s="21">
        <v>31432.875866578408</v>
      </c>
      <c r="F69" s="21">
        <v>33099.875867461189</v>
      </c>
      <c r="G69" s="21">
        <v>33150.372433515862</v>
      </c>
      <c r="H69" s="21">
        <v>127750</v>
      </c>
      <c r="I69" s="21">
        <v>39372.59951682682</v>
      </c>
      <c r="J69" s="21">
        <v>36807.537625271005</v>
      </c>
      <c r="K69" s="21">
        <v>39009.71561564997</v>
      </c>
      <c r="L69" s="21">
        <v>39131.14724225222</v>
      </c>
      <c r="M69" s="21">
        <v>154321</v>
      </c>
      <c r="N69" s="21">
        <v>40765.296739773781</v>
      </c>
      <c r="O69" s="21">
        <v>43481.910716087623</v>
      </c>
      <c r="P69" s="21">
        <v>47122.467848602049</v>
      </c>
      <c r="Q69" s="21">
        <v>50730.324695536547</v>
      </c>
      <c r="R69" s="21">
        <v>182100</v>
      </c>
      <c r="S69" s="21">
        <v>50247</v>
      </c>
      <c r="T69" s="21">
        <v>51493</v>
      </c>
      <c r="U69" s="21">
        <v>54012</v>
      </c>
      <c r="V69" s="21">
        <v>57439</v>
      </c>
      <c r="W69" s="21">
        <v>213191</v>
      </c>
      <c r="X69" s="21">
        <v>58836</v>
      </c>
      <c r="Y69" s="21">
        <v>60388</v>
      </c>
      <c r="Z69" s="21">
        <v>62763</v>
      </c>
      <c r="AA69" s="21">
        <v>65666</v>
      </c>
      <c r="AB69" s="21">
        <v>247653</v>
      </c>
      <c r="AC69" s="21">
        <v>69307.768278741511</v>
      </c>
      <c r="AD69" s="21">
        <v>70944.818910162328</v>
      </c>
      <c r="AE69" s="21">
        <v>74671.81990607646</v>
      </c>
      <c r="AF69" s="21">
        <v>76293.592905019686</v>
      </c>
      <c r="AG69" s="21">
        <v>291218</v>
      </c>
      <c r="AH69" s="21">
        <v>79459.217111349295</v>
      </c>
      <c r="AI69" s="21">
        <v>81195.602473187639</v>
      </c>
      <c r="AJ69" s="21">
        <v>83067.855179550999</v>
      </c>
      <c r="AK69" s="21">
        <v>85840.043821959014</v>
      </c>
      <c r="AL69" s="21">
        <f t="shared" si="142"/>
        <v>329562.71858604695</v>
      </c>
      <c r="AM69" s="21">
        <v>87695.507271586393</v>
      </c>
      <c r="AN69" s="21">
        <v>90530.518861111515</v>
      </c>
      <c r="AO69" s="21">
        <v>94132.193171228675</v>
      </c>
      <c r="AP69" s="21">
        <v>94662.661779073722</v>
      </c>
      <c r="AQ69" s="21">
        <f t="shared" si="143"/>
        <v>367020.88108300028</v>
      </c>
      <c r="AR69" s="21">
        <v>96611.714867267438</v>
      </c>
      <c r="AS69" s="21">
        <v>99431.351918597313</v>
      </c>
      <c r="AT69" s="113">
        <v>105122.50917992965</v>
      </c>
      <c r="AU69" s="113">
        <v>109575.30839704984</v>
      </c>
      <c r="AV69" s="113">
        <f t="shared" si="144"/>
        <v>410740.88436284423</v>
      </c>
      <c r="AW69" s="124">
        <v>110134.08549071438</v>
      </c>
      <c r="AX69" s="124">
        <v>112778.50180134163</v>
      </c>
      <c r="AY69" s="124">
        <v>116768.53527240196</v>
      </c>
      <c r="AZ69" s="124">
        <v>120269.95773876556</v>
      </c>
      <c r="BA69" s="124">
        <f t="shared" si="145"/>
        <v>459951.08030322351</v>
      </c>
      <c r="BH69" s="130"/>
      <c r="BI69" s="130"/>
      <c r="BJ69" s="130"/>
      <c r="BK69" s="130"/>
    </row>
    <row r="70" spans="1:63" s="19" customFormat="1" ht="12.95" customHeight="1" x14ac:dyDescent="0.25">
      <c r="A70" s="20" t="s">
        <v>79</v>
      </c>
      <c r="B70" s="32" t="s">
        <v>80</v>
      </c>
      <c r="C70" s="12"/>
      <c r="D70" s="21">
        <v>1016785.7861755384</v>
      </c>
      <c r="E70" s="21">
        <v>1577249.8562486339</v>
      </c>
      <c r="F70" s="21">
        <v>1178250.4985990745</v>
      </c>
      <c r="G70" s="21">
        <v>1175738.8589767532</v>
      </c>
      <c r="H70" s="21">
        <v>4948025</v>
      </c>
      <c r="I70" s="21">
        <v>1174309.8649740508</v>
      </c>
      <c r="J70" s="21">
        <v>2012092.4543588425</v>
      </c>
      <c r="K70" s="21">
        <v>1233454.0882818552</v>
      </c>
      <c r="L70" s="21">
        <v>1310618.5923852508</v>
      </c>
      <c r="M70" s="21">
        <v>5730474.9999999991</v>
      </c>
      <c r="N70" s="21">
        <v>1364817.0756605177</v>
      </c>
      <c r="O70" s="21">
        <v>1976989.9727654005</v>
      </c>
      <c r="P70" s="21">
        <v>1714857.1568610796</v>
      </c>
      <c r="Q70" s="21">
        <v>1720965.7947130031</v>
      </c>
      <c r="R70" s="21">
        <v>6777630.0000000019</v>
      </c>
      <c r="S70" s="21">
        <v>1599194.6216894651</v>
      </c>
      <c r="T70" s="21">
        <v>1706836.3101137334</v>
      </c>
      <c r="U70" s="21">
        <v>2089749.1309632747</v>
      </c>
      <c r="V70" s="21">
        <v>2065029.9372335267</v>
      </c>
      <c r="W70" s="21">
        <v>7460810</v>
      </c>
      <c r="X70" s="21">
        <v>1799244.9731601919</v>
      </c>
      <c r="Y70" s="21">
        <v>2631355.6854971475</v>
      </c>
      <c r="Z70" s="21">
        <v>1923519.3265941492</v>
      </c>
      <c r="AA70" s="21">
        <v>1906811.0147485142</v>
      </c>
      <c r="AB70" s="21">
        <v>8260931.0000000019</v>
      </c>
      <c r="AC70" s="21">
        <v>1896547.624739808</v>
      </c>
      <c r="AD70" s="21">
        <v>2178246.0036909073</v>
      </c>
      <c r="AE70" s="21">
        <v>2602249.7433159035</v>
      </c>
      <c r="AF70" s="21">
        <v>2376981.6282533817</v>
      </c>
      <c r="AG70" s="21">
        <v>9054025</v>
      </c>
      <c r="AH70" s="21">
        <v>2462447.7638812629</v>
      </c>
      <c r="AI70" s="21">
        <v>2527827.7405544831</v>
      </c>
      <c r="AJ70" s="21">
        <v>2980254.3314114851</v>
      </c>
      <c r="AK70" s="21">
        <v>2883851.3970867586</v>
      </c>
      <c r="AL70" s="21">
        <f t="shared" si="142"/>
        <v>10854381.232933989</v>
      </c>
      <c r="AM70" s="21">
        <v>2954174.8114077854</v>
      </c>
      <c r="AN70" s="21">
        <v>2954170.5573960566</v>
      </c>
      <c r="AO70" s="21">
        <v>3160881.1680983352</v>
      </c>
      <c r="AP70" s="21">
        <v>3478031.0016441061</v>
      </c>
      <c r="AQ70" s="21">
        <f t="shared" si="143"/>
        <v>12547257.538546285</v>
      </c>
      <c r="AR70" s="21">
        <v>3345036.7306805016</v>
      </c>
      <c r="AS70" s="21">
        <v>3453417.2750212294</v>
      </c>
      <c r="AT70" s="113">
        <v>2903273.5623203162</v>
      </c>
      <c r="AU70" s="113">
        <v>2898647.1502805436</v>
      </c>
      <c r="AV70" s="113">
        <f t="shared" si="144"/>
        <v>12600374.718302589</v>
      </c>
      <c r="AW70" s="124">
        <v>2930122.816033219</v>
      </c>
      <c r="AX70" s="124">
        <v>3003451.0494457628</v>
      </c>
      <c r="AY70" s="124">
        <v>3109611.5050611501</v>
      </c>
      <c r="AZ70" s="124">
        <v>3047336.4612242151</v>
      </c>
      <c r="BA70" s="124">
        <f t="shared" si="145"/>
        <v>12090521.831764346</v>
      </c>
      <c r="BH70" s="130"/>
      <c r="BI70" s="130"/>
      <c r="BJ70" s="130"/>
      <c r="BK70" s="130"/>
    </row>
    <row r="71" spans="1:63" s="18" customFormat="1" ht="12.95" customHeight="1" x14ac:dyDescent="0.25">
      <c r="A71" s="20" t="s">
        <v>81</v>
      </c>
      <c r="B71" s="154" t="s">
        <v>82</v>
      </c>
      <c r="C71" s="155"/>
      <c r="D71" s="21">
        <v>632798.89794541628</v>
      </c>
      <c r="E71" s="21">
        <v>982470.07541389531</v>
      </c>
      <c r="F71" s="21">
        <v>866000.1717879948</v>
      </c>
      <c r="G71" s="21">
        <v>952370.85485269374</v>
      </c>
      <c r="H71" s="21">
        <v>3433640</v>
      </c>
      <c r="I71" s="21">
        <v>851095.04684537696</v>
      </c>
      <c r="J71" s="21">
        <v>1174528.7293281192</v>
      </c>
      <c r="K71" s="21">
        <v>907913.82241584698</v>
      </c>
      <c r="L71" s="21">
        <v>1021860.4014106576</v>
      </c>
      <c r="M71" s="21">
        <v>3955398.0000000005</v>
      </c>
      <c r="N71" s="21">
        <v>763527.10134766658</v>
      </c>
      <c r="O71" s="21">
        <v>1259761.6704385309</v>
      </c>
      <c r="P71" s="21">
        <v>1354772.1289291</v>
      </c>
      <c r="Q71" s="21">
        <v>1257563.099284702</v>
      </c>
      <c r="R71" s="21">
        <v>4635624</v>
      </c>
      <c r="S71" s="21">
        <v>1047805.8645823693</v>
      </c>
      <c r="T71" s="21">
        <v>1191902.1261684296</v>
      </c>
      <c r="U71" s="21">
        <v>1508510.9595757972</v>
      </c>
      <c r="V71" s="21">
        <v>1437908.0496734038</v>
      </c>
      <c r="W71" s="21">
        <v>5186127</v>
      </c>
      <c r="X71" s="21">
        <v>1203839.5888053006</v>
      </c>
      <c r="Y71" s="21">
        <v>1724800.702161653</v>
      </c>
      <c r="Z71" s="21">
        <v>1407484.6234237824</v>
      </c>
      <c r="AA71" s="21">
        <v>1474475.085609264</v>
      </c>
      <c r="AB71" s="21">
        <v>5810600</v>
      </c>
      <c r="AC71" s="21">
        <v>1447454.7412330026</v>
      </c>
      <c r="AD71" s="21">
        <v>1490033.6969102847</v>
      </c>
      <c r="AE71" s="21">
        <v>1757502.1486563915</v>
      </c>
      <c r="AF71" s="21">
        <v>2165076.1669627223</v>
      </c>
      <c r="AG71" s="21">
        <v>6860066.7537624016</v>
      </c>
      <c r="AH71" s="21">
        <v>1845161.5026339709</v>
      </c>
      <c r="AI71" s="21">
        <v>1844924.1391521078</v>
      </c>
      <c r="AJ71" s="21">
        <v>2128420.0088509605</v>
      </c>
      <c r="AK71" s="21">
        <v>2267132.6576156747</v>
      </c>
      <c r="AL71" s="21">
        <f t="shared" si="142"/>
        <v>8085638.3082527146</v>
      </c>
      <c r="AM71" s="21">
        <v>2242761.7523714099</v>
      </c>
      <c r="AN71" s="21">
        <v>2130141.3969135121</v>
      </c>
      <c r="AO71" s="21">
        <v>2193999.7342738141</v>
      </c>
      <c r="AP71" s="21">
        <v>2392102.6610592557</v>
      </c>
      <c r="AQ71" s="21">
        <f t="shared" si="143"/>
        <v>8959005.5446179919</v>
      </c>
      <c r="AR71" s="21">
        <v>2314688.0951645654</v>
      </c>
      <c r="AS71" s="21">
        <v>2280567.1853662212</v>
      </c>
      <c r="AT71" s="113">
        <v>2325205.7303349562</v>
      </c>
      <c r="AU71" s="113">
        <v>2358282.7351833205</v>
      </c>
      <c r="AV71" s="113">
        <f t="shared" si="144"/>
        <v>9278743.7460490633</v>
      </c>
      <c r="AW71" s="124">
        <v>2304738.9161597323</v>
      </c>
      <c r="AX71" s="124">
        <v>2328249.5808908674</v>
      </c>
      <c r="AY71" s="124">
        <v>2397437.3820813433</v>
      </c>
      <c r="AZ71" s="124">
        <v>2432939.8815026423</v>
      </c>
      <c r="BA71" s="124">
        <f t="shared" si="145"/>
        <v>9463365.7606345862</v>
      </c>
      <c r="BH71" s="130"/>
      <c r="BI71" s="130"/>
      <c r="BJ71" s="130"/>
      <c r="BK71" s="130"/>
    </row>
    <row r="72" spans="1:63" s="19" customFormat="1" ht="12.95" customHeight="1" x14ac:dyDescent="0.25">
      <c r="A72" s="20" t="s">
        <v>83</v>
      </c>
      <c r="B72" s="154" t="s">
        <v>84</v>
      </c>
      <c r="C72" s="155"/>
      <c r="D72" s="21">
        <v>236679.79502142538</v>
      </c>
      <c r="E72" s="21">
        <v>274126.35119425977</v>
      </c>
      <c r="F72" s="21">
        <v>265655.85325153125</v>
      </c>
      <c r="G72" s="21">
        <v>265730.00053278374</v>
      </c>
      <c r="H72" s="21">
        <v>1042192.0000000002</v>
      </c>
      <c r="I72" s="21">
        <v>266333.91491565516</v>
      </c>
      <c r="J72" s="21">
        <v>282165.67623774649</v>
      </c>
      <c r="K72" s="21">
        <v>267931.29350562231</v>
      </c>
      <c r="L72" s="21">
        <v>288482.11534097593</v>
      </c>
      <c r="M72" s="21">
        <v>1104913</v>
      </c>
      <c r="N72" s="21">
        <v>270476.38073185511</v>
      </c>
      <c r="O72" s="21">
        <v>307157.562797305</v>
      </c>
      <c r="P72" s="21">
        <v>317216.25024980237</v>
      </c>
      <c r="Q72" s="21">
        <v>335545.80622103758</v>
      </c>
      <c r="R72" s="21">
        <v>1230396</v>
      </c>
      <c r="S72" s="21">
        <v>315456.89813098439</v>
      </c>
      <c r="T72" s="21">
        <v>327933.26965440431</v>
      </c>
      <c r="U72" s="21">
        <v>349501.94120057719</v>
      </c>
      <c r="V72" s="21">
        <v>337447.8910140341</v>
      </c>
      <c r="W72" s="21">
        <v>1330340</v>
      </c>
      <c r="X72" s="21">
        <v>364494.19163540349</v>
      </c>
      <c r="Y72" s="21">
        <v>377561.46664977004</v>
      </c>
      <c r="Z72" s="21">
        <v>372566.63144215284</v>
      </c>
      <c r="AA72" s="21">
        <v>377184.71027267363</v>
      </c>
      <c r="AB72" s="21">
        <v>1491807</v>
      </c>
      <c r="AC72" s="21">
        <v>373587.79081511963</v>
      </c>
      <c r="AD72" s="21">
        <v>381737.86436570535</v>
      </c>
      <c r="AE72" s="21">
        <v>413615.39337551192</v>
      </c>
      <c r="AF72" s="21">
        <v>447714.95144366298</v>
      </c>
      <c r="AG72" s="21">
        <v>1616656</v>
      </c>
      <c r="AH72" s="21">
        <v>426536.68527196848</v>
      </c>
      <c r="AI72" s="21">
        <v>442127.44957728504</v>
      </c>
      <c r="AJ72" s="21">
        <v>464380.42746620084</v>
      </c>
      <c r="AK72" s="21">
        <v>485621.61633568513</v>
      </c>
      <c r="AL72" s="21">
        <f t="shared" si="142"/>
        <v>1818666.1786511396</v>
      </c>
      <c r="AM72" s="21">
        <v>495893.02585198998</v>
      </c>
      <c r="AN72" s="21">
        <v>509343.50670646533</v>
      </c>
      <c r="AO72" s="21">
        <v>513466.95614885434</v>
      </c>
      <c r="AP72" s="21">
        <v>537557.39315855084</v>
      </c>
      <c r="AQ72" s="21">
        <f t="shared" si="143"/>
        <v>2056260.8818658604</v>
      </c>
      <c r="AR72" s="21">
        <v>543610.67107126536</v>
      </c>
      <c r="AS72" s="21">
        <v>562215.3521709427</v>
      </c>
      <c r="AT72" s="113">
        <v>532358.99584836094</v>
      </c>
      <c r="AU72" s="113">
        <v>529667.09064431372</v>
      </c>
      <c r="AV72" s="113">
        <f t="shared" si="144"/>
        <v>2167852.1097348826</v>
      </c>
      <c r="AW72" s="124">
        <v>555140.82819670404</v>
      </c>
      <c r="AX72" s="124">
        <v>595534.21219055122</v>
      </c>
      <c r="AY72" s="124">
        <v>610997.09126049955</v>
      </c>
      <c r="AZ72" s="124">
        <v>604066.61235404061</v>
      </c>
      <c r="BA72" s="124">
        <f t="shared" si="145"/>
        <v>2365738.7440017955</v>
      </c>
      <c r="BH72" s="130"/>
      <c r="BI72" s="130"/>
      <c r="BJ72" s="130"/>
      <c r="BK72" s="130"/>
    </row>
    <row r="73" spans="1:63" s="18" customFormat="1" ht="12.95" customHeight="1" x14ac:dyDescent="0.25">
      <c r="A73" s="20" t="s">
        <v>85</v>
      </c>
      <c r="B73" s="156" t="s">
        <v>86</v>
      </c>
      <c r="C73" s="157"/>
      <c r="D73" s="21">
        <v>384569.4249276616</v>
      </c>
      <c r="E73" s="21">
        <v>371882.2072290323</v>
      </c>
      <c r="F73" s="21">
        <v>393126.76569696696</v>
      </c>
      <c r="G73" s="21">
        <v>395684.60214633908</v>
      </c>
      <c r="H73" s="23">
        <v>1545263</v>
      </c>
      <c r="I73" s="21">
        <v>437131.15104692156</v>
      </c>
      <c r="J73" s="21">
        <v>409599.37470047787</v>
      </c>
      <c r="K73" s="21">
        <v>417345.82498886262</v>
      </c>
      <c r="L73" s="21">
        <v>401616.64926373784</v>
      </c>
      <c r="M73" s="23">
        <v>1665693</v>
      </c>
      <c r="N73" s="21">
        <v>426431.27905326191</v>
      </c>
      <c r="O73" s="21">
        <v>436848.63089460845</v>
      </c>
      <c r="P73" s="21">
        <v>449927.45173374569</v>
      </c>
      <c r="Q73" s="21">
        <v>460010.63831838412</v>
      </c>
      <c r="R73" s="23">
        <v>1773218</v>
      </c>
      <c r="S73" s="21">
        <v>452220.23829915276</v>
      </c>
      <c r="T73" s="21">
        <v>473564.81588564027</v>
      </c>
      <c r="U73" s="21">
        <v>488187.47284281545</v>
      </c>
      <c r="V73" s="21">
        <v>513108.47297239146</v>
      </c>
      <c r="W73" s="23">
        <v>1927080.9999999998</v>
      </c>
      <c r="X73" s="21">
        <v>468508.79759993876</v>
      </c>
      <c r="Y73" s="21">
        <v>465257.2672797449</v>
      </c>
      <c r="Z73" s="21">
        <v>485211.30935116042</v>
      </c>
      <c r="AA73" s="21">
        <v>474845.62576915551</v>
      </c>
      <c r="AB73" s="23">
        <v>1893822.9999999995</v>
      </c>
      <c r="AC73" s="21">
        <v>500064.1108839275</v>
      </c>
      <c r="AD73" s="21">
        <v>501983.07175753178</v>
      </c>
      <c r="AE73" s="21">
        <v>529024.47192074126</v>
      </c>
      <c r="AF73" s="21">
        <v>546199.34543779946</v>
      </c>
      <c r="AG73" s="23">
        <v>2077271</v>
      </c>
      <c r="AH73" s="21">
        <v>532187.75810879341</v>
      </c>
      <c r="AI73" s="21">
        <v>547895.77289007045</v>
      </c>
      <c r="AJ73" s="21">
        <v>581493.01398240984</v>
      </c>
      <c r="AK73" s="21">
        <v>603147.72078423249</v>
      </c>
      <c r="AL73" s="21">
        <f t="shared" si="142"/>
        <v>2264724.2657655058</v>
      </c>
      <c r="AM73" s="21">
        <v>596065.9478262742</v>
      </c>
      <c r="AN73" s="21">
        <v>619513.13936377119</v>
      </c>
      <c r="AO73" s="21">
        <v>643352.48323063261</v>
      </c>
      <c r="AP73" s="21">
        <v>649625.5257160546</v>
      </c>
      <c r="AQ73" s="21">
        <f t="shared" si="143"/>
        <v>2508557.096136733</v>
      </c>
      <c r="AR73" s="23">
        <v>620851.34526489838</v>
      </c>
      <c r="AS73" s="23">
        <v>634285.85652887565</v>
      </c>
      <c r="AT73" s="113">
        <v>669549.49059128482</v>
      </c>
      <c r="AU73" s="113">
        <v>688984.12000281992</v>
      </c>
      <c r="AV73" s="113">
        <f t="shared" si="144"/>
        <v>2613670.812387879</v>
      </c>
      <c r="AW73" s="124">
        <v>667800.47322210111</v>
      </c>
      <c r="AX73" s="124">
        <v>682055.69097384543</v>
      </c>
      <c r="AY73" s="124">
        <v>711189.2442005917</v>
      </c>
      <c r="AZ73" s="124">
        <v>733910.85796694842</v>
      </c>
      <c r="BA73" s="124">
        <f t="shared" si="145"/>
        <v>2794956.2663634866</v>
      </c>
      <c r="BH73" s="130"/>
      <c r="BI73" s="130"/>
      <c r="BJ73" s="130"/>
      <c r="BK73" s="130"/>
    </row>
    <row r="74" spans="1:63" s="26" customFormat="1" ht="16.5" x14ac:dyDescent="0.3">
      <c r="A74" s="24"/>
      <c r="B74" s="146" t="s">
        <v>87</v>
      </c>
      <c r="C74" s="146"/>
      <c r="D74" s="25">
        <f>D73+D72+D71+D70+D69+D68+D63+D62+D59+D52+D49+D48+D47+D44+D25+D20+D9</f>
        <v>35142533.408508122</v>
      </c>
      <c r="E74" s="25">
        <f>E73+E72+E71+E70+E69+E68+E63+E62+E59+E52+E49+E48+E47+E44+E25+E20+E9</f>
        <v>39253264.849795118</v>
      </c>
      <c r="F74" s="25">
        <f t="shared" ref="F74:J74" si="146">F73+F72+F71+F70+F69+F68+F63+F62+F59+F52+F49+F48+F47+F44+F25+F20+F9</f>
        <v>42733887.57686913</v>
      </c>
      <c r="G74" s="25">
        <f t="shared" si="146"/>
        <v>38066784.444446072</v>
      </c>
      <c r="H74" s="25">
        <f t="shared" si="146"/>
        <v>155196470.27961844</v>
      </c>
      <c r="I74" s="25">
        <f t="shared" si="146"/>
        <v>37035667.126586616</v>
      </c>
      <c r="J74" s="25">
        <f t="shared" si="146"/>
        <v>41173980.655237146</v>
      </c>
      <c r="K74" s="25">
        <f t="shared" ref="K74:AW74" si="147">K73+K72+K71+K70+K69+K68+K63+K62+K59+K52+K49+K48+K47+K44+K25+K20+K9</f>
        <v>44547756.99979198</v>
      </c>
      <c r="L74" s="25">
        <f t="shared" si="147"/>
        <v>44166645.333069511</v>
      </c>
      <c r="M74" s="25">
        <f t="shared" si="147"/>
        <v>166924050.11468524</v>
      </c>
      <c r="N74" s="25">
        <f t="shared" si="147"/>
        <v>44434521.428264648</v>
      </c>
      <c r="O74" s="25">
        <f t="shared" si="147"/>
        <v>49415499.743623942</v>
      </c>
      <c r="P74" s="25">
        <f t="shared" si="147"/>
        <v>51045307.01977019</v>
      </c>
      <c r="Q74" s="25">
        <f t="shared" si="147"/>
        <v>49117645.528603822</v>
      </c>
      <c r="R74" s="25">
        <f t="shared" si="147"/>
        <v>194012973.72026259</v>
      </c>
      <c r="S74" s="25">
        <f t="shared" si="147"/>
        <v>51753414.639053553</v>
      </c>
      <c r="T74" s="25">
        <f t="shared" si="147"/>
        <v>55208415.329481654</v>
      </c>
      <c r="U74" s="25">
        <f t="shared" si="147"/>
        <v>60377843.721018158</v>
      </c>
      <c r="V74" s="25">
        <f t="shared" si="147"/>
        <v>59327260.955042757</v>
      </c>
      <c r="W74" s="25">
        <f t="shared" si="147"/>
        <v>226666934.64459613</v>
      </c>
      <c r="X74" s="25">
        <f t="shared" si="147"/>
        <v>60329205.27270402</v>
      </c>
      <c r="Y74" s="25">
        <f t="shared" si="147"/>
        <v>64504466.072407976</v>
      </c>
      <c r="Z74" s="25">
        <f t="shared" si="147"/>
        <v>66002560.254497781</v>
      </c>
      <c r="AA74" s="25">
        <f t="shared" si="147"/>
        <v>62428893.201226011</v>
      </c>
      <c r="AB74" s="25">
        <f t="shared" si="147"/>
        <v>253265124.80083579</v>
      </c>
      <c r="AC74" s="25">
        <f t="shared" si="147"/>
        <v>67081560.096263386</v>
      </c>
      <c r="AD74" s="25">
        <f t="shared" si="147"/>
        <v>68818784.351353675</v>
      </c>
      <c r="AE74" s="25">
        <f t="shared" si="147"/>
        <v>72354441.834808469</v>
      </c>
      <c r="AF74" s="25">
        <f t="shared" si="147"/>
        <v>72093677.852360576</v>
      </c>
      <c r="AG74" s="25">
        <f t="shared" si="147"/>
        <v>280348464.13478613</v>
      </c>
      <c r="AH74" s="25">
        <f t="shared" si="147"/>
        <v>72976800.446416244</v>
      </c>
      <c r="AI74" s="25">
        <f t="shared" si="147"/>
        <v>74991879.056203693</v>
      </c>
      <c r="AJ74" s="25">
        <f t="shared" si="147"/>
        <v>79886561.882019609</v>
      </c>
      <c r="AK74" s="25">
        <f t="shared" si="147"/>
        <v>78566359.900798827</v>
      </c>
      <c r="AL74" s="25">
        <f t="shared" si="147"/>
        <v>306421601.28543842</v>
      </c>
      <c r="AM74" s="25">
        <f t="shared" si="147"/>
        <v>78936226.955817848</v>
      </c>
      <c r="AN74" s="25">
        <f t="shared" si="147"/>
        <v>82752324.258049056</v>
      </c>
      <c r="AO74" s="25">
        <f t="shared" si="147"/>
        <v>86477052.01743634</v>
      </c>
      <c r="AP74" s="25">
        <f t="shared" si="147"/>
        <v>83600098.482266575</v>
      </c>
      <c r="AQ74" s="25">
        <f t="shared" si="147"/>
        <v>331765701.71356982</v>
      </c>
      <c r="AR74" s="115">
        <f t="shared" si="147"/>
        <v>84842871.321074545</v>
      </c>
      <c r="AS74" s="115">
        <f t="shared" si="147"/>
        <v>88064074.755948156</v>
      </c>
      <c r="AT74" s="115">
        <f t="shared" si="147"/>
        <v>91946322.280283317</v>
      </c>
      <c r="AU74" s="115">
        <f t="shared" si="147"/>
        <v>89693808.065015554</v>
      </c>
      <c r="AV74" s="115">
        <f t="shared" si="147"/>
        <v>354547076.42232156</v>
      </c>
      <c r="AW74" s="126">
        <f t="shared" si="147"/>
        <v>91312073.97211656</v>
      </c>
      <c r="AX74" s="126">
        <f t="shared" ref="AX74:AY74" si="148">AX73+AX72+AX71+AX70+AX69+AX68+AX63+AX62+AX59+AX52+AX49+AX48+AX47+AX44+AX25+AX20+AX9</f>
        <v>95200023.456974491</v>
      </c>
      <c r="AY74" s="126">
        <f t="shared" si="148"/>
        <v>99705141.885177016</v>
      </c>
      <c r="AZ74" s="126">
        <f t="shared" ref="AZ74:BA74" si="149">AZ73+AZ72+AZ71+AZ70+AZ69+AZ68+AZ63+AZ62+AZ59+AZ52+AZ49+AZ48+AZ47+AZ44+AZ25+AZ20+AZ9</f>
        <v>97541362.995660901</v>
      </c>
      <c r="BA74" s="126">
        <f t="shared" si="149"/>
        <v>383758602.30992895</v>
      </c>
      <c r="BH74" s="130"/>
      <c r="BI74" s="130"/>
      <c r="BJ74" s="130"/>
      <c r="BK74" s="130"/>
    </row>
    <row r="75" spans="1:63" ht="16.5" x14ac:dyDescent="0.25">
      <c r="A75" s="24"/>
      <c r="B75" s="146" t="s">
        <v>89</v>
      </c>
      <c r="C75" s="146"/>
      <c r="D75" s="25">
        <f>D74-D28-D21</f>
        <v>25054309.065457501</v>
      </c>
      <c r="E75" s="25">
        <f t="shared" ref="E75:I75" si="150">E74-E28-E21</f>
        <v>29100557.144260958</v>
      </c>
      <c r="F75" s="25">
        <f t="shared" si="150"/>
        <v>32809243.195437137</v>
      </c>
      <c r="G75" s="25">
        <f t="shared" si="150"/>
        <v>29399319.874462847</v>
      </c>
      <c r="H75" s="25">
        <f t="shared" si="150"/>
        <v>116363429.27961844</v>
      </c>
      <c r="I75" s="25">
        <f t="shared" si="150"/>
        <v>30665972.836156771</v>
      </c>
      <c r="J75" s="25">
        <f t="shared" ref="J75:AW75" si="151">J74-J28-J21</f>
        <v>33408242.335140638</v>
      </c>
      <c r="K75" s="25">
        <f t="shared" si="151"/>
        <v>34853885.407223336</v>
      </c>
      <c r="L75" s="25">
        <f t="shared" si="151"/>
        <v>33091077.536164507</v>
      </c>
      <c r="M75" s="25">
        <f t="shared" si="151"/>
        <v>132019178.11468524</v>
      </c>
      <c r="N75" s="25">
        <f t="shared" si="151"/>
        <v>34993557.215818167</v>
      </c>
      <c r="O75" s="25">
        <f t="shared" si="151"/>
        <v>39054378.835171901</v>
      </c>
      <c r="P75" s="25">
        <f t="shared" si="151"/>
        <v>41108036.455892958</v>
      </c>
      <c r="Q75" s="25">
        <f t="shared" si="151"/>
        <v>39421128.213379577</v>
      </c>
      <c r="R75" s="25">
        <f t="shared" si="151"/>
        <v>154577100.72026259</v>
      </c>
      <c r="S75" s="25">
        <f t="shared" si="151"/>
        <v>42053770.508299477</v>
      </c>
      <c r="T75" s="25">
        <f t="shared" si="151"/>
        <v>43475751.75051488</v>
      </c>
      <c r="U75" s="25">
        <f t="shared" si="151"/>
        <v>47635439.102067448</v>
      </c>
      <c r="V75" s="25">
        <f t="shared" si="151"/>
        <v>47640532.283714317</v>
      </c>
      <c r="W75" s="25">
        <f t="shared" si="151"/>
        <v>180805493.64459613</v>
      </c>
      <c r="X75" s="25">
        <f t="shared" si="151"/>
        <v>48665200.058110639</v>
      </c>
      <c r="Y75" s="25">
        <f t="shared" si="151"/>
        <v>52845284.911714695</v>
      </c>
      <c r="Z75" s="25">
        <f t="shared" si="151"/>
        <v>55166133.685904011</v>
      </c>
      <c r="AA75" s="25">
        <f t="shared" si="151"/>
        <v>50293931.14510645</v>
      </c>
      <c r="AB75" s="25">
        <f t="shared" si="151"/>
        <v>206970549.80083579</v>
      </c>
      <c r="AC75" s="25">
        <f t="shared" si="151"/>
        <v>53441621.269878432</v>
      </c>
      <c r="AD75" s="25">
        <f t="shared" si="151"/>
        <v>56787511.91868376</v>
      </c>
      <c r="AE75" s="25">
        <f t="shared" si="151"/>
        <v>60297799.598011047</v>
      </c>
      <c r="AF75" s="25">
        <f t="shared" si="151"/>
        <v>58863570.348212838</v>
      </c>
      <c r="AG75" s="25">
        <f t="shared" si="151"/>
        <v>229390503.1347861</v>
      </c>
      <c r="AH75" s="25">
        <f t="shared" si="151"/>
        <v>59722950.031913295</v>
      </c>
      <c r="AI75" s="25">
        <f t="shared" si="151"/>
        <v>61451876.344954535</v>
      </c>
      <c r="AJ75" s="25">
        <f t="shared" si="151"/>
        <v>66583632.754570417</v>
      </c>
      <c r="AK75" s="25">
        <f t="shared" si="151"/>
        <v>65835811.019273989</v>
      </c>
      <c r="AL75" s="25">
        <f t="shared" si="151"/>
        <v>253594270.15071225</v>
      </c>
      <c r="AM75" s="25">
        <f t="shared" si="151"/>
        <v>67075444.773788974</v>
      </c>
      <c r="AN75" s="25">
        <f t="shared" si="151"/>
        <v>70213842.200831726</v>
      </c>
      <c r="AO75" s="25">
        <f t="shared" si="151"/>
        <v>74427958.863399789</v>
      </c>
      <c r="AP75" s="25">
        <f t="shared" si="151"/>
        <v>71903177.999827087</v>
      </c>
      <c r="AQ75" s="25">
        <f t="shared" si="151"/>
        <v>283620423.83784759</v>
      </c>
      <c r="AR75" s="115">
        <f t="shared" si="151"/>
        <v>73410420.2591535</v>
      </c>
      <c r="AS75" s="115">
        <f t="shared" si="151"/>
        <v>76635304.119921401</v>
      </c>
      <c r="AT75" s="115">
        <f t="shared" si="151"/>
        <v>80448519.035044074</v>
      </c>
      <c r="AU75" s="115">
        <f t="shared" si="151"/>
        <v>78164823.277132362</v>
      </c>
      <c r="AV75" s="115">
        <f t="shared" si="151"/>
        <v>308659066.69125128</v>
      </c>
      <c r="AW75" s="127">
        <f t="shared" si="151"/>
        <v>79714015.758484393</v>
      </c>
      <c r="AX75" s="127">
        <f t="shared" ref="AX75:AY75" si="152">AX74-AX28-AX21</f>
        <v>83519774.787821949</v>
      </c>
      <c r="AY75" s="127">
        <f t="shared" si="152"/>
        <v>88107248.904764518</v>
      </c>
      <c r="AZ75" s="127">
        <f t="shared" ref="AZ75:BA75" si="153">AZ74-AZ28-AZ21</f>
        <v>85771832.03468442</v>
      </c>
      <c r="BA75" s="127">
        <f t="shared" si="153"/>
        <v>337112871.48575526</v>
      </c>
      <c r="BH75" s="130"/>
      <c r="BI75" s="130"/>
      <c r="BJ75" s="130"/>
      <c r="BK75" s="130"/>
    </row>
    <row r="76" spans="1:63" ht="12.95" customHeight="1" x14ac:dyDescent="0.25">
      <c r="AC76" s="108">
        <f>AC74-'[1]Prod revisi'!S74</f>
        <v>0</v>
      </c>
      <c r="AD76" s="108">
        <f>AD74-'[1]Prod revisi'!T74</f>
        <v>0</v>
      </c>
      <c r="AE76" s="108">
        <f>AE74-'[1]Prod revisi'!U74</f>
        <v>0</v>
      </c>
      <c r="AF76" s="108">
        <f>AF74-'[1]Prod revisi'!V74</f>
        <v>0</v>
      </c>
      <c r="AG76" s="108">
        <f>AG74-'[1]Prod revisi'!W74</f>
        <v>0</v>
      </c>
      <c r="AH76" s="108">
        <f>AH74-'[1]Prod revisi'!X74</f>
        <v>28062.502252236009</v>
      </c>
      <c r="AI76" s="108">
        <f>AI74-'[1]Prod revisi'!Y74</f>
        <v>50197.645335584879</v>
      </c>
      <c r="AJ76" s="108">
        <f>AJ74-'[1]Prod revisi'!Z74</f>
        <v>145720.04816454649</v>
      </c>
      <c r="AK76" s="108">
        <f>AK74-'[1]Prod revisi'!AA74</f>
        <v>76861.275161489844</v>
      </c>
      <c r="AL76" s="108">
        <f>AL74-'[1]Prod revisi'!AB74</f>
        <v>300841.47091388702</v>
      </c>
      <c r="AM76" s="133">
        <v>78937643.458028108</v>
      </c>
      <c r="AN76" s="133">
        <v>82754083.11348334</v>
      </c>
      <c r="AO76" s="133">
        <v>86480803.725488901</v>
      </c>
      <c r="AP76" s="133">
        <v>83580681.237121999</v>
      </c>
      <c r="AQ76" s="133">
        <v>331753211.53412235</v>
      </c>
      <c r="AR76" s="134">
        <v>84824065.392226771</v>
      </c>
      <c r="AS76" s="134">
        <v>88040028.136190176</v>
      </c>
      <c r="AT76" s="134">
        <v>91918754.710141525</v>
      </c>
      <c r="AU76" s="134">
        <v>89629650.320888981</v>
      </c>
      <c r="AV76" s="134">
        <v>354412498.55944741</v>
      </c>
      <c r="AW76" s="135">
        <v>91269475.479269594</v>
      </c>
      <c r="AX76" s="135">
        <v>95159635.814304903</v>
      </c>
      <c r="AY76" s="135">
        <v>99622582.739811003</v>
      </c>
      <c r="AZ76" s="135">
        <v>97153083.80707258</v>
      </c>
      <c r="BA76" s="135">
        <v>383204777.84045804</v>
      </c>
      <c r="BH76" s="130"/>
      <c r="BI76" s="130"/>
      <c r="BJ76" s="130"/>
      <c r="BK76" s="130"/>
    </row>
    <row r="77" spans="1:63" ht="12.95" customHeight="1" x14ac:dyDescent="0.25">
      <c r="A77" s="1" t="s">
        <v>88</v>
      </c>
      <c r="B77" s="2"/>
      <c r="C77" s="2"/>
      <c r="AM77" s="39"/>
      <c r="AN77" s="39"/>
      <c r="AO77" s="39"/>
      <c r="AP77" s="39"/>
      <c r="AQ77" s="39"/>
      <c r="AR77" s="161">
        <v>84842871.321074545</v>
      </c>
      <c r="AS77" s="161">
        <v>88064074.755948156</v>
      </c>
      <c r="AT77" s="161">
        <v>91946322.280283332</v>
      </c>
      <c r="AU77" s="161">
        <v>89693808.06501554</v>
      </c>
      <c r="AV77" s="161">
        <v>354547076.42232156</v>
      </c>
      <c r="AW77" s="162">
        <v>91312073.97211656</v>
      </c>
      <c r="AX77" s="162">
        <v>95200023.456974491</v>
      </c>
      <c r="AY77" s="162">
        <v>99705141.885177016</v>
      </c>
      <c r="AZ77" s="162">
        <v>97541362.995660916</v>
      </c>
      <c r="BA77" s="162">
        <v>383758602.30992895</v>
      </c>
      <c r="BH77" s="130"/>
      <c r="BI77" s="130"/>
      <c r="BJ77" s="130"/>
      <c r="BK77" s="130"/>
    </row>
    <row r="78" spans="1:63" ht="12.95" customHeight="1" x14ac:dyDescent="0.25">
      <c r="A78" s="4" t="s">
        <v>92</v>
      </c>
      <c r="B78" s="2"/>
      <c r="C78" s="2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>
        <v>78937643.458028108</v>
      </c>
      <c r="AN78" s="39">
        <v>82754083.11348334</v>
      </c>
      <c r="AO78" s="39">
        <v>86480803.725488901</v>
      </c>
      <c r="AP78" s="118">
        <v>83603756.853307962</v>
      </c>
      <c r="AQ78" s="39">
        <v>331776287.15030831</v>
      </c>
      <c r="AR78" s="139">
        <v>84852987.711757347</v>
      </c>
      <c r="AS78" s="139">
        <v>88072107.930263296</v>
      </c>
      <c r="AT78" s="139">
        <v>91953285.325735912</v>
      </c>
      <c r="AU78" s="139">
        <v>89699412.23224397</v>
      </c>
      <c r="AV78" s="116">
        <v>354577793.20000052</v>
      </c>
      <c r="AW78" s="118">
        <v>91356313.223979577</v>
      </c>
      <c r="AX78" s="118">
        <v>95237761.896718726</v>
      </c>
      <c r="AY78" s="118">
        <v>99708660.091734439</v>
      </c>
      <c r="AZ78" s="118">
        <v>97251360.162922859</v>
      </c>
      <c r="BA78" s="39">
        <v>383554095.3753556</v>
      </c>
      <c r="BH78" s="130"/>
      <c r="BI78" s="130"/>
      <c r="BJ78" s="130"/>
      <c r="BK78" s="130"/>
    </row>
    <row r="79" spans="1:63" ht="12.95" customHeight="1" x14ac:dyDescent="0.25">
      <c r="AH79" s="39">
        <v>58531087.581468716</v>
      </c>
      <c r="AI79" s="39">
        <v>60572630.342388123</v>
      </c>
      <c r="AJ79" s="39">
        <v>63015184.450328246</v>
      </c>
      <c r="AK79" s="39">
        <v>61178869.130236529</v>
      </c>
      <c r="AL79" s="39">
        <v>243297771.50442171</v>
      </c>
      <c r="AM79" s="39">
        <v>78936226.955817863</v>
      </c>
      <c r="AN79" s="39">
        <v>82752324.258049056</v>
      </c>
      <c r="AO79" s="39">
        <v>86477052.01743634</v>
      </c>
      <c r="AP79" s="39">
        <v>83600098.48226659</v>
      </c>
      <c r="AQ79" s="39">
        <v>331765701.71356982</v>
      </c>
      <c r="AR79" s="116">
        <v>84846907.234787703</v>
      </c>
      <c r="AS79" s="116">
        <v>88068248.795882106</v>
      </c>
      <c r="AT79" s="116">
        <v>91950274.658494443</v>
      </c>
      <c r="AU79" s="116">
        <v>89697740.457789078</v>
      </c>
      <c r="AV79" s="116">
        <v>354563171.14695334</v>
      </c>
      <c r="AW79" s="39">
        <v>91355389.179462865</v>
      </c>
      <c r="AX79" s="39">
        <v>95235143.579279676</v>
      </c>
      <c r="AY79" s="39">
        <v>99702226.051610678</v>
      </c>
      <c r="AZ79" s="39">
        <v>97250769.40403071</v>
      </c>
      <c r="BA79" s="39">
        <v>383543528.21438396</v>
      </c>
      <c r="BH79" s="130"/>
      <c r="BI79" s="130"/>
      <c r="BJ79" s="130"/>
      <c r="BK79" s="130"/>
    </row>
    <row r="80" spans="1:63" ht="17.25" customHeight="1" x14ac:dyDescent="0.25">
      <c r="A80" s="147" t="s">
        <v>1</v>
      </c>
      <c r="B80" s="150" t="s">
        <v>2</v>
      </c>
      <c r="C80" s="150"/>
      <c r="D80" s="158">
        <v>2008</v>
      </c>
      <c r="E80" s="159"/>
      <c r="F80" s="159"/>
      <c r="G80" s="159"/>
      <c r="H80" s="160"/>
      <c r="I80" s="147">
        <v>2009</v>
      </c>
      <c r="J80" s="147"/>
      <c r="K80" s="147"/>
      <c r="L80" s="147"/>
      <c r="M80" s="147"/>
      <c r="N80" s="147">
        <v>2010</v>
      </c>
      <c r="O80" s="147"/>
      <c r="P80" s="147"/>
      <c r="Q80" s="147"/>
      <c r="R80" s="147"/>
      <c r="S80" s="147">
        <v>2011</v>
      </c>
      <c r="T80" s="147"/>
      <c r="U80" s="147"/>
      <c r="V80" s="147"/>
      <c r="W80" s="147"/>
      <c r="X80" s="147">
        <v>2012</v>
      </c>
      <c r="Y80" s="147"/>
      <c r="Z80" s="147"/>
      <c r="AA80" s="147"/>
      <c r="AB80" s="147"/>
      <c r="AC80" s="147">
        <v>2013</v>
      </c>
      <c r="AD80" s="147"/>
      <c r="AE80" s="147"/>
      <c r="AF80" s="147"/>
      <c r="AG80" s="147"/>
      <c r="AH80" s="147">
        <v>2014</v>
      </c>
      <c r="AI80" s="147"/>
      <c r="AJ80" s="147"/>
      <c r="AK80" s="147"/>
      <c r="AL80" s="147"/>
      <c r="AM80" s="147">
        <v>2015</v>
      </c>
      <c r="AN80" s="147"/>
      <c r="AO80" s="147"/>
      <c r="AP80" s="147"/>
      <c r="AQ80" s="147"/>
      <c r="AR80" s="145">
        <v>2016</v>
      </c>
      <c r="AS80" s="145"/>
      <c r="AT80" s="145"/>
      <c r="AU80" s="145"/>
      <c r="AV80" s="145"/>
      <c r="AW80" s="145">
        <v>2017</v>
      </c>
      <c r="AX80" s="145"/>
      <c r="AY80" s="145"/>
      <c r="AZ80" s="145"/>
      <c r="BA80" s="145"/>
      <c r="BH80" s="130"/>
      <c r="BI80" s="130"/>
      <c r="BJ80" s="130"/>
      <c r="BK80" s="130"/>
    </row>
    <row r="81" spans="1:63" ht="11.25" customHeight="1" x14ac:dyDescent="0.25">
      <c r="A81" s="147"/>
      <c r="B81" s="150"/>
      <c r="C81" s="151"/>
      <c r="D81" s="148" t="s">
        <v>3</v>
      </c>
      <c r="E81" s="148" t="s">
        <v>4</v>
      </c>
      <c r="F81" s="148" t="s">
        <v>5</v>
      </c>
      <c r="G81" s="148" t="s">
        <v>6</v>
      </c>
      <c r="H81" s="148" t="s">
        <v>7</v>
      </c>
      <c r="I81" s="147" t="s">
        <v>3</v>
      </c>
      <c r="J81" s="147" t="s">
        <v>4</v>
      </c>
      <c r="K81" s="147" t="s">
        <v>5</v>
      </c>
      <c r="L81" s="147" t="s">
        <v>6</v>
      </c>
      <c r="M81" s="147" t="s">
        <v>7</v>
      </c>
      <c r="N81" s="147" t="s">
        <v>3</v>
      </c>
      <c r="O81" s="147" t="s">
        <v>4</v>
      </c>
      <c r="P81" s="147" t="s">
        <v>5</v>
      </c>
      <c r="Q81" s="147" t="s">
        <v>6</v>
      </c>
      <c r="R81" s="147" t="s">
        <v>7</v>
      </c>
      <c r="S81" s="147" t="s">
        <v>3</v>
      </c>
      <c r="T81" s="147" t="s">
        <v>4</v>
      </c>
      <c r="U81" s="147" t="s">
        <v>5</v>
      </c>
      <c r="V81" s="147" t="s">
        <v>6</v>
      </c>
      <c r="W81" s="147" t="s">
        <v>7</v>
      </c>
      <c r="X81" s="147" t="s">
        <v>3</v>
      </c>
      <c r="Y81" s="147" t="s">
        <v>4</v>
      </c>
      <c r="Z81" s="147" t="s">
        <v>5</v>
      </c>
      <c r="AA81" s="147" t="s">
        <v>6</v>
      </c>
      <c r="AB81" s="147" t="s">
        <v>7</v>
      </c>
      <c r="AC81" s="147" t="s">
        <v>3</v>
      </c>
      <c r="AD81" s="147" t="s">
        <v>4</v>
      </c>
      <c r="AE81" s="147" t="s">
        <v>5</v>
      </c>
      <c r="AF81" s="147" t="s">
        <v>6</v>
      </c>
      <c r="AG81" s="147" t="s">
        <v>7</v>
      </c>
      <c r="AH81" s="147" t="s">
        <v>3</v>
      </c>
      <c r="AI81" s="147" t="s">
        <v>4</v>
      </c>
      <c r="AJ81" s="147" t="s">
        <v>5</v>
      </c>
      <c r="AK81" s="147" t="s">
        <v>6</v>
      </c>
      <c r="AL81" s="147" t="s">
        <v>7</v>
      </c>
      <c r="AM81" s="147" t="s">
        <v>3</v>
      </c>
      <c r="AN81" s="147" t="s">
        <v>4</v>
      </c>
      <c r="AO81" s="147" t="s">
        <v>5</v>
      </c>
      <c r="AP81" s="147" t="s">
        <v>6</v>
      </c>
      <c r="AQ81" s="147" t="s">
        <v>7</v>
      </c>
      <c r="AR81" s="145" t="s">
        <v>3</v>
      </c>
      <c r="AS81" s="145" t="s">
        <v>4</v>
      </c>
      <c r="AT81" s="145" t="s">
        <v>5</v>
      </c>
      <c r="AU81" s="145" t="s">
        <v>6</v>
      </c>
      <c r="AV81" s="145" t="s">
        <v>7</v>
      </c>
      <c r="AW81" s="145" t="s">
        <v>3</v>
      </c>
      <c r="AX81" s="145" t="s">
        <v>4</v>
      </c>
      <c r="AY81" s="145" t="s">
        <v>5</v>
      </c>
      <c r="AZ81" s="145" t="s">
        <v>6</v>
      </c>
      <c r="BA81" s="145" t="s">
        <v>7</v>
      </c>
      <c r="BH81" s="130"/>
      <c r="BI81" s="130"/>
      <c r="BJ81" s="130"/>
      <c r="BK81" s="130"/>
    </row>
    <row r="82" spans="1:63" ht="11.25" customHeight="1" x14ac:dyDescent="0.25">
      <c r="A82" s="147"/>
      <c r="B82" s="150"/>
      <c r="C82" s="151"/>
      <c r="D82" s="149"/>
      <c r="E82" s="149"/>
      <c r="F82" s="149"/>
      <c r="G82" s="149"/>
      <c r="H82" s="149"/>
      <c r="I82" s="147"/>
      <c r="J82" s="147"/>
      <c r="K82" s="147"/>
      <c r="L82" s="147"/>
      <c r="M82" s="147"/>
      <c r="N82" s="147"/>
      <c r="O82" s="147"/>
      <c r="P82" s="147"/>
      <c r="Q82" s="147"/>
      <c r="R82" s="147"/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5"/>
      <c r="AS82" s="145"/>
      <c r="AT82" s="145"/>
      <c r="AU82" s="145"/>
      <c r="AV82" s="145"/>
      <c r="AW82" s="145"/>
      <c r="AX82" s="145"/>
      <c r="AY82" s="145"/>
      <c r="AZ82" s="145"/>
      <c r="BA82" s="145"/>
      <c r="BH82" s="130"/>
      <c r="BI82" s="130"/>
      <c r="BJ82" s="130"/>
      <c r="BK82" s="130"/>
    </row>
    <row r="83" spans="1:63" s="7" customFormat="1" ht="14.25" x14ac:dyDescent="0.25">
      <c r="A83" s="5">
        <v>-1</v>
      </c>
      <c r="B83" s="152">
        <v>-2</v>
      </c>
      <c r="C83" s="153"/>
      <c r="D83" s="6">
        <v>-3</v>
      </c>
      <c r="E83" s="6">
        <v>-4</v>
      </c>
      <c r="F83" s="6">
        <v>-5</v>
      </c>
      <c r="G83" s="6">
        <v>-6</v>
      </c>
      <c r="H83" s="6">
        <v>-7</v>
      </c>
      <c r="I83" s="6">
        <v>-8</v>
      </c>
      <c r="J83" s="6">
        <v>-9</v>
      </c>
      <c r="K83" s="6">
        <v>-10</v>
      </c>
      <c r="L83" s="6">
        <v>-11</v>
      </c>
      <c r="M83" s="6">
        <v>-12</v>
      </c>
      <c r="N83" s="6">
        <v>-13</v>
      </c>
      <c r="O83" s="6">
        <v>-14</v>
      </c>
      <c r="P83" s="6">
        <v>-15</v>
      </c>
      <c r="Q83" s="6">
        <v>-16</v>
      </c>
      <c r="R83" s="6">
        <v>-17</v>
      </c>
      <c r="S83" s="6">
        <v>-18</v>
      </c>
      <c r="T83" s="6">
        <v>-19</v>
      </c>
      <c r="U83" s="6">
        <v>-20</v>
      </c>
      <c r="V83" s="6">
        <v>-21</v>
      </c>
      <c r="W83" s="6">
        <v>-22</v>
      </c>
      <c r="X83" s="6">
        <v>-23</v>
      </c>
      <c r="Y83" s="6">
        <v>-24</v>
      </c>
      <c r="Z83" s="6">
        <v>-25</v>
      </c>
      <c r="AA83" s="6">
        <v>-26</v>
      </c>
      <c r="AB83" s="6">
        <v>-27</v>
      </c>
      <c r="AC83" s="6">
        <v>-28</v>
      </c>
      <c r="AD83" s="6">
        <v>-29</v>
      </c>
      <c r="AE83" s="6">
        <v>-30</v>
      </c>
      <c r="AF83" s="6">
        <v>-31</v>
      </c>
      <c r="AG83" s="6">
        <v>-32</v>
      </c>
      <c r="AH83" s="6">
        <v>-33</v>
      </c>
      <c r="AI83" s="6">
        <v>-34</v>
      </c>
      <c r="AJ83" s="6">
        <v>-35</v>
      </c>
      <c r="AK83" s="6">
        <v>-36</v>
      </c>
      <c r="AL83" s="6">
        <v>-37</v>
      </c>
      <c r="AM83" s="6">
        <v>-38</v>
      </c>
      <c r="AN83" s="6">
        <v>-39</v>
      </c>
      <c r="AO83" s="6">
        <v>-40</v>
      </c>
      <c r="AP83" s="6">
        <v>-41</v>
      </c>
      <c r="AQ83" s="6">
        <v>-42</v>
      </c>
      <c r="AR83" s="110">
        <v>-43</v>
      </c>
      <c r="AS83" s="110">
        <v>-44</v>
      </c>
      <c r="AT83" s="110">
        <v>-45</v>
      </c>
      <c r="AU83" s="110">
        <v>-46</v>
      </c>
      <c r="AV83" s="110">
        <v>-47</v>
      </c>
      <c r="AW83" s="110">
        <v>-48</v>
      </c>
      <c r="AX83" s="110">
        <v>-49</v>
      </c>
      <c r="AY83" s="110">
        <v>-50</v>
      </c>
      <c r="AZ83" s="110">
        <v>-51</v>
      </c>
      <c r="BA83" s="110">
        <v>-52</v>
      </c>
      <c r="BH83" s="130"/>
      <c r="BI83" s="130"/>
      <c r="BJ83" s="130"/>
      <c r="BK83" s="130"/>
    </row>
    <row r="84" spans="1:63" s="7" customFormat="1" ht="8.1" customHeight="1" x14ac:dyDescent="0.25">
      <c r="A84" s="8"/>
      <c r="B84" s="29"/>
      <c r="C84" s="30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110"/>
      <c r="AS84" s="110"/>
      <c r="AT84" s="110"/>
      <c r="AU84" s="110"/>
      <c r="AV84" s="110"/>
      <c r="AW84" s="110"/>
      <c r="AX84" s="110"/>
      <c r="AY84" s="110"/>
      <c r="AZ84" s="110"/>
      <c r="BA84" s="110"/>
      <c r="BH84" s="130"/>
      <c r="BI84" s="130"/>
      <c r="BJ84" s="130"/>
      <c r="BK84" s="130"/>
    </row>
    <row r="85" spans="1:63" s="14" customFormat="1" ht="12.95" customHeight="1" x14ac:dyDescent="0.25">
      <c r="A85" s="11" t="s">
        <v>8</v>
      </c>
      <c r="B85" s="32" t="s">
        <v>9</v>
      </c>
      <c r="C85" s="12"/>
      <c r="D85" s="13">
        <f>SUM(D95+D94+D86)</f>
        <v>7750645.3590788879</v>
      </c>
      <c r="E85" s="13">
        <f t="shared" ref="E85" si="154">SUM(E95+E94+E86)</f>
        <v>8959984.128056664</v>
      </c>
      <c r="F85" s="13">
        <f t="shared" ref="F85" si="155">SUM(F95+F94+F86)</f>
        <v>10262224.269609572</v>
      </c>
      <c r="G85" s="13">
        <f t="shared" ref="G85" si="156">SUM(G95+G94+G86)</f>
        <v>8053918.2432548795</v>
      </c>
      <c r="H85" s="13">
        <f t="shared" ref="H85" si="157">SUM(H95+H94+H86)</f>
        <v>35026772</v>
      </c>
      <c r="I85" s="13">
        <f t="shared" ref="I85" si="158">SUM(I95+I94+I86)</f>
        <v>8649473.9022120219</v>
      </c>
      <c r="J85" s="13">
        <f t="shared" ref="J85" si="159">SUM(J95+J94+J86)</f>
        <v>9017404.836879652</v>
      </c>
      <c r="K85" s="13">
        <f t="shared" ref="K85" si="160">SUM(K95+K94+K86)</f>
        <v>10742501.185600476</v>
      </c>
      <c r="L85" s="13">
        <f t="shared" ref="L85" si="161">SUM(L95+L94+L86)</f>
        <v>7870965.0753078498</v>
      </c>
      <c r="M85" s="13">
        <f t="shared" ref="M85" si="162">SUM(M95+M94+M86)</f>
        <v>36280345</v>
      </c>
      <c r="N85" s="13">
        <f t="shared" ref="N85" si="163">SUM(N95+N94+N86)</f>
        <v>8688126.3038200773</v>
      </c>
      <c r="O85" s="13">
        <f t="shared" ref="O85" si="164">SUM(O95+O94+O86)</f>
        <v>9661307.6393254045</v>
      </c>
      <c r="P85" s="13">
        <f t="shared" ref="P85" si="165">SUM(P95+P94+P86)</f>
        <v>10971701.792458622</v>
      </c>
      <c r="Q85" s="13">
        <f t="shared" ref="Q85" si="166">SUM(Q95+Q94+Q86)</f>
        <v>8745878.2643959001</v>
      </c>
      <c r="R85" s="13">
        <f t="shared" ref="R85" si="167">SUM(R95+R94+R86)</f>
        <v>38067014</v>
      </c>
      <c r="S85" s="13">
        <f t="shared" ref="S85" si="168">SUM(S95+S94+S86)</f>
        <v>9266274.3974805474</v>
      </c>
      <c r="T85" s="13">
        <f t="shared" ref="T85" si="169">SUM(T95+T94+T86)</f>
        <v>10179928.080163294</v>
      </c>
      <c r="U85" s="13">
        <f t="shared" ref="U85" si="170">SUM(U95+U94+U86)</f>
        <v>11323432.590305258</v>
      </c>
      <c r="V85" s="13">
        <f t="shared" ref="V85" si="171">SUM(V95+V94+V86)</f>
        <v>9351137.9320508987</v>
      </c>
      <c r="W85" s="13">
        <f t="shared" ref="W85" si="172">SUM(W95+W94+W86)</f>
        <v>40120773</v>
      </c>
      <c r="X85" s="13">
        <f t="shared" ref="X85" si="173">SUM(X95+X94+X86)</f>
        <v>9540043.0459775738</v>
      </c>
      <c r="Y85" s="13">
        <f t="shared" ref="Y85" si="174">SUM(Y95+Y94+Y86)</f>
        <v>10698006.057462074</v>
      </c>
      <c r="Z85" s="13">
        <f t="shared" ref="Z85" si="175">SUM(Z95+Z94+Z86)</f>
        <v>13158088.345315598</v>
      </c>
      <c r="AA85" s="13">
        <f t="shared" ref="AA85" si="176">SUM(AA95+AA94+AA86)</f>
        <v>9161161.5512447488</v>
      </c>
      <c r="AB85" s="13">
        <f t="shared" ref="AB85" si="177">SUM(AB95+AB94+AB86)</f>
        <v>42557298.999999993</v>
      </c>
      <c r="AC85" s="13">
        <v>9807831.6087275017</v>
      </c>
      <c r="AD85" s="13">
        <v>11141591.137329981</v>
      </c>
      <c r="AE85" s="13">
        <v>13531655.782681096</v>
      </c>
      <c r="AF85" s="13">
        <v>10313892.471261419</v>
      </c>
      <c r="AG85" s="13">
        <v>44794970.999999993</v>
      </c>
      <c r="AH85" s="13">
        <f>AH86+AH94+AH95</f>
        <v>10362720.979230836</v>
      </c>
      <c r="AI85" s="13">
        <f t="shared" ref="AI85:AK85" si="178">AI86+AI94+AI95</f>
        <v>11809310.239054045</v>
      </c>
      <c r="AJ85" s="13">
        <f t="shared" si="178"/>
        <v>13942374.81750628</v>
      </c>
      <c r="AK85" s="13">
        <f t="shared" si="178"/>
        <v>10497623.926496238</v>
      </c>
      <c r="AL85" s="13">
        <f>SUM(AH85:AK85)</f>
        <v>46612029.962287396</v>
      </c>
      <c r="AM85" s="13">
        <f>AM86+AM94+AM95</f>
        <v>11135345.134342914</v>
      </c>
      <c r="AN85" s="13">
        <f t="shared" ref="AN85:AP85" si="179">AN86+AN94+AN95</f>
        <v>12270882.891378397</v>
      </c>
      <c r="AO85" s="13">
        <f t="shared" si="179"/>
        <v>14188174.890138585</v>
      </c>
      <c r="AP85" s="13">
        <f t="shared" si="179"/>
        <v>10693277.677137418</v>
      </c>
      <c r="AQ85" s="13">
        <f>SUM(AM85:AP85)</f>
        <v>48287680.592997313</v>
      </c>
      <c r="AR85" s="111">
        <f>AR86+AR94+AR95</f>
        <v>11499110.932890331</v>
      </c>
      <c r="AS85" s="111">
        <f t="shared" ref="AS85:AU85" si="180">AS86+AS94+AS95</f>
        <v>12397814.627381086</v>
      </c>
      <c r="AT85" s="111">
        <f t="shared" si="180"/>
        <v>14189136.371942585</v>
      </c>
      <c r="AU85" s="111">
        <f t="shared" si="180"/>
        <v>10947589.040555969</v>
      </c>
      <c r="AV85" s="111">
        <f t="shared" ref="AV85" si="181">SUM(AV95+AV94+AV86)</f>
        <v>49033650.972769968</v>
      </c>
      <c r="AW85" s="122">
        <f>AW86+AW94+AW95</f>
        <v>11905312.48250615</v>
      </c>
      <c r="AX85" s="122">
        <f>AX86+AX94+AX95</f>
        <v>12799193.36389453</v>
      </c>
      <c r="AY85" s="122">
        <f>AY86+AY94+AY95</f>
        <v>14238801.394849936</v>
      </c>
      <c r="AZ85" s="122">
        <f>AZ86+AZ94+AZ95</f>
        <v>10955845.345135912</v>
      </c>
      <c r="BA85" s="122">
        <f>SUM(AW85:AZ85)</f>
        <v>49899152.586386524</v>
      </c>
      <c r="BH85" s="130"/>
      <c r="BI85" s="130"/>
      <c r="BJ85" s="130"/>
      <c r="BK85" s="130"/>
    </row>
    <row r="86" spans="1:63" s="18" customFormat="1" ht="12.95" customHeight="1" x14ac:dyDescent="0.25">
      <c r="A86" s="15"/>
      <c r="B86" s="33">
        <v>1</v>
      </c>
      <c r="C86" s="16" t="s">
        <v>10</v>
      </c>
      <c r="D86" s="17">
        <f>SUM(D87:D93)</f>
        <v>5744150.8137675533</v>
      </c>
      <c r="E86" s="17">
        <f t="shared" ref="E86" si="182">SUM(E87:E93)</f>
        <v>6532944.2419218551</v>
      </c>
      <c r="F86" s="17">
        <f t="shared" ref="F86" si="183">SUM(F87:F93)</f>
        <v>7669785.4917931007</v>
      </c>
      <c r="G86" s="17">
        <f t="shared" ref="G86" si="184">SUM(G87:G93)</f>
        <v>5456817.4525174927</v>
      </c>
      <c r="H86" s="17">
        <f t="shared" ref="H86" si="185">SUM(H87:H93)</f>
        <v>25403698</v>
      </c>
      <c r="I86" s="17">
        <f t="shared" ref="I86" si="186">SUM(I87:I93)</f>
        <v>6554128.5404408583</v>
      </c>
      <c r="J86" s="17">
        <f t="shared" ref="J86" si="187">SUM(J87:J93)</f>
        <v>6561263.4754123157</v>
      </c>
      <c r="K86" s="17">
        <f t="shared" ref="K86" si="188">SUM(K87:K93)</f>
        <v>8150897.6244805362</v>
      </c>
      <c r="L86" s="17">
        <f t="shared" ref="L86" si="189">SUM(L87:L93)</f>
        <v>5319380.3596662888</v>
      </c>
      <c r="M86" s="17">
        <f t="shared" ref="M86" si="190">SUM(M87:M93)</f>
        <v>26585670</v>
      </c>
      <c r="N86" s="17">
        <f t="shared" ref="N86" si="191">SUM(N87:N93)</f>
        <v>6489897.7295440529</v>
      </c>
      <c r="O86" s="17">
        <f t="shared" ref="O86" si="192">SUM(O87:O93)</f>
        <v>7099050.4787747255</v>
      </c>
      <c r="P86" s="17">
        <f t="shared" ref="P86" si="193">SUM(P87:P93)</f>
        <v>8260508.6910931403</v>
      </c>
      <c r="Q86" s="17">
        <f t="shared" ref="Q86" si="194">SUM(Q87:Q93)</f>
        <v>6158163.1005880842</v>
      </c>
      <c r="R86" s="17">
        <f t="shared" ref="R86" si="195">SUM(R87:R93)</f>
        <v>28007620.000000004</v>
      </c>
      <c r="S86" s="17">
        <f t="shared" ref="S86" si="196">SUM(S87:S93)</f>
        <v>7086595.7078252472</v>
      </c>
      <c r="T86" s="17">
        <f t="shared" ref="T86" si="197">SUM(T87:T93)</f>
        <v>7461116.9740754953</v>
      </c>
      <c r="U86" s="17">
        <f t="shared" ref="U86" si="198">SUM(U87:U93)</f>
        <v>8482487.324623175</v>
      </c>
      <c r="V86" s="17">
        <f t="shared" ref="V86" si="199">SUM(V87:V93)</f>
        <v>6584264.9934760788</v>
      </c>
      <c r="W86" s="17">
        <f t="shared" ref="W86" si="200">SUM(W87:W93)</f>
        <v>29614465</v>
      </c>
      <c r="X86" s="17">
        <f t="shared" ref="X86" si="201">SUM(X87:X93)</f>
        <v>7259758.270303485</v>
      </c>
      <c r="Y86" s="17">
        <f t="shared" ref="Y86" si="202">SUM(Y87:Y93)</f>
        <v>8031403.2755852649</v>
      </c>
      <c r="Z86" s="17">
        <f t="shared" ref="Z86" si="203">SUM(Z87:Z93)</f>
        <v>10266660.160052143</v>
      </c>
      <c r="AA86" s="17">
        <f t="shared" ref="AA86" si="204">SUM(AA87:AA93)</f>
        <v>6085182.2940591024</v>
      </c>
      <c r="AB86" s="17">
        <f t="shared" ref="AB86" si="205">SUM(AB87:AB93)</f>
        <v>31643003.999999993</v>
      </c>
      <c r="AC86" s="17">
        <v>7466351.5832866365</v>
      </c>
      <c r="AD86" s="17">
        <v>8318474.5557570718</v>
      </c>
      <c r="AE86" s="17">
        <v>10579547.23600108</v>
      </c>
      <c r="AF86" s="17">
        <v>7108176.6249552099</v>
      </c>
      <c r="AG86" s="17">
        <v>33472549.999999996</v>
      </c>
      <c r="AH86" s="17">
        <f>SUM(AH87:AH93)</f>
        <v>7747431.308013049</v>
      </c>
      <c r="AI86" s="17">
        <f t="shared" ref="AI86:AK86" si="206">SUM(AI87:AI93)</f>
        <v>8743100.6234699413</v>
      </c>
      <c r="AJ86" s="17">
        <f t="shared" si="206"/>
        <v>10861431.484315248</v>
      </c>
      <c r="AK86" s="17">
        <f t="shared" si="206"/>
        <v>7270452.7496084236</v>
      </c>
      <c r="AL86" s="17">
        <f>SUM(AH86:AK86)</f>
        <v>34622416.165406659</v>
      </c>
      <c r="AM86" s="17">
        <f>SUM(AM87:AM93)</f>
        <v>8215357.5069279866</v>
      </c>
      <c r="AN86" s="17">
        <f t="shared" ref="AN86:AP86" si="207">SUM(AN87:AN93)</f>
        <v>8901326.5072828867</v>
      </c>
      <c r="AO86" s="17">
        <f t="shared" si="207"/>
        <v>10913937.588169767</v>
      </c>
      <c r="AP86" s="17">
        <f t="shared" si="207"/>
        <v>7340898.0220266497</v>
      </c>
      <c r="AQ86" s="17">
        <f>SUM(AM86:AP86)</f>
        <v>35371519.624407291</v>
      </c>
      <c r="AR86" s="112">
        <f>SUM(AR87:AR93)</f>
        <v>8504878.1360110268</v>
      </c>
      <c r="AS86" s="112">
        <f t="shared" ref="AS86:AV86" si="208">SUM(AS87:AS93)</f>
        <v>9124226.4701737631</v>
      </c>
      <c r="AT86" s="112">
        <f t="shared" si="208"/>
        <v>10881982.115001066</v>
      </c>
      <c r="AU86" s="112">
        <f t="shared" si="208"/>
        <v>7731798.7061447306</v>
      </c>
      <c r="AV86" s="112">
        <f t="shared" si="208"/>
        <v>36242885.427330583</v>
      </c>
      <c r="AW86" s="123">
        <f>SUM(AW87:AW93)</f>
        <v>8950096.0242216233</v>
      </c>
      <c r="AX86" s="123">
        <f>SUM(AX87:AX93)</f>
        <v>9555182.7302575521</v>
      </c>
      <c r="AY86" s="123">
        <f>SUM(AY87:AY93)</f>
        <v>10830974.445103412</v>
      </c>
      <c r="AZ86" s="123">
        <f>SUM(AZ87:AZ93)</f>
        <v>7508136.8333737729</v>
      </c>
      <c r="BA86" s="123">
        <f>SUM(AW86:AZ86)</f>
        <v>36844390.032956362</v>
      </c>
      <c r="BH86" s="130"/>
      <c r="BI86" s="130"/>
      <c r="BJ86" s="130"/>
      <c r="BK86" s="130"/>
    </row>
    <row r="87" spans="1:63" s="19" customFormat="1" ht="12.95" customHeight="1" x14ac:dyDescent="0.25">
      <c r="A87" s="15"/>
      <c r="B87" s="33"/>
      <c r="C87" s="16" t="s">
        <v>11</v>
      </c>
      <c r="D87" s="17">
        <v>2011901.6766684249</v>
      </c>
      <c r="E87" s="17">
        <v>1783274.9588241035</v>
      </c>
      <c r="F87" s="17">
        <v>1876929.0417357676</v>
      </c>
      <c r="G87" s="17">
        <v>652313.32277170382</v>
      </c>
      <c r="H87" s="17">
        <v>6324419</v>
      </c>
      <c r="I87" s="17">
        <v>2291495.6354952231</v>
      </c>
      <c r="J87" s="17">
        <v>1646473.427653366</v>
      </c>
      <c r="K87" s="17">
        <v>2063048.9503587475</v>
      </c>
      <c r="L87" s="17">
        <v>662048.98649266304</v>
      </c>
      <c r="M87" s="17">
        <v>6663066.9999999991</v>
      </c>
      <c r="N87" s="17">
        <v>2184400.5721175452</v>
      </c>
      <c r="O87" s="17">
        <v>1805751.1783209732</v>
      </c>
      <c r="P87" s="17">
        <v>1915236.0270613199</v>
      </c>
      <c r="Q87" s="17">
        <v>1072180.2225001629</v>
      </c>
      <c r="R87" s="17">
        <v>6977568.0000000009</v>
      </c>
      <c r="S87" s="17">
        <v>2446378.2093058825</v>
      </c>
      <c r="T87" s="17">
        <v>1688048.6083902223</v>
      </c>
      <c r="U87" s="17">
        <v>1852117.9501403172</v>
      </c>
      <c r="V87" s="17">
        <v>1076084.232163578</v>
      </c>
      <c r="W87" s="17">
        <v>7062629</v>
      </c>
      <c r="X87" s="17">
        <v>2773905.5356549886</v>
      </c>
      <c r="Y87" s="17">
        <v>1755138.2620604038</v>
      </c>
      <c r="Z87" s="17">
        <v>2054114.9569217863</v>
      </c>
      <c r="AA87" s="17">
        <v>820072.24536282115</v>
      </c>
      <c r="AB87" s="17">
        <v>7403230.9999999991</v>
      </c>
      <c r="AC87" s="17">
        <v>2803702.8156330544</v>
      </c>
      <c r="AD87" s="17">
        <v>1627426.4139815157</v>
      </c>
      <c r="AE87" s="17">
        <v>2253619.3888502666</v>
      </c>
      <c r="AF87" s="17">
        <v>1094846.3815351631</v>
      </c>
      <c r="AG87" s="17">
        <v>7779595</v>
      </c>
      <c r="AH87" s="17">
        <v>2773983.855697698</v>
      </c>
      <c r="AI87" s="17">
        <v>1607131.26153857</v>
      </c>
      <c r="AJ87" s="17">
        <v>2483207.8031691839</v>
      </c>
      <c r="AK87" s="17">
        <v>911272.07959455042</v>
      </c>
      <c r="AL87" s="17">
        <f t="shared" ref="AL87:AL95" si="209">SUM(AH87:AK87)</f>
        <v>7775595.0000000019</v>
      </c>
      <c r="AM87" s="17">
        <v>2775069.0983843599</v>
      </c>
      <c r="AN87" s="17">
        <v>1778819.2920643692</v>
      </c>
      <c r="AO87" s="17">
        <v>2665382.8272292507</v>
      </c>
      <c r="AP87" s="17">
        <v>932724.06656060391</v>
      </c>
      <c r="AQ87" s="17">
        <f t="shared" ref="AQ87:AQ95" si="210">SUM(AM87:AP87)</f>
        <v>8151995.2842385825</v>
      </c>
      <c r="AR87" s="112">
        <v>2871176.074866672</v>
      </c>
      <c r="AS87" s="112">
        <v>2100927.0160200018</v>
      </c>
      <c r="AT87" s="112">
        <v>3040881.762987351</v>
      </c>
      <c r="AU87" s="112">
        <v>1072214.9096293401</v>
      </c>
      <c r="AV87" s="112">
        <f>SUM(AR87:AU87)</f>
        <v>9085199.7635033652</v>
      </c>
      <c r="AW87" s="123">
        <v>2887763.7467228072</v>
      </c>
      <c r="AX87" s="123">
        <v>2069748.2647270858</v>
      </c>
      <c r="AY87" s="123">
        <v>2797885.7042580745</v>
      </c>
      <c r="AZ87" s="123">
        <v>1114118.0874355654</v>
      </c>
      <c r="BA87" s="123">
        <f t="shared" ref="BA87:BA95" si="211">SUM(AW87:AZ87)</f>
        <v>8869515.8031435329</v>
      </c>
      <c r="BH87" s="130"/>
      <c r="BI87" s="130"/>
      <c r="BJ87" s="130"/>
      <c r="BK87" s="130"/>
    </row>
    <row r="88" spans="1:63" s="18" customFormat="1" ht="12.95" customHeight="1" x14ac:dyDescent="0.25">
      <c r="A88" s="15"/>
      <c r="B88" s="33"/>
      <c r="C88" s="16" t="s">
        <v>12</v>
      </c>
      <c r="D88" s="17">
        <v>106604.48099727742</v>
      </c>
      <c r="E88" s="17">
        <v>106209.25672621978</v>
      </c>
      <c r="F88" s="17">
        <v>103675.691446547</v>
      </c>
      <c r="G88" s="17">
        <v>95926.570829955497</v>
      </c>
      <c r="H88" s="17">
        <v>412415.99999999971</v>
      </c>
      <c r="I88" s="17">
        <v>104675.87</v>
      </c>
      <c r="J88" s="17">
        <v>116845.99999</v>
      </c>
      <c r="K88" s="17">
        <v>113555.88765</v>
      </c>
      <c r="L88" s="17">
        <v>103829.24236000003</v>
      </c>
      <c r="M88" s="17">
        <v>438907</v>
      </c>
      <c r="N88" s="17">
        <v>119614.11199999999</v>
      </c>
      <c r="O88" s="17">
        <v>114331.88649999999</v>
      </c>
      <c r="P88" s="17">
        <v>106654.99653999999</v>
      </c>
      <c r="Q88" s="17">
        <v>116624.00496000001</v>
      </c>
      <c r="R88" s="17">
        <v>457224.99999999994</v>
      </c>
      <c r="S88" s="17">
        <v>121665.99765</v>
      </c>
      <c r="T88" s="17">
        <v>117615.44</v>
      </c>
      <c r="U88" s="17">
        <v>115665.889</v>
      </c>
      <c r="V88" s="17">
        <v>110427.67334999994</v>
      </c>
      <c r="W88" s="17">
        <v>465374.99999999994</v>
      </c>
      <c r="X88" s="17">
        <v>129620.20221428096</v>
      </c>
      <c r="Y88" s="17">
        <v>122612.15750207379</v>
      </c>
      <c r="Z88" s="17">
        <v>128647.39088938007</v>
      </c>
      <c r="AA88" s="17">
        <v>100516.24939426519</v>
      </c>
      <c r="AB88" s="17">
        <v>481396</v>
      </c>
      <c r="AC88" s="17">
        <v>126420.80482072564</v>
      </c>
      <c r="AD88" s="17">
        <v>122211.32861627296</v>
      </c>
      <c r="AE88" s="17">
        <v>126119.63540339936</v>
      </c>
      <c r="AF88" s="17">
        <v>124599.23115960206</v>
      </c>
      <c r="AG88" s="17">
        <v>499351</v>
      </c>
      <c r="AH88" s="17">
        <v>142556.79777894818</v>
      </c>
      <c r="AI88" s="17">
        <v>127239.42821520931</v>
      </c>
      <c r="AJ88" s="17">
        <v>118115.11702346768</v>
      </c>
      <c r="AK88" s="17">
        <v>143401.14064487672</v>
      </c>
      <c r="AL88" s="17">
        <f t="shared" si="209"/>
        <v>531312.48366250191</v>
      </c>
      <c r="AM88" s="17">
        <v>163635.04158986884</v>
      </c>
      <c r="AN88" s="17">
        <v>141462.4934544416</v>
      </c>
      <c r="AO88" s="17">
        <v>129337.46021547451</v>
      </c>
      <c r="AP88" s="17">
        <v>138429.88366862235</v>
      </c>
      <c r="AQ88" s="17">
        <f t="shared" si="210"/>
        <v>572864.87892840733</v>
      </c>
      <c r="AR88" s="112">
        <v>177633.2267235762</v>
      </c>
      <c r="AS88" s="112">
        <v>148643.48412228856</v>
      </c>
      <c r="AT88" s="112">
        <v>148925.90674212089</v>
      </c>
      <c r="AU88" s="112">
        <v>150847.05093909425</v>
      </c>
      <c r="AV88" s="112">
        <f t="shared" ref="AV88:AV95" si="212">SUM(AR88:AU88)</f>
        <v>626049.66852707986</v>
      </c>
      <c r="AW88" s="123">
        <v>193370.83459882491</v>
      </c>
      <c r="AX88" s="123">
        <v>164693.93982781918</v>
      </c>
      <c r="AY88" s="123">
        <v>165122.1440713715</v>
      </c>
      <c r="AZ88" s="123">
        <v>165782.63264765698</v>
      </c>
      <c r="BA88" s="123">
        <f t="shared" si="211"/>
        <v>688969.55114567257</v>
      </c>
      <c r="BH88" s="130"/>
      <c r="BI88" s="130"/>
      <c r="BJ88" s="130"/>
      <c r="BK88" s="130"/>
    </row>
    <row r="89" spans="1:63" s="18" customFormat="1" ht="12.95" customHeight="1" x14ac:dyDescent="0.25">
      <c r="A89" s="15"/>
      <c r="B89" s="33"/>
      <c r="C89" s="16" t="s">
        <v>13</v>
      </c>
      <c r="D89" s="17">
        <v>1881.4059163510599</v>
      </c>
      <c r="E89" s="17">
        <v>2783.05650897635</v>
      </c>
      <c r="F89" s="17">
        <v>3348.2654758737199</v>
      </c>
      <c r="G89" s="17">
        <v>1986.2720987988691</v>
      </c>
      <c r="H89" s="17">
        <v>9998.9999999999982</v>
      </c>
      <c r="I89" s="17">
        <v>1967.864217138</v>
      </c>
      <c r="J89" s="17">
        <v>2474.7287860662136</v>
      </c>
      <c r="K89" s="17">
        <v>2711.8817058636</v>
      </c>
      <c r="L89" s="17">
        <v>2397.5252909321853</v>
      </c>
      <c r="M89" s="17">
        <v>9552</v>
      </c>
      <c r="N89" s="17">
        <v>2122.7760771795101</v>
      </c>
      <c r="O89" s="17">
        <v>2422.8696041308199</v>
      </c>
      <c r="P89" s="17">
        <v>2581.4477761206199</v>
      </c>
      <c r="Q89" s="17">
        <v>1576.9065425690528</v>
      </c>
      <c r="R89" s="17">
        <v>8704.0000000000036</v>
      </c>
      <c r="S89" s="17">
        <v>1860.7320324770101</v>
      </c>
      <c r="T89" s="17">
        <v>2507.8383870316602</v>
      </c>
      <c r="U89" s="17">
        <v>2607.5236771640598</v>
      </c>
      <c r="V89" s="17">
        <v>3063.9059033272601</v>
      </c>
      <c r="W89" s="17">
        <v>10039.999999999991</v>
      </c>
      <c r="X89" s="17">
        <v>2405.6540311172998</v>
      </c>
      <c r="Y89" s="17">
        <v>2887.3600931958399</v>
      </c>
      <c r="Z89" s="17">
        <v>2969.6648941581998</v>
      </c>
      <c r="AA89" s="17">
        <v>3309.32098152866</v>
      </c>
      <c r="AB89" s="17">
        <v>11572</v>
      </c>
      <c r="AC89" s="17">
        <v>1687.6474300414595</v>
      </c>
      <c r="AD89" s="17">
        <v>2583.286102143692</v>
      </c>
      <c r="AE89" s="17">
        <v>3480.7871246678328</v>
      </c>
      <c r="AF89" s="17">
        <v>3883.279343147015</v>
      </c>
      <c r="AG89" s="17">
        <v>11634.999999999998</v>
      </c>
      <c r="AH89" s="17">
        <v>1412.6995430125935</v>
      </c>
      <c r="AI89" s="17">
        <v>2636.9979306994624</v>
      </c>
      <c r="AJ89" s="17">
        <v>3973.8557593398964</v>
      </c>
      <c r="AK89" s="17">
        <v>4347.5128586361398</v>
      </c>
      <c r="AL89" s="17">
        <f t="shared" si="209"/>
        <v>12371.066091688092</v>
      </c>
      <c r="AM89" s="17">
        <v>1990.675708209902</v>
      </c>
      <c r="AN89" s="17">
        <v>3419.2665757862064</v>
      </c>
      <c r="AO89" s="17">
        <v>4855.7004642739921</v>
      </c>
      <c r="AP89" s="17">
        <v>5261.1514530408704</v>
      </c>
      <c r="AQ89" s="17">
        <f t="shared" si="210"/>
        <v>15526.794201310971</v>
      </c>
      <c r="AR89" s="112">
        <v>2612.626783904836</v>
      </c>
      <c r="AS89" s="112">
        <v>3379.2017879381474</v>
      </c>
      <c r="AT89" s="112">
        <v>4121.9503409269528</v>
      </c>
      <c r="AU89" s="112">
        <v>4636.3697434746364</v>
      </c>
      <c r="AV89" s="112">
        <f t="shared" si="212"/>
        <v>14750.148656244572</v>
      </c>
      <c r="AW89" s="123">
        <v>2578.2314339391205</v>
      </c>
      <c r="AX89" s="123">
        <v>3386.2790719962072</v>
      </c>
      <c r="AY89" s="123">
        <v>3998.5183282131215</v>
      </c>
      <c r="AZ89" s="123">
        <v>4445.5526773073489</v>
      </c>
      <c r="BA89" s="123">
        <f t="shared" si="211"/>
        <v>14408.581511455799</v>
      </c>
      <c r="BH89" s="130"/>
      <c r="BI89" s="130"/>
      <c r="BJ89" s="130"/>
      <c r="BK89" s="130"/>
    </row>
    <row r="90" spans="1:63" s="19" customFormat="1" ht="12.95" customHeight="1" x14ac:dyDescent="0.25">
      <c r="A90" s="15"/>
      <c r="B90" s="33"/>
      <c r="C90" s="16" t="s">
        <v>14</v>
      </c>
      <c r="D90" s="17">
        <v>485829.51966660394</v>
      </c>
      <c r="E90" s="17">
        <v>459939.55103502941</v>
      </c>
      <c r="F90" s="17">
        <v>470577.28823611152</v>
      </c>
      <c r="G90" s="17">
        <v>444239.64106225537</v>
      </c>
      <c r="H90" s="17">
        <v>1860586.0000000005</v>
      </c>
      <c r="I90" s="17">
        <v>587188.03687409777</v>
      </c>
      <c r="J90" s="17">
        <v>430107.0835100665</v>
      </c>
      <c r="K90" s="17">
        <v>543048.98511854839</v>
      </c>
      <c r="L90" s="17">
        <v>327601.89449728734</v>
      </c>
      <c r="M90" s="17">
        <v>1887946</v>
      </c>
      <c r="N90" s="17">
        <v>537957.70207594673</v>
      </c>
      <c r="O90" s="17">
        <v>468695.06011243776</v>
      </c>
      <c r="P90" s="17">
        <v>555477.17798212264</v>
      </c>
      <c r="Q90" s="17">
        <v>359475.05982949334</v>
      </c>
      <c r="R90" s="17">
        <v>1921605.0000000005</v>
      </c>
      <c r="S90" s="17">
        <v>513124.5780770735</v>
      </c>
      <c r="T90" s="17">
        <v>496788.07585048571</v>
      </c>
      <c r="U90" s="17">
        <v>511529.97281036497</v>
      </c>
      <c r="V90" s="17">
        <v>483636.37326207588</v>
      </c>
      <c r="W90" s="17">
        <v>2005079.0000000002</v>
      </c>
      <c r="X90" s="17">
        <v>561136.35370334156</v>
      </c>
      <c r="Y90" s="17">
        <v>479627.2527392371</v>
      </c>
      <c r="Z90" s="17">
        <v>497432.39518218354</v>
      </c>
      <c r="AA90" s="17">
        <v>470522.99837523774</v>
      </c>
      <c r="AB90" s="17">
        <v>2008718.9999999998</v>
      </c>
      <c r="AC90" s="17">
        <v>471531.4708052093</v>
      </c>
      <c r="AD90" s="17">
        <v>588244.74345001031</v>
      </c>
      <c r="AE90" s="17">
        <v>530915.46952183859</v>
      </c>
      <c r="AF90" s="17">
        <v>447129.31622294214</v>
      </c>
      <c r="AG90" s="17">
        <v>2037821.0000000002</v>
      </c>
      <c r="AH90" s="17">
        <v>495914.52637582796</v>
      </c>
      <c r="AI90" s="17">
        <v>545243.68179471395</v>
      </c>
      <c r="AJ90" s="17">
        <v>578583.45616164827</v>
      </c>
      <c r="AK90" s="17">
        <v>463671.53860130574</v>
      </c>
      <c r="AL90" s="17">
        <f t="shared" si="209"/>
        <v>2083413.2029334959</v>
      </c>
      <c r="AM90" s="17">
        <v>509899.13954736077</v>
      </c>
      <c r="AN90" s="17">
        <v>545306.91217845783</v>
      </c>
      <c r="AO90" s="17">
        <v>584405.41778165323</v>
      </c>
      <c r="AP90" s="17">
        <v>489264.2157668001</v>
      </c>
      <c r="AQ90" s="17">
        <f t="shared" si="210"/>
        <v>2128875.6852742718</v>
      </c>
      <c r="AR90" s="112">
        <v>529823.74288313428</v>
      </c>
      <c r="AS90" s="112">
        <v>562089.49296331359</v>
      </c>
      <c r="AT90" s="112">
        <v>604752.08547922911</v>
      </c>
      <c r="AU90" s="112">
        <v>552803.88133656327</v>
      </c>
      <c r="AV90" s="112">
        <f t="shared" si="212"/>
        <v>2249469.2026622402</v>
      </c>
      <c r="AW90" s="123">
        <v>579835.45289797022</v>
      </c>
      <c r="AX90" s="123">
        <v>603376.20773046289</v>
      </c>
      <c r="AY90" s="123">
        <v>634570.75767012779</v>
      </c>
      <c r="AZ90" s="123">
        <v>595608.11314918194</v>
      </c>
      <c r="BA90" s="123">
        <f t="shared" si="211"/>
        <v>2413390.5314477431</v>
      </c>
      <c r="BH90" s="130"/>
      <c r="BI90" s="130"/>
      <c r="BJ90" s="130"/>
      <c r="BK90" s="130"/>
    </row>
    <row r="91" spans="1:63" s="18" customFormat="1" ht="12.95" customHeight="1" x14ac:dyDescent="0.25">
      <c r="A91" s="15"/>
      <c r="B91" s="33"/>
      <c r="C91" s="16" t="s">
        <v>15</v>
      </c>
      <c r="D91" s="17">
        <v>2354604.2970418101</v>
      </c>
      <c r="E91" s="17">
        <v>3400339.6093353098</v>
      </c>
      <c r="F91" s="17">
        <v>4391010.9964829935</v>
      </c>
      <c r="G91" s="17">
        <v>3443291.0971398889</v>
      </c>
      <c r="H91" s="17">
        <v>13589246.000000002</v>
      </c>
      <c r="I91" s="17">
        <v>2762341.4512179242</v>
      </c>
      <c r="J91" s="17">
        <v>3526677.8916321299</v>
      </c>
      <c r="K91" s="17">
        <v>4536134.0489492584</v>
      </c>
      <c r="L91" s="17">
        <v>3383202.6082006874</v>
      </c>
      <c r="M91" s="17">
        <v>14208356</v>
      </c>
      <c r="N91" s="17">
        <v>2808461.2134863599</v>
      </c>
      <c r="O91" s="17">
        <v>3810386.082670094</v>
      </c>
      <c r="P91" s="17">
        <v>4729052.5255298596</v>
      </c>
      <c r="Q91" s="17">
        <v>3711518.1783136893</v>
      </c>
      <c r="R91" s="17">
        <v>15059418.000000002</v>
      </c>
      <c r="S91" s="17">
        <v>3085308.2104868102</v>
      </c>
      <c r="T91" s="17">
        <v>4197298.7323915213</v>
      </c>
      <c r="U91" s="17">
        <v>5006610.2932617096</v>
      </c>
      <c r="V91" s="17">
        <v>3900644.7638599561</v>
      </c>
      <c r="W91" s="17">
        <v>16189861.999999998</v>
      </c>
      <c r="X91" s="17">
        <v>2776270.2017534189</v>
      </c>
      <c r="Y91" s="17">
        <v>4643044.4300947273</v>
      </c>
      <c r="Z91" s="17">
        <v>6489581.7036400884</v>
      </c>
      <c r="AA91" s="17">
        <v>3631873.6645117598</v>
      </c>
      <c r="AB91" s="17">
        <v>17540769.999999993</v>
      </c>
      <c r="AC91" s="17">
        <v>3012294.757898693</v>
      </c>
      <c r="AD91" s="17">
        <v>4887638.2472316492</v>
      </c>
      <c r="AE91" s="17">
        <v>6475659.3836946683</v>
      </c>
      <c r="AF91" s="17">
        <v>4305706.6111749895</v>
      </c>
      <c r="AG91" s="17">
        <v>18681299</v>
      </c>
      <c r="AH91" s="17">
        <v>3195553.655951723</v>
      </c>
      <c r="AI91" s="17">
        <v>5295506.721990915</v>
      </c>
      <c r="AJ91" s="17">
        <v>6405471.19525903</v>
      </c>
      <c r="AK91" s="17">
        <v>4543401.8041237313</v>
      </c>
      <c r="AL91" s="17">
        <f t="shared" si="209"/>
        <v>19439933.377325401</v>
      </c>
      <c r="AM91" s="17">
        <v>3551077.6897938298</v>
      </c>
      <c r="AN91" s="17">
        <v>5198695.2888024999</v>
      </c>
      <c r="AO91" s="17">
        <v>6230636.303629796</v>
      </c>
      <c r="AP91" s="17">
        <v>4523441.9564352315</v>
      </c>
      <c r="AQ91" s="17">
        <f t="shared" si="210"/>
        <v>19503851.238661356</v>
      </c>
      <c r="AR91" s="112">
        <v>3643587.5339953345</v>
      </c>
      <c r="AS91" s="112">
        <v>4978998.5815788321</v>
      </c>
      <c r="AT91" s="112">
        <v>5688007.9795956574</v>
      </c>
      <c r="AU91" s="112">
        <v>4616387.2762398357</v>
      </c>
      <c r="AV91" s="112">
        <f t="shared" si="212"/>
        <v>18926981.371409658</v>
      </c>
      <c r="AW91" s="123">
        <v>3930807.8799510947</v>
      </c>
      <c r="AX91" s="123">
        <v>5318815.2136364402</v>
      </c>
      <c r="AY91" s="123">
        <v>5777297.0850519016</v>
      </c>
      <c r="AZ91" s="123">
        <v>4262489.7893512929</v>
      </c>
      <c r="BA91" s="123">
        <f t="shared" si="211"/>
        <v>19289409.96799073</v>
      </c>
      <c r="BH91" s="130"/>
      <c r="BI91" s="130"/>
      <c r="BJ91" s="130"/>
      <c r="BK91" s="130"/>
    </row>
    <row r="92" spans="1:63" s="19" customFormat="1" ht="12.95" customHeight="1" x14ac:dyDescent="0.25">
      <c r="A92" s="15"/>
      <c r="B92" s="33"/>
      <c r="C92" s="16" t="s">
        <v>16</v>
      </c>
      <c r="D92" s="17">
        <v>608569.07933356345</v>
      </c>
      <c r="E92" s="17">
        <v>552544.81992058246</v>
      </c>
      <c r="F92" s="17">
        <v>581437.41927195387</v>
      </c>
      <c r="G92" s="17">
        <v>656429.68147390033</v>
      </c>
      <c r="H92" s="17">
        <v>2398981</v>
      </c>
      <c r="I92" s="17">
        <v>622483.13972378313</v>
      </c>
      <c r="J92" s="17">
        <v>625969.80901482166</v>
      </c>
      <c r="K92" s="17">
        <v>642877.36757961835</v>
      </c>
      <c r="L92" s="17">
        <v>666838.68368177721</v>
      </c>
      <c r="M92" s="17">
        <v>2558169.0000000005</v>
      </c>
      <c r="N92" s="17">
        <v>656215.30513752252</v>
      </c>
      <c r="O92" s="17">
        <v>673639.09211652272</v>
      </c>
      <c r="P92" s="17">
        <v>684290.60242379864</v>
      </c>
      <c r="Q92" s="17">
        <v>719551.00032215589</v>
      </c>
      <c r="R92" s="17">
        <v>2733696</v>
      </c>
      <c r="S92" s="17">
        <v>701802.65845258348</v>
      </c>
      <c r="T92" s="17">
        <v>736938.72010349575</v>
      </c>
      <c r="U92" s="17">
        <v>750717.54513100954</v>
      </c>
      <c r="V92" s="17">
        <v>805678.07631291123</v>
      </c>
      <c r="W92" s="17">
        <v>2995137</v>
      </c>
      <c r="X92" s="17">
        <v>779139.54079536779</v>
      </c>
      <c r="Y92" s="17">
        <v>787346.7146532021</v>
      </c>
      <c r="Z92" s="17">
        <v>806041.89181151183</v>
      </c>
      <c r="AA92" s="17">
        <v>869416.85273991863</v>
      </c>
      <c r="AB92" s="17">
        <v>3241945.0000000005</v>
      </c>
      <c r="AC92" s="17">
        <v>811424.22745394381</v>
      </c>
      <c r="AD92" s="17">
        <v>841367.2961948876</v>
      </c>
      <c r="AE92" s="17">
        <v>881837.57955579995</v>
      </c>
      <c r="AF92" s="17">
        <v>920636.89679536817</v>
      </c>
      <c r="AG92" s="17">
        <v>3455265.9999999995</v>
      </c>
      <c r="AH92" s="17">
        <v>880046.1704447997</v>
      </c>
      <c r="AI92" s="17">
        <v>902293.34241638717</v>
      </c>
      <c r="AJ92" s="17">
        <v>964227.53136100376</v>
      </c>
      <c r="AK92" s="17">
        <v>1001311.0868373954</v>
      </c>
      <c r="AL92" s="17">
        <f t="shared" si="209"/>
        <v>3747878.1310595861</v>
      </c>
      <c r="AM92" s="17">
        <v>960769.78760201798</v>
      </c>
      <c r="AN92" s="17">
        <v>968744.36337134999</v>
      </c>
      <c r="AO92" s="17">
        <v>1018256.8877832596</v>
      </c>
      <c r="AP92" s="17">
        <v>1049889.2016596012</v>
      </c>
      <c r="AQ92" s="17">
        <f t="shared" si="210"/>
        <v>3997660.2404162288</v>
      </c>
      <c r="AR92" s="112">
        <v>1033176.8389192977</v>
      </c>
      <c r="AS92" s="112">
        <v>1063126.7919498421</v>
      </c>
      <c r="AT92" s="112">
        <v>1114263.1906426295</v>
      </c>
      <c r="AU92" s="112">
        <v>1132202.8280119759</v>
      </c>
      <c r="AV92" s="112">
        <f t="shared" si="212"/>
        <v>4342769.6495237453</v>
      </c>
      <c r="AW92" s="123">
        <v>1108519.1650748588</v>
      </c>
      <c r="AX92" s="123">
        <v>1134888.8580465962</v>
      </c>
      <c r="AY92" s="123">
        <v>1170978.3237324778</v>
      </c>
      <c r="AZ92" s="123">
        <v>1171212.5193972243</v>
      </c>
      <c r="BA92" s="123">
        <f t="shared" si="211"/>
        <v>4585598.8662511567</v>
      </c>
      <c r="BH92" s="130"/>
      <c r="BI92" s="130"/>
      <c r="BJ92" s="130"/>
      <c r="BK92" s="130"/>
    </row>
    <row r="93" spans="1:63" s="18" customFormat="1" ht="12.95" customHeight="1" x14ac:dyDescent="0.25">
      <c r="A93" s="15"/>
      <c r="B93" s="33"/>
      <c r="C93" s="16" t="s">
        <v>17</v>
      </c>
      <c r="D93" s="17">
        <v>174760.35414352248</v>
      </c>
      <c r="E93" s="17">
        <v>227852.9895716336</v>
      </c>
      <c r="F93" s="17">
        <v>242806.78914385423</v>
      </c>
      <c r="G93" s="17">
        <v>162630.86714098963</v>
      </c>
      <c r="H93" s="17">
        <v>808050.99999999988</v>
      </c>
      <c r="I93" s="17">
        <v>183976.54291269195</v>
      </c>
      <c r="J93" s="17">
        <v>212714.5348258657</v>
      </c>
      <c r="K93" s="17">
        <v>249520.50311849991</v>
      </c>
      <c r="L93" s="17">
        <v>173461.41914294238</v>
      </c>
      <c r="M93" s="17">
        <v>819673</v>
      </c>
      <c r="N93" s="17">
        <v>181126.04864949916</v>
      </c>
      <c r="O93" s="17">
        <v>223824.30945056703</v>
      </c>
      <c r="P93" s="17">
        <v>267215.91377991933</v>
      </c>
      <c r="Q93" s="17">
        <v>177237.72812001439</v>
      </c>
      <c r="R93" s="17">
        <v>849403.99999999988</v>
      </c>
      <c r="S93" s="17">
        <v>216455.32182042114</v>
      </c>
      <c r="T93" s="17">
        <v>221919.55895273836</v>
      </c>
      <c r="U93" s="17">
        <v>243238.1506026109</v>
      </c>
      <c r="V93" s="17">
        <v>204729.96862422951</v>
      </c>
      <c r="W93" s="17">
        <v>886343</v>
      </c>
      <c r="X93" s="17">
        <v>237280.78215096897</v>
      </c>
      <c r="Y93" s="17">
        <v>240747.09844242432</v>
      </c>
      <c r="Z93" s="17">
        <v>287872.15671303542</v>
      </c>
      <c r="AA93" s="17">
        <v>189470.96269357126</v>
      </c>
      <c r="AB93" s="17">
        <v>955370.99999999988</v>
      </c>
      <c r="AC93" s="17">
        <v>239289.85924496947</v>
      </c>
      <c r="AD93" s="17">
        <v>249003.24018059217</v>
      </c>
      <c r="AE93" s="17">
        <v>307914.99185044022</v>
      </c>
      <c r="AF93" s="17">
        <v>211374.9087239982</v>
      </c>
      <c r="AG93" s="17">
        <v>1007583.0000000001</v>
      </c>
      <c r="AH93" s="17">
        <v>257963.60222103901</v>
      </c>
      <c r="AI93" s="17">
        <v>263049.18958344765</v>
      </c>
      <c r="AJ93" s="17">
        <v>307852.52558157477</v>
      </c>
      <c r="AK93" s="17">
        <v>203047.58694792844</v>
      </c>
      <c r="AL93" s="17">
        <f t="shared" si="209"/>
        <v>1031912.9043339898</v>
      </c>
      <c r="AM93" s="17">
        <v>252916.07430233969</v>
      </c>
      <c r="AN93" s="17">
        <v>264878.890835981</v>
      </c>
      <c r="AO93" s="17">
        <v>281062.99106605945</v>
      </c>
      <c r="AP93" s="17">
        <v>201887.54648275051</v>
      </c>
      <c r="AQ93" s="17">
        <f t="shared" si="210"/>
        <v>1000745.5026871306</v>
      </c>
      <c r="AR93" s="112">
        <v>246868.09183910734</v>
      </c>
      <c r="AS93" s="112">
        <v>267061.90175154631</v>
      </c>
      <c r="AT93" s="112">
        <v>281029.23921315221</v>
      </c>
      <c r="AU93" s="112">
        <v>202706.39024444669</v>
      </c>
      <c r="AV93" s="112">
        <f t="shared" si="212"/>
        <v>997665.62304825254</v>
      </c>
      <c r="AW93" s="123">
        <v>247220.7135421272</v>
      </c>
      <c r="AX93" s="123">
        <v>260273.96721715148</v>
      </c>
      <c r="AY93" s="123">
        <v>281121.91199124535</v>
      </c>
      <c r="AZ93" s="123">
        <v>194480.13871554355</v>
      </c>
      <c r="BA93" s="123">
        <f t="shared" si="211"/>
        <v>983096.73146606761</v>
      </c>
      <c r="BH93" s="130"/>
      <c r="BI93" s="130"/>
      <c r="BJ93" s="130"/>
      <c r="BK93" s="130"/>
    </row>
    <row r="94" spans="1:63" s="19" customFormat="1" ht="12.95" customHeight="1" x14ac:dyDescent="0.25">
      <c r="A94" s="15"/>
      <c r="B94" s="33">
        <v>2</v>
      </c>
      <c r="C94" s="16" t="s">
        <v>18</v>
      </c>
      <c r="D94" s="17">
        <v>839872.00417648233</v>
      </c>
      <c r="E94" s="17">
        <v>1156645.356211138</v>
      </c>
      <c r="F94" s="17">
        <v>1222552.0978192589</v>
      </c>
      <c r="G94" s="17">
        <v>1281253.541793121</v>
      </c>
      <c r="H94" s="17">
        <v>4500323</v>
      </c>
      <c r="I94" s="17">
        <v>874533.50086248992</v>
      </c>
      <c r="J94" s="17">
        <v>1137306.3103885138</v>
      </c>
      <c r="K94" s="17">
        <v>1184830.6912347972</v>
      </c>
      <c r="L94" s="17">
        <v>1173129.4975141992</v>
      </c>
      <c r="M94" s="17">
        <v>4369800</v>
      </c>
      <c r="N94" s="17">
        <v>829931.48594059888</v>
      </c>
      <c r="O94" s="17">
        <v>1137003.5527989857</v>
      </c>
      <c r="P94" s="17">
        <v>1213968.2389189615</v>
      </c>
      <c r="Q94" s="17">
        <v>1152254.7223414534</v>
      </c>
      <c r="R94" s="17">
        <v>4333158</v>
      </c>
      <c r="S94" s="17">
        <v>817660.57101736404</v>
      </c>
      <c r="T94" s="17">
        <v>1175108.7657146573</v>
      </c>
      <c r="U94" s="17">
        <v>1207399.7273098591</v>
      </c>
      <c r="V94" s="17">
        <v>1139398.9359581198</v>
      </c>
      <c r="W94" s="17">
        <v>4339568</v>
      </c>
      <c r="X94" s="17">
        <v>757366.23564673366</v>
      </c>
      <c r="Y94" s="17">
        <v>1087484.0647121286</v>
      </c>
      <c r="Z94" s="17">
        <v>1193592.3084224621</v>
      </c>
      <c r="AA94" s="17">
        <v>1321319.3912186751</v>
      </c>
      <c r="AB94" s="17">
        <v>4359761.9999999991</v>
      </c>
      <c r="AC94" s="17">
        <v>783894.29634054226</v>
      </c>
      <c r="AD94" s="17">
        <v>1132883.0622947575</v>
      </c>
      <c r="AE94" s="17">
        <v>1202009.5675267982</v>
      </c>
      <c r="AF94" s="17">
        <v>1253650.0738379019</v>
      </c>
      <c r="AG94" s="17">
        <v>4372437</v>
      </c>
      <c r="AH94" s="17">
        <v>828789.95932058094</v>
      </c>
      <c r="AI94" s="17">
        <v>1229302.0562580873</v>
      </c>
      <c r="AJ94" s="17">
        <v>1165305.6802598157</v>
      </c>
      <c r="AK94" s="17">
        <v>1163288.0530110274</v>
      </c>
      <c r="AL94" s="17">
        <f t="shared" si="209"/>
        <v>4386685.7488495111</v>
      </c>
      <c r="AM94" s="17">
        <v>1045330.6444357092</v>
      </c>
      <c r="AN94" s="17">
        <v>1494296.7594562604</v>
      </c>
      <c r="AO94" s="17">
        <v>1328280.3894806695</v>
      </c>
      <c r="AP94" s="17">
        <v>1249578.6154760725</v>
      </c>
      <c r="AQ94" s="17">
        <f t="shared" si="210"/>
        <v>5117486.4088487113</v>
      </c>
      <c r="AR94" s="112">
        <v>1044272.8489533538</v>
      </c>
      <c r="AS94" s="112">
        <v>1321318.4357806786</v>
      </c>
      <c r="AT94" s="112">
        <v>1327357.5324427586</v>
      </c>
      <c r="AU94" s="112">
        <v>1210058.2728215423</v>
      </c>
      <c r="AV94" s="112">
        <f t="shared" si="212"/>
        <v>4903007.0899983328</v>
      </c>
      <c r="AW94" s="123">
        <v>1103694.1506405289</v>
      </c>
      <c r="AX94" s="123">
        <v>1388999.0885811057</v>
      </c>
      <c r="AY94" s="123">
        <v>1409237.5111033272</v>
      </c>
      <c r="AZ94" s="123">
        <v>1325006.6689791987</v>
      </c>
      <c r="BA94" s="123">
        <f t="shared" si="211"/>
        <v>5226937.4193041604</v>
      </c>
      <c r="BH94" s="130"/>
      <c r="BI94" s="130"/>
      <c r="BJ94" s="130"/>
      <c r="BK94" s="130"/>
    </row>
    <row r="95" spans="1:63" s="18" customFormat="1" ht="12.95" customHeight="1" x14ac:dyDescent="0.25">
      <c r="A95" s="15"/>
      <c r="B95" s="33">
        <v>3</v>
      </c>
      <c r="C95" s="16" t="s">
        <v>19</v>
      </c>
      <c r="D95" s="17">
        <v>1166622.5411348525</v>
      </c>
      <c r="E95" s="17">
        <v>1270394.5299236707</v>
      </c>
      <c r="F95" s="17">
        <v>1369886.6799972123</v>
      </c>
      <c r="G95" s="17">
        <v>1315847.2489442653</v>
      </c>
      <c r="H95" s="17">
        <v>5122751</v>
      </c>
      <c r="I95" s="17">
        <v>1220811.8609086741</v>
      </c>
      <c r="J95" s="17">
        <v>1318835.0510788215</v>
      </c>
      <c r="K95" s="17">
        <v>1406772.8698851429</v>
      </c>
      <c r="L95" s="17">
        <v>1378455.2181273615</v>
      </c>
      <c r="M95" s="17">
        <v>5324875</v>
      </c>
      <c r="N95" s="17">
        <v>1368297.0883354251</v>
      </c>
      <c r="O95" s="17">
        <v>1425253.6077516931</v>
      </c>
      <c r="P95" s="17">
        <v>1497224.8624465205</v>
      </c>
      <c r="Q95" s="17">
        <v>1435460.4414663615</v>
      </c>
      <c r="R95" s="17">
        <v>5726236</v>
      </c>
      <c r="S95" s="17">
        <v>1362018.1186379355</v>
      </c>
      <c r="T95" s="17">
        <v>1543702.3403731419</v>
      </c>
      <c r="U95" s="17">
        <v>1633545.5383722233</v>
      </c>
      <c r="V95" s="17">
        <v>1627474.0026166993</v>
      </c>
      <c r="W95" s="17">
        <v>6166740</v>
      </c>
      <c r="X95" s="17">
        <v>1522918.5400273544</v>
      </c>
      <c r="Y95" s="17">
        <v>1579118.7171646815</v>
      </c>
      <c r="Z95" s="17">
        <v>1697835.8768409935</v>
      </c>
      <c r="AA95" s="17">
        <v>1754659.8659669715</v>
      </c>
      <c r="AB95" s="17">
        <v>6554533.0000000019</v>
      </c>
      <c r="AC95" s="17">
        <v>1557585.7291003233</v>
      </c>
      <c r="AD95" s="17">
        <v>1690233.5192781517</v>
      </c>
      <c r="AE95" s="17">
        <v>1750098.9791532175</v>
      </c>
      <c r="AF95" s="17">
        <v>1952065.7724683087</v>
      </c>
      <c r="AG95" s="17">
        <v>6949984.0000000019</v>
      </c>
      <c r="AH95" s="17">
        <v>1786499.7118972049</v>
      </c>
      <c r="AI95" s="17">
        <v>1836907.5593260154</v>
      </c>
      <c r="AJ95" s="17">
        <v>1915637.6529312143</v>
      </c>
      <c r="AK95" s="17">
        <v>2063883.1238767849</v>
      </c>
      <c r="AL95" s="17">
        <f t="shared" si="209"/>
        <v>7602928.0480312193</v>
      </c>
      <c r="AM95" s="17">
        <v>1874656.9829792201</v>
      </c>
      <c r="AN95" s="17">
        <v>1875259.6246392501</v>
      </c>
      <c r="AO95" s="17">
        <v>1945956.9124881499</v>
      </c>
      <c r="AP95" s="17">
        <v>2102801.0396346948</v>
      </c>
      <c r="AQ95" s="17">
        <f t="shared" si="210"/>
        <v>7798674.5597413145</v>
      </c>
      <c r="AR95" s="112">
        <v>1949959.9479259511</v>
      </c>
      <c r="AS95" s="112">
        <v>1952269.721426646</v>
      </c>
      <c r="AT95" s="112">
        <v>1979796.7244987618</v>
      </c>
      <c r="AU95" s="112">
        <v>2005732.0615896957</v>
      </c>
      <c r="AV95" s="112">
        <f t="shared" si="212"/>
        <v>7887758.455441054</v>
      </c>
      <c r="AW95" s="123">
        <v>1851522.3076439979</v>
      </c>
      <c r="AX95" s="123">
        <v>1855011.5450558723</v>
      </c>
      <c r="AY95" s="123">
        <v>1998589.4386431971</v>
      </c>
      <c r="AZ95" s="123">
        <v>2122701.8427829398</v>
      </c>
      <c r="BA95" s="123">
        <f t="shared" si="211"/>
        <v>7827825.1341260066</v>
      </c>
      <c r="BH95" s="130"/>
      <c r="BI95" s="130"/>
      <c r="BJ95" s="130"/>
      <c r="BK95" s="130"/>
    </row>
    <row r="96" spans="1:63" s="14" customFormat="1" ht="12.95" customHeight="1" x14ac:dyDescent="0.25">
      <c r="A96" s="20" t="s">
        <v>20</v>
      </c>
      <c r="B96" s="34" t="s">
        <v>21</v>
      </c>
      <c r="C96" s="12"/>
      <c r="D96" s="21">
        <f>D97+D98+D99+D100</f>
        <v>10117467.106854616</v>
      </c>
      <c r="E96" s="21">
        <f t="shared" ref="E96:AB96" si="213">E97+E98+E99+E100</f>
        <v>10163628.464303374</v>
      </c>
      <c r="F96" s="21">
        <f t="shared" si="213"/>
        <v>10471873.763199368</v>
      </c>
      <c r="G96" s="21">
        <f t="shared" si="213"/>
        <v>10404866.66564264</v>
      </c>
      <c r="H96" s="21">
        <f t="shared" si="213"/>
        <v>41157836</v>
      </c>
      <c r="I96" s="21">
        <f t="shared" si="213"/>
        <v>10232563.232358575</v>
      </c>
      <c r="J96" s="21">
        <f t="shared" si="213"/>
        <v>10170767.864236824</v>
      </c>
      <c r="K96" s="21">
        <f t="shared" si="213"/>
        <v>11178512.984692344</v>
      </c>
      <c r="L96" s="21">
        <f t="shared" si="213"/>
        <v>11689574.918712255</v>
      </c>
      <c r="M96" s="21">
        <f t="shared" si="213"/>
        <v>43271419</v>
      </c>
      <c r="N96" s="21">
        <f t="shared" si="213"/>
        <v>10886025.272441382</v>
      </c>
      <c r="O96" s="21">
        <f t="shared" si="213"/>
        <v>11387491.090990679</v>
      </c>
      <c r="P96" s="21">
        <f t="shared" si="213"/>
        <v>11665766.194903068</v>
      </c>
      <c r="Q96" s="21">
        <f t="shared" si="213"/>
        <v>11303565.441664869</v>
      </c>
      <c r="R96" s="21">
        <f t="shared" si="213"/>
        <v>45242848</v>
      </c>
      <c r="S96" s="21">
        <f t="shared" si="213"/>
        <v>11652913.87841725</v>
      </c>
      <c r="T96" s="21">
        <f t="shared" si="213"/>
        <v>11858976.358259657</v>
      </c>
      <c r="U96" s="21">
        <f t="shared" si="213"/>
        <v>11929993.956907189</v>
      </c>
      <c r="V96" s="21">
        <f t="shared" si="213"/>
        <v>12319913.806415904</v>
      </c>
      <c r="W96" s="21">
        <f t="shared" si="213"/>
        <v>47761798</v>
      </c>
      <c r="X96" s="21">
        <f t="shared" si="213"/>
        <v>12464739.636673784</v>
      </c>
      <c r="Y96" s="21">
        <f t="shared" si="213"/>
        <v>12358485.878970951</v>
      </c>
      <c r="Z96" s="21">
        <f t="shared" si="213"/>
        <v>12275927.537613969</v>
      </c>
      <c r="AA96" s="21">
        <f t="shared" si="213"/>
        <v>12811617.946741294</v>
      </c>
      <c r="AB96" s="21">
        <f t="shared" si="213"/>
        <v>49910771</v>
      </c>
      <c r="AC96" s="21">
        <v>13460676.912398314</v>
      </c>
      <c r="AD96" s="21">
        <v>12711305.629087767</v>
      </c>
      <c r="AE96" s="21">
        <v>12565042.883518023</v>
      </c>
      <c r="AF96" s="21">
        <v>12775622.963895902</v>
      </c>
      <c r="AG96" s="21">
        <v>51512648.388900004</v>
      </c>
      <c r="AH96" s="21">
        <f>SUM(AH97:AH100)</f>
        <v>13186978.212934481</v>
      </c>
      <c r="AI96" s="21">
        <f t="shared" ref="AI96:AK96" si="214">SUM(AI97:AI100)</f>
        <v>13185880.596009117</v>
      </c>
      <c r="AJ96" s="21">
        <f t="shared" si="214"/>
        <v>12894262.407713722</v>
      </c>
      <c r="AK96" s="21">
        <f t="shared" si="214"/>
        <v>13967599.710538542</v>
      </c>
      <c r="AL96" s="21">
        <f t="shared" ref="AL96:AL100" si="215">SUM(AH96:AK96)</f>
        <v>53234720.927195869</v>
      </c>
      <c r="AM96" s="21">
        <f t="shared" ref="AM96:AP96" si="216">SUM(AM97:AM100)</f>
        <v>13451938.329932561</v>
      </c>
      <c r="AN96" s="21">
        <f t="shared" si="216"/>
        <v>13976879.17175621</v>
      </c>
      <c r="AO96" s="21">
        <f t="shared" si="216"/>
        <v>13893775.937732918</v>
      </c>
      <c r="AP96" s="21">
        <f t="shared" si="216"/>
        <v>14007673.223942665</v>
      </c>
      <c r="AQ96" s="21">
        <f>SUM(AM96:AP96)</f>
        <v>55330266.663364358</v>
      </c>
      <c r="AR96" s="113">
        <f>SUM(AR97:AR100)</f>
        <v>13738476.414921466</v>
      </c>
      <c r="AS96" s="113">
        <f t="shared" ref="AS96:AU96" si="217">SUM(AS97:AS100)</f>
        <v>14126246.702274349</v>
      </c>
      <c r="AT96" s="113">
        <f t="shared" si="217"/>
        <v>14483402.146305034</v>
      </c>
      <c r="AU96" s="113">
        <f t="shared" si="217"/>
        <v>14616285.794371616</v>
      </c>
      <c r="AV96" s="113">
        <f t="shared" ref="AV96" si="218">SUM(AV97:AV100)</f>
        <v>56964411.057872474</v>
      </c>
      <c r="AW96" s="124">
        <f>SUM(AW97:AW100)</f>
        <v>14361586.642026916</v>
      </c>
      <c r="AX96" s="124">
        <f>SUM(AX97:AX100)</f>
        <v>14848246.074149948</v>
      </c>
      <c r="AY96" s="124">
        <f>SUM(AY97:AY100)</f>
        <v>15297054.229584459</v>
      </c>
      <c r="AZ96" s="124">
        <f>SUM(AZ97:AZ100)</f>
        <v>15490624.547261478</v>
      </c>
      <c r="BA96" s="124">
        <f>SUM(AW96:AZ96)</f>
        <v>59997511.493022799</v>
      </c>
      <c r="BH96" s="130"/>
      <c r="BI96" s="130"/>
      <c r="BJ96" s="130"/>
      <c r="BK96" s="130"/>
    </row>
    <row r="97" spans="1:63" s="18" customFormat="1" ht="12.95" customHeight="1" x14ac:dyDescent="0.25">
      <c r="A97" s="15"/>
      <c r="B97" s="33">
        <v>1</v>
      </c>
      <c r="C97" s="16" t="s">
        <v>22</v>
      </c>
      <c r="D97" s="17">
        <v>6457157.7972157346</v>
      </c>
      <c r="E97" s="17">
        <v>6491303.11951786</v>
      </c>
      <c r="F97" s="17">
        <v>6536073.030629267</v>
      </c>
      <c r="G97" s="17">
        <v>6575305.0526371356</v>
      </c>
      <c r="H97" s="17">
        <v>26059839</v>
      </c>
      <c r="I97" s="17">
        <v>6551159.34826086</v>
      </c>
      <c r="J97" s="17">
        <v>6641967.925541861</v>
      </c>
      <c r="K97" s="17">
        <v>6851208.6448907126</v>
      </c>
      <c r="L97" s="17">
        <v>6705461.0813065683</v>
      </c>
      <c r="M97" s="17">
        <v>26749797</v>
      </c>
      <c r="N97" s="17">
        <v>6701945.2318653911</v>
      </c>
      <c r="O97" s="17">
        <v>6861679.5521798823</v>
      </c>
      <c r="P97" s="17">
        <v>6875596.4048693329</v>
      </c>
      <c r="Q97" s="17">
        <v>6561550.8110853927</v>
      </c>
      <c r="R97" s="17">
        <v>27000771.999999996</v>
      </c>
      <c r="S97" s="17">
        <v>6506480.0844791178</v>
      </c>
      <c r="T97" s="17">
        <v>6630971.0377280312</v>
      </c>
      <c r="U97" s="17">
        <v>7083537.5844868831</v>
      </c>
      <c r="V97" s="17">
        <v>6833912.2933059689</v>
      </c>
      <c r="W97" s="17">
        <v>27054901</v>
      </c>
      <c r="X97" s="17">
        <v>6760726.1789682843</v>
      </c>
      <c r="Y97" s="17">
        <v>6656675.2881529033</v>
      </c>
      <c r="Z97" s="17">
        <v>6657081.3323238241</v>
      </c>
      <c r="AA97" s="17">
        <v>6661064.2005549865</v>
      </c>
      <c r="AB97" s="17">
        <v>26735546.999999996</v>
      </c>
      <c r="AC97" s="17">
        <v>6618311.4086385006</v>
      </c>
      <c r="AD97" s="17">
        <v>6676939.7960077701</v>
      </c>
      <c r="AE97" s="17">
        <v>6655242.7178450162</v>
      </c>
      <c r="AF97" s="17">
        <v>6785531.0775087196</v>
      </c>
      <c r="AG97" s="17">
        <v>26736025.000000007</v>
      </c>
      <c r="AH97" s="17">
        <v>6668098.5719314162</v>
      </c>
      <c r="AI97" s="17">
        <v>6818561.83468349</v>
      </c>
      <c r="AJ97" s="17">
        <v>6784037.1375130098</v>
      </c>
      <c r="AK97" s="17">
        <v>6809606.06541193</v>
      </c>
      <c r="AL97" s="17">
        <f t="shared" si="215"/>
        <v>27080303.609539848</v>
      </c>
      <c r="AM97" s="17">
        <v>6647109.15661518</v>
      </c>
      <c r="AN97" s="17">
        <v>6799290.3189326301</v>
      </c>
      <c r="AO97" s="17">
        <v>6700213.8512895498</v>
      </c>
      <c r="AP97" s="17">
        <v>6818828.65403652</v>
      </c>
      <c r="AQ97" s="17">
        <f t="shared" ref="AQ97:AQ100" si="219">SUM(AM97:AP97)</f>
        <v>26965441.980873883</v>
      </c>
      <c r="AR97" s="112">
        <v>6820192.4197673276</v>
      </c>
      <c r="AS97" s="112">
        <v>6820874.4390093042</v>
      </c>
      <c r="AT97" s="112">
        <v>6819510.2641215026</v>
      </c>
      <c r="AU97" s="112">
        <v>6821556.1172007388</v>
      </c>
      <c r="AV97" s="112">
        <f>SUM(AR97:AU97)</f>
        <v>27282133.240098875</v>
      </c>
      <c r="AW97" s="123">
        <v>6803137.9156842967</v>
      </c>
      <c r="AX97" s="123">
        <v>6805859.1708505703</v>
      </c>
      <c r="AY97" s="123">
        <v>6750051.1256495956</v>
      </c>
      <c r="AZ97" s="123">
        <v>6822276.6726940461</v>
      </c>
      <c r="BA97" s="123">
        <f>SUM(AW97:AZ97)</f>
        <v>27181324.884878509</v>
      </c>
      <c r="BH97" s="130"/>
      <c r="BI97" s="130"/>
      <c r="BJ97" s="130"/>
      <c r="BK97" s="130"/>
    </row>
    <row r="98" spans="1:63" s="19" customFormat="1" ht="12.95" customHeight="1" x14ac:dyDescent="0.25">
      <c r="A98" s="15"/>
      <c r="B98" s="33">
        <v>2</v>
      </c>
      <c r="C98" s="16" t="s">
        <v>23</v>
      </c>
      <c r="D98" s="17">
        <v>1730827.6355308841</v>
      </c>
      <c r="E98" s="17">
        <v>1733907.2440721903</v>
      </c>
      <c r="F98" s="17">
        <v>1940143.9259700628</v>
      </c>
      <c r="G98" s="17">
        <v>1804099.1944268628</v>
      </c>
      <c r="H98" s="17">
        <v>7208978</v>
      </c>
      <c r="I98" s="17">
        <v>1635863.2222610482</v>
      </c>
      <c r="J98" s="17">
        <v>1565997.6087062594</v>
      </c>
      <c r="K98" s="17">
        <v>2194534.9479687684</v>
      </c>
      <c r="L98" s="17">
        <v>2840598.2210639222</v>
      </c>
      <c r="M98" s="17">
        <v>8236993.9999999981</v>
      </c>
      <c r="N98" s="17">
        <v>1893005.6785971634</v>
      </c>
      <c r="O98" s="17">
        <v>2162953.3952626763</v>
      </c>
      <c r="P98" s="17">
        <v>2324946.467843527</v>
      </c>
      <c r="Q98" s="17">
        <v>2250125.4582966333</v>
      </c>
      <c r="R98" s="17">
        <v>8631031</v>
      </c>
      <c r="S98" s="17">
        <v>2700397.7826932217</v>
      </c>
      <c r="T98" s="17">
        <v>2752479.4044595012</v>
      </c>
      <c r="U98" s="17">
        <v>2256071.8986102981</v>
      </c>
      <c r="V98" s="17">
        <v>2885988.91423698</v>
      </c>
      <c r="W98" s="17">
        <v>10594938</v>
      </c>
      <c r="X98" s="17">
        <v>3143108.7397906082</v>
      </c>
      <c r="Y98" s="17">
        <v>3069374.8611320639</v>
      </c>
      <c r="Z98" s="17">
        <v>2901097.4826071546</v>
      </c>
      <c r="AA98" s="17">
        <v>3381521.9164701747</v>
      </c>
      <c r="AB98" s="17">
        <v>12495103</v>
      </c>
      <c r="AC98" s="17">
        <v>4194263.5059112702</v>
      </c>
      <c r="AD98" s="17">
        <v>3257748.13431074</v>
      </c>
      <c r="AE98" s="17">
        <v>3057460.3919491</v>
      </c>
      <c r="AF98" s="17">
        <v>3063958.35672889</v>
      </c>
      <c r="AG98" s="17">
        <v>13573430.388900001</v>
      </c>
      <c r="AH98" s="117">
        <v>3608022.9259207123</v>
      </c>
      <c r="AI98" s="117">
        <v>3396308.0766027933</v>
      </c>
      <c r="AJ98" s="117">
        <v>3048059.5693636276</v>
      </c>
      <c r="AK98" s="117">
        <v>4022847.6376549872</v>
      </c>
      <c r="AL98" s="117">
        <f>SUM(AH98:AK98)</f>
        <v>14075238.209542122</v>
      </c>
      <c r="AM98" s="117">
        <v>3669369.6512450106</v>
      </c>
      <c r="AN98" s="117">
        <v>3975076.8458435284</v>
      </c>
      <c r="AO98" s="117">
        <v>3975278.0203453493</v>
      </c>
      <c r="AP98" s="117">
        <v>3974422.4446874424</v>
      </c>
      <c r="AQ98" s="117">
        <f>SUM(AM98:AP98)</f>
        <v>15594146.96212133</v>
      </c>
      <c r="AR98" s="112">
        <v>3670110.4376206407</v>
      </c>
      <c r="AS98" s="112">
        <v>3975344.732081702</v>
      </c>
      <c r="AT98" s="112">
        <v>4258389.2770059193</v>
      </c>
      <c r="AU98" s="112">
        <v>4301824.84763138</v>
      </c>
      <c r="AV98" s="112">
        <f t="shared" ref="AV98:AV100" si="220">SUM(AR98:AU98)</f>
        <v>16205669.294339642</v>
      </c>
      <c r="AW98" s="123">
        <v>4053318.7298997361</v>
      </c>
      <c r="AX98" s="123">
        <v>4400556.8369952207</v>
      </c>
      <c r="AY98" s="123">
        <v>4831371.3513370529</v>
      </c>
      <c r="AZ98" s="123">
        <v>4881134.4762558248</v>
      </c>
      <c r="BA98" s="123">
        <f t="shared" ref="BA98:BA100" si="221">SUM(AW98:AZ98)</f>
        <v>18166381.394487835</v>
      </c>
      <c r="BH98" s="130"/>
      <c r="BI98" s="130"/>
      <c r="BJ98" s="130"/>
      <c r="BK98" s="130"/>
    </row>
    <row r="99" spans="1:63" s="18" customFormat="1" ht="12.95" customHeight="1" x14ac:dyDescent="0.25">
      <c r="A99" s="15"/>
      <c r="B99" s="33">
        <v>3</v>
      </c>
      <c r="C99" s="16" t="s">
        <v>24</v>
      </c>
      <c r="D99" s="17">
        <v>0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>
        <v>0</v>
      </c>
      <c r="M99" s="17">
        <v>0</v>
      </c>
      <c r="N99" s="17">
        <v>0</v>
      </c>
      <c r="O99" s="17">
        <v>0</v>
      </c>
      <c r="P99" s="17">
        <v>0</v>
      </c>
      <c r="Q99" s="17">
        <v>0</v>
      </c>
      <c r="R99" s="17">
        <v>0</v>
      </c>
      <c r="S99" s="17">
        <v>0</v>
      </c>
      <c r="T99" s="17">
        <v>0</v>
      </c>
      <c r="U99" s="17">
        <v>0</v>
      </c>
      <c r="V99" s="17">
        <v>0</v>
      </c>
      <c r="W99" s="17">
        <v>0</v>
      </c>
      <c r="X99" s="17">
        <v>0</v>
      </c>
      <c r="Y99" s="17">
        <v>0</v>
      </c>
      <c r="Z99" s="17">
        <v>0</v>
      </c>
      <c r="AA99" s="17">
        <v>0</v>
      </c>
      <c r="AB99" s="17">
        <v>0</v>
      </c>
      <c r="AC99" s="17">
        <v>0</v>
      </c>
      <c r="AD99" s="17">
        <v>0</v>
      </c>
      <c r="AE99" s="17">
        <v>0</v>
      </c>
      <c r="AF99" s="17">
        <v>0</v>
      </c>
      <c r="AG99" s="17">
        <v>0</v>
      </c>
      <c r="AH99" s="17">
        <v>0</v>
      </c>
      <c r="AI99" s="17">
        <v>0</v>
      </c>
      <c r="AJ99" s="17">
        <v>0</v>
      </c>
      <c r="AK99" s="17">
        <v>0</v>
      </c>
      <c r="AL99" s="17">
        <f t="shared" si="215"/>
        <v>0</v>
      </c>
      <c r="AM99" s="17">
        <v>0</v>
      </c>
      <c r="AN99" s="17">
        <v>0</v>
      </c>
      <c r="AO99" s="17">
        <v>0</v>
      </c>
      <c r="AP99" s="17">
        <v>0</v>
      </c>
      <c r="AQ99" s="17">
        <f t="shared" si="219"/>
        <v>0</v>
      </c>
      <c r="AR99" s="112">
        <v>0</v>
      </c>
      <c r="AS99" s="112">
        <v>0</v>
      </c>
      <c r="AT99" s="112">
        <v>0</v>
      </c>
      <c r="AU99" s="112">
        <v>0</v>
      </c>
      <c r="AV99" s="112">
        <f t="shared" si="220"/>
        <v>0</v>
      </c>
      <c r="AW99" s="123">
        <v>0</v>
      </c>
      <c r="AX99" s="123">
        <v>0</v>
      </c>
      <c r="AY99" s="123">
        <v>0</v>
      </c>
      <c r="AZ99" s="123">
        <v>0</v>
      </c>
      <c r="BA99" s="123">
        <f t="shared" si="221"/>
        <v>0</v>
      </c>
      <c r="BH99" s="130"/>
      <c r="BI99" s="130"/>
      <c r="BJ99" s="130"/>
      <c r="BK99" s="130"/>
    </row>
    <row r="100" spans="1:63" s="19" customFormat="1" ht="12.95" customHeight="1" x14ac:dyDescent="0.25">
      <c r="A100" s="15"/>
      <c r="B100" s="33">
        <v>4</v>
      </c>
      <c r="C100" s="16" t="s">
        <v>25</v>
      </c>
      <c r="D100" s="17">
        <v>1929481.674107996</v>
      </c>
      <c r="E100" s="17">
        <v>1938418.1007133243</v>
      </c>
      <c r="F100" s="17">
        <v>1995656.8066000384</v>
      </c>
      <c r="G100" s="17">
        <v>2025462.418578641</v>
      </c>
      <c r="H100" s="17">
        <v>7889019</v>
      </c>
      <c r="I100" s="17">
        <v>2045540.6618366675</v>
      </c>
      <c r="J100" s="17">
        <v>1962802.3299887034</v>
      </c>
      <c r="K100" s="17">
        <v>2132769.3918328639</v>
      </c>
      <c r="L100" s="17">
        <v>2143515.616341765</v>
      </c>
      <c r="M100" s="17">
        <v>8284628</v>
      </c>
      <c r="N100" s="17">
        <v>2291074.3619788275</v>
      </c>
      <c r="O100" s="17">
        <v>2362858.1435481212</v>
      </c>
      <c r="P100" s="17">
        <v>2465223.3221902084</v>
      </c>
      <c r="Q100" s="17">
        <v>2491889.1722828429</v>
      </c>
      <c r="R100" s="17">
        <v>9611045</v>
      </c>
      <c r="S100" s="17">
        <v>2446036.0112449098</v>
      </c>
      <c r="T100" s="17">
        <v>2475525.9160721251</v>
      </c>
      <c r="U100" s="17">
        <v>2590384.4738100073</v>
      </c>
      <c r="V100" s="17">
        <v>2600012.598872955</v>
      </c>
      <c r="W100" s="17">
        <v>10111958.999999996</v>
      </c>
      <c r="X100" s="17">
        <v>2560904.7179148928</v>
      </c>
      <c r="Y100" s="17">
        <v>2632435.7296859836</v>
      </c>
      <c r="Z100" s="17">
        <v>2717748.7226829906</v>
      </c>
      <c r="AA100" s="17">
        <v>2769031.8297161339</v>
      </c>
      <c r="AB100" s="17">
        <v>10680121</v>
      </c>
      <c r="AC100" s="17">
        <v>2648101.9978485419</v>
      </c>
      <c r="AD100" s="17">
        <v>2776617.6987692569</v>
      </c>
      <c r="AE100" s="17">
        <v>2852339.7737239082</v>
      </c>
      <c r="AF100" s="17">
        <v>2926133.5296582906</v>
      </c>
      <c r="AG100" s="17">
        <v>11203192.999999996</v>
      </c>
      <c r="AH100" s="17">
        <v>2910856.7150823525</v>
      </c>
      <c r="AI100" s="17">
        <v>2971010.6847228329</v>
      </c>
      <c r="AJ100" s="17">
        <v>3062165.7008370855</v>
      </c>
      <c r="AK100" s="17">
        <v>3135146.0074716243</v>
      </c>
      <c r="AL100" s="17">
        <f t="shared" si="215"/>
        <v>12079179.108113896</v>
      </c>
      <c r="AM100" s="17">
        <v>3135459.5220723716</v>
      </c>
      <c r="AN100" s="17">
        <v>3202512.0069800527</v>
      </c>
      <c r="AO100" s="17">
        <v>3218284.0660980199</v>
      </c>
      <c r="AP100" s="17">
        <v>3214422.1252187025</v>
      </c>
      <c r="AQ100" s="17">
        <f t="shared" si="219"/>
        <v>12770677.720369147</v>
      </c>
      <c r="AR100" s="112">
        <v>3248173.5575334989</v>
      </c>
      <c r="AS100" s="112">
        <v>3330027.5311833424</v>
      </c>
      <c r="AT100" s="112">
        <v>3405502.605177613</v>
      </c>
      <c r="AU100" s="112">
        <v>3492904.8295394965</v>
      </c>
      <c r="AV100" s="112">
        <f t="shared" si="220"/>
        <v>13476608.52343395</v>
      </c>
      <c r="AW100" s="123">
        <v>3505129.9964428847</v>
      </c>
      <c r="AX100" s="123">
        <v>3641830.0663041566</v>
      </c>
      <c r="AY100" s="123">
        <v>3715631.7525978102</v>
      </c>
      <c r="AZ100" s="123">
        <v>3787213.3983116071</v>
      </c>
      <c r="BA100" s="123">
        <f t="shared" si="221"/>
        <v>14649805.213656459</v>
      </c>
      <c r="BH100" s="130"/>
      <c r="BI100" s="130"/>
      <c r="BJ100" s="130"/>
      <c r="BK100" s="130"/>
    </row>
    <row r="101" spans="1:63" s="22" customFormat="1" ht="12.95" customHeight="1" x14ac:dyDescent="0.25">
      <c r="A101" s="20" t="s">
        <v>26</v>
      </c>
      <c r="B101" s="34" t="s">
        <v>27</v>
      </c>
      <c r="C101" s="12"/>
      <c r="D101" s="21">
        <f>D102+D105+D106+D107+D108+D109+D110+D111+D112+D113+D114+D115+D116+D117+D118+D119</f>
        <v>8231883.4807055071</v>
      </c>
      <c r="E101" s="21">
        <f t="shared" ref="E101" si="222">E102+E105+E106+E107+E108+E109+E110+E111+E112+E113+E114+E115+E116+E117+E118+E119</f>
        <v>8401241.5903220344</v>
      </c>
      <c r="F101" s="21">
        <f t="shared" ref="F101" si="223">F102+F105+F106+F107+F108+F109+F110+F111+F112+F113+F114+F115+F116+F117+F118+F119</f>
        <v>8765584.9330352657</v>
      </c>
      <c r="G101" s="21">
        <f t="shared" ref="G101" si="224">G102+G105+G106+G107+G108+G109+G110+G111+G112+G113+G114+G115+G116+G117+G118+G119</f>
        <v>8606602.9959371854</v>
      </c>
      <c r="H101" s="21">
        <f t="shared" ref="H101" si="225">H102+H105+H106+H107+H108+H109+H110+H111+H112+H113+H114+H115+H116+H117+H118+H119</f>
        <v>34005313</v>
      </c>
      <c r="I101" s="21">
        <f t="shared" ref="I101" si="226">I102+I105+I106+I107+I108+I109+I110+I111+I112+I113+I114+I115+I116+I117+I118+I119</f>
        <v>8656675.3516302183</v>
      </c>
      <c r="J101" s="21">
        <f t="shared" ref="J101" si="227">J102+J105+J106+J107+J108+J109+J110+J111+J112+J113+J114+J115+J116+J117+J118+J119</f>
        <v>8791487.1036135443</v>
      </c>
      <c r="K101" s="21">
        <f t="shared" ref="K101" si="228">K102+K105+K106+K107+K108+K109+K110+K111+K112+K113+K114+K115+K116+K117+K118+K119</f>
        <v>8992635.3154629581</v>
      </c>
      <c r="L101" s="21">
        <f t="shared" ref="L101" si="229">L102+L105+L106+L107+L108+L109+L110+L111+L112+L113+L114+L115+L116+L117+L118+L119</f>
        <v>9139491.5478201602</v>
      </c>
      <c r="M101" s="21">
        <f t="shared" ref="M101" si="230">M102+M105+M106+M107+M108+M109+M110+M111+M112+M113+M114+M115+M116+M117+M118+M119</f>
        <v>35580289.318526879</v>
      </c>
      <c r="N101" s="21">
        <f t="shared" ref="N101" si="231">N102+N105+N106+N107+N108+N109+N110+N111+N112+N113+N114+N115+N116+N117+N118+N119</f>
        <v>9298101.0657433514</v>
      </c>
      <c r="O101" s="21">
        <f t="shared" ref="O101" si="232">O102+O105+O106+O107+O108+O109+O110+O111+O112+O113+O114+O115+O116+O117+O118+O119</f>
        <v>9028032.1601100005</v>
      </c>
      <c r="P101" s="21">
        <f t="shared" ref="P101" si="233">P102+P105+P106+P107+P108+P109+P110+P111+P112+P113+P114+P115+P116+P117+P118+P119</f>
        <v>9086048.3777372651</v>
      </c>
      <c r="Q101" s="21">
        <f t="shared" ref="Q101" si="234">Q102+Q105+Q106+Q107+Q108+Q109+Q110+Q111+Q112+Q113+Q114+Q115+Q116+Q117+Q118+Q119</f>
        <v>9187942.3964093812</v>
      </c>
      <c r="R101" s="21">
        <f t="shared" ref="R101" si="235">R102+R105+R106+R107+R108+R109+R110+R111+R112+R113+R114+R115+R116+R117+R118+R119</f>
        <v>36600124</v>
      </c>
      <c r="S101" s="21">
        <f t="shared" ref="S101" si="236">S102+S105+S106+S107+S108+S109+S110+S111+S112+S113+S114+S115+S116+S117+S118+S119</f>
        <v>9374382.8332670946</v>
      </c>
      <c r="T101" s="21">
        <f t="shared" ref="T101" si="237">T102+T105+T106+T107+T108+T109+T110+T111+T112+T113+T114+T115+T116+T117+T118+T119</f>
        <v>9717128.6823446415</v>
      </c>
      <c r="U101" s="21">
        <f t="shared" ref="U101" si="238">U102+U105+U106+U107+U108+U109+U110+U111+U112+U113+U114+U115+U116+U117+U118+U119</f>
        <v>9778245.2039066814</v>
      </c>
      <c r="V101" s="21">
        <f t="shared" ref="V101" si="239">V102+V105+V106+V107+V108+V109+V110+V111+V112+V113+V114+V115+V116+V117+V118+V119</f>
        <v>9880909.2804815788</v>
      </c>
      <c r="W101" s="21">
        <f t="shared" ref="W101" si="240">W102+W105+W106+W107+W108+W109+W110+W111+W112+W113+W114+W115+W116+W117+W118+W119</f>
        <v>38750666</v>
      </c>
      <c r="X101" s="21">
        <f t="shared" ref="X101" si="241">X102+X105+X106+X107+X108+X109+X110+X111+X112+X113+X114+X115+X116+X117+X118+X119</f>
        <v>9775881.2909248546</v>
      </c>
      <c r="Y101" s="21">
        <f t="shared" ref="Y101" si="242">Y102+Y105+Y106+Y107+Y108+Y109+Y110+Y111+Y112+Y113+Y114+Y115+Y116+Y117+Y118+Y119</f>
        <v>10107368.311862081</v>
      </c>
      <c r="Z101" s="21">
        <f t="shared" ref="Z101" si="243">Z102+Z105+Z106+Z107+Z108+Z109+Z110+Z111+Z112+Z113+Z114+Z115+Z116+Z117+Z118+Z119</f>
        <v>10482532.200030312</v>
      </c>
      <c r="AA101" s="21">
        <f t="shared" ref="AA101" si="244">AA102+AA105+AA106+AA107+AA108+AA109+AA110+AA111+AA112+AA113+AA114+AA115+AA116+AA117+AA118+AA119</f>
        <v>10656513.666805414</v>
      </c>
      <c r="AB101" s="21">
        <f t="shared" ref="AB101" si="245">AB102+AB105+AB106+AB107+AB108+AB109+AB110+AB111+AB112+AB113+AB114+AB115+AB116+AB117+AB118+AB119</f>
        <v>41022295.469622664</v>
      </c>
      <c r="AC101" s="21">
        <v>10602968.909491755</v>
      </c>
      <c r="AD101" s="21">
        <v>10700805.704029858</v>
      </c>
      <c r="AE101" s="21">
        <v>10635241.684868915</v>
      </c>
      <c r="AF101" s="21">
        <v>10764097.350321775</v>
      </c>
      <c r="AG101" s="21">
        <v>42703113.648712307</v>
      </c>
      <c r="AH101" s="21">
        <f>SUM(AH104:AH119)</f>
        <v>10986839.987984279</v>
      </c>
      <c r="AI101" s="21">
        <f t="shared" ref="AI101:AK101" si="246">SUM(AI104:AI119)</f>
        <v>11254755.152636571</v>
      </c>
      <c r="AJ101" s="21">
        <f t="shared" si="246"/>
        <v>11112154.459179519</v>
      </c>
      <c r="AK101" s="21">
        <f t="shared" si="246"/>
        <v>11299869.386569379</v>
      </c>
      <c r="AL101" s="21">
        <f>SUM(AH101:AK101)</f>
        <v>44653618.986369751</v>
      </c>
      <c r="AM101" s="21">
        <f>SUM(AM104:AM119)</f>
        <v>11613605.250127694</v>
      </c>
      <c r="AN101" s="21">
        <f t="shared" ref="AN101:AP101" si="247">SUM(AN104:AN119)</f>
        <v>11896107.628513254</v>
      </c>
      <c r="AO101" s="21">
        <f t="shared" si="247"/>
        <v>11756565.358387196</v>
      </c>
      <c r="AP101" s="21">
        <f t="shared" si="247"/>
        <v>11800474.206648605</v>
      </c>
      <c r="AQ101" s="21">
        <f>SUM(AM101:AP101)</f>
        <v>47066752.443676747</v>
      </c>
      <c r="AR101" s="113">
        <f>SUM(AR104:AR119)</f>
        <v>12158518.169627206</v>
      </c>
      <c r="AS101" s="113">
        <f t="shared" ref="AS101:AU101" si="248">SUM(AS104:AS119)</f>
        <v>12501996.777266871</v>
      </c>
      <c r="AT101" s="113">
        <f t="shared" si="248"/>
        <v>12633843.175747283</v>
      </c>
      <c r="AU101" s="113">
        <f t="shared" si="248"/>
        <v>12703766.967803439</v>
      </c>
      <c r="AV101" s="113">
        <f t="shared" ref="AV101" si="249">AV102+AV105+AV106+AV107+AV108+AV109+AV110+AV111+AV112+AV113+AV114+AV115+AV116+AV117+AV118+AV119</f>
        <v>49998125.090444811</v>
      </c>
      <c r="AW101" s="124">
        <f>SUM(AW104:AW119)</f>
        <v>12927265.666507378</v>
      </c>
      <c r="AX101" s="124">
        <f>SUM(AX104:AX119)</f>
        <v>13359312.401977638</v>
      </c>
      <c r="AY101" s="124">
        <f>SUM(AY104:AY119)</f>
        <v>13471068.947649123</v>
      </c>
      <c r="AZ101" s="124">
        <f>SUM(AZ104:AZ119)</f>
        <v>13513179.318231991</v>
      </c>
      <c r="BA101" s="124">
        <f>SUM(AW101:AZ101)</f>
        <v>53270826.334366128</v>
      </c>
      <c r="BH101" s="130"/>
      <c r="BI101" s="130"/>
      <c r="BJ101" s="130"/>
      <c r="BK101" s="130"/>
    </row>
    <row r="102" spans="1:63" s="19" customFormat="1" ht="12.95" customHeight="1" x14ac:dyDescent="0.25">
      <c r="A102" s="15"/>
      <c r="B102" s="33">
        <v>1</v>
      </c>
      <c r="C102" s="16" t="s">
        <v>28</v>
      </c>
      <c r="D102" s="17">
        <f>D103+D104</f>
        <v>2998159.7886538398</v>
      </c>
      <c r="E102" s="17">
        <f t="shared" ref="E102" si="250">E103+E104</f>
        <v>2956138.3762289616</v>
      </c>
      <c r="F102" s="17">
        <f t="shared" ref="F102" si="251">F103+F104</f>
        <v>2912313.7055357164</v>
      </c>
      <c r="G102" s="17">
        <f t="shared" ref="G102" si="252">G103+G104</f>
        <v>3168127.1295814784</v>
      </c>
      <c r="H102" s="17">
        <f t="shared" ref="H102" si="253">H103+H104</f>
        <v>12034738.999999996</v>
      </c>
      <c r="I102" s="17">
        <f t="shared" ref="I102" si="254">I103+I104</f>
        <v>3097203.139023216</v>
      </c>
      <c r="J102" s="17">
        <f t="shared" ref="J102" si="255">J103+J104</f>
        <v>3077608.0497713429</v>
      </c>
      <c r="K102" s="17">
        <f t="shared" ref="K102" si="256">K103+K104</f>
        <v>3126302.8460859573</v>
      </c>
      <c r="L102" s="17">
        <f t="shared" ref="L102" si="257">L103+L104</f>
        <v>3090227.9651194853</v>
      </c>
      <c r="M102" s="17">
        <f t="shared" ref="M102" si="258">M103+M104</f>
        <v>12391342</v>
      </c>
      <c r="N102" s="17">
        <f t="shared" ref="N102" si="259">N103+N104</f>
        <v>3213999.0954460455</v>
      </c>
      <c r="O102" s="17">
        <f t="shared" ref="O102" si="260">O103+O104</f>
        <v>3098072.6168883797</v>
      </c>
      <c r="P102" s="17">
        <f t="shared" ref="P102" si="261">P103+P104</f>
        <v>3070873.5437105624</v>
      </c>
      <c r="Q102" s="17">
        <f t="shared" ref="Q102" si="262">Q103+Q104</f>
        <v>3052152.7439550119</v>
      </c>
      <c r="R102" s="17">
        <f t="shared" ref="R102" si="263">R103+R104</f>
        <v>12435098</v>
      </c>
      <c r="S102" s="17">
        <f t="shared" ref="S102" si="264">S103+S104</f>
        <v>3175672.0195510997</v>
      </c>
      <c r="T102" s="17">
        <f t="shared" ref="T102" si="265">T103+T104</f>
        <v>3124865.0063756919</v>
      </c>
      <c r="U102" s="17">
        <f t="shared" ref="U102" si="266">U103+U104</f>
        <v>3227688.9861895838</v>
      </c>
      <c r="V102" s="17">
        <f t="shared" ref="V102" si="267">V103+V104</f>
        <v>3055921.9878836251</v>
      </c>
      <c r="W102" s="17">
        <f t="shared" ref="W102" si="268">W103+W104</f>
        <v>12584148</v>
      </c>
      <c r="X102" s="17">
        <f t="shared" ref="X102" si="269">X103+X104</f>
        <v>3018438.1449823701</v>
      </c>
      <c r="Y102" s="17">
        <f t="shared" ref="Y102" si="270">Y103+Y104</f>
        <v>2942973.1497032475</v>
      </c>
      <c r="Z102" s="17">
        <f t="shared" ref="Z102" si="271">Z103+Z104</f>
        <v>3200027.5502339085</v>
      </c>
      <c r="AA102" s="17">
        <f t="shared" ref="AA102" si="272">AA103+AA104</f>
        <v>3341571.1550804763</v>
      </c>
      <c r="AB102" s="17">
        <f t="shared" ref="AB102" si="273">AB103+AB104</f>
        <v>12503010.000000002</v>
      </c>
      <c r="AC102" s="17">
        <v>3166697.5001933281</v>
      </c>
      <c r="AD102" s="17">
        <v>3130896.1749191312</v>
      </c>
      <c r="AE102" s="17">
        <v>3050651.9291307181</v>
      </c>
      <c r="AF102" s="17">
        <v>3166980.3957568188</v>
      </c>
      <c r="AG102" s="17">
        <v>12515225.999999996</v>
      </c>
      <c r="AH102" s="17">
        <f>SUM(AH103:AH104)</f>
        <v>3143936.3803485339</v>
      </c>
      <c r="AI102" s="17">
        <f t="shared" ref="AI102:AK102" si="274">SUM(AI103:AI104)</f>
        <v>3210617.773817054</v>
      </c>
      <c r="AJ102" s="17">
        <f t="shared" si="274"/>
        <v>3199649.3476751288</v>
      </c>
      <c r="AK102" s="17">
        <f t="shared" si="274"/>
        <v>3146733.5682571949</v>
      </c>
      <c r="AL102" s="17">
        <f>SUM(AH102:AK102)</f>
        <v>12700937.070097912</v>
      </c>
      <c r="AM102" s="17">
        <f>SUM(AM103:AM104)</f>
        <v>3205311.95266061</v>
      </c>
      <c r="AN102" s="17">
        <f t="shared" ref="AN102:AP102" si="275">SUM(AN103:AN104)</f>
        <v>3209357.8334180098</v>
      </c>
      <c r="AO102" s="17">
        <f t="shared" si="275"/>
        <v>3209197.365526339</v>
      </c>
      <c r="AP102" s="17">
        <f t="shared" si="275"/>
        <v>3289748.2194010504</v>
      </c>
      <c r="AQ102" s="17">
        <f>SUM(AM102:AP102)</f>
        <v>12913615.371006008</v>
      </c>
      <c r="AR102" s="112">
        <v>3375990.9961291794</v>
      </c>
      <c r="AS102" s="112">
        <v>3393598.8694736813</v>
      </c>
      <c r="AT102" s="112">
        <v>3377988.3146741022</v>
      </c>
      <c r="AU102" s="112">
        <v>3397580.6468992122</v>
      </c>
      <c r="AV102" s="112">
        <f t="shared" ref="AV102" si="276">AV103+AV104</f>
        <v>13545158.827176174</v>
      </c>
      <c r="AW102" s="123">
        <v>3428891.4461637088</v>
      </c>
      <c r="AX102" s="123">
        <v>3462568.5147919222</v>
      </c>
      <c r="AY102" s="123">
        <v>3451488.295544588</v>
      </c>
      <c r="AZ102" s="123">
        <f>SUM(AZ103:AZ104)</f>
        <v>3452523.7420332516</v>
      </c>
      <c r="BA102" s="123">
        <f>SUM(AW102:AZ102)</f>
        <v>13795471.998533469</v>
      </c>
      <c r="BH102" s="130"/>
      <c r="BI102" s="130"/>
      <c r="BJ102" s="130"/>
      <c r="BK102" s="130"/>
    </row>
    <row r="103" spans="1:63" s="38" customFormat="1" ht="12.95" customHeight="1" x14ac:dyDescent="0.25">
      <c r="A103" s="35"/>
      <c r="B103" s="36"/>
      <c r="C103" s="31" t="s">
        <v>90</v>
      </c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>
        <v>0</v>
      </c>
      <c r="AH103" s="37"/>
      <c r="AI103" s="37"/>
      <c r="AJ103" s="37"/>
      <c r="AK103" s="37"/>
      <c r="AL103" s="37">
        <v>0</v>
      </c>
      <c r="AM103" s="37">
        <v>0</v>
      </c>
      <c r="AN103" s="37">
        <v>0</v>
      </c>
      <c r="AO103" s="37">
        <v>0</v>
      </c>
      <c r="AP103" s="37">
        <v>0</v>
      </c>
      <c r="AQ103" s="37">
        <v>0</v>
      </c>
      <c r="AR103" s="37"/>
      <c r="AS103" s="37"/>
      <c r="AT103" s="37"/>
      <c r="AU103" s="114"/>
      <c r="AV103" s="114"/>
      <c r="AW103" s="125">
        <v>0</v>
      </c>
      <c r="AX103" s="125"/>
      <c r="AY103" s="125"/>
      <c r="AZ103" s="125"/>
      <c r="BA103" s="123">
        <f t="shared" ref="BA103:BA119" si="277">SUM(AW103:AZ103)</f>
        <v>0</v>
      </c>
      <c r="BH103" s="130"/>
      <c r="BI103" s="130"/>
      <c r="BJ103" s="130"/>
      <c r="BK103" s="130"/>
    </row>
    <row r="104" spans="1:63" s="38" customFormat="1" ht="12.95" customHeight="1" x14ac:dyDescent="0.25">
      <c r="A104" s="35"/>
      <c r="B104" s="36"/>
      <c r="C104" s="31" t="s">
        <v>91</v>
      </c>
      <c r="D104" s="37">
        <v>2998159.7886538398</v>
      </c>
      <c r="E104" s="37">
        <v>2956138.3762289616</v>
      </c>
      <c r="F104" s="37">
        <v>2912313.7055357164</v>
      </c>
      <c r="G104" s="37">
        <v>3168127.1295814784</v>
      </c>
      <c r="H104" s="37">
        <v>12034738.999999996</v>
      </c>
      <c r="I104" s="37">
        <v>3097203.139023216</v>
      </c>
      <c r="J104" s="37">
        <v>3077608.0497713429</v>
      </c>
      <c r="K104" s="37">
        <v>3126302.8460859573</v>
      </c>
      <c r="L104" s="37">
        <v>3090227.9651194853</v>
      </c>
      <c r="M104" s="37">
        <v>12391342</v>
      </c>
      <c r="N104" s="37">
        <v>3213999.0954460455</v>
      </c>
      <c r="O104" s="37">
        <v>3098072.6168883797</v>
      </c>
      <c r="P104" s="37">
        <v>3070873.5437105624</v>
      </c>
      <c r="Q104" s="37">
        <v>3052152.7439550119</v>
      </c>
      <c r="R104" s="37">
        <v>12435098</v>
      </c>
      <c r="S104" s="37">
        <v>3175672.0195510997</v>
      </c>
      <c r="T104" s="37">
        <v>3124865.0063756919</v>
      </c>
      <c r="U104" s="37">
        <v>3227688.9861895838</v>
      </c>
      <c r="V104" s="37">
        <v>3055921.9878836251</v>
      </c>
      <c r="W104" s="37">
        <v>12584148</v>
      </c>
      <c r="X104" s="37">
        <v>3018438.1449823701</v>
      </c>
      <c r="Y104" s="37">
        <v>2942973.1497032475</v>
      </c>
      <c r="Z104" s="37">
        <v>3200027.5502339085</v>
      </c>
      <c r="AA104" s="37">
        <v>3341571.1550804763</v>
      </c>
      <c r="AB104" s="37">
        <v>12503010.000000002</v>
      </c>
      <c r="AC104" s="37">
        <v>3166697.5001933281</v>
      </c>
      <c r="AD104" s="37">
        <v>3130896.1749191312</v>
      </c>
      <c r="AE104" s="37">
        <v>3050651.9291307181</v>
      </c>
      <c r="AF104" s="37">
        <v>3166980.3957568188</v>
      </c>
      <c r="AG104" s="37">
        <v>12515225.999999996</v>
      </c>
      <c r="AH104" s="37">
        <v>3143936.3803485339</v>
      </c>
      <c r="AI104" s="37">
        <v>3210617.773817054</v>
      </c>
      <c r="AJ104" s="37">
        <v>3199649.3476751288</v>
      </c>
      <c r="AK104" s="37">
        <v>3146733.5682571949</v>
      </c>
      <c r="AL104" s="37">
        <f>SUM(AH104:AK104)</f>
        <v>12700937.070097912</v>
      </c>
      <c r="AM104" s="37">
        <v>3205311.95266061</v>
      </c>
      <c r="AN104" s="37">
        <v>3209357.8334180098</v>
      </c>
      <c r="AO104" s="37">
        <v>3209197.365526339</v>
      </c>
      <c r="AP104" s="37">
        <v>3289748.2194010504</v>
      </c>
      <c r="AQ104" s="37">
        <f>SUM(AM104:AP104)</f>
        <v>12913615.371006008</v>
      </c>
      <c r="AR104" s="114">
        <v>3375990.9961291794</v>
      </c>
      <c r="AS104" s="114">
        <v>3393598.8694736813</v>
      </c>
      <c r="AT104" s="114">
        <v>3377988.3146741022</v>
      </c>
      <c r="AU104" s="114">
        <v>3397580.6468992122</v>
      </c>
      <c r="AV104" s="112">
        <f>SUM(AR104:AU104)</f>
        <v>13545158.827176174</v>
      </c>
      <c r="AW104" s="125">
        <v>3428891.4461637088</v>
      </c>
      <c r="AX104" s="125">
        <v>3462568.5147919222</v>
      </c>
      <c r="AY104" s="125">
        <v>3451488.295544588</v>
      </c>
      <c r="AZ104" s="125">
        <v>3452523.7420332516</v>
      </c>
      <c r="BA104" s="123">
        <f t="shared" si="277"/>
        <v>13795471.998533469</v>
      </c>
      <c r="BH104" s="130"/>
      <c r="BI104" s="130"/>
      <c r="BJ104" s="130"/>
      <c r="BK104" s="130"/>
    </row>
    <row r="105" spans="1:63" s="18" customFormat="1" ht="12.95" customHeight="1" x14ac:dyDescent="0.25">
      <c r="A105" s="15"/>
      <c r="B105" s="33">
        <v>2</v>
      </c>
      <c r="C105" s="16" t="s">
        <v>29</v>
      </c>
      <c r="D105" s="17">
        <v>2105674.81977345</v>
      </c>
      <c r="E105" s="17">
        <v>1956832.1236170433</v>
      </c>
      <c r="F105" s="17">
        <v>2248043.6140115703</v>
      </c>
      <c r="G105" s="17">
        <v>2173821.4425979364</v>
      </c>
      <c r="H105" s="17">
        <v>8484372</v>
      </c>
      <c r="I105" s="17">
        <v>2267347.429639746</v>
      </c>
      <c r="J105" s="17">
        <v>2343261.1776540061</v>
      </c>
      <c r="K105" s="17">
        <v>2386932.2874293732</v>
      </c>
      <c r="L105" s="17">
        <v>2328323.1052768752</v>
      </c>
      <c r="M105" s="17">
        <v>9325864</v>
      </c>
      <c r="N105" s="17">
        <v>2337851.9395308783</v>
      </c>
      <c r="O105" s="17">
        <v>2422988.782745067</v>
      </c>
      <c r="P105" s="17">
        <v>2485538.1593101048</v>
      </c>
      <c r="Q105" s="17">
        <v>2489416.1184139536</v>
      </c>
      <c r="R105" s="17">
        <v>9735795.0000000037</v>
      </c>
      <c r="S105" s="17">
        <v>2573947.6212335466</v>
      </c>
      <c r="T105" s="17">
        <v>2651836.5165312742</v>
      </c>
      <c r="U105" s="17">
        <v>2754561.2379944106</v>
      </c>
      <c r="V105" s="17">
        <v>2825489.6242407695</v>
      </c>
      <c r="W105" s="17">
        <v>10805835</v>
      </c>
      <c r="X105" s="17">
        <v>2526411.046061907</v>
      </c>
      <c r="Y105" s="17">
        <v>2884623.9260937409</v>
      </c>
      <c r="Z105" s="17">
        <v>3153089.1904019793</v>
      </c>
      <c r="AA105" s="17">
        <v>3204426.4861546834</v>
      </c>
      <c r="AB105" s="17">
        <v>11768550.648712309</v>
      </c>
      <c r="AC105" s="17">
        <v>2980474.4445776707</v>
      </c>
      <c r="AD105" s="17">
        <v>3200775.9010719219</v>
      </c>
      <c r="AE105" s="17">
        <v>3296121.1676958106</v>
      </c>
      <c r="AF105" s="17">
        <v>3309046.1353669027</v>
      </c>
      <c r="AG105" s="17">
        <v>12786417.648712307</v>
      </c>
      <c r="AH105" s="17">
        <v>3347626.1867874763</v>
      </c>
      <c r="AI105" s="17">
        <v>3485213.6230644416</v>
      </c>
      <c r="AJ105" s="17">
        <v>3521808.3661066182</v>
      </c>
      <c r="AK105" s="17">
        <v>3511947.3026815196</v>
      </c>
      <c r="AL105" s="17">
        <f>SUM(AH105:AK105)</f>
        <v>13866595.478640057</v>
      </c>
      <c r="AM105" s="17">
        <v>3690354.2256577392</v>
      </c>
      <c r="AN105" s="17">
        <v>3857158.2366574691</v>
      </c>
      <c r="AO105" s="17">
        <v>3857543.9524811348</v>
      </c>
      <c r="AP105" s="17">
        <v>3894576.3744249539</v>
      </c>
      <c r="AQ105" s="17">
        <f>SUM(AM105:AP105)</f>
        <v>15299632.789221298</v>
      </c>
      <c r="AR105" s="112">
        <v>4041791.3613782167</v>
      </c>
      <c r="AS105" s="112">
        <v>4248326.8999446435</v>
      </c>
      <c r="AT105" s="112">
        <v>4446723.7661720579</v>
      </c>
      <c r="AU105" s="112">
        <v>4534324.2243656479</v>
      </c>
      <c r="AV105" s="112">
        <f t="shared" ref="AV105:AV119" si="278">SUM(AR105:AU105)</f>
        <v>17271166.251860566</v>
      </c>
      <c r="AW105" s="123">
        <v>4581481.19629905</v>
      </c>
      <c r="AX105" s="123">
        <v>4827506.7365403092</v>
      </c>
      <c r="AY105" s="123">
        <v>5032675.7728432724</v>
      </c>
      <c r="AZ105" s="123">
        <v>5065388.1653667539</v>
      </c>
      <c r="BA105" s="123">
        <f t="shared" si="277"/>
        <v>19507051.871049386</v>
      </c>
      <c r="BH105" s="130"/>
      <c r="BI105" s="130"/>
      <c r="BJ105" s="130"/>
      <c r="BK105" s="130"/>
    </row>
    <row r="106" spans="1:63" s="19" customFormat="1" ht="12.95" customHeight="1" x14ac:dyDescent="0.25">
      <c r="A106" s="15"/>
      <c r="B106" s="33">
        <v>3</v>
      </c>
      <c r="C106" s="16" t="s">
        <v>30</v>
      </c>
      <c r="D106" s="17">
        <v>436.98190319323896</v>
      </c>
      <c r="E106" s="17">
        <v>447.65982175849592</v>
      </c>
      <c r="F106" s="17">
        <v>469.5685168950028</v>
      </c>
      <c r="G106" s="17">
        <v>515.78975815326214</v>
      </c>
      <c r="H106" s="17">
        <v>1870</v>
      </c>
      <c r="I106" s="17">
        <v>542.15951381888999</v>
      </c>
      <c r="J106" s="17">
        <v>498.37021546520549</v>
      </c>
      <c r="K106" s="17">
        <v>470.56786559407971</v>
      </c>
      <c r="L106" s="17">
        <v>492.90240512182447</v>
      </c>
      <c r="M106" s="17">
        <v>2003.9999999999995</v>
      </c>
      <c r="N106" s="17">
        <v>500.87951388046048</v>
      </c>
      <c r="O106" s="17">
        <v>502.98948939684323</v>
      </c>
      <c r="P106" s="17">
        <v>509.15334340590454</v>
      </c>
      <c r="Q106" s="17">
        <v>511.97765331679176</v>
      </c>
      <c r="R106" s="17">
        <v>2025</v>
      </c>
      <c r="S106" s="17">
        <v>437.1558604717041</v>
      </c>
      <c r="T106" s="17">
        <v>453.42745121110039</v>
      </c>
      <c r="U106" s="17">
        <v>482.62615764073632</v>
      </c>
      <c r="V106" s="17">
        <v>520.79053067645896</v>
      </c>
      <c r="W106" s="17">
        <v>1893.9999999999998</v>
      </c>
      <c r="X106" s="17">
        <v>494.70656530293462</v>
      </c>
      <c r="Y106" s="17">
        <v>538.37260588063987</v>
      </c>
      <c r="Z106" s="17">
        <v>502.29156863154515</v>
      </c>
      <c r="AA106" s="17">
        <v>454.62926018488042</v>
      </c>
      <c r="AB106" s="17">
        <v>1990</v>
      </c>
      <c r="AC106" s="17">
        <v>448.29109148207789</v>
      </c>
      <c r="AD106" s="17">
        <v>500.98253720397139</v>
      </c>
      <c r="AE106" s="17">
        <v>498.76176494866382</v>
      </c>
      <c r="AF106" s="17">
        <v>567.96460636528695</v>
      </c>
      <c r="AG106" s="17">
        <v>2016</v>
      </c>
      <c r="AH106" s="17">
        <v>512.75397082503014</v>
      </c>
      <c r="AI106" s="17">
        <v>524.1946219635098</v>
      </c>
      <c r="AJ106" s="17">
        <v>536.26691223227704</v>
      </c>
      <c r="AK106" s="17">
        <v>568.41866622489999</v>
      </c>
      <c r="AL106" s="17">
        <f t="shared" ref="AL106:AL119" si="279">SUM(AH106:AK106)</f>
        <v>2141.634171245717</v>
      </c>
      <c r="AM106" s="17">
        <v>504.01683134161885</v>
      </c>
      <c r="AN106" s="17">
        <v>478.71518640826963</v>
      </c>
      <c r="AO106" s="17">
        <v>536.68759548231105</v>
      </c>
      <c r="AP106" s="17">
        <v>505.23770238704765</v>
      </c>
      <c r="AQ106" s="17">
        <f t="shared" ref="AQ106:AQ119" si="280">SUM(AM106:AP106)</f>
        <v>2024.6573156192471</v>
      </c>
      <c r="AR106" s="112">
        <v>453.09717150070435</v>
      </c>
      <c r="AS106" s="112">
        <v>434.11240001482486</v>
      </c>
      <c r="AT106" s="112">
        <v>467.4522323359634</v>
      </c>
      <c r="AU106" s="112">
        <v>455.85941697403149</v>
      </c>
      <c r="AV106" s="112">
        <f t="shared" si="278"/>
        <v>1810.5212208255241</v>
      </c>
      <c r="AW106" s="123">
        <v>406.21632646555946</v>
      </c>
      <c r="AX106" s="123">
        <v>387.69286197872998</v>
      </c>
      <c r="AY106" s="123">
        <v>408.16304509120693</v>
      </c>
      <c r="AZ106" s="123">
        <v>411.06100271135449</v>
      </c>
      <c r="BA106" s="123">
        <f t="shared" si="277"/>
        <v>1613.1332362468506</v>
      </c>
      <c r="BH106" s="130"/>
      <c r="BI106" s="130"/>
      <c r="BJ106" s="130"/>
      <c r="BK106" s="130"/>
    </row>
    <row r="107" spans="1:63" s="18" customFormat="1" ht="12.95" customHeight="1" x14ac:dyDescent="0.25">
      <c r="A107" s="15"/>
      <c r="B107" s="33">
        <v>4</v>
      </c>
      <c r="C107" s="16" t="s">
        <v>31</v>
      </c>
      <c r="D107" s="17">
        <v>13219.104790060908</v>
      </c>
      <c r="E107" s="17">
        <v>13824.067100314649</v>
      </c>
      <c r="F107" s="17">
        <v>13285.446922291976</v>
      </c>
      <c r="G107" s="17">
        <v>13485.381187332459</v>
      </c>
      <c r="H107" s="17">
        <v>53813.999999999993</v>
      </c>
      <c r="I107" s="17">
        <v>14848.808796218262</v>
      </c>
      <c r="J107" s="17">
        <v>14674.94191859847</v>
      </c>
      <c r="K107" s="17">
        <v>14805.748195913486</v>
      </c>
      <c r="L107" s="17">
        <v>13918.501089269768</v>
      </c>
      <c r="M107" s="17">
        <v>58247.999999999985</v>
      </c>
      <c r="N107" s="17">
        <v>14700.512388945503</v>
      </c>
      <c r="O107" s="17">
        <v>14573.280632295287</v>
      </c>
      <c r="P107" s="17">
        <v>15332.139988615538</v>
      </c>
      <c r="Q107" s="17">
        <v>15528.06699014368</v>
      </c>
      <c r="R107" s="17">
        <v>60134</v>
      </c>
      <c r="S107" s="17">
        <v>14940.600609344014</v>
      </c>
      <c r="T107" s="17">
        <v>15824.098759240791</v>
      </c>
      <c r="U107" s="17">
        <v>15933.019613321709</v>
      </c>
      <c r="V107" s="17">
        <v>16082.281018093474</v>
      </c>
      <c r="W107" s="17">
        <v>62779.999999999993</v>
      </c>
      <c r="X107" s="17">
        <v>14567.103743637046</v>
      </c>
      <c r="Y107" s="17">
        <v>15509.008131246159</v>
      </c>
      <c r="Z107" s="17">
        <v>16990.758669519972</v>
      </c>
      <c r="AA107" s="17">
        <v>18397.12945559682</v>
      </c>
      <c r="AB107" s="17">
        <v>65464</v>
      </c>
      <c r="AC107" s="17">
        <v>18672.5161598534</v>
      </c>
      <c r="AD107" s="17">
        <v>18964.9286630155</v>
      </c>
      <c r="AE107" s="17">
        <v>18706.597831661202</v>
      </c>
      <c r="AF107" s="17">
        <v>19972.9573454698</v>
      </c>
      <c r="AG107" s="17">
        <v>76316.999999999898</v>
      </c>
      <c r="AH107" s="17">
        <v>19612.366000000002</v>
      </c>
      <c r="AI107" s="17">
        <v>20159.588578324601</v>
      </c>
      <c r="AJ107" s="17">
        <v>19094.825735230203</v>
      </c>
      <c r="AK107" s="17">
        <v>19975.03359213375</v>
      </c>
      <c r="AL107" s="17">
        <f t="shared" si="279"/>
        <v>78841.813905688556</v>
      </c>
      <c r="AM107" s="17">
        <v>19881.355735884656</v>
      </c>
      <c r="AN107" s="17">
        <v>19352.51167331012</v>
      </c>
      <c r="AO107" s="17">
        <v>19234.834100635991</v>
      </c>
      <c r="AP107" s="17">
        <v>18551.997490063415</v>
      </c>
      <c r="AQ107" s="17">
        <f t="shared" si="280"/>
        <v>77020.698999894186</v>
      </c>
      <c r="AR107" s="112">
        <v>18270.19733962918</v>
      </c>
      <c r="AS107" s="112">
        <v>19271.216831689424</v>
      </c>
      <c r="AT107" s="112">
        <v>19442.152524986508</v>
      </c>
      <c r="AU107" s="112">
        <v>19472.676704450736</v>
      </c>
      <c r="AV107" s="112">
        <f t="shared" si="278"/>
        <v>76456.243400755848</v>
      </c>
      <c r="AW107" s="123">
        <v>19313.200406503001</v>
      </c>
      <c r="AX107" s="123">
        <v>20417.717453817655</v>
      </c>
      <c r="AY107" s="123">
        <v>20956.132663074826</v>
      </c>
      <c r="AZ107" s="123">
        <v>21178.833484885323</v>
      </c>
      <c r="BA107" s="123">
        <f t="shared" si="277"/>
        <v>81865.884008280802</v>
      </c>
      <c r="BH107" s="130"/>
      <c r="BI107" s="130"/>
      <c r="BJ107" s="130"/>
      <c r="BK107" s="130"/>
    </row>
    <row r="108" spans="1:63" s="19" customFormat="1" ht="12.95" customHeight="1" x14ac:dyDescent="0.25">
      <c r="A108" s="15"/>
      <c r="B108" s="33">
        <v>5</v>
      </c>
      <c r="C108" s="16" t="s">
        <v>32</v>
      </c>
      <c r="D108" s="17">
        <v>256.08607620854292</v>
      </c>
      <c r="E108" s="17">
        <v>260.84433853083567</v>
      </c>
      <c r="F108" s="17">
        <v>246.53356741273421</v>
      </c>
      <c r="G108" s="17">
        <v>253.53601784788705</v>
      </c>
      <c r="H108" s="17">
        <v>1016.9999999999999</v>
      </c>
      <c r="I108" s="17">
        <v>256.49403860655372</v>
      </c>
      <c r="J108" s="17">
        <v>266.91524318236566</v>
      </c>
      <c r="K108" s="17">
        <v>271.01502724471885</v>
      </c>
      <c r="L108" s="17">
        <v>265.57569096636178</v>
      </c>
      <c r="M108" s="17">
        <v>1060</v>
      </c>
      <c r="N108" s="17">
        <v>242.55701417637209</v>
      </c>
      <c r="O108" s="17">
        <v>280.62670235826062</v>
      </c>
      <c r="P108" s="17">
        <v>261.80875269151329</v>
      </c>
      <c r="Q108" s="17">
        <v>283.00753077385406</v>
      </c>
      <c r="R108" s="17">
        <v>1068</v>
      </c>
      <c r="S108" s="17">
        <v>320.47518462050363</v>
      </c>
      <c r="T108" s="17">
        <v>267.11312003606508</v>
      </c>
      <c r="U108" s="17">
        <v>239.69210114922765</v>
      </c>
      <c r="V108" s="17">
        <v>252.71959419420355</v>
      </c>
      <c r="W108" s="17">
        <v>1080</v>
      </c>
      <c r="X108" s="17">
        <v>268.40928438406939</v>
      </c>
      <c r="Y108" s="17">
        <v>276.95188639349055</v>
      </c>
      <c r="Z108" s="17">
        <v>268.41741962929933</v>
      </c>
      <c r="AA108" s="17">
        <v>295.22140959314072</v>
      </c>
      <c r="AB108" s="17">
        <v>1109</v>
      </c>
      <c r="AC108" s="17">
        <v>300.50216652713385</v>
      </c>
      <c r="AD108" s="17">
        <v>301.2914816893404</v>
      </c>
      <c r="AE108" s="17">
        <v>302.01138326118024</v>
      </c>
      <c r="AF108" s="17">
        <v>308.19496852234539</v>
      </c>
      <c r="AG108" s="17">
        <v>1211.9999999999998</v>
      </c>
      <c r="AH108" s="17">
        <v>323.76388649249299</v>
      </c>
      <c r="AI108" s="17">
        <v>364.21404370588868</v>
      </c>
      <c r="AJ108" s="17">
        <v>359.48250212273598</v>
      </c>
      <c r="AK108" s="17">
        <v>337.60144709914312</v>
      </c>
      <c r="AL108" s="17">
        <f t="shared" si="279"/>
        <v>1385.0618794202608</v>
      </c>
      <c r="AM108" s="17">
        <v>345.46756081655315</v>
      </c>
      <c r="AN108" s="17">
        <v>377.21602965559441</v>
      </c>
      <c r="AO108" s="17">
        <v>380.64869552546025</v>
      </c>
      <c r="AP108" s="17">
        <v>392.75332404316981</v>
      </c>
      <c r="AQ108" s="17">
        <f t="shared" si="280"/>
        <v>1496.0856100407777</v>
      </c>
      <c r="AR108" s="112">
        <v>393.26390336442597</v>
      </c>
      <c r="AS108" s="112">
        <v>372.49956926678419</v>
      </c>
      <c r="AT108" s="112">
        <v>345.59392537864437</v>
      </c>
      <c r="AU108" s="112">
        <v>327.61267344119352</v>
      </c>
      <c r="AV108" s="112">
        <f t="shared" si="278"/>
        <v>1438.9700714510479</v>
      </c>
      <c r="AW108" s="123">
        <v>327.90752484729063</v>
      </c>
      <c r="AX108" s="123">
        <v>314.52889783352111</v>
      </c>
      <c r="AY108" s="123">
        <v>298.41558239750981</v>
      </c>
      <c r="AZ108" s="123">
        <v>296.08107729641409</v>
      </c>
      <c r="BA108" s="123">
        <f t="shared" si="277"/>
        <v>1236.9330823747357</v>
      </c>
      <c r="BH108" s="130"/>
      <c r="BI108" s="130"/>
      <c r="BJ108" s="130"/>
      <c r="BK108" s="130"/>
    </row>
    <row r="109" spans="1:63" s="18" customFormat="1" ht="12.95" customHeight="1" x14ac:dyDescent="0.25">
      <c r="A109" s="15"/>
      <c r="B109" s="33">
        <v>6</v>
      </c>
      <c r="C109" s="16" t="s">
        <v>33</v>
      </c>
      <c r="D109" s="17">
        <v>118990.51942573809</v>
      </c>
      <c r="E109" s="17">
        <v>127401.82403297193</v>
      </c>
      <c r="F109" s="17">
        <v>129939.83514517927</v>
      </c>
      <c r="G109" s="17">
        <v>135921.8213961107</v>
      </c>
      <c r="H109" s="17">
        <v>512254</v>
      </c>
      <c r="I109" s="17">
        <v>122602.8201521109</v>
      </c>
      <c r="J109" s="17">
        <v>117111.73426249115</v>
      </c>
      <c r="K109" s="17">
        <v>128255.39151113249</v>
      </c>
      <c r="L109" s="17">
        <v>141787.0540742655</v>
      </c>
      <c r="M109" s="17">
        <v>509757</v>
      </c>
      <c r="N109" s="17">
        <v>124121.81935507691</v>
      </c>
      <c r="O109" s="17">
        <v>117243.99484833241</v>
      </c>
      <c r="P109" s="17">
        <v>124898.60889290318</v>
      </c>
      <c r="Q109" s="17">
        <v>131084.57690368747</v>
      </c>
      <c r="R109" s="17">
        <v>497349</v>
      </c>
      <c r="S109" s="17">
        <v>124401.5833591416</v>
      </c>
      <c r="T109" s="17">
        <v>117848.23635735735</v>
      </c>
      <c r="U109" s="17">
        <v>119518.1633934213</v>
      </c>
      <c r="V109" s="17">
        <v>125625.0168900798</v>
      </c>
      <c r="W109" s="17">
        <v>487393.00000000012</v>
      </c>
      <c r="X109" s="17">
        <v>114954.24912901559</v>
      </c>
      <c r="Y109" s="17">
        <v>108792.78569113018</v>
      </c>
      <c r="Z109" s="17">
        <v>121658.17883412354</v>
      </c>
      <c r="AA109" s="17">
        <v>128070.78634573068</v>
      </c>
      <c r="AB109" s="17">
        <v>473476</v>
      </c>
      <c r="AC109" s="17">
        <v>116276.48255508329</v>
      </c>
      <c r="AD109" s="17">
        <v>120628.49919831997</v>
      </c>
      <c r="AE109" s="17">
        <v>116756.75477396938</v>
      </c>
      <c r="AF109" s="17">
        <v>121384.26347262738</v>
      </c>
      <c r="AG109" s="17">
        <v>475046</v>
      </c>
      <c r="AH109" s="17">
        <v>117540.93740224071</v>
      </c>
      <c r="AI109" s="17">
        <v>120341.32518007066</v>
      </c>
      <c r="AJ109" s="17">
        <v>119910.17236499263</v>
      </c>
      <c r="AK109" s="17">
        <v>126073.56734621801</v>
      </c>
      <c r="AL109" s="17">
        <f t="shared" si="279"/>
        <v>483866.002293522</v>
      </c>
      <c r="AM109" s="17">
        <v>130687.85991108959</v>
      </c>
      <c r="AN109" s="17">
        <v>130700.9286970807</v>
      </c>
      <c r="AO109" s="17">
        <v>125054.64857736681</v>
      </c>
      <c r="AP109" s="17">
        <v>116150.75759865831</v>
      </c>
      <c r="AQ109" s="17">
        <f t="shared" si="280"/>
        <v>502594.1947841954</v>
      </c>
      <c r="AR109" s="112">
        <v>119588.82002357861</v>
      </c>
      <c r="AS109" s="112">
        <v>119887.79207363755</v>
      </c>
      <c r="AT109" s="112">
        <v>128011.38886454723</v>
      </c>
      <c r="AU109" s="112">
        <v>115496.99548914909</v>
      </c>
      <c r="AV109" s="112">
        <f t="shared" si="278"/>
        <v>482984.99645091244</v>
      </c>
      <c r="AW109" s="123">
        <v>119065.85264976381</v>
      </c>
      <c r="AX109" s="123">
        <v>115529.59682606583</v>
      </c>
      <c r="AY109" s="123">
        <v>119314.34641808775</v>
      </c>
      <c r="AZ109" s="123">
        <v>109726.24553993021</v>
      </c>
      <c r="BA109" s="123">
        <f t="shared" si="277"/>
        <v>463636.04143384763</v>
      </c>
      <c r="BH109" s="130"/>
      <c r="BI109" s="130"/>
      <c r="BJ109" s="130"/>
      <c r="BK109" s="130"/>
    </row>
    <row r="110" spans="1:63" s="19" customFormat="1" ht="12.95" customHeight="1" x14ac:dyDescent="0.25">
      <c r="A110" s="15"/>
      <c r="B110" s="33">
        <v>7</v>
      </c>
      <c r="C110" s="16" t="s">
        <v>34</v>
      </c>
      <c r="D110" s="17">
        <v>669608.01567475067</v>
      </c>
      <c r="E110" s="17">
        <v>737940.23032902356</v>
      </c>
      <c r="F110" s="17">
        <v>671466.75478873914</v>
      </c>
      <c r="G110" s="17">
        <v>615881.9992074864</v>
      </c>
      <c r="H110" s="17">
        <v>2694897</v>
      </c>
      <c r="I110" s="17">
        <v>727070.6865717168</v>
      </c>
      <c r="J110" s="17">
        <v>765848.68565342971</v>
      </c>
      <c r="K110" s="17">
        <v>772580.89178704249</v>
      </c>
      <c r="L110" s="17">
        <v>795324.05451468856</v>
      </c>
      <c r="M110" s="17">
        <v>3060824.3185268776</v>
      </c>
      <c r="N110" s="17">
        <v>698841.6728501484</v>
      </c>
      <c r="O110" s="17">
        <v>722452.26284190791</v>
      </c>
      <c r="P110" s="17">
        <v>749943.98151355237</v>
      </c>
      <c r="Q110" s="17">
        <v>773757.08279439132</v>
      </c>
      <c r="R110" s="17">
        <v>2944995</v>
      </c>
      <c r="S110" s="17">
        <v>726679.85660030693</v>
      </c>
      <c r="T110" s="17">
        <v>743828.74726063933</v>
      </c>
      <c r="U110" s="17">
        <v>724133.77321673883</v>
      </c>
      <c r="V110" s="17">
        <v>874593.62292231433</v>
      </c>
      <c r="W110" s="17">
        <v>3069235.9999999995</v>
      </c>
      <c r="X110" s="17">
        <v>806073.89850664441</v>
      </c>
      <c r="Y110" s="17">
        <v>733722.56349300756</v>
      </c>
      <c r="Z110" s="17">
        <v>762779.33525280678</v>
      </c>
      <c r="AA110" s="17">
        <v>790061.02365789481</v>
      </c>
      <c r="AB110" s="17">
        <v>3092636.8209103532</v>
      </c>
      <c r="AC110" s="17">
        <v>873925.52560138097</v>
      </c>
      <c r="AD110" s="17">
        <v>836141.96554353286</v>
      </c>
      <c r="AE110" s="17">
        <v>752292.22447233379</v>
      </c>
      <c r="AF110" s="17">
        <v>704877.28438275284</v>
      </c>
      <c r="AG110" s="17">
        <v>3167237</v>
      </c>
      <c r="AH110" s="17">
        <v>778828.39811811619</v>
      </c>
      <c r="AI110" s="17">
        <v>813124.08543861529</v>
      </c>
      <c r="AJ110" s="17">
        <v>802446.3658367286</v>
      </c>
      <c r="AK110" s="17">
        <v>759098.56915749307</v>
      </c>
      <c r="AL110" s="17">
        <f t="shared" si="279"/>
        <v>3153497.4185509533</v>
      </c>
      <c r="AM110" s="17">
        <v>813222.29713842249</v>
      </c>
      <c r="AN110" s="17">
        <v>867382.90212784137</v>
      </c>
      <c r="AO110" s="17">
        <v>859749.93258911627</v>
      </c>
      <c r="AP110" s="17">
        <v>774032.86430998135</v>
      </c>
      <c r="AQ110" s="17">
        <f t="shared" si="280"/>
        <v>3314387.9961653613</v>
      </c>
      <c r="AR110" s="112">
        <v>809096.5530632236</v>
      </c>
      <c r="AS110" s="112">
        <v>842431.33104942844</v>
      </c>
      <c r="AT110" s="112">
        <v>824150.57116565586</v>
      </c>
      <c r="AU110" s="112">
        <v>788135.19120571669</v>
      </c>
      <c r="AV110" s="112">
        <f t="shared" si="278"/>
        <v>3263813.6464840244</v>
      </c>
      <c r="AW110" s="123">
        <v>834083.47285301017</v>
      </c>
      <c r="AX110" s="123">
        <v>825075.37134619767</v>
      </c>
      <c r="AY110" s="123">
        <v>838111.56221346755</v>
      </c>
      <c r="AZ110" s="123">
        <v>816069.22812725336</v>
      </c>
      <c r="BA110" s="123">
        <f t="shared" si="277"/>
        <v>3313339.6345399288</v>
      </c>
      <c r="BH110" s="130"/>
      <c r="BI110" s="130"/>
      <c r="BJ110" s="130"/>
      <c r="BK110" s="130"/>
    </row>
    <row r="111" spans="1:63" s="18" customFormat="1" ht="12.95" customHeight="1" x14ac:dyDescent="0.25">
      <c r="A111" s="15"/>
      <c r="B111" s="33">
        <v>8</v>
      </c>
      <c r="C111" s="16" t="s">
        <v>35</v>
      </c>
      <c r="D111" s="17">
        <v>628074.74165582191</v>
      </c>
      <c r="E111" s="17">
        <v>664133.40046790487</v>
      </c>
      <c r="F111" s="17">
        <v>683777.54028457368</v>
      </c>
      <c r="G111" s="17">
        <v>629206.31759169942</v>
      </c>
      <c r="H111" s="17">
        <v>2605191.9999999995</v>
      </c>
      <c r="I111" s="17">
        <v>622818.45211855671</v>
      </c>
      <c r="J111" s="17">
        <v>650142.59740563761</v>
      </c>
      <c r="K111" s="17">
        <v>610585.06244089559</v>
      </c>
      <c r="L111" s="17">
        <v>676475.88803490985</v>
      </c>
      <c r="M111" s="17">
        <v>2560022</v>
      </c>
      <c r="N111" s="17">
        <v>720546.87030069728</v>
      </c>
      <c r="O111" s="17">
        <v>748507.0922779229</v>
      </c>
      <c r="P111" s="17">
        <v>691053.37894576543</v>
      </c>
      <c r="Q111" s="17">
        <v>693821.65847561439</v>
      </c>
      <c r="R111" s="17">
        <v>2853929</v>
      </c>
      <c r="S111" s="17">
        <v>777454.24717418349</v>
      </c>
      <c r="T111" s="17">
        <v>792677.26954052225</v>
      </c>
      <c r="U111" s="17">
        <v>794290.10196592903</v>
      </c>
      <c r="V111" s="17">
        <v>838210.38131936581</v>
      </c>
      <c r="W111" s="17">
        <v>3202632.0000000005</v>
      </c>
      <c r="X111" s="17">
        <v>867729.37865031976</v>
      </c>
      <c r="Y111" s="17">
        <v>881799.42056471156</v>
      </c>
      <c r="Z111" s="17">
        <v>898151.37903214863</v>
      </c>
      <c r="AA111" s="17">
        <v>1021451.82175282</v>
      </c>
      <c r="AB111" s="17">
        <v>3669132</v>
      </c>
      <c r="AC111" s="17">
        <v>1019072.7209151264</v>
      </c>
      <c r="AD111" s="17">
        <v>1004224.9613139173</v>
      </c>
      <c r="AE111" s="17">
        <v>1014605.3771396941</v>
      </c>
      <c r="AF111" s="17">
        <v>1005489.9406312621</v>
      </c>
      <c r="AG111" s="17">
        <v>4043393</v>
      </c>
      <c r="AH111" s="17">
        <v>1071664.1075180566</v>
      </c>
      <c r="AI111" s="17">
        <v>1086271.4315337613</v>
      </c>
      <c r="AJ111" s="17">
        <v>1092753.7301416493</v>
      </c>
      <c r="AK111" s="17">
        <v>1165392.2886628478</v>
      </c>
      <c r="AL111" s="17">
        <f t="shared" si="279"/>
        <v>4416081.5578563148</v>
      </c>
      <c r="AM111" s="17">
        <v>1199538.2827206694</v>
      </c>
      <c r="AN111" s="17">
        <v>1247905.6021342559</v>
      </c>
      <c r="AO111" s="17">
        <v>1187382.1804307445</v>
      </c>
      <c r="AP111" s="17">
        <v>1224392.8829947708</v>
      </c>
      <c r="AQ111" s="17">
        <f t="shared" si="280"/>
        <v>4859218.9482804406</v>
      </c>
      <c r="AR111" s="112">
        <v>1261491.9873495123</v>
      </c>
      <c r="AS111" s="112">
        <v>1262501.180939392</v>
      </c>
      <c r="AT111" s="112">
        <v>1185362.358783995</v>
      </c>
      <c r="AU111" s="112">
        <v>1199705.2433252814</v>
      </c>
      <c r="AV111" s="112">
        <f t="shared" si="278"/>
        <v>4909060.7703981809</v>
      </c>
      <c r="AW111" s="123">
        <v>1239775.3984523457</v>
      </c>
      <c r="AX111" s="123">
        <v>1290234.2571693563</v>
      </c>
      <c r="AY111" s="123">
        <v>1200304.9294446523</v>
      </c>
      <c r="AZ111" s="123">
        <v>1237274.3212715476</v>
      </c>
      <c r="BA111" s="123">
        <f t="shared" si="277"/>
        <v>4967588.9063379019</v>
      </c>
      <c r="BH111" s="130"/>
      <c r="BI111" s="130"/>
      <c r="BJ111" s="130"/>
      <c r="BK111" s="130"/>
    </row>
    <row r="112" spans="1:63" s="19" customFormat="1" ht="12.95" customHeight="1" x14ac:dyDescent="0.25">
      <c r="A112" s="15"/>
      <c r="B112" s="33">
        <v>9</v>
      </c>
      <c r="C112" s="16" t="s">
        <v>36</v>
      </c>
      <c r="D112" s="17">
        <v>1333701.713463973</v>
      </c>
      <c r="E112" s="17">
        <v>1597805.9599358118</v>
      </c>
      <c r="F112" s="17">
        <v>1752038.2274041409</v>
      </c>
      <c r="G112" s="17">
        <v>1544963.0991960741</v>
      </c>
      <c r="H112" s="17">
        <v>6228509</v>
      </c>
      <c r="I112" s="17">
        <v>1460220.2264285195</v>
      </c>
      <c r="J112" s="17">
        <v>1480769.2412341048</v>
      </c>
      <c r="K112" s="17">
        <v>1597957.390888735</v>
      </c>
      <c r="L112" s="17">
        <v>1725833.1414486412</v>
      </c>
      <c r="M112" s="17">
        <v>6264780</v>
      </c>
      <c r="N112" s="17">
        <v>1829074.1996540022</v>
      </c>
      <c r="O112" s="17">
        <v>1535175.8757720492</v>
      </c>
      <c r="P112" s="17">
        <v>1567278.4652978582</v>
      </c>
      <c r="Q112" s="17">
        <v>1658164.4592760887</v>
      </c>
      <c r="R112" s="17">
        <v>6589692.9999999981</v>
      </c>
      <c r="S112" s="17">
        <v>1578994.5932518516</v>
      </c>
      <c r="T112" s="17">
        <v>1859495.9608046669</v>
      </c>
      <c r="U112" s="17">
        <v>1747576.2224669561</v>
      </c>
      <c r="V112" s="17">
        <v>1768126.2234765252</v>
      </c>
      <c r="W112" s="17">
        <v>6954193</v>
      </c>
      <c r="X112" s="17">
        <v>2026880.2076324392</v>
      </c>
      <c r="Y112" s="17">
        <v>2133196.4854267095</v>
      </c>
      <c r="Z112" s="17">
        <v>1907812.4759693462</v>
      </c>
      <c r="AA112" s="17">
        <v>1736859.8309715043</v>
      </c>
      <c r="AB112" s="17">
        <v>7804748.9999999991</v>
      </c>
      <c r="AC112" s="17">
        <v>1999409.968635438</v>
      </c>
      <c r="AD112" s="17">
        <v>1947411.6928599672</v>
      </c>
      <c r="AE112" s="17">
        <v>1949284.1157448487</v>
      </c>
      <c r="AF112" s="17">
        <v>1992185.2227597453</v>
      </c>
      <c r="AG112" s="17">
        <v>7888290.9999999991</v>
      </c>
      <c r="AH112" s="17">
        <v>2062195.7971903866</v>
      </c>
      <c r="AI112" s="17">
        <v>2074594.2057865374</v>
      </c>
      <c r="AJ112" s="17">
        <v>1902476.2734517059</v>
      </c>
      <c r="AK112" s="17">
        <v>2105321.3956947182</v>
      </c>
      <c r="AL112" s="17">
        <f t="shared" si="279"/>
        <v>8144587.6721233483</v>
      </c>
      <c r="AM112" s="17">
        <v>2105531.9278342878</v>
      </c>
      <c r="AN112" s="17">
        <v>2135851.5875951014</v>
      </c>
      <c r="AO112" s="17">
        <v>2046572.9912336261</v>
      </c>
      <c r="AP112" s="17">
        <v>2047735.7140549785</v>
      </c>
      <c r="AQ112" s="17">
        <f t="shared" si="280"/>
        <v>8335692.2207179936</v>
      </c>
      <c r="AR112" s="112">
        <v>2108758.2383338166</v>
      </c>
      <c r="AS112" s="112">
        <v>2181932.1492039999</v>
      </c>
      <c r="AT112" s="112">
        <v>2184550.4677830446</v>
      </c>
      <c r="AU112" s="112">
        <v>2190011.8439525021</v>
      </c>
      <c r="AV112" s="112">
        <f t="shared" si="278"/>
        <v>8665252.6992733628</v>
      </c>
      <c r="AW112" s="123">
        <v>2257464.2087462391</v>
      </c>
      <c r="AX112" s="123">
        <v>2367176.9692913061</v>
      </c>
      <c r="AY112" s="123">
        <v>2337350.5394782359</v>
      </c>
      <c r="AZ112" s="123">
        <v>2345297.5313124619</v>
      </c>
      <c r="BA112" s="123">
        <f t="shared" si="277"/>
        <v>9307289.2488282435</v>
      </c>
      <c r="BH112" s="130"/>
      <c r="BI112" s="130"/>
      <c r="BJ112" s="130"/>
      <c r="BK112" s="130"/>
    </row>
    <row r="113" spans="1:63" s="18" customFormat="1" ht="12.95" customHeight="1" x14ac:dyDescent="0.25">
      <c r="A113" s="15"/>
      <c r="B113" s="33">
        <v>10</v>
      </c>
      <c r="C113" s="16" t="s">
        <v>37</v>
      </c>
      <c r="D113" s="17">
        <v>159245.54809879657</v>
      </c>
      <c r="E113" s="17">
        <v>146618.57512009956</v>
      </c>
      <c r="F113" s="17">
        <v>149342.63584446002</v>
      </c>
      <c r="G113" s="17">
        <v>133828.24093664385</v>
      </c>
      <c r="H113" s="17">
        <v>589035</v>
      </c>
      <c r="I113" s="17">
        <v>144592.1385041496</v>
      </c>
      <c r="J113" s="17">
        <v>143657.11686718444</v>
      </c>
      <c r="K113" s="17">
        <v>146388.81826419418</v>
      </c>
      <c r="L113" s="17">
        <v>168435.92636447187</v>
      </c>
      <c r="M113" s="17">
        <v>603074.00000000012</v>
      </c>
      <c r="N113" s="17">
        <v>159904.97149831118</v>
      </c>
      <c r="O113" s="17">
        <v>162077.26230840635</v>
      </c>
      <c r="P113" s="17">
        <v>162892.28051837833</v>
      </c>
      <c r="Q113" s="17">
        <v>162230.48567490405</v>
      </c>
      <c r="R113" s="17">
        <v>647105</v>
      </c>
      <c r="S113" s="17">
        <v>180393.91750803296</v>
      </c>
      <c r="T113" s="17">
        <v>182821.19421645286</v>
      </c>
      <c r="U113" s="17">
        <v>168939.11178891055</v>
      </c>
      <c r="V113" s="17">
        <v>160507.77648660369</v>
      </c>
      <c r="W113" s="17">
        <v>692662</v>
      </c>
      <c r="X113" s="17">
        <v>177563.72256997926</v>
      </c>
      <c r="Y113" s="17">
        <v>188198.15913107549</v>
      </c>
      <c r="Z113" s="17">
        <v>191961.62533808796</v>
      </c>
      <c r="AA113" s="17">
        <v>193386.49296085729</v>
      </c>
      <c r="AB113" s="17">
        <v>751110</v>
      </c>
      <c r="AC113" s="17">
        <v>200873.63836766544</v>
      </c>
      <c r="AD113" s="17">
        <v>202228.06173723729</v>
      </c>
      <c r="AE113" s="17">
        <v>198425.89001670491</v>
      </c>
      <c r="AF113" s="17">
        <v>198856.40987839233</v>
      </c>
      <c r="AG113" s="17">
        <v>800384</v>
      </c>
      <c r="AH113" s="17">
        <v>208850.42241341589</v>
      </c>
      <c r="AI113" s="17">
        <v>204474.55459692347</v>
      </c>
      <c r="AJ113" s="17">
        <v>207777.91449514468</v>
      </c>
      <c r="AK113" s="17">
        <v>214244.054832339</v>
      </c>
      <c r="AL113" s="17">
        <f t="shared" si="279"/>
        <v>835346.94633782306</v>
      </c>
      <c r="AM113" s="17">
        <v>206402.72242547545</v>
      </c>
      <c r="AN113" s="17">
        <v>193791.51608527891</v>
      </c>
      <c r="AO113" s="17">
        <v>209062.28755279889</v>
      </c>
      <c r="AP113" s="17">
        <v>192107.3360322669</v>
      </c>
      <c r="AQ113" s="17">
        <f t="shared" si="280"/>
        <v>801363.86209582025</v>
      </c>
      <c r="AR113" s="112">
        <v>188342.03224603448</v>
      </c>
      <c r="AS113" s="112">
        <v>203405.62798507232</v>
      </c>
      <c r="AT113" s="112">
        <v>221935.88069451239</v>
      </c>
      <c r="AU113" s="112">
        <v>208198.04967952208</v>
      </c>
      <c r="AV113" s="112">
        <f t="shared" si="278"/>
        <v>821881.59060514125</v>
      </c>
      <c r="AW113" s="123">
        <v>205366.55620388061</v>
      </c>
      <c r="AX113" s="123">
        <v>214193.21078952341</v>
      </c>
      <c r="AY113" s="123">
        <v>225524.03164028921</v>
      </c>
      <c r="AZ113" s="123">
        <v>214292.93486460281</v>
      </c>
      <c r="BA113" s="123">
        <f t="shared" si="277"/>
        <v>859376.733498296</v>
      </c>
      <c r="BH113" s="130"/>
      <c r="BI113" s="130"/>
      <c r="BJ113" s="130"/>
      <c r="BK113" s="130"/>
    </row>
    <row r="114" spans="1:63" s="19" customFormat="1" ht="12.95" customHeight="1" x14ac:dyDescent="0.25">
      <c r="A114" s="15"/>
      <c r="B114" s="33">
        <v>11</v>
      </c>
      <c r="C114" s="16" t="s">
        <v>38</v>
      </c>
      <c r="D114" s="17">
        <v>12753.947030978528</v>
      </c>
      <c r="E114" s="17">
        <v>11963.184932936803</v>
      </c>
      <c r="F114" s="17">
        <v>11715.731790346637</v>
      </c>
      <c r="G114" s="17">
        <v>10771.136245738033</v>
      </c>
      <c r="H114" s="17">
        <v>47204</v>
      </c>
      <c r="I114" s="17">
        <v>11748.382355993952</v>
      </c>
      <c r="J114" s="17">
        <v>11792.427397200609</v>
      </c>
      <c r="K114" s="17">
        <v>12119.455693177257</v>
      </c>
      <c r="L114" s="17">
        <v>11710.734553628181</v>
      </c>
      <c r="M114" s="17">
        <v>47371</v>
      </c>
      <c r="N114" s="17">
        <v>11007.912816634449</v>
      </c>
      <c r="O114" s="17">
        <v>11993.301573407505</v>
      </c>
      <c r="P114" s="17">
        <v>12412.37016194217</v>
      </c>
      <c r="Q114" s="17">
        <v>12104.415448015869</v>
      </c>
      <c r="R114" s="17">
        <v>47517.999999999993</v>
      </c>
      <c r="S114" s="17">
        <v>11903.692436657635</v>
      </c>
      <c r="T114" s="17">
        <v>12083.740143685385</v>
      </c>
      <c r="U114" s="17">
        <v>12838.160548641405</v>
      </c>
      <c r="V114" s="17">
        <v>14414.406871015579</v>
      </c>
      <c r="W114" s="17">
        <v>51240</v>
      </c>
      <c r="X114" s="17">
        <v>12196.030724419732</v>
      </c>
      <c r="Y114" s="17">
        <v>12110.534244946683</v>
      </c>
      <c r="Z114" s="17">
        <v>13716.164884690372</v>
      </c>
      <c r="AA114" s="17">
        <v>12999.270145943199</v>
      </c>
      <c r="AB114" s="17">
        <v>51021.999999999985</v>
      </c>
      <c r="AC114" s="17">
        <v>12318.854144642324</v>
      </c>
      <c r="AD114" s="17">
        <v>13149.936680882643</v>
      </c>
      <c r="AE114" s="17">
        <v>12626.22147028508</v>
      </c>
      <c r="AF114" s="17">
        <v>14885.987704189953</v>
      </c>
      <c r="AG114" s="17">
        <v>52981</v>
      </c>
      <c r="AH114" s="17">
        <v>13161.933734784619</v>
      </c>
      <c r="AI114" s="17">
        <v>13727.002438058407</v>
      </c>
      <c r="AJ114" s="17">
        <v>14523.578918136222</v>
      </c>
      <c r="AK114" s="17">
        <v>14792.442337494098</v>
      </c>
      <c r="AL114" s="17">
        <f t="shared" si="279"/>
        <v>56204.957428473346</v>
      </c>
      <c r="AM114" s="17">
        <v>14898.947922324061</v>
      </c>
      <c r="AN114" s="17">
        <v>15182.027932848205</v>
      </c>
      <c r="AO114" s="17">
        <v>14488.209256317043</v>
      </c>
      <c r="AP114" s="17">
        <v>13607.326133532964</v>
      </c>
      <c r="AQ114" s="17">
        <f t="shared" si="280"/>
        <v>58176.511245022273</v>
      </c>
      <c r="AR114" s="112">
        <v>13101.133601365536</v>
      </c>
      <c r="AS114" s="112">
        <v>13263.587658022472</v>
      </c>
      <c r="AT114" s="112">
        <v>13680.064310484378</v>
      </c>
      <c r="AU114" s="112">
        <v>13808.656915002932</v>
      </c>
      <c r="AV114" s="112">
        <f t="shared" si="278"/>
        <v>53853.442484875319</v>
      </c>
      <c r="AW114" s="123">
        <v>13409.586730159346</v>
      </c>
      <c r="AX114" s="123">
        <v>13663.02791935936</v>
      </c>
      <c r="AY114" s="123">
        <v>14101.611115570795</v>
      </c>
      <c r="AZ114" s="123">
        <v>14234.16626005716</v>
      </c>
      <c r="BA114" s="123">
        <f t="shared" si="277"/>
        <v>55408.392025146662</v>
      </c>
      <c r="BH114" s="130"/>
      <c r="BI114" s="130"/>
      <c r="BJ114" s="130"/>
      <c r="BK114" s="130"/>
    </row>
    <row r="115" spans="1:63" s="18" customFormat="1" ht="12.95" customHeight="1" x14ac:dyDescent="0.25">
      <c r="A115" s="15"/>
      <c r="B115" s="33">
        <v>12</v>
      </c>
      <c r="C115" s="16" t="s">
        <v>39</v>
      </c>
      <c r="D115" s="17">
        <v>103194.11714666866</v>
      </c>
      <c r="E115" s="17">
        <v>98587.823815511991</v>
      </c>
      <c r="F115" s="17">
        <v>103854.99778212249</v>
      </c>
      <c r="G115" s="17">
        <v>97820.061255696943</v>
      </c>
      <c r="H115" s="17">
        <v>403457.00000000012</v>
      </c>
      <c r="I115" s="17">
        <v>99318.649075187102</v>
      </c>
      <c r="J115" s="17">
        <v>100906.43356305019</v>
      </c>
      <c r="K115" s="17">
        <v>105758.95085736264</v>
      </c>
      <c r="L115" s="17">
        <v>98041.966504399985</v>
      </c>
      <c r="M115" s="17">
        <v>404025.99999999988</v>
      </c>
      <c r="N115" s="17">
        <v>98903.624520025143</v>
      </c>
      <c r="O115" s="17">
        <v>101098.99919619143</v>
      </c>
      <c r="P115" s="17">
        <v>111762.83685040336</v>
      </c>
      <c r="Q115" s="17">
        <v>116037.53943338008</v>
      </c>
      <c r="R115" s="17">
        <v>427803</v>
      </c>
      <c r="S115" s="17">
        <v>114443.22980501418</v>
      </c>
      <c r="T115" s="17">
        <v>118921.43773644777</v>
      </c>
      <c r="U115" s="17">
        <v>118035.3174865515</v>
      </c>
      <c r="V115" s="17">
        <v>119309.01497198659</v>
      </c>
      <c r="W115" s="17">
        <v>470709.00000000006</v>
      </c>
      <c r="X115" s="17">
        <v>115797.66698312767</v>
      </c>
      <c r="Y115" s="17">
        <v>113912.71285987309</v>
      </c>
      <c r="Z115" s="17">
        <v>118067.11075903903</v>
      </c>
      <c r="AA115" s="17">
        <v>116616.50939796008</v>
      </c>
      <c r="AB115" s="17">
        <v>464393.99999999988</v>
      </c>
      <c r="AC115" s="17">
        <v>125357.53249790176</v>
      </c>
      <c r="AD115" s="17">
        <v>130678.43747034069</v>
      </c>
      <c r="AE115" s="17">
        <v>126779.59400406393</v>
      </c>
      <c r="AF115" s="17">
        <v>128936.43602769355</v>
      </c>
      <c r="AG115" s="17">
        <v>511751.99999999994</v>
      </c>
      <c r="AH115" s="17">
        <v>129073.26455124081</v>
      </c>
      <c r="AI115" s="17">
        <v>131606.24473904923</v>
      </c>
      <c r="AJ115" s="17">
        <v>137261.50162658963</v>
      </c>
      <c r="AK115" s="17">
        <v>135384.63355650406</v>
      </c>
      <c r="AL115" s="17">
        <f t="shared" si="279"/>
        <v>533325.64447338367</v>
      </c>
      <c r="AM115" s="17">
        <v>125217.24757641061</v>
      </c>
      <c r="AN115" s="17">
        <v>115274.99811884362</v>
      </c>
      <c r="AO115" s="17">
        <v>125384.61545386622</v>
      </c>
      <c r="AP115" s="17">
        <v>126218.42314663444</v>
      </c>
      <c r="AQ115" s="17">
        <f t="shared" si="280"/>
        <v>492095.28429575491</v>
      </c>
      <c r="AR115" s="112">
        <v>120778.40910901446</v>
      </c>
      <c r="AS115" s="112">
        <v>115210.5244490889</v>
      </c>
      <c r="AT115" s="112">
        <v>130314.62420436446</v>
      </c>
      <c r="AU115" s="112">
        <v>135149.29676234638</v>
      </c>
      <c r="AV115" s="112">
        <f t="shared" si="278"/>
        <v>501452.85452481417</v>
      </c>
      <c r="AW115" s="123">
        <v>127432.27191721638</v>
      </c>
      <c r="AX115" s="123">
        <v>120512.69955211153</v>
      </c>
      <c r="AY115" s="123">
        <v>127128.84675752245</v>
      </c>
      <c r="AZ115" s="123">
        <v>130777.44465946335</v>
      </c>
      <c r="BA115" s="123">
        <f t="shared" si="277"/>
        <v>505851.26288631372</v>
      </c>
      <c r="BH115" s="130"/>
      <c r="BI115" s="130"/>
      <c r="BJ115" s="130"/>
      <c r="BK115" s="130"/>
    </row>
    <row r="116" spans="1:63" s="19" customFormat="1" ht="12.95" customHeight="1" x14ac:dyDescent="0.25">
      <c r="A116" s="15"/>
      <c r="B116" s="33">
        <v>13</v>
      </c>
      <c r="C116" s="16" t="s">
        <v>40</v>
      </c>
      <c r="D116" s="17">
        <v>3611.0221781241412</v>
      </c>
      <c r="E116" s="17">
        <v>2841.6041637789253</v>
      </c>
      <c r="F116" s="17">
        <v>2561.8340078842384</v>
      </c>
      <c r="G116" s="17">
        <v>2294.5396502126946</v>
      </c>
      <c r="H116" s="17">
        <v>11309</v>
      </c>
      <c r="I116" s="17">
        <v>2965.2984576664198</v>
      </c>
      <c r="J116" s="17">
        <v>2927.7067978361838</v>
      </c>
      <c r="K116" s="17">
        <v>2972.8427336275472</v>
      </c>
      <c r="L116" s="17">
        <v>2614.1520108698483</v>
      </c>
      <c r="M116" s="17">
        <v>11479.999999999998</v>
      </c>
      <c r="N116" s="17">
        <v>2664.4568971473523</v>
      </c>
      <c r="O116" s="17">
        <v>2963.7011607787358</v>
      </c>
      <c r="P116" s="17">
        <v>3156.4130420573097</v>
      </c>
      <c r="Q116" s="17">
        <v>2851.4289000166009</v>
      </c>
      <c r="R116" s="17">
        <v>11635.999999999998</v>
      </c>
      <c r="S116" s="17">
        <v>3143.0353460636106</v>
      </c>
      <c r="T116" s="17">
        <v>3228.6396821309386</v>
      </c>
      <c r="U116" s="17">
        <v>3186.8737945761418</v>
      </c>
      <c r="V116" s="17">
        <v>2857.4511772293076</v>
      </c>
      <c r="W116" s="17">
        <v>12416</v>
      </c>
      <c r="X116" s="17">
        <v>2978.5826741491273</v>
      </c>
      <c r="Y116" s="17">
        <v>3028.3006573409675</v>
      </c>
      <c r="Z116" s="17">
        <v>3088.3150636088117</v>
      </c>
      <c r="AA116" s="17">
        <v>2778.8016049010921</v>
      </c>
      <c r="AB116" s="17">
        <v>11874</v>
      </c>
      <c r="AC116" s="17">
        <v>2907.2476250038171</v>
      </c>
      <c r="AD116" s="17">
        <v>3032.5584207641168</v>
      </c>
      <c r="AE116" s="17">
        <v>3080.3856333395538</v>
      </c>
      <c r="AF116" s="17">
        <v>3082.8083208925113</v>
      </c>
      <c r="AG116" s="17">
        <v>12102.999999999998</v>
      </c>
      <c r="AH116" s="17">
        <v>3381.9364611898359</v>
      </c>
      <c r="AI116" s="17">
        <v>3130.0451882270013</v>
      </c>
      <c r="AJ116" s="17">
        <v>2833.2480434153686</v>
      </c>
      <c r="AK116" s="17">
        <v>2933.3569217448958</v>
      </c>
      <c r="AL116" s="17">
        <f t="shared" si="279"/>
        <v>12278.586614577103</v>
      </c>
      <c r="AM116" s="17">
        <v>3016.6642583224511</v>
      </c>
      <c r="AN116" s="17">
        <v>3051.6575637189917</v>
      </c>
      <c r="AO116" s="17">
        <v>3051.6545120614278</v>
      </c>
      <c r="AP116" s="17">
        <v>3139.2369965575904</v>
      </c>
      <c r="AQ116" s="17">
        <f t="shared" si="280"/>
        <v>12259.213330660461</v>
      </c>
      <c r="AR116" s="112">
        <v>3140.4926913562131</v>
      </c>
      <c r="AS116" s="112">
        <v>3252.2942311684942</v>
      </c>
      <c r="AT116" s="112">
        <v>3451.1069775198243</v>
      </c>
      <c r="AU116" s="112">
        <v>3572.3443656400959</v>
      </c>
      <c r="AV116" s="112">
        <f t="shared" si="278"/>
        <v>13416.238265684628</v>
      </c>
      <c r="AW116" s="123">
        <v>3580.9179921176319</v>
      </c>
      <c r="AX116" s="123">
        <v>3790.0436028573017</v>
      </c>
      <c r="AY116" s="123">
        <v>3638.0135838158867</v>
      </c>
      <c r="AZ116" s="123">
        <v>3567.7526274716506</v>
      </c>
      <c r="BA116" s="123">
        <f t="shared" si="277"/>
        <v>14576.727806262472</v>
      </c>
      <c r="BH116" s="130"/>
      <c r="BI116" s="130"/>
      <c r="BJ116" s="130"/>
      <c r="BK116" s="130"/>
    </row>
    <row r="117" spans="1:63" s="18" customFormat="1" ht="12.95" customHeight="1" x14ac:dyDescent="0.25">
      <c r="A117" s="15"/>
      <c r="B117" s="33">
        <v>14</v>
      </c>
      <c r="C117" s="16" t="s">
        <v>41</v>
      </c>
      <c r="D117" s="17">
        <v>12402.379203522345</v>
      </c>
      <c r="E117" s="17">
        <v>15115.485449107453</v>
      </c>
      <c r="F117" s="17">
        <v>17293.527084481775</v>
      </c>
      <c r="G117" s="17">
        <v>13692.608262888427</v>
      </c>
      <c r="H117" s="17">
        <v>58503.999999999993</v>
      </c>
      <c r="I117" s="17">
        <v>13014.960696179791</v>
      </c>
      <c r="J117" s="17">
        <v>13486.122845132964</v>
      </c>
      <c r="K117" s="17">
        <v>16667.448367024557</v>
      </c>
      <c r="L117" s="17">
        <v>16906.468091662682</v>
      </c>
      <c r="M117" s="17">
        <v>60075</v>
      </c>
      <c r="N117" s="17">
        <v>17137.14751300474</v>
      </c>
      <c r="O117" s="17">
        <v>16396.602822693523</v>
      </c>
      <c r="P117" s="17">
        <v>15453.794403525744</v>
      </c>
      <c r="Q117" s="17">
        <v>14990.455260776</v>
      </c>
      <c r="R117" s="17">
        <v>63978.000000000007</v>
      </c>
      <c r="S117" s="17">
        <v>13811.713920599628</v>
      </c>
      <c r="T117" s="17">
        <v>14865.395610377274</v>
      </c>
      <c r="U117" s="17">
        <v>16955.277654481117</v>
      </c>
      <c r="V117" s="17">
        <v>17901.612814541975</v>
      </c>
      <c r="W117" s="17">
        <v>63534</v>
      </c>
      <c r="X117" s="17">
        <v>15336.322849054031</v>
      </c>
      <c r="Y117" s="17">
        <v>15708.273951266801</v>
      </c>
      <c r="Z117" s="17">
        <v>17544.814261432057</v>
      </c>
      <c r="AA117" s="17">
        <v>20723.588938247096</v>
      </c>
      <c r="AB117" s="17">
        <v>69312.999999999985</v>
      </c>
      <c r="AC117" s="17">
        <v>18934.20244877597</v>
      </c>
      <c r="AD117" s="17">
        <v>19192.210706363694</v>
      </c>
      <c r="AE117" s="17">
        <v>18449.376287945193</v>
      </c>
      <c r="AF117" s="17">
        <v>18517.210556915135</v>
      </c>
      <c r="AG117" s="17">
        <v>75092.999999999985</v>
      </c>
      <c r="AH117" s="17">
        <v>17473.521020932021</v>
      </c>
      <c r="AI117" s="17">
        <v>17443.995974315734</v>
      </c>
      <c r="AJ117" s="17">
        <v>17323.003951020866</v>
      </c>
      <c r="AK117" s="17">
        <v>17262.979825675266</v>
      </c>
      <c r="AL117" s="17">
        <f t="shared" si="279"/>
        <v>69503.500771943887</v>
      </c>
      <c r="AM117" s="17">
        <v>17589.250144380534</v>
      </c>
      <c r="AN117" s="17">
        <v>18233.016699664862</v>
      </c>
      <c r="AO117" s="17">
        <v>16936.733975350318</v>
      </c>
      <c r="AP117" s="17">
        <v>17632.833741737213</v>
      </c>
      <c r="AQ117" s="17">
        <f t="shared" si="280"/>
        <v>70391.834561132928</v>
      </c>
      <c r="AR117" s="112">
        <v>17810.92536252876</v>
      </c>
      <c r="AS117" s="112">
        <v>17803.800992383745</v>
      </c>
      <c r="AT117" s="112">
        <v>17748.609209307357</v>
      </c>
      <c r="AU117" s="112">
        <v>17927.87016232136</v>
      </c>
      <c r="AV117" s="112">
        <f t="shared" si="278"/>
        <v>71291.205726541215</v>
      </c>
      <c r="AW117" s="123">
        <v>18144.79739128545</v>
      </c>
      <c r="AX117" s="123">
        <v>18701.842671197919</v>
      </c>
      <c r="AY117" s="123">
        <v>18238.03697295221</v>
      </c>
      <c r="AZ117" s="123">
        <v>18259.922617319753</v>
      </c>
      <c r="BA117" s="123">
        <f t="shared" si="277"/>
        <v>73344.599652755336</v>
      </c>
      <c r="BH117" s="130"/>
      <c r="BI117" s="130"/>
      <c r="BJ117" s="130"/>
      <c r="BK117" s="130"/>
    </row>
    <row r="118" spans="1:63" s="19" customFormat="1" ht="12.95" customHeight="1" x14ac:dyDescent="0.25">
      <c r="A118" s="15"/>
      <c r="B118" s="33">
        <v>15</v>
      </c>
      <c r="C118" s="16" t="s">
        <v>42</v>
      </c>
      <c r="D118" s="17">
        <v>27158.284563025532</v>
      </c>
      <c r="E118" s="17">
        <v>26210.044170763744</v>
      </c>
      <c r="F118" s="17">
        <v>25355.381473352172</v>
      </c>
      <c r="G118" s="17">
        <v>24709.289792858559</v>
      </c>
      <c r="H118" s="17">
        <v>103433</v>
      </c>
      <c r="I118" s="17">
        <v>27780.292924377056</v>
      </c>
      <c r="J118" s="17">
        <v>24774.518361191971</v>
      </c>
      <c r="K118" s="17">
        <v>24396.336278295741</v>
      </c>
      <c r="L118" s="17">
        <v>24176.852436135247</v>
      </c>
      <c r="M118" s="17">
        <v>101128.00000000001</v>
      </c>
      <c r="N118" s="17">
        <v>23415.217748954874</v>
      </c>
      <c r="O118" s="17">
        <v>24743.960906120567</v>
      </c>
      <c r="P118" s="17">
        <v>25521.367262657815</v>
      </c>
      <c r="Q118" s="17">
        <v>27938.454082266737</v>
      </c>
      <c r="R118" s="17">
        <v>101618.99999999999</v>
      </c>
      <c r="S118" s="17">
        <v>28493.061828653324</v>
      </c>
      <c r="T118" s="17">
        <v>27579.869681407134</v>
      </c>
      <c r="U118" s="17">
        <v>26979.591318887247</v>
      </c>
      <c r="V118" s="17">
        <v>25425.477171052291</v>
      </c>
      <c r="W118" s="17">
        <v>108478</v>
      </c>
      <c r="X118" s="17">
        <v>26787.189769668395</v>
      </c>
      <c r="Y118" s="17">
        <v>25624.389011908617</v>
      </c>
      <c r="Z118" s="17">
        <v>26644.630931369982</v>
      </c>
      <c r="AA118" s="17">
        <v>26739.790287053012</v>
      </c>
      <c r="AB118" s="17">
        <v>105796</v>
      </c>
      <c r="AC118" s="17">
        <v>25744.942261861499</v>
      </c>
      <c r="AD118" s="17">
        <v>28064.74757724868</v>
      </c>
      <c r="AE118" s="17">
        <v>26231.933502651882</v>
      </c>
      <c r="AF118" s="17">
        <v>25895.376658237943</v>
      </c>
      <c r="AG118" s="17">
        <v>105937</v>
      </c>
      <c r="AH118" s="17">
        <v>24066.913480787131</v>
      </c>
      <c r="AI118" s="17">
        <v>25115.785152838067</v>
      </c>
      <c r="AJ118" s="17">
        <v>26837.953784832334</v>
      </c>
      <c r="AK118" s="17">
        <v>27686.487914842979</v>
      </c>
      <c r="AL118" s="17">
        <f t="shared" si="279"/>
        <v>103707.14033330051</v>
      </c>
      <c r="AM118" s="17">
        <v>28015.957121029605</v>
      </c>
      <c r="AN118" s="17">
        <v>28332.537436497241</v>
      </c>
      <c r="AO118" s="17">
        <v>28312.704660291693</v>
      </c>
      <c r="AP118" s="17">
        <v>27995.602368096424</v>
      </c>
      <c r="AQ118" s="17">
        <f t="shared" si="280"/>
        <v>112656.80158591497</v>
      </c>
      <c r="AR118" s="112">
        <v>26822.586628873185</v>
      </c>
      <c r="AS118" s="112">
        <v>28075.201424441562</v>
      </c>
      <c r="AT118" s="112">
        <v>30633.413778236678</v>
      </c>
      <c r="AU118" s="112">
        <v>32138.127063023665</v>
      </c>
      <c r="AV118" s="112">
        <f t="shared" si="278"/>
        <v>117669.3288945751</v>
      </c>
      <c r="AW118" s="123">
        <v>30984.368301461116</v>
      </c>
      <c r="AX118" s="123">
        <v>29054.042156280088</v>
      </c>
      <c r="AY118" s="123">
        <v>32253.473278529651</v>
      </c>
      <c r="AZ118" s="123">
        <v>33968.454959695628</v>
      </c>
      <c r="BA118" s="123">
        <f t="shared" si="277"/>
        <v>126260.33869596649</v>
      </c>
      <c r="BH118" s="130"/>
      <c r="BI118" s="130"/>
      <c r="BJ118" s="130"/>
      <c r="BK118" s="130"/>
    </row>
    <row r="119" spans="1:63" s="18" customFormat="1" ht="12.95" customHeight="1" x14ac:dyDescent="0.25">
      <c r="A119" s="15"/>
      <c r="B119" s="33">
        <v>16</v>
      </c>
      <c r="C119" s="16" t="s">
        <v>43</v>
      </c>
      <c r="D119" s="17">
        <v>45396.411067355803</v>
      </c>
      <c r="E119" s="17">
        <v>45120.38679751657</v>
      </c>
      <c r="F119" s="17">
        <v>43879.598876101969</v>
      </c>
      <c r="G119" s="17">
        <v>41310.603259025665</v>
      </c>
      <c r="H119" s="17">
        <v>175707</v>
      </c>
      <c r="I119" s="17">
        <v>44345.413334153651</v>
      </c>
      <c r="J119" s="17">
        <v>43761.064423687283</v>
      </c>
      <c r="K119" s="17">
        <v>46170.26203738882</v>
      </c>
      <c r="L119" s="17">
        <v>44957.260204770246</v>
      </c>
      <c r="M119" s="17">
        <v>179234</v>
      </c>
      <c r="N119" s="17">
        <v>45188.188695425932</v>
      </c>
      <c r="O119" s="17">
        <v>48960.809944693807</v>
      </c>
      <c r="P119" s="17">
        <v>49160.075742843372</v>
      </c>
      <c r="Q119" s="17">
        <v>37069.925617036883</v>
      </c>
      <c r="R119" s="17">
        <v>180379</v>
      </c>
      <c r="S119" s="17">
        <v>49346.029597507462</v>
      </c>
      <c r="T119" s="17">
        <v>50532.029073500526</v>
      </c>
      <c r="U119" s="17">
        <v>46887.048215485003</v>
      </c>
      <c r="V119" s="17">
        <v>35670.893113507038</v>
      </c>
      <c r="W119" s="17">
        <v>182436.00000000003</v>
      </c>
      <c r="X119" s="17">
        <v>49404.63079843609</v>
      </c>
      <c r="Y119" s="17">
        <v>47353.278409603918</v>
      </c>
      <c r="Z119" s="17">
        <v>50229.961409990457</v>
      </c>
      <c r="AA119" s="17">
        <v>41681.129381969527</v>
      </c>
      <c r="AB119" s="17">
        <v>188669</v>
      </c>
      <c r="AC119" s="17">
        <v>41554.54025001399</v>
      </c>
      <c r="AD119" s="17">
        <v>44613.353848319828</v>
      </c>
      <c r="AE119" s="17">
        <v>50429.344016678639</v>
      </c>
      <c r="AF119" s="17">
        <v>53110.761884987522</v>
      </c>
      <c r="AG119" s="17">
        <v>189707.99999999997</v>
      </c>
      <c r="AH119" s="17">
        <v>48591.305099800898</v>
      </c>
      <c r="AI119" s="17">
        <v>48047.08248268313</v>
      </c>
      <c r="AJ119" s="17">
        <v>46562.427633968218</v>
      </c>
      <c r="AK119" s="17">
        <v>52117.68567532883</v>
      </c>
      <c r="AL119" s="17">
        <f t="shared" si="279"/>
        <v>195318.50089178106</v>
      </c>
      <c r="AM119" s="17">
        <v>53087.074628889939</v>
      </c>
      <c r="AN119" s="17">
        <v>53676.34115727061</v>
      </c>
      <c r="AO119" s="17">
        <v>53675.911746541351</v>
      </c>
      <c r="AP119" s="17">
        <v>53686.646928890659</v>
      </c>
      <c r="AQ119" s="17">
        <f t="shared" si="280"/>
        <v>214125.97446159256</v>
      </c>
      <c r="AR119" s="112">
        <v>52688.075296013296</v>
      </c>
      <c r="AS119" s="112">
        <v>52229.689040937978</v>
      </c>
      <c r="AT119" s="112">
        <v>49037.41044675585</v>
      </c>
      <c r="AU119" s="112">
        <v>47462.328823206051</v>
      </c>
      <c r="AV119" s="112">
        <f t="shared" si="278"/>
        <v>201417.50360691317</v>
      </c>
      <c r="AW119" s="123">
        <v>47538.268549323184</v>
      </c>
      <c r="AX119" s="123">
        <v>50186.150107520487</v>
      </c>
      <c r="AY119" s="123">
        <v>49276.777067572213</v>
      </c>
      <c r="AZ119" s="123">
        <v>49913.433027285246</v>
      </c>
      <c r="BA119" s="123">
        <f t="shared" si="277"/>
        <v>196914.62875170112</v>
      </c>
      <c r="BH119" s="130"/>
      <c r="BI119" s="130"/>
      <c r="BJ119" s="130"/>
      <c r="BK119" s="130"/>
    </row>
    <row r="120" spans="1:63" s="14" customFormat="1" ht="12.95" customHeight="1" x14ac:dyDescent="0.25">
      <c r="A120" s="20" t="s">
        <v>44</v>
      </c>
      <c r="B120" s="34" t="s">
        <v>45</v>
      </c>
      <c r="C120" s="12"/>
      <c r="D120" s="21">
        <f>D121+D122</f>
        <v>32647.761362051304</v>
      </c>
      <c r="E120" s="21">
        <f t="shared" ref="E120:AB120" si="281">E121+E122</f>
        <v>34484.030567069203</v>
      </c>
      <c r="F120" s="21">
        <f t="shared" si="281"/>
        <v>35005.675542814832</v>
      </c>
      <c r="G120" s="21">
        <f t="shared" si="281"/>
        <v>33147.928552233345</v>
      </c>
      <c r="H120" s="21">
        <f t="shared" si="281"/>
        <v>135285.39602416867</v>
      </c>
      <c r="I120" s="21">
        <f t="shared" si="281"/>
        <v>35003.560118696645</v>
      </c>
      <c r="J120" s="21">
        <f t="shared" si="281"/>
        <v>37342.636172905761</v>
      </c>
      <c r="K120" s="21">
        <f t="shared" si="281"/>
        <v>37563.39836667385</v>
      </c>
      <c r="L120" s="21">
        <f t="shared" si="281"/>
        <v>37010.026195966573</v>
      </c>
      <c r="M120" s="21">
        <f t="shared" si="281"/>
        <v>146919.62085424282</v>
      </c>
      <c r="N120" s="21">
        <f t="shared" si="281"/>
        <v>36658.075440430322</v>
      </c>
      <c r="O120" s="21">
        <f t="shared" si="281"/>
        <v>37665.52699915602</v>
      </c>
      <c r="P120" s="21">
        <f t="shared" si="281"/>
        <v>38141.603136741265</v>
      </c>
      <c r="Q120" s="21">
        <f t="shared" si="281"/>
        <v>38813.155472463251</v>
      </c>
      <c r="R120" s="21">
        <f t="shared" si="281"/>
        <v>151278.36104879086</v>
      </c>
      <c r="S120" s="21">
        <f t="shared" si="281"/>
        <v>39201.969961819683</v>
      </c>
      <c r="T120" s="21">
        <f t="shared" si="281"/>
        <v>40285.872038107751</v>
      </c>
      <c r="U120" s="21">
        <f t="shared" si="281"/>
        <v>41035.351118208659</v>
      </c>
      <c r="V120" s="21">
        <f t="shared" si="281"/>
        <v>44116.526433402541</v>
      </c>
      <c r="W120" s="21">
        <f t="shared" si="281"/>
        <v>164639.71955153864</v>
      </c>
      <c r="X120" s="21">
        <f t="shared" si="281"/>
        <v>42394.564931438261</v>
      </c>
      <c r="Y120" s="21">
        <f t="shared" si="281"/>
        <v>45895.938675539219</v>
      </c>
      <c r="Z120" s="21">
        <f t="shared" si="281"/>
        <v>47076.414018274256</v>
      </c>
      <c r="AA120" s="21">
        <f t="shared" si="281"/>
        <v>47607.228891663166</v>
      </c>
      <c r="AB120" s="21">
        <f t="shared" si="281"/>
        <v>182974.14651691489</v>
      </c>
      <c r="AC120" s="21">
        <v>47404.411294316873</v>
      </c>
      <c r="AD120" s="21">
        <v>48414.820055675133</v>
      </c>
      <c r="AE120" s="21">
        <v>49232.899159239896</v>
      </c>
      <c r="AF120" s="21">
        <v>49898.568436805974</v>
      </c>
      <c r="AG120" s="21">
        <v>194950.69894603788</v>
      </c>
      <c r="AH120" s="21">
        <f>SUM(AH121:AH122)</f>
        <v>49610.029455341049</v>
      </c>
      <c r="AI120" s="21">
        <f t="shared" ref="AI120:AK120" si="282">SUM(AI121:AI122)</f>
        <v>53241.243651442805</v>
      </c>
      <c r="AJ120" s="21">
        <f t="shared" si="282"/>
        <v>55254.321208065965</v>
      </c>
      <c r="AK120" s="21">
        <f t="shared" si="282"/>
        <v>65988.9218087396</v>
      </c>
      <c r="AL120" s="21">
        <f>SUM(AH120:AK120)</f>
        <v>224094.51612358942</v>
      </c>
      <c r="AM120" s="21">
        <f>SUM(AM121:AM122)</f>
        <v>66152.26097349741</v>
      </c>
      <c r="AN120" s="21">
        <f t="shared" ref="AN120:AP120" si="283">SUM(AN121:AN122)</f>
        <v>53156.651432331229</v>
      </c>
      <c r="AO120" s="21">
        <f t="shared" si="283"/>
        <v>51731.820866458831</v>
      </c>
      <c r="AP120" s="21">
        <f t="shared" si="283"/>
        <v>61247.358551310543</v>
      </c>
      <c r="AQ120" s="21">
        <f>SUM(AM120:AP120)</f>
        <v>232288.09182359802</v>
      </c>
      <c r="AR120" s="21">
        <f>SUM(AR121:AR122)</f>
        <v>64749.399127469529</v>
      </c>
      <c r="AS120" s="21">
        <f t="shared" ref="AS120:AU120" si="284">SUM(AS121:AS122)</f>
        <v>68388.596632119705</v>
      </c>
      <c r="AT120" s="21">
        <f t="shared" si="284"/>
        <v>68565.854981042125</v>
      </c>
      <c r="AU120" s="21">
        <f t="shared" si="284"/>
        <v>70827.537884089397</v>
      </c>
      <c r="AV120" s="113">
        <f t="shared" ref="AV120" si="285">SUM(AV121:AV122)</f>
        <v>272531.38862472074</v>
      </c>
      <c r="AW120" s="124">
        <f>SUM(AW121:AW122)</f>
        <v>70353.288753203436</v>
      </c>
      <c r="AX120" s="124">
        <f>SUM(AX121:AX122)</f>
        <v>72339.129530557475</v>
      </c>
      <c r="AY120" s="124">
        <f>SUM(AY121:AY122)</f>
        <v>73582.93307859257</v>
      </c>
      <c r="AZ120" s="124">
        <f>SUM(AZ121:AZ122)</f>
        <v>70704.89771661823</v>
      </c>
      <c r="BA120" s="124">
        <f>SUM(AW120:AZ120)</f>
        <v>286980.24907897168</v>
      </c>
      <c r="BH120" s="130"/>
      <c r="BI120" s="130"/>
      <c r="BJ120" s="130"/>
      <c r="BK120" s="130"/>
    </row>
    <row r="121" spans="1:63" s="18" customFormat="1" ht="12.95" customHeight="1" x14ac:dyDescent="0.25">
      <c r="A121" s="15"/>
      <c r="B121" s="33">
        <v>1</v>
      </c>
      <c r="C121" s="16" t="s">
        <v>46</v>
      </c>
      <c r="D121" s="17">
        <v>28338.456821291904</v>
      </c>
      <c r="E121" s="17">
        <v>29771.562667340317</v>
      </c>
      <c r="F121" s="17">
        <v>30117.171542575845</v>
      </c>
      <c r="G121" s="17">
        <v>28621.204992960615</v>
      </c>
      <c r="H121" s="17">
        <v>116848.39602416867</v>
      </c>
      <c r="I121" s="17">
        <v>29024.608193510197</v>
      </c>
      <c r="J121" s="17">
        <v>30814.86186879488</v>
      </c>
      <c r="K121" s="17">
        <v>31312.935421658854</v>
      </c>
      <c r="L121" s="17">
        <v>31042.215370278904</v>
      </c>
      <c r="M121" s="17">
        <v>122194.62085424284</v>
      </c>
      <c r="N121" s="17">
        <v>29300.341546124011</v>
      </c>
      <c r="O121" s="17">
        <v>31625.178637891524</v>
      </c>
      <c r="P121" s="17">
        <v>32251.566203492475</v>
      </c>
      <c r="Q121" s="17">
        <v>32482.274661282849</v>
      </c>
      <c r="R121" s="17">
        <v>125659.36104879086</v>
      </c>
      <c r="S121" s="17">
        <v>32439.605358245983</v>
      </c>
      <c r="T121" s="17">
        <v>33542.562357346389</v>
      </c>
      <c r="U121" s="17">
        <v>34604.493947594856</v>
      </c>
      <c r="V121" s="17">
        <v>37140.057888351403</v>
      </c>
      <c r="W121" s="17">
        <v>137726.71955153864</v>
      </c>
      <c r="X121" s="17">
        <v>35467.564746510317</v>
      </c>
      <c r="Y121" s="17">
        <v>38666.939230323049</v>
      </c>
      <c r="Z121" s="17">
        <v>40023.413833346312</v>
      </c>
      <c r="AA121" s="17">
        <v>40542.228706735223</v>
      </c>
      <c r="AB121" s="17">
        <v>154700.14651691489</v>
      </c>
      <c r="AC121" s="17">
        <v>39887.230187988403</v>
      </c>
      <c r="AD121" s="17">
        <v>41136.942335308973</v>
      </c>
      <c r="AE121" s="17">
        <v>42102.314868951842</v>
      </c>
      <c r="AF121" s="17">
        <v>42232.211553788664</v>
      </c>
      <c r="AG121" s="17">
        <v>165358.69894603788</v>
      </c>
      <c r="AH121" s="17">
        <v>41675.42141230555</v>
      </c>
      <c r="AI121" s="17">
        <v>45294.179556010815</v>
      </c>
      <c r="AJ121" s="17">
        <v>47089.622586660837</v>
      </c>
      <c r="AK121" s="17">
        <v>57561.057311528617</v>
      </c>
      <c r="AL121" s="17">
        <f>SUM(AH121:AK121)</f>
        <v>191620.28086650584</v>
      </c>
      <c r="AM121" s="17">
        <v>57938.464234515595</v>
      </c>
      <c r="AN121" s="17">
        <v>45015.136104652454</v>
      </c>
      <c r="AO121" s="17">
        <v>43549.597962141663</v>
      </c>
      <c r="AP121" s="17">
        <v>53556.887243542835</v>
      </c>
      <c r="AQ121" s="17">
        <f>SUM(AM121:AP121)</f>
        <v>200060.08554485254</v>
      </c>
      <c r="AR121" s="119">
        <v>56498.411826360651</v>
      </c>
      <c r="AS121" s="119">
        <v>60100.867533289646</v>
      </c>
      <c r="AT121" s="120">
        <v>60208.508957781894</v>
      </c>
      <c r="AU121" s="120">
        <v>62383.275462187259</v>
      </c>
      <c r="AV121" s="120">
        <f>SUM(AR121:AU121)</f>
        <v>239191.06377961946</v>
      </c>
      <c r="AW121" s="128">
        <v>61916.4951027774</v>
      </c>
      <c r="AX121" s="128">
        <v>63739.05845793894</v>
      </c>
      <c r="AY121" s="128">
        <v>64901.161330784147</v>
      </c>
      <c r="AZ121" s="128">
        <v>61908.526581738734</v>
      </c>
      <c r="BA121" s="128">
        <f>SUM(AW121:AZ121)</f>
        <v>252465.24147323921</v>
      </c>
      <c r="BH121" s="130"/>
      <c r="BI121" s="130"/>
      <c r="BJ121" s="130"/>
      <c r="BK121" s="130"/>
    </row>
    <row r="122" spans="1:63" s="19" customFormat="1" ht="12.95" customHeight="1" x14ac:dyDescent="0.25">
      <c r="A122" s="15"/>
      <c r="B122" s="33">
        <v>2</v>
      </c>
      <c r="C122" s="16" t="s">
        <v>47</v>
      </c>
      <c r="D122" s="17">
        <v>4309.3045407594009</v>
      </c>
      <c r="E122" s="17">
        <v>4712.4678997288856</v>
      </c>
      <c r="F122" s="17">
        <v>4888.5040002389833</v>
      </c>
      <c r="G122" s="17">
        <v>4526.7235592727284</v>
      </c>
      <c r="H122" s="17">
        <v>18437</v>
      </c>
      <c r="I122" s="17">
        <v>5978.9519251864504</v>
      </c>
      <c r="J122" s="17">
        <v>6527.7743041108779</v>
      </c>
      <c r="K122" s="17">
        <v>6250.4629450149941</v>
      </c>
      <c r="L122" s="17">
        <v>5967.8108256876712</v>
      </c>
      <c r="M122" s="17">
        <v>24724.999999999993</v>
      </c>
      <c r="N122" s="17">
        <v>7357.7338943063141</v>
      </c>
      <c r="O122" s="17">
        <v>6040.348361264495</v>
      </c>
      <c r="P122" s="17">
        <v>5890.036933248789</v>
      </c>
      <c r="Q122" s="17">
        <v>6330.880811180401</v>
      </c>
      <c r="R122" s="17">
        <v>25619</v>
      </c>
      <c r="S122" s="17">
        <v>6762.3646035737011</v>
      </c>
      <c r="T122" s="17">
        <v>6743.3096807613611</v>
      </c>
      <c r="U122" s="17">
        <v>6430.8571706138018</v>
      </c>
      <c r="V122" s="17">
        <v>6976.4685450511352</v>
      </c>
      <c r="W122" s="17">
        <v>26913</v>
      </c>
      <c r="X122" s="17">
        <v>6927.0001849279433</v>
      </c>
      <c r="Y122" s="17">
        <v>7228.9994452161709</v>
      </c>
      <c r="Z122" s="17">
        <v>7053.0001849279433</v>
      </c>
      <c r="AA122" s="17">
        <v>7065.0001849279433</v>
      </c>
      <c r="AB122" s="17">
        <v>28274</v>
      </c>
      <c r="AC122" s="17">
        <v>7517.1811063284686</v>
      </c>
      <c r="AD122" s="17">
        <v>7277.8777203661612</v>
      </c>
      <c r="AE122" s="17">
        <v>7130.5842902880577</v>
      </c>
      <c r="AF122" s="17">
        <v>7666.356883017309</v>
      </c>
      <c r="AG122" s="17">
        <v>29591.999999999996</v>
      </c>
      <c r="AH122" s="17">
        <v>7934.6080430355032</v>
      </c>
      <c r="AI122" s="17">
        <v>7947.064095431987</v>
      </c>
      <c r="AJ122" s="17">
        <v>8164.6986214051267</v>
      </c>
      <c r="AK122" s="17">
        <v>8427.864497210976</v>
      </c>
      <c r="AL122" s="17">
        <f t="shared" ref="AL122:AL124" si="286">SUM(AH122:AK122)</f>
        <v>32474.235257083594</v>
      </c>
      <c r="AM122" s="17">
        <v>8213.7967389818168</v>
      </c>
      <c r="AN122" s="17">
        <v>8141.5153276787769</v>
      </c>
      <c r="AO122" s="17">
        <v>8182.222904317171</v>
      </c>
      <c r="AP122" s="17">
        <v>7690.4713077677088</v>
      </c>
      <c r="AQ122" s="17">
        <f t="shared" ref="AQ122:AQ124" si="287">SUM(AM122:AP122)</f>
        <v>32228.006278745474</v>
      </c>
      <c r="AR122" s="17">
        <v>8250.9873011088785</v>
      </c>
      <c r="AS122" s="17">
        <v>8287.729098830052</v>
      </c>
      <c r="AT122" s="112">
        <v>8357.3460232602247</v>
      </c>
      <c r="AU122" s="112">
        <v>8444.2624219021327</v>
      </c>
      <c r="AV122" s="112">
        <f t="shared" ref="AV122:AV124" si="288">SUM(AR122:AU122)</f>
        <v>33340.324845101284</v>
      </c>
      <c r="AW122" s="123">
        <v>8436.7936504260324</v>
      </c>
      <c r="AX122" s="123">
        <v>8600.0710726185407</v>
      </c>
      <c r="AY122" s="123">
        <v>8681.7717478084178</v>
      </c>
      <c r="AZ122" s="123">
        <v>8796.3711348794895</v>
      </c>
      <c r="BA122" s="123">
        <f t="shared" ref="BA122:BA124" si="289">SUM(AW122:AZ122)</f>
        <v>34515.007605732477</v>
      </c>
      <c r="BH122" s="130"/>
      <c r="BI122" s="130"/>
      <c r="BJ122" s="130"/>
      <c r="BK122" s="130"/>
    </row>
    <row r="123" spans="1:63" s="22" customFormat="1" ht="12.95" customHeight="1" x14ac:dyDescent="0.25">
      <c r="A123" s="20" t="s">
        <v>48</v>
      </c>
      <c r="B123" s="34" t="s">
        <v>49</v>
      </c>
      <c r="C123" s="12"/>
      <c r="D123" s="21">
        <v>50010.80621268745</v>
      </c>
      <c r="E123" s="21">
        <v>50191.596930755746</v>
      </c>
      <c r="F123" s="21">
        <v>51477.443837094826</v>
      </c>
      <c r="G123" s="21">
        <v>51829.153019461948</v>
      </c>
      <c r="H123" s="21">
        <v>203508.99999999997</v>
      </c>
      <c r="I123" s="21">
        <v>52245.690189902038</v>
      </c>
      <c r="J123" s="21">
        <v>52696.138211351645</v>
      </c>
      <c r="K123" s="21">
        <v>52888.223061091347</v>
      </c>
      <c r="L123" s="21">
        <v>55283.948537655</v>
      </c>
      <c r="M123" s="21">
        <v>213114.00000000003</v>
      </c>
      <c r="N123" s="21">
        <v>56549</v>
      </c>
      <c r="O123" s="21">
        <v>56799</v>
      </c>
      <c r="P123" s="21">
        <v>57689</v>
      </c>
      <c r="Q123" s="21">
        <v>58658</v>
      </c>
      <c r="R123" s="21">
        <v>229695</v>
      </c>
      <c r="S123" s="21">
        <v>57066.537780872313</v>
      </c>
      <c r="T123" s="21">
        <v>55970.014822642137</v>
      </c>
      <c r="U123" s="21">
        <v>56925.87287577684</v>
      </c>
      <c r="V123" s="21">
        <v>57733.574520708724</v>
      </c>
      <c r="W123" s="21">
        <v>227696.00000000003</v>
      </c>
      <c r="X123" s="21">
        <v>61079.436426775363</v>
      </c>
      <c r="Y123" s="21">
        <v>61765.056852965739</v>
      </c>
      <c r="Z123" s="21">
        <v>62844.516929130994</v>
      </c>
      <c r="AA123" s="21">
        <v>62072.989791127897</v>
      </c>
      <c r="AB123" s="21">
        <v>247762</v>
      </c>
      <c r="AC123" s="21">
        <v>62663.843731655026</v>
      </c>
      <c r="AD123" s="21">
        <v>64341.000350369381</v>
      </c>
      <c r="AE123" s="21">
        <v>67168.543386221601</v>
      </c>
      <c r="AF123" s="21">
        <v>66192.612531754014</v>
      </c>
      <c r="AG123" s="21">
        <v>260366.00000000003</v>
      </c>
      <c r="AH123" s="21">
        <v>68655.490547257577</v>
      </c>
      <c r="AI123" s="21">
        <v>68408.964824226263</v>
      </c>
      <c r="AJ123" s="21">
        <v>70770.629416297088</v>
      </c>
      <c r="AK123" s="21">
        <v>70057.15336831841</v>
      </c>
      <c r="AL123" s="21">
        <f t="shared" si="286"/>
        <v>277892.23815609934</v>
      </c>
      <c r="AM123" s="21">
        <v>73076.616678492937</v>
      </c>
      <c r="AN123" s="21">
        <v>75181.22323883354</v>
      </c>
      <c r="AO123" s="21">
        <v>75599.982652273844</v>
      </c>
      <c r="AP123" s="21">
        <v>72571.447347223759</v>
      </c>
      <c r="AQ123" s="21">
        <f t="shared" si="287"/>
        <v>296429.26991682407</v>
      </c>
      <c r="AR123" s="21">
        <v>74030.133438902965</v>
      </c>
      <c r="AS123" s="21">
        <v>75451.512000929913</v>
      </c>
      <c r="AT123" s="113">
        <v>75701.256505652986</v>
      </c>
      <c r="AU123" s="113">
        <v>75724.723895169736</v>
      </c>
      <c r="AV123" s="113">
        <f t="shared" si="288"/>
        <v>300907.62584065559</v>
      </c>
      <c r="AW123" s="124">
        <v>77171.066121567492</v>
      </c>
      <c r="AX123" s="124">
        <v>78498.408458858466</v>
      </c>
      <c r="AY123" s="124">
        <v>78828.886758470268</v>
      </c>
      <c r="AZ123" s="124">
        <v>78845.440824689547</v>
      </c>
      <c r="BA123" s="124">
        <f t="shared" si="289"/>
        <v>313343.80216358579</v>
      </c>
      <c r="BH123" s="130"/>
      <c r="BI123" s="130"/>
      <c r="BJ123" s="130"/>
      <c r="BK123" s="130"/>
    </row>
    <row r="124" spans="1:63" s="14" customFormat="1" ht="12.95" customHeight="1" x14ac:dyDescent="0.25">
      <c r="A124" s="20" t="s">
        <v>50</v>
      </c>
      <c r="B124" s="34" t="s">
        <v>51</v>
      </c>
      <c r="C124" s="12"/>
      <c r="D124" s="21">
        <v>4270657.9904756015</v>
      </c>
      <c r="E124" s="21">
        <v>4329452.6951135406</v>
      </c>
      <c r="F124" s="21">
        <v>4429480.7242655968</v>
      </c>
      <c r="G124" s="21">
        <v>4361925.5901452638</v>
      </c>
      <c r="H124" s="21">
        <v>17391517.000000004</v>
      </c>
      <c r="I124" s="21">
        <v>4499835</v>
      </c>
      <c r="J124" s="21">
        <v>4660931</v>
      </c>
      <c r="K124" s="21">
        <v>4877197</v>
      </c>
      <c r="L124" s="21">
        <v>4961086</v>
      </c>
      <c r="M124" s="21">
        <v>18999049</v>
      </c>
      <c r="N124" s="21">
        <v>4794513</v>
      </c>
      <c r="O124" s="21">
        <v>5024631</v>
      </c>
      <c r="P124" s="21">
        <v>5287777</v>
      </c>
      <c r="Q124" s="21">
        <v>5416704</v>
      </c>
      <c r="R124" s="21">
        <v>20523625</v>
      </c>
      <c r="S124" s="21">
        <v>5124789.0001973966</v>
      </c>
      <c r="T124" s="21">
        <v>5461839.0002141744</v>
      </c>
      <c r="U124" s="21">
        <v>5745382.9995920854</v>
      </c>
      <c r="V124" s="21">
        <v>5885332.9999963436</v>
      </c>
      <c r="W124" s="21">
        <v>22217344</v>
      </c>
      <c r="X124" s="21">
        <v>5812514</v>
      </c>
      <c r="Y124" s="21">
        <v>6063615</v>
      </c>
      <c r="Z124" s="21">
        <v>6365519</v>
      </c>
      <c r="AA124" s="21">
        <v>6667907</v>
      </c>
      <c r="AB124" s="21">
        <v>24909555</v>
      </c>
      <c r="AC124" s="21">
        <v>6531026.6702067172</v>
      </c>
      <c r="AD124" s="21">
        <v>6704771.8834656728</v>
      </c>
      <c r="AE124" s="21">
        <v>6945277.4409293504</v>
      </c>
      <c r="AF124" s="21">
        <v>7026845.0053982623</v>
      </c>
      <c r="AG124" s="21">
        <v>27207921.000000004</v>
      </c>
      <c r="AH124" s="21">
        <v>7041643.4301879229</v>
      </c>
      <c r="AI124" s="21">
        <v>7075075.5473860512</v>
      </c>
      <c r="AJ124" s="21">
        <v>7021864.17735417</v>
      </c>
      <c r="AK124" s="21">
        <v>7236146.4932780452</v>
      </c>
      <c r="AL124" s="21">
        <f t="shared" si="286"/>
        <v>28374729.648206189</v>
      </c>
      <c r="AM124" s="21">
        <v>6804704.3400948998</v>
      </c>
      <c r="AN124" s="21">
        <v>6836005.9800593359</v>
      </c>
      <c r="AO124" s="21">
        <v>7185325.8856403679</v>
      </c>
      <c r="AP124" s="21">
        <v>7567585.2227564352</v>
      </c>
      <c r="AQ124" s="21">
        <f t="shared" si="287"/>
        <v>28393621.428551037</v>
      </c>
      <c r="AR124" s="21">
        <v>7334503.5978955375</v>
      </c>
      <c r="AS124" s="21">
        <v>7564807.0108694565</v>
      </c>
      <c r="AT124" s="113">
        <v>7827676.7907757489</v>
      </c>
      <c r="AU124" s="113">
        <v>8135688.356364008</v>
      </c>
      <c r="AV124" s="113">
        <f t="shared" si="288"/>
        <v>30862675.755904753</v>
      </c>
      <c r="AW124" s="124">
        <v>7909516.2200570889</v>
      </c>
      <c r="AX124" s="124">
        <v>8102508.4158264808</v>
      </c>
      <c r="AY124" s="124">
        <v>8580953.7577591706</v>
      </c>
      <c r="AZ124" s="124">
        <v>9023293.6845469698</v>
      </c>
      <c r="BA124" s="124">
        <f t="shared" si="289"/>
        <v>33616272.078189708</v>
      </c>
      <c r="BH124" s="130"/>
      <c r="BI124" s="130"/>
      <c r="BJ124" s="130"/>
      <c r="BK124" s="130"/>
    </row>
    <row r="125" spans="1:63" s="22" customFormat="1" ht="12.95" customHeight="1" x14ac:dyDescent="0.25">
      <c r="A125" s="20" t="s">
        <v>52</v>
      </c>
      <c r="B125" s="34" t="s">
        <v>53</v>
      </c>
      <c r="C125" s="12"/>
      <c r="D125" s="21">
        <f>D126+D127</f>
        <v>3996526.6805664506</v>
      </c>
      <c r="E125" s="21">
        <f t="shared" ref="E125:AB125" si="290">E126+E127</f>
        <v>4373875.3501178026</v>
      </c>
      <c r="F125" s="21">
        <f t="shared" si="290"/>
        <v>4595771.0103079733</v>
      </c>
      <c r="G125" s="21">
        <f t="shared" si="290"/>
        <v>3944652.9590077726</v>
      </c>
      <c r="H125" s="21">
        <f t="shared" si="290"/>
        <v>16910826</v>
      </c>
      <c r="I125" s="21">
        <f t="shared" si="290"/>
        <v>4071348.122765597</v>
      </c>
      <c r="J125" s="21">
        <f t="shared" si="290"/>
        <v>4162065.3483788976</v>
      </c>
      <c r="K125" s="21">
        <f t="shared" si="290"/>
        <v>4397424.5983158182</v>
      </c>
      <c r="L125" s="21">
        <f t="shared" si="290"/>
        <v>4306430.9305396862</v>
      </c>
      <c r="M125" s="21">
        <f t="shared" si="290"/>
        <v>16937269</v>
      </c>
      <c r="N125" s="21">
        <f t="shared" si="290"/>
        <v>4367750.4597377852</v>
      </c>
      <c r="O125" s="21">
        <f t="shared" si="290"/>
        <v>4489090.1301125139</v>
      </c>
      <c r="P125" s="21">
        <f t="shared" si="290"/>
        <v>4771023.9898715587</v>
      </c>
      <c r="Q125" s="21">
        <f t="shared" si="290"/>
        <v>4703879.4202781431</v>
      </c>
      <c r="R125" s="21">
        <f t="shared" si="290"/>
        <v>18331744</v>
      </c>
      <c r="S125" s="21">
        <f t="shared" si="290"/>
        <v>4624667.20014589</v>
      </c>
      <c r="T125" s="21">
        <f t="shared" si="290"/>
        <v>5197892.7030184586</v>
      </c>
      <c r="U125" s="21">
        <f t="shared" si="290"/>
        <v>5291679.284728379</v>
      </c>
      <c r="V125" s="21">
        <f t="shared" si="290"/>
        <v>4633960.8121072724</v>
      </c>
      <c r="W125" s="21">
        <f t="shared" si="290"/>
        <v>19748200</v>
      </c>
      <c r="X125" s="21">
        <f t="shared" si="290"/>
        <v>5439286.5781984339</v>
      </c>
      <c r="Y125" s="21">
        <f t="shared" si="290"/>
        <v>5506377.7949290657</v>
      </c>
      <c r="Z125" s="21">
        <f t="shared" si="290"/>
        <v>5544627.96082226</v>
      </c>
      <c r="AA125" s="21">
        <f t="shared" si="290"/>
        <v>4877870.6660502423</v>
      </c>
      <c r="AB125" s="21">
        <f t="shared" si="290"/>
        <v>21368163</v>
      </c>
      <c r="AC125" s="21">
        <v>5344693.5933738016</v>
      </c>
      <c r="AD125" s="21">
        <v>5880791.0092844227</v>
      </c>
      <c r="AE125" s="21">
        <v>5899541.9054053798</v>
      </c>
      <c r="AF125" s="21">
        <v>5540519.491936394</v>
      </c>
      <c r="AG125" s="21">
        <v>22665545.999999996</v>
      </c>
      <c r="AH125" s="21">
        <f>SUM(AH126:AH127)</f>
        <v>5611574.0463326303</v>
      </c>
      <c r="AI125" s="21">
        <f t="shared" ref="AI125:AK125" si="291">SUM(AI126:AI127)</f>
        <v>5788028.0980695989</v>
      </c>
      <c r="AJ125" s="21">
        <f t="shared" si="291"/>
        <v>6263177.4888513833</v>
      </c>
      <c r="AK125" s="21">
        <f t="shared" si="291"/>
        <v>6012332.0911901286</v>
      </c>
      <c r="AL125" s="21">
        <f>SUM(AH125:AK125)</f>
        <v>23675111.724443741</v>
      </c>
      <c r="AM125" s="21">
        <f>SUM(AM126:AM127)</f>
        <v>5937564.0201312797</v>
      </c>
      <c r="AN125" s="21">
        <f t="shared" ref="AN125:AP125" si="292">SUM(AN126:AN127)</f>
        <v>6042584.7523870692</v>
      </c>
      <c r="AO125" s="21">
        <f t="shared" si="292"/>
        <v>6185902.0895510837</v>
      </c>
      <c r="AP125" s="21">
        <f t="shared" si="292"/>
        <v>6354159.3897075076</v>
      </c>
      <c r="AQ125" s="21">
        <f>SUM(AM125:AP125)</f>
        <v>24520210.251776941</v>
      </c>
      <c r="AR125" s="21">
        <f>SUM(AR126:AR127)</f>
        <v>6419743.6992933648</v>
      </c>
      <c r="AS125" s="21">
        <f t="shared" ref="AS125:AU125" si="293">SUM(AS126:AS127)</f>
        <v>6578698.343742229</v>
      </c>
      <c r="AT125" s="21">
        <f t="shared" si="293"/>
        <v>6717456.9155555256</v>
      </c>
      <c r="AU125" s="21">
        <f t="shared" si="293"/>
        <v>6934906.4968499988</v>
      </c>
      <c r="AV125" s="113">
        <f t="shared" ref="AV125" si="294">SUM(AV126:AV127)</f>
        <v>26650805.455441117</v>
      </c>
      <c r="AW125" s="124">
        <f>SUM(AW126:AW127)</f>
        <v>6946838.5913195554</v>
      </c>
      <c r="AX125" s="124">
        <f>SUM(AX126:AX127)</f>
        <v>7082406.3884255942</v>
      </c>
      <c r="AY125" s="124">
        <f>SUM(AY126:AY127)</f>
        <v>7205456.5600571167</v>
      </c>
      <c r="AZ125" s="124">
        <f>SUM(AZ126:AZ127)</f>
        <v>7464899.4867423475</v>
      </c>
      <c r="BA125" s="124">
        <f>SUM(AW125:AZ125)</f>
        <v>28699601.026544616</v>
      </c>
      <c r="BH125" s="130"/>
      <c r="BI125" s="130"/>
      <c r="BJ125" s="130"/>
      <c r="BK125" s="130"/>
    </row>
    <row r="126" spans="1:63" s="19" customFormat="1" ht="12.95" customHeight="1" x14ac:dyDescent="0.25">
      <c r="A126" s="15"/>
      <c r="B126" s="33">
        <v>1</v>
      </c>
      <c r="C126" s="16" t="s">
        <v>54</v>
      </c>
      <c r="D126" s="17">
        <v>983003.09538116422</v>
      </c>
      <c r="E126" s="17">
        <v>1065805.9971814486</v>
      </c>
      <c r="F126" s="17">
        <v>1092974.6296281607</v>
      </c>
      <c r="G126" s="17">
        <v>984785.27780922712</v>
      </c>
      <c r="H126" s="17">
        <v>4126569.0000000009</v>
      </c>
      <c r="I126" s="17">
        <v>984127.26172417076</v>
      </c>
      <c r="J126" s="17">
        <v>985744.11339098169</v>
      </c>
      <c r="K126" s="17">
        <v>1053486.9682613376</v>
      </c>
      <c r="L126" s="17">
        <v>1096776.6566235099</v>
      </c>
      <c r="M126" s="17">
        <v>4120135</v>
      </c>
      <c r="N126" s="17">
        <v>1145870.459737784</v>
      </c>
      <c r="O126" s="17">
        <v>1117161.1301125155</v>
      </c>
      <c r="P126" s="17">
        <v>1206584.9898715585</v>
      </c>
      <c r="Q126" s="17">
        <v>1180865.4202781427</v>
      </c>
      <c r="R126" s="17">
        <v>4650482</v>
      </c>
      <c r="S126" s="17">
        <v>1253707.6397205808</v>
      </c>
      <c r="T126" s="17">
        <v>1200509.907014342</v>
      </c>
      <c r="U126" s="17">
        <v>1221638.6349851571</v>
      </c>
      <c r="V126" s="17">
        <v>1161962.8182799206</v>
      </c>
      <c r="W126" s="17">
        <v>4837819</v>
      </c>
      <c r="X126" s="17">
        <v>1305791.227902683</v>
      </c>
      <c r="Y126" s="17">
        <v>1295741.5503743805</v>
      </c>
      <c r="Z126" s="17">
        <v>1234925.974113439</v>
      </c>
      <c r="AA126" s="17">
        <v>1253910.247609498</v>
      </c>
      <c r="AB126" s="17">
        <v>5090369.0000000009</v>
      </c>
      <c r="AC126" s="17">
        <v>1398093.0711785818</v>
      </c>
      <c r="AD126" s="17">
        <v>1344691.5199425854</v>
      </c>
      <c r="AE126" s="17">
        <v>1297036.0121782864</v>
      </c>
      <c r="AF126" s="17">
        <v>1288472.3967005471</v>
      </c>
      <c r="AG126" s="17">
        <v>5328293</v>
      </c>
      <c r="AH126" s="17">
        <v>1356539.327395553</v>
      </c>
      <c r="AI126" s="17">
        <v>1356861.1363909813</v>
      </c>
      <c r="AJ126" s="17">
        <v>1363808.7308046103</v>
      </c>
      <c r="AK126" s="17">
        <v>1376591.7789777999</v>
      </c>
      <c r="AL126" s="17">
        <f>SUM(AH126:AK126)</f>
        <v>5453800.9735689443</v>
      </c>
      <c r="AM126" s="17">
        <v>1339836.7784790928</v>
      </c>
      <c r="AN126" s="17">
        <v>1345086.8295910289</v>
      </c>
      <c r="AO126" s="17">
        <v>1346633.6794450586</v>
      </c>
      <c r="AP126" s="17">
        <v>1412443.6673595386</v>
      </c>
      <c r="AQ126" s="17">
        <f>SUM(AM126:AP126)</f>
        <v>5444000.9548747186</v>
      </c>
      <c r="AR126" s="17">
        <v>1414279.8441271058</v>
      </c>
      <c r="AS126" s="17">
        <v>1421068.3873789157</v>
      </c>
      <c r="AT126" s="112">
        <v>1394267.0375929493</v>
      </c>
      <c r="AU126" s="112">
        <v>1427534.2491099171</v>
      </c>
      <c r="AV126" s="112">
        <f>SUM(AR126:AU126)</f>
        <v>5657149.5182088884</v>
      </c>
      <c r="AW126" s="123">
        <v>1430103.8107583146</v>
      </c>
      <c r="AX126" s="123">
        <v>1437683.3609553336</v>
      </c>
      <c r="AY126" s="123">
        <v>1419050.9845973523</v>
      </c>
      <c r="AZ126" s="123">
        <v>1442408.5638038248</v>
      </c>
      <c r="BA126" s="123">
        <f>SUM(AW126:AZ126)</f>
        <v>5729246.7201148253</v>
      </c>
      <c r="BH126" s="130"/>
      <c r="BI126" s="130"/>
      <c r="BJ126" s="130"/>
      <c r="BK126" s="130"/>
    </row>
    <row r="127" spans="1:63" s="18" customFormat="1" ht="12.95" customHeight="1" x14ac:dyDescent="0.25">
      <c r="A127" s="15"/>
      <c r="B127" s="33">
        <v>2</v>
      </c>
      <c r="C127" s="16" t="s">
        <v>55</v>
      </c>
      <c r="D127" s="17">
        <v>3013523.5851852866</v>
      </c>
      <c r="E127" s="17">
        <v>3308069.3529363535</v>
      </c>
      <c r="F127" s="17">
        <v>3502796.3806798127</v>
      </c>
      <c r="G127" s="17">
        <v>2959867.6811985457</v>
      </c>
      <c r="H127" s="17">
        <v>12784257</v>
      </c>
      <c r="I127" s="17">
        <v>3087220.8610414262</v>
      </c>
      <c r="J127" s="17">
        <v>3176321.234987916</v>
      </c>
      <c r="K127" s="17">
        <v>3343937.6300544809</v>
      </c>
      <c r="L127" s="17">
        <v>3209654.2739161761</v>
      </c>
      <c r="M127" s="17">
        <v>12817133.999999998</v>
      </c>
      <c r="N127" s="17">
        <v>3221880.0000000009</v>
      </c>
      <c r="O127" s="17">
        <v>3371928.9999999986</v>
      </c>
      <c r="P127" s="17">
        <v>3564439</v>
      </c>
      <c r="Q127" s="17">
        <v>3523014</v>
      </c>
      <c r="R127" s="17">
        <v>13681262</v>
      </c>
      <c r="S127" s="17">
        <v>3370959.5604253095</v>
      </c>
      <c r="T127" s="17">
        <v>3997382.7960041161</v>
      </c>
      <c r="U127" s="17">
        <v>4070040.6497432222</v>
      </c>
      <c r="V127" s="17">
        <v>3471997.9938273523</v>
      </c>
      <c r="W127" s="17">
        <v>14910381</v>
      </c>
      <c r="X127" s="17">
        <v>4133495.3502957509</v>
      </c>
      <c r="Y127" s="17">
        <v>4210636.2445546854</v>
      </c>
      <c r="Z127" s="17">
        <v>4309701.9867088208</v>
      </c>
      <c r="AA127" s="17">
        <v>3623960.4184407447</v>
      </c>
      <c r="AB127" s="17">
        <v>16277794</v>
      </c>
      <c r="AC127" s="17">
        <v>3946600.52219522</v>
      </c>
      <c r="AD127" s="17">
        <v>4536099.4893418374</v>
      </c>
      <c r="AE127" s="17">
        <v>4602505.8932270939</v>
      </c>
      <c r="AF127" s="17">
        <v>4252047.0952358469</v>
      </c>
      <c r="AG127" s="17">
        <v>17337252.999999996</v>
      </c>
      <c r="AH127" s="17">
        <v>4255034.7189370776</v>
      </c>
      <c r="AI127" s="17">
        <v>4431166.9616786176</v>
      </c>
      <c r="AJ127" s="17">
        <v>4899368.7580467733</v>
      </c>
      <c r="AK127" s="17">
        <v>4635740.3122123284</v>
      </c>
      <c r="AL127" s="17">
        <f>SUM(AH127:AK127)</f>
        <v>18221310.750874799</v>
      </c>
      <c r="AM127" s="17">
        <v>4597727.241652187</v>
      </c>
      <c r="AN127" s="17">
        <v>4697497.9227960398</v>
      </c>
      <c r="AO127" s="17">
        <v>4839268.4101060247</v>
      </c>
      <c r="AP127" s="17">
        <v>4941715.7223479692</v>
      </c>
      <c r="AQ127" s="17">
        <f>SUM(AM127:AP127)</f>
        <v>19076209.296902224</v>
      </c>
      <c r="AR127" s="17">
        <v>5005463.8551662592</v>
      </c>
      <c r="AS127" s="17">
        <v>5157629.9563633138</v>
      </c>
      <c r="AT127" s="112">
        <v>5323189.8779625762</v>
      </c>
      <c r="AU127" s="112">
        <v>5507372.2477400815</v>
      </c>
      <c r="AV127" s="112">
        <f>SUM(AR127:AU127)</f>
        <v>20993655.93723223</v>
      </c>
      <c r="AW127" s="123">
        <v>5516734.7805612404</v>
      </c>
      <c r="AX127" s="123">
        <v>5644723.0274702609</v>
      </c>
      <c r="AY127" s="123">
        <v>5786405.5754597643</v>
      </c>
      <c r="AZ127" s="123">
        <v>6022490.9229385229</v>
      </c>
      <c r="BA127" s="123">
        <f>SUM(AW127:AZ127)</f>
        <v>22970354.306429788</v>
      </c>
      <c r="BH127" s="130"/>
      <c r="BI127" s="130"/>
      <c r="BJ127" s="130"/>
      <c r="BK127" s="130"/>
    </row>
    <row r="128" spans="1:63" s="14" customFormat="1" ht="12.95" customHeight="1" x14ac:dyDescent="0.25">
      <c r="A128" s="20" t="s">
        <v>56</v>
      </c>
      <c r="B128" s="34" t="s">
        <v>57</v>
      </c>
      <c r="C128" s="12"/>
      <c r="D128" s="21">
        <f>D129+D130+D131+D132+D133+D134</f>
        <v>745680.926713394</v>
      </c>
      <c r="E128" s="21">
        <f t="shared" ref="E128:AB128" si="295">E129+E130+E131+E132+E133+E134</f>
        <v>712868.51522080589</v>
      </c>
      <c r="F128" s="21">
        <f t="shared" si="295"/>
        <v>698724.55109549465</v>
      </c>
      <c r="G128" s="21">
        <f t="shared" si="295"/>
        <v>701403.00697030546</v>
      </c>
      <c r="H128" s="21">
        <f t="shared" si="295"/>
        <v>2858677</v>
      </c>
      <c r="I128" s="21">
        <f t="shared" si="295"/>
        <v>719164.53949226951</v>
      </c>
      <c r="J128" s="21">
        <f t="shared" si="295"/>
        <v>736643.30029057292</v>
      </c>
      <c r="K128" s="21">
        <f t="shared" si="295"/>
        <v>783692.1112519966</v>
      </c>
      <c r="L128" s="21">
        <f t="shared" si="295"/>
        <v>796837.04896516097</v>
      </c>
      <c r="M128" s="21">
        <f t="shared" si="295"/>
        <v>3036337</v>
      </c>
      <c r="N128" s="21">
        <f t="shared" si="295"/>
        <v>775353.88798746734</v>
      </c>
      <c r="O128" s="21">
        <f t="shared" si="295"/>
        <v>811754.7543224917</v>
      </c>
      <c r="P128" s="21">
        <f t="shared" si="295"/>
        <v>843535.14105957269</v>
      </c>
      <c r="Q128" s="21">
        <f t="shared" si="295"/>
        <v>837818.21663046815</v>
      </c>
      <c r="R128" s="21">
        <f t="shared" si="295"/>
        <v>3268462</v>
      </c>
      <c r="S128" s="21">
        <f t="shared" si="295"/>
        <v>851596.31833316246</v>
      </c>
      <c r="T128" s="21">
        <f t="shared" si="295"/>
        <v>877656.88069503312</v>
      </c>
      <c r="U128" s="21">
        <f t="shared" si="295"/>
        <v>895423.39626949362</v>
      </c>
      <c r="V128" s="21">
        <f t="shared" si="295"/>
        <v>918492.40470231092</v>
      </c>
      <c r="W128" s="21">
        <f t="shared" si="295"/>
        <v>3543169</v>
      </c>
      <c r="X128" s="21">
        <f t="shared" si="295"/>
        <v>922348.16053349152</v>
      </c>
      <c r="Y128" s="21">
        <f t="shared" si="295"/>
        <v>940202.52772155986</v>
      </c>
      <c r="Z128" s="21">
        <f t="shared" si="295"/>
        <v>975609.83737180906</v>
      </c>
      <c r="AA128" s="21">
        <f t="shared" si="295"/>
        <v>966410.47437313956</v>
      </c>
      <c r="AB128" s="21">
        <f t="shared" si="295"/>
        <v>3804571</v>
      </c>
      <c r="AC128" s="21">
        <v>979265.41927103559</v>
      </c>
      <c r="AD128" s="21">
        <v>997927.41839941905</v>
      </c>
      <c r="AE128" s="21">
        <v>1040702.3785928899</v>
      </c>
      <c r="AF128" s="21">
        <v>1073140.783736656</v>
      </c>
      <c r="AG128" s="21">
        <v>4091036.0000000005</v>
      </c>
      <c r="AH128" s="21">
        <f>SUM(AH129:AH134)</f>
        <v>1057871.4030623736</v>
      </c>
      <c r="AI128" s="21">
        <f t="shared" ref="AI128:AK128" si="296">SUM(AI129:AI134)</f>
        <v>1067232.4329424475</v>
      </c>
      <c r="AJ128" s="21">
        <f t="shared" si="296"/>
        <v>1101702.8463816752</v>
      </c>
      <c r="AK128" s="21">
        <f t="shared" si="296"/>
        <v>1157937.3245485311</v>
      </c>
      <c r="AL128" s="21">
        <f>SUM(AH128:AK128)</f>
        <v>4384744.0069350274</v>
      </c>
      <c r="AM128" s="21">
        <f>SUM(AM129:AM134)</f>
        <v>1175174.079040451</v>
      </c>
      <c r="AN128" s="21">
        <f t="shared" ref="AN128:AP128" si="297">SUM(AN129:AN134)</f>
        <v>1191383.2543273014</v>
      </c>
      <c r="AO128" s="21">
        <f t="shared" si="297"/>
        <v>1217904.0232052754</v>
      </c>
      <c r="AP128" s="21">
        <f t="shared" si="297"/>
        <v>1228716.319274615</v>
      </c>
      <c r="AQ128" s="21">
        <f>SUM(AM128:AP128)</f>
        <v>4813177.6758476421</v>
      </c>
      <c r="AR128" s="21">
        <f>SUM(AR129:AR134)</f>
        <v>1244429.3367756344</v>
      </c>
      <c r="AS128" s="21">
        <f t="shared" ref="AS128:AU128" si="298">SUM(AS129:AS134)</f>
        <v>1259845.9123603178</v>
      </c>
      <c r="AT128" s="21">
        <f t="shared" si="298"/>
        <v>1306346.5768688612</v>
      </c>
      <c r="AU128" s="21">
        <f t="shared" si="298"/>
        <v>1340116.5715483073</v>
      </c>
      <c r="AV128" s="113">
        <f t="shared" ref="AV128" si="299">SUM(AV129:AV134)</f>
        <v>5150738.3975531198</v>
      </c>
      <c r="AW128" s="124">
        <f>SUM(AW129:AW134)</f>
        <v>1353592.9338785291</v>
      </c>
      <c r="AX128" s="124">
        <f>SUM(AX129:AX134)</f>
        <v>1384056.5864073115</v>
      </c>
      <c r="AY128" s="124">
        <f>SUM(AY129:AY134)</f>
        <v>1410374.43579971</v>
      </c>
      <c r="AZ128" s="124">
        <f>SUM(AZ129:AZ134)</f>
        <v>1433751.8867698985</v>
      </c>
      <c r="BA128" s="124">
        <f>SUM(AW128:AZ128)</f>
        <v>5581775.8428554488</v>
      </c>
      <c r="BH128" s="130"/>
      <c r="BI128" s="130"/>
      <c r="BJ128" s="130"/>
      <c r="BK128" s="130"/>
    </row>
    <row r="129" spans="1:63" s="18" customFormat="1" ht="12.95" customHeight="1" x14ac:dyDescent="0.25">
      <c r="A129" s="15"/>
      <c r="B129" s="33">
        <v>1</v>
      </c>
      <c r="C129" s="16" t="s">
        <v>58</v>
      </c>
      <c r="D129" s="17">
        <v>32042.134929037111</v>
      </c>
      <c r="E129" s="17">
        <v>36030.872295736117</v>
      </c>
      <c r="F129" s="17">
        <v>36280.237394677919</v>
      </c>
      <c r="G129" s="17">
        <v>32987.755380548857</v>
      </c>
      <c r="H129" s="17">
        <v>137341</v>
      </c>
      <c r="I129" s="17">
        <v>34249.929003225116</v>
      </c>
      <c r="J129" s="17">
        <v>41388.912000046948</v>
      </c>
      <c r="K129" s="17">
        <v>42725.024140723413</v>
      </c>
      <c r="L129" s="17">
        <v>36657.134856004479</v>
      </c>
      <c r="M129" s="17">
        <v>155020.99999999997</v>
      </c>
      <c r="N129" s="17">
        <v>32485.387589792925</v>
      </c>
      <c r="O129" s="17">
        <v>43130.549128260041</v>
      </c>
      <c r="P129" s="17">
        <v>47652.652119236765</v>
      </c>
      <c r="Q129" s="17">
        <v>42012.411162710261</v>
      </c>
      <c r="R129" s="17">
        <v>165281</v>
      </c>
      <c r="S129" s="17">
        <v>41866.805844842966</v>
      </c>
      <c r="T129" s="17">
        <v>43365.313596493048</v>
      </c>
      <c r="U129" s="17">
        <v>35979.12063397748</v>
      </c>
      <c r="V129" s="17">
        <v>38881.759924686528</v>
      </c>
      <c r="W129" s="17">
        <v>160093.00000000003</v>
      </c>
      <c r="X129" s="17">
        <v>41603.270035483671</v>
      </c>
      <c r="Y129" s="17">
        <v>38703.741271019178</v>
      </c>
      <c r="Z129" s="17">
        <v>40824.575369985803</v>
      </c>
      <c r="AA129" s="17">
        <v>39910.413323511326</v>
      </c>
      <c r="AB129" s="17">
        <v>161042</v>
      </c>
      <c r="AC129" s="17">
        <v>39723.670105006611</v>
      </c>
      <c r="AD129" s="17">
        <v>42918.498120990771</v>
      </c>
      <c r="AE129" s="17">
        <v>42954.604619161648</v>
      </c>
      <c r="AF129" s="17">
        <v>50593.227154840955</v>
      </c>
      <c r="AG129" s="17">
        <v>176190</v>
      </c>
      <c r="AH129" s="17">
        <v>51067.253715296181</v>
      </c>
      <c r="AI129" s="17">
        <v>51877.835164580581</v>
      </c>
      <c r="AJ129" s="17">
        <v>51598.11694895765</v>
      </c>
      <c r="AK129" s="17">
        <v>54099.946411145036</v>
      </c>
      <c r="AL129" s="17">
        <f>SUM(AH129:AK129)</f>
        <v>208643.15223997945</v>
      </c>
      <c r="AM129" s="17">
        <v>54743.735773437664</v>
      </c>
      <c r="AN129" s="17">
        <v>55380.573473063501</v>
      </c>
      <c r="AO129" s="17">
        <v>56770.625867237388</v>
      </c>
      <c r="AP129" s="17">
        <v>55510.317972984718</v>
      </c>
      <c r="AQ129" s="17">
        <f>SUM(AM129:AP129)</f>
        <v>222405.25308672327</v>
      </c>
      <c r="AR129" s="17">
        <v>56170.890756863235</v>
      </c>
      <c r="AS129" s="17">
        <v>56850.558535021279</v>
      </c>
      <c r="AT129" s="112">
        <v>59261.022216906174</v>
      </c>
      <c r="AU129" s="112">
        <v>60944.035247866304</v>
      </c>
      <c r="AV129" s="112">
        <f>SUM(AR129:AU129)</f>
        <v>233226.50675665698</v>
      </c>
      <c r="AW129" s="123">
        <v>62193.387970447562</v>
      </c>
      <c r="AX129" s="123">
        <v>64220.892418284144</v>
      </c>
      <c r="AY129" s="123">
        <v>65595.219516035417</v>
      </c>
      <c r="AZ129" s="123">
        <v>66861.20725269489</v>
      </c>
      <c r="BA129" s="123">
        <f>SUM(AW129:AZ129)</f>
        <v>258870.70715746202</v>
      </c>
      <c r="BH129" s="130"/>
      <c r="BI129" s="130"/>
      <c r="BJ129" s="130"/>
      <c r="BK129" s="130"/>
    </row>
    <row r="130" spans="1:63" s="19" customFormat="1" ht="12.95" customHeight="1" x14ac:dyDescent="0.25">
      <c r="A130" s="15"/>
      <c r="B130" s="33">
        <v>2</v>
      </c>
      <c r="C130" s="16" t="s">
        <v>59</v>
      </c>
      <c r="D130" s="17">
        <v>384391.72656992025</v>
      </c>
      <c r="E130" s="17">
        <v>388193.47488326632</v>
      </c>
      <c r="F130" s="17">
        <v>372698.01625543222</v>
      </c>
      <c r="G130" s="17">
        <v>370851.78229138121</v>
      </c>
      <c r="H130" s="17">
        <v>1516135</v>
      </c>
      <c r="I130" s="17">
        <v>398262.25400880497</v>
      </c>
      <c r="J130" s="17">
        <v>388289.78092231223</v>
      </c>
      <c r="K130" s="17">
        <v>401861.97968907142</v>
      </c>
      <c r="L130" s="17">
        <v>408266.98537981149</v>
      </c>
      <c r="M130" s="17">
        <v>1596681</v>
      </c>
      <c r="N130" s="17">
        <v>418585.93518427276</v>
      </c>
      <c r="O130" s="17">
        <v>428546.31057754514</v>
      </c>
      <c r="P130" s="17">
        <v>441327.89686811954</v>
      </c>
      <c r="Q130" s="17">
        <v>440322.85737006238</v>
      </c>
      <c r="R130" s="17">
        <v>1728783</v>
      </c>
      <c r="S130" s="17">
        <v>440020.76902731904</v>
      </c>
      <c r="T130" s="17">
        <v>451328.92464270472</v>
      </c>
      <c r="U130" s="17">
        <v>473642.66927288781</v>
      </c>
      <c r="V130" s="17">
        <v>491697.63705708837</v>
      </c>
      <c r="W130" s="17">
        <v>1856689.9999999998</v>
      </c>
      <c r="X130" s="17">
        <v>482374.99999999406</v>
      </c>
      <c r="Y130" s="17">
        <v>501326.00000001909</v>
      </c>
      <c r="Z130" s="17">
        <v>522268.99999999325</v>
      </c>
      <c r="AA130" s="17">
        <v>524274.99999999366</v>
      </c>
      <c r="AB130" s="17">
        <v>2030245.0000000002</v>
      </c>
      <c r="AC130" s="17">
        <v>527414.14380430989</v>
      </c>
      <c r="AD130" s="17">
        <v>532496.56129348569</v>
      </c>
      <c r="AE130" s="17">
        <v>560518.14230429055</v>
      </c>
      <c r="AF130" s="17">
        <v>577730.15259791422</v>
      </c>
      <c r="AG130" s="17">
        <v>2198159</v>
      </c>
      <c r="AH130" s="17">
        <v>570537.87136234448</v>
      </c>
      <c r="AI130" s="17">
        <v>573674.12189962447</v>
      </c>
      <c r="AJ130" s="17">
        <v>595835.38397088926</v>
      </c>
      <c r="AK130" s="17">
        <v>646200.86319916975</v>
      </c>
      <c r="AL130" s="17">
        <f t="shared" ref="AL130:AL134" si="300">SUM(AH130:AK130)</f>
        <v>2386248.2404320277</v>
      </c>
      <c r="AM130" s="17">
        <v>660417.28218955151</v>
      </c>
      <c r="AN130" s="17">
        <v>663768.77813133295</v>
      </c>
      <c r="AO130" s="17">
        <v>677097.25519621023</v>
      </c>
      <c r="AP130" s="17">
        <v>685628.68061168247</v>
      </c>
      <c r="AQ130" s="17">
        <f t="shared" ref="AQ130:AQ134" si="301">SUM(AM130:AP130)</f>
        <v>2686911.996128777</v>
      </c>
      <c r="AR130" s="17">
        <v>698449.93693912111</v>
      </c>
      <c r="AS130" s="17">
        <v>705224.90132743062</v>
      </c>
      <c r="AT130" s="112">
        <v>737383.15682796144</v>
      </c>
      <c r="AU130" s="112">
        <v>760905.67953077343</v>
      </c>
      <c r="AV130" s="112">
        <f t="shared" ref="AV130:AV134" si="302">SUM(AR130:AU130)</f>
        <v>2901963.6746252864</v>
      </c>
      <c r="AW130" s="123">
        <v>771101.81563648593</v>
      </c>
      <c r="AX130" s="123">
        <v>787603.39449110662</v>
      </c>
      <c r="AY130" s="123">
        <v>803040.42102313228</v>
      </c>
      <c r="AZ130" s="123">
        <v>819261.83752779954</v>
      </c>
      <c r="BA130" s="123">
        <f t="shared" ref="BA130:BA134" si="303">SUM(AW130:AZ130)</f>
        <v>3181007.4686785243</v>
      </c>
      <c r="BH130" s="130"/>
      <c r="BI130" s="130"/>
      <c r="BJ130" s="130"/>
      <c r="BK130" s="130"/>
    </row>
    <row r="131" spans="1:63" s="18" customFormat="1" ht="12.95" customHeight="1" x14ac:dyDescent="0.25">
      <c r="A131" s="15"/>
      <c r="B131" s="33">
        <v>3</v>
      </c>
      <c r="C131" s="16" t="s">
        <v>60</v>
      </c>
      <c r="D131" s="17">
        <v>52103.116619945271</v>
      </c>
      <c r="E131" s="17">
        <v>44441.628966833166</v>
      </c>
      <c r="F131" s="17">
        <v>40423.433520193299</v>
      </c>
      <c r="G131" s="17">
        <v>39997.820893028242</v>
      </c>
      <c r="H131" s="17">
        <v>176966</v>
      </c>
      <c r="I131" s="17">
        <v>39399.625974552793</v>
      </c>
      <c r="J131" s="17">
        <v>41533.304092111415</v>
      </c>
      <c r="K131" s="17">
        <v>49736.664546991495</v>
      </c>
      <c r="L131" s="17">
        <v>47047.405386344311</v>
      </c>
      <c r="M131" s="17">
        <v>177717</v>
      </c>
      <c r="N131" s="17">
        <v>44836</v>
      </c>
      <c r="O131" s="17">
        <v>46053</v>
      </c>
      <c r="P131" s="17">
        <v>46935</v>
      </c>
      <c r="Q131" s="17">
        <v>46694</v>
      </c>
      <c r="R131" s="17">
        <v>184518</v>
      </c>
      <c r="S131" s="17">
        <v>47146.349162769016</v>
      </c>
      <c r="T131" s="17">
        <v>47754.275102176667</v>
      </c>
      <c r="U131" s="17">
        <v>50444.357779318299</v>
      </c>
      <c r="V131" s="17">
        <v>49109.017955736039</v>
      </c>
      <c r="W131" s="17">
        <v>194454</v>
      </c>
      <c r="X131" s="17">
        <v>52775.27388665879</v>
      </c>
      <c r="Y131" s="17">
        <v>54919.011803783906</v>
      </c>
      <c r="Z131" s="17">
        <v>53862.105652798426</v>
      </c>
      <c r="AA131" s="17">
        <v>47104.608656758886</v>
      </c>
      <c r="AB131" s="17">
        <v>208661</v>
      </c>
      <c r="AC131" s="17">
        <v>50490.689516930186</v>
      </c>
      <c r="AD131" s="17">
        <v>55551.688606271309</v>
      </c>
      <c r="AE131" s="17">
        <v>57975.40760266663</v>
      </c>
      <c r="AF131" s="17">
        <v>57119.21427413186</v>
      </c>
      <c r="AG131" s="17">
        <v>221137</v>
      </c>
      <c r="AH131" s="17">
        <v>57390.094621971257</v>
      </c>
      <c r="AI131" s="17">
        <v>58916.396918915227</v>
      </c>
      <c r="AJ131" s="17">
        <v>61075.839403263257</v>
      </c>
      <c r="AK131" s="17">
        <v>59362.119249570955</v>
      </c>
      <c r="AL131" s="17">
        <f t="shared" si="300"/>
        <v>236744.4501937207</v>
      </c>
      <c r="AM131" s="17">
        <v>58762.561845150281</v>
      </c>
      <c r="AN131" s="17">
        <v>59391.321256893389</v>
      </c>
      <c r="AO131" s="17">
        <v>61832.304560551696</v>
      </c>
      <c r="AP131" s="17">
        <v>61640.624416413986</v>
      </c>
      <c r="AQ131" s="17">
        <f t="shared" si="301"/>
        <v>241626.81207900934</v>
      </c>
      <c r="AR131" s="17">
        <v>61634.460353972339</v>
      </c>
      <c r="AS131" s="17">
        <v>62275.458741653667</v>
      </c>
      <c r="AT131" s="112">
        <v>64131.26741215495</v>
      </c>
      <c r="AU131" s="112">
        <v>63829.850455317821</v>
      </c>
      <c r="AV131" s="112">
        <f t="shared" si="302"/>
        <v>251871.0369630988</v>
      </c>
      <c r="AW131" s="123">
        <v>63185.168965719109</v>
      </c>
      <c r="AX131" s="123">
        <v>64410.96124365407</v>
      </c>
      <c r="AY131" s="123">
        <v>66201.585966227649</v>
      </c>
      <c r="AZ131" s="123">
        <v>65327.725031473441</v>
      </c>
      <c r="BA131" s="123">
        <f t="shared" si="303"/>
        <v>259125.44120707427</v>
      </c>
      <c r="BH131" s="130"/>
      <c r="BI131" s="130"/>
      <c r="BJ131" s="130"/>
      <c r="BK131" s="130"/>
    </row>
    <row r="132" spans="1:63" s="19" customFormat="1" ht="12.95" customHeight="1" x14ac:dyDescent="0.25">
      <c r="A132" s="15"/>
      <c r="B132" s="33">
        <v>4</v>
      </c>
      <c r="C132" s="16" t="s">
        <v>61</v>
      </c>
      <c r="D132" s="17">
        <v>43157.468215219415</v>
      </c>
      <c r="E132" s="17">
        <v>41119.701904356283</v>
      </c>
      <c r="F132" s="17">
        <v>53611.908135627353</v>
      </c>
      <c r="G132" s="17">
        <v>61321.921744796942</v>
      </c>
      <c r="H132" s="17">
        <v>199210.99999999997</v>
      </c>
      <c r="I132" s="17">
        <v>49717.065203486251</v>
      </c>
      <c r="J132" s="17">
        <v>50348.184333983387</v>
      </c>
      <c r="K132" s="17">
        <v>54232.543074867201</v>
      </c>
      <c r="L132" s="17">
        <v>54856.207387663155</v>
      </c>
      <c r="M132" s="17">
        <v>209154</v>
      </c>
      <c r="N132" s="17">
        <v>50639.771627418013</v>
      </c>
      <c r="O132" s="17">
        <v>53585.760258664843</v>
      </c>
      <c r="P132" s="17">
        <v>57320.803013983277</v>
      </c>
      <c r="Q132" s="17">
        <v>58274.665099933874</v>
      </c>
      <c r="R132" s="17">
        <v>219821</v>
      </c>
      <c r="S132" s="17">
        <v>56867.442791557129</v>
      </c>
      <c r="T132" s="17">
        <v>57380.297532314835</v>
      </c>
      <c r="U132" s="17">
        <v>62579.888058981371</v>
      </c>
      <c r="V132" s="17">
        <v>58213.371617146651</v>
      </c>
      <c r="W132" s="17">
        <v>235040.99999999997</v>
      </c>
      <c r="X132" s="17">
        <v>57883.91050319725</v>
      </c>
      <c r="Y132" s="17">
        <v>58732.380608057996</v>
      </c>
      <c r="Z132" s="17">
        <v>62288.008809200161</v>
      </c>
      <c r="AA132" s="17">
        <v>63991.700079544615</v>
      </c>
      <c r="AB132" s="17">
        <v>242896.00000000003</v>
      </c>
      <c r="AC132" s="17">
        <v>61167.175305543824</v>
      </c>
      <c r="AD132" s="17">
        <v>59636.697002181725</v>
      </c>
      <c r="AE132" s="17">
        <v>66440.462655172771</v>
      </c>
      <c r="AF132" s="17">
        <v>70175.665037101702</v>
      </c>
      <c r="AG132" s="17">
        <v>257420</v>
      </c>
      <c r="AH132" s="17">
        <v>66437.694613804953</v>
      </c>
      <c r="AI132" s="17">
        <v>67018.061991175055</v>
      </c>
      <c r="AJ132" s="17">
        <v>68418.739486790611</v>
      </c>
      <c r="AK132" s="17">
        <v>69253.448108529454</v>
      </c>
      <c r="AL132" s="17">
        <f t="shared" si="300"/>
        <v>271127.94420030009</v>
      </c>
      <c r="AM132" s="17">
        <v>69371.178970313951</v>
      </c>
      <c r="AN132" s="17">
        <v>71313.571981482746</v>
      </c>
      <c r="AO132" s="17">
        <v>72789.762921499438</v>
      </c>
      <c r="AP132" s="17">
        <v>73139.153783522634</v>
      </c>
      <c r="AQ132" s="17">
        <f t="shared" si="301"/>
        <v>286613.66765681875</v>
      </c>
      <c r="AR132" s="17">
        <v>73190.351191171096</v>
      </c>
      <c r="AS132" s="17">
        <v>73944.211808440159</v>
      </c>
      <c r="AT132" s="112">
        <v>75741.056155385246</v>
      </c>
      <c r="AU132" s="112">
        <v>77051.376426873408</v>
      </c>
      <c r="AV132" s="112">
        <f t="shared" si="302"/>
        <v>299926.99558186991</v>
      </c>
      <c r="AW132" s="123">
        <v>77089.902115086836</v>
      </c>
      <c r="AX132" s="123">
        <v>78755.044000772716</v>
      </c>
      <c r="AY132" s="123">
        <v>79802.486085982979</v>
      </c>
      <c r="AZ132" s="123">
        <v>80313.221996933265</v>
      </c>
      <c r="BA132" s="123">
        <f t="shared" si="303"/>
        <v>315960.65419877582</v>
      </c>
      <c r="BH132" s="130"/>
      <c r="BI132" s="130"/>
      <c r="BJ132" s="130"/>
      <c r="BK132" s="130"/>
    </row>
    <row r="133" spans="1:63" s="18" customFormat="1" ht="12.95" customHeight="1" x14ac:dyDescent="0.25">
      <c r="A133" s="15"/>
      <c r="B133" s="33">
        <v>5</v>
      </c>
      <c r="C133" s="16" t="s">
        <v>62</v>
      </c>
      <c r="D133" s="17">
        <v>130583.57772023823</v>
      </c>
      <c r="E133" s="17">
        <v>105907.99121217798</v>
      </c>
      <c r="F133" s="17">
        <v>99201.220935995952</v>
      </c>
      <c r="G133" s="17">
        <v>99873.210131587854</v>
      </c>
      <c r="H133" s="17">
        <v>435566.00000000006</v>
      </c>
      <c r="I133" s="17">
        <v>103529.95547988919</v>
      </c>
      <c r="J133" s="17">
        <v>115066.86442412541</v>
      </c>
      <c r="K133" s="17">
        <v>126888.54511101234</v>
      </c>
      <c r="L133" s="17">
        <v>144524.63498497303</v>
      </c>
      <c r="M133" s="17">
        <v>490010</v>
      </c>
      <c r="N133" s="17">
        <v>130970.79353626208</v>
      </c>
      <c r="O133" s="17">
        <v>136618.1343065704</v>
      </c>
      <c r="P133" s="17">
        <v>140378.78911214715</v>
      </c>
      <c r="Q133" s="17">
        <v>141614.28304502039</v>
      </c>
      <c r="R133" s="17">
        <v>549582</v>
      </c>
      <c r="S133" s="17">
        <v>153732.46453281949</v>
      </c>
      <c r="T133" s="17">
        <v>164510.38448181923</v>
      </c>
      <c r="U133" s="17">
        <v>160252.96205448464</v>
      </c>
      <c r="V133" s="17">
        <v>170205.18893087673</v>
      </c>
      <c r="W133" s="17">
        <v>648701</v>
      </c>
      <c r="X133" s="17">
        <v>168654.90117317994</v>
      </c>
      <c r="Y133" s="17">
        <v>165583.79884354342</v>
      </c>
      <c r="Z133" s="17">
        <v>175839.29992501333</v>
      </c>
      <c r="AA133" s="17">
        <v>176084.00005826325</v>
      </c>
      <c r="AB133" s="17">
        <v>686162</v>
      </c>
      <c r="AC133" s="17">
        <v>179990.38571258564</v>
      </c>
      <c r="AD133" s="17">
        <v>178305.35996989769</v>
      </c>
      <c r="AE133" s="17">
        <v>182777.38017741308</v>
      </c>
      <c r="AF133" s="17">
        <v>186420.87414010358</v>
      </c>
      <c r="AG133" s="17">
        <v>727494</v>
      </c>
      <c r="AH133" s="17">
        <v>183349.44031678166</v>
      </c>
      <c r="AI133" s="17">
        <v>186331.68532803745</v>
      </c>
      <c r="AJ133" s="17">
        <v>191495.19509012817</v>
      </c>
      <c r="AK133" s="17">
        <v>195658.83186276749</v>
      </c>
      <c r="AL133" s="17">
        <f t="shared" si="300"/>
        <v>756835.15259771468</v>
      </c>
      <c r="AM133" s="17">
        <v>198437.18727521878</v>
      </c>
      <c r="AN133" s="17">
        <v>205898.42551676699</v>
      </c>
      <c r="AO133" s="17">
        <v>209728.13623137886</v>
      </c>
      <c r="AP133" s="17">
        <v>212957.94952934209</v>
      </c>
      <c r="AQ133" s="17">
        <f t="shared" si="301"/>
        <v>827021.69855270674</v>
      </c>
      <c r="AR133" s="17">
        <v>215130.12061454137</v>
      </c>
      <c r="AS133" s="17">
        <v>219949.0353163071</v>
      </c>
      <c r="AT133" s="112">
        <v>226217.58282282183</v>
      </c>
      <c r="AU133" s="112">
        <v>232868.37975781277</v>
      </c>
      <c r="AV133" s="112">
        <f t="shared" si="302"/>
        <v>894165.11851148307</v>
      </c>
      <c r="AW133" s="123">
        <v>235476.50561110026</v>
      </c>
      <c r="AX133" s="123">
        <v>242164.0383704555</v>
      </c>
      <c r="AY133" s="123">
        <v>247128.40115704981</v>
      </c>
      <c r="AZ133" s="123">
        <v>253010.05710458758</v>
      </c>
      <c r="BA133" s="123">
        <f t="shared" si="303"/>
        <v>977779.0022431931</v>
      </c>
      <c r="BH133" s="130"/>
      <c r="BI133" s="130"/>
      <c r="BJ133" s="130"/>
      <c r="BK133" s="130"/>
    </row>
    <row r="134" spans="1:63" s="19" customFormat="1" ht="12.95" customHeight="1" x14ac:dyDescent="0.25">
      <c r="A134" s="15"/>
      <c r="B134" s="33">
        <v>6</v>
      </c>
      <c r="C134" s="16" t="s">
        <v>63</v>
      </c>
      <c r="D134" s="17">
        <v>103402.90265903367</v>
      </c>
      <c r="E134" s="17">
        <v>97174.845958435995</v>
      </c>
      <c r="F134" s="17">
        <v>96509.734853567948</v>
      </c>
      <c r="G134" s="17">
        <v>96370.516528962427</v>
      </c>
      <c r="H134" s="17">
        <v>393458.00000000006</v>
      </c>
      <c r="I134" s="17">
        <v>94005.709822311226</v>
      </c>
      <c r="J134" s="17">
        <v>100016.25451799348</v>
      </c>
      <c r="K134" s="17">
        <v>108247.35468933085</v>
      </c>
      <c r="L134" s="17">
        <v>105484.68097036451</v>
      </c>
      <c r="M134" s="17">
        <v>407754.00000000012</v>
      </c>
      <c r="N134" s="17">
        <v>97836.000049721581</v>
      </c>
      <c r="O134" s="17">
        <v>103821.00005145131</v>
      </c>
      <c r="P134" s="17">
        <v>109919.99994608598</v>
      </c>
      <c r="Q134" s="17">
        <v>108899.99995274114</v>
      </c>
      <c r="R134" s="17">
        <v>420477</v>
      </c>
      <c r="S134" s="17">
        <v>111962.48697385482</v>
      </c>
      <c r="T134" s="17">
        <v>113317.68533952461</v>
      </c>
      <c r="U134" s="17">
        <v>112524.39846984406</v>
      </c>
      <c r="V134" s="17">
        <v>110385.42921677655</v>
      </c>
      <c r="W134" s="17">
        <v>448190.00000000006</v>
      </c>
      <c r="X134" s="17">
        <v>119055.8049349778</v>
      </c>
      <c r="Y134" s="17">
        <v>120937.59519513628</v>
      </c>
      <c r="Z134" s="17">
        <v>120526.84761481818</v>
      </c>
      <c r="AA134" s="17">
        <v>115044.75225506778</v>
      </c>
      <c r="AB134" s="17">
        <v>475565</v>
      </c>
      <c r="AC134" s="17">
        <v>120479.35482665943</v>
      </c>
      <c r="AD134" s="17">
        <v>129018.61340659189</v>
      </c>
      <c r="AE134" s="17">
        <v>130036.38123418507</v>
      </c>
      <c r="AF134" s="17">
        <v>131101.65053256362</v>
      </c>
      <c r="AG134" s="17">
        <v>510636</v>
      </c>
      <c r="AH134" s="17">
        <v>129089.04843217526</v>
      </c>
      <c r="AI134" s="17">
        <v>129414.33164011457</v>
      </c>
      <c r="AJ134" s="17">
        <v>133279.57148164636</v>
      </c>
      <c r="AK134" s="17">
        <v>133362.11571734832</v>
      </c>
      <c r="AL134" s="17">
        <f t="shared" si="300"/>
        <v>525145.06727128453</v>
      </c>
      <c r="AM134" s="17">
        <v>133442.13298677874</v>
      </c>
      <c r="AN134" s="17">
        <v>135630.58396776192</v>
      </c>
      <c r="AO134" s="17">
        <v>139685.93842839802</v>
      </c>
      <c r="AP134" s="17">
        <v>139839.59296066922</v>
      </c>
      <c r="AQ134" s="17">
        <f t="shared" si="301"/>
        <v>548598.24834360788</v>
      </c>
      <c r="AR134" s="17">
        <v>139853.5769199653</v>
      </c>
      <c r="AS134" s="17">
        <v>141601.74663146489</v>
      </c>
      <c r="AT134" s="112">
        <v>143612.49143363169</v>
      </c>
      <c r="AU134" s="112">
        <v>144517.25012966356</v>
      </c>
      <c r="AV134" s="112">
        <f t="shared" si="302"/>
        <v>569585.06511472538</v>
      </c>
      <c r="AW134" s="123">
        <v>144546.1535796895</v>
      </c>
      <c r="AX134" s="123">
        <v>146902.25588303845</v>
      </c>
      <c r="AY134" s="123">
        <v>148606.32205128169</v>
      </c>
      <c r="AZ134" s="123">
        <v>148977.8378564099</v>
      </c>
      <c r="BA134" s="123">
        <f t="shared" si="303"/>
        <v>589032.56937041949</v>
      </c>
      <c r="BH134" s="130"/>
      <c r="BI134" s="130"/>
      <c r="BJ134" s="130"/>
      <c r="BK134" s="130"/>
    </row>
    <row r="135" spans="1:63" s="22" customFormat="1" ht="12.95" customHeight="1" x14ac:dyDescent="0.25">
      <c r="A135" s="20" t="s">
        <v>3</v>
      </c>
      <c r="B135" s="34" t="s">
        <v>64</v>
      </c>
      <c r="C135" s="12"/>
      <c r="D135" s="21">
        <f>D136+D137</f>
        <v>454297.48582174664</v>
      </c>
      <c r="E135" s="21">
        <f t="shared" ref="E135:AB135" si="304">E136+E137</f>
        <v>458428.72168522596</v>
      </c>
      <c r="F135" s="21">
        <f t="shared" si="304"/>
        <v>476538.17489977309</v>
      </c>
      <c r="G135" s="21">
        <f t="shared" si="304"/>
        <v>480195.61759325431</v>
      </c>
      <c r="H135" s="21">
        <f t="shared" si="304"/>
        <v>1869460</v>
      </c>
      <c r="I135" s="21">
        <f t="shared" si="304"/>
        <v>499931.12225104129</v>
      </c>
      <c r="J135" s="21">
        <f t="shared" si="304"/>
        <v>481016.17642590601</v>
      </c>
      <c r="K135" s="21">
        <f t="shared" si="304"/>
        <v>497415.51343592466</v>
      </c>
      <c r="L135" s="21">
        <f t="shared" si="304"/>
        <v>502123.18788712815</v>
      </c>
      <c r="M135" s="21">
        <f t="shared" si="304"/>
        <v>1980486</v>
      </c>
      <c r="N135" s="21">
        <f t="shared" si="304"/>
        <v>521314.33199447859</v>
      </c>
      <c r="O135" s="21">
        <f t="shared" si="304"/>
        <v>525625.04472135077</v>
      </c>
      <c r="P135" s="21">
        <f t="shared" si="304"/>
        <v>538105.25776655111</v>
      </c>
      <c r="Q135" s="21">
        <f t="shared" si="304"/>
        <v>541723.3655176193</v>
      </c>
      <c r="R135" s="21">
        <f t="shared" si="304"/>
        <v>2126768</v>
      </c>
      <c r="S135" s="21">
        <f t="shared" si="304"/>
        <v>546859.70274679153</v>
      </c>
      <c r="T135" s="21">
        <f t="shared" si="304"/>
        <v>558425.65163214854</v>
      </c>
      <c r="U135" s="21">
        <f t="shared" si="304"/>
        <v>570486.05603105761</v>
      </c>
      <c r="V135" s="21">
        <f t="shared" si="304"/>
        <v>645901.58959000232</v>
      </c>
      <c r="W135" s="21">
        <f t="shared" si="304"/>
        <v>2321673</v>
      </c>
      <c r="X135" s="21">
        <f t="shared" si="304"/>
        <v>602494.62945874571</v>
      </c>
      <c r="Y135" s="21">
        <f t="shared" si="304"/>
        <v>617584.55592341512</v>
      </c>
      <c r="Z135" s="21">
        <f t="shared" si="304"/>
        <v>631050.43033157475</v>
      </c>
      <c r="AA135" s="21">
        <f t="shared" si="304"/>
        <v>678690.38428626419</v>
      </c>
      <c r="AB135" s="21">
        <f t="shared" si="304"/>
        <v>2529820</v>
      </c>
      <c r="AC135" s="21">
        <v>641699.49161786074</v>
      </c>
      <c r="AD135" s="21">
        <v>651283.58185054315</v>
      </c>
      <c r="AE135" s="21">
        <v>657508.93458377686</v>
      </c>
      <c r="AF135" s="21">
        <v>655279.99194781925</v>
      </c>
      <c r="AG135" s="21">
        <v>2605772</v>
      </c>
      <c r="AH135" s="21">
        <f>SUM(AH136:AH137)</f>
        <v>670859.85136956209</v>
      </c>
      <c r="AI135" s="21">
        <f t="shared" ref="AI135:AK135" si="305">SUM(AI136:AI137)</f>
        <v>683972.93116891501</v>
      </c>
      <c r="AJ135" s="21">
        <f t="shared" si="305"/>
        <v>691727.0067019402</v>
      </c>
      <c r="AK135" s="21">
        <f t="shared" si="305"/>
        <v>706026.57164623123</v>
      </c>
      <c r="AL135" s="21">
        <f>SUM(AH135:AK135)</f>
        <v>2752586.3608866483</v>
      </c>
      <c r="AM135" s="21">
        <f>SUM(AM136:AM137)</f>
        <v>719906.50650472892</v>
      </c>
      <c r="AN135" s="21">
        <f t="shared" ref="AN135:AP135" si="306">SUM(AN136:AN137)</f>
        <v>741828.8977718919</v>
      </c>
      <c r="AO135" s="21">
        <f t="shared" si="306"/>
        <v>769921.98319931806</v>
      </c>
      <c r="AP135" s="21">
        <f t="shared" si="306"/>
        <v>792652.3335732189</v>
      </c>
      <c r="AQ135" s="21">
        <f>SUM(AM135:AP135)</f>
        <v>3024309.7210491579</v>
      </c>
      <c r="AR135" s="21">
        <f>SUM(AR136:AR137)</f>
        <v>802971.91432073363</v>
      </c>
      <c r="AS135" s="21">
        <f t="shared" ref="AS135:AU135" si="307">SUM(AS136:AS137)</f>
        <v>833007.95597577794</v>
      </c>
      <c r="AT135" s="21">
        <f t="shared" si="307"/>
        <v>840514.1475179767</v>
      </c>
      <c r="AU135" s="21">
        <f t="shared" si="307"/>
        <v>855407.74317280855</v>
      </c>
      <c r="AV135" s="113">
        <f t="shared" ref="AV135" si="308">SUM(AV136:AV137)</f>
        <v>3331901.7609872962</v>
      </c>
      <c r="AW135" s="124">
        <f>SUM(AW136:AW137)</f>
        <v>862326.13484309067</v>
      </c>
      <c r="AX135" s="124">
        <f>SUM(AX136:AX137)</f>
        <v>887089.81286529149</v>
      </c>
      <c r="AY135" s="124">
        <f>SUM(AY136:AY137)</f>
        <v>914805.74757274636</v>
      </c>
      <c r="AZ135" s="124">
        <f>SUM(AZ136:AZ137)</f>
        <v>939156.63138618437</v>
      </c>
      <c r="BA135" s="124">
        <f>SUM(AW135:AZ135)</f>
        <v>3603378.3266673125</v>
      </c>
      <c r="BH135" s="130"/>
      <c r="BI135" s="130"/>
      <c r="BJ135" s="130"/>
      <c r="BK135" s="130"/>
    </row>
    <row r="136" spans="1:63" s="19" customFormat="1" ht="12.95" customHeight="1" x14ac:dyDescent="0.25">
      <c r="A136" s="15"/>
      <c r="B136" s="33">
        <v>1</v>
      </c>
      <c r="C136" s="16" t="s">
        <v>65</v>
      </c>
      <c r="D136" s="17">
        <v>53363.485821746668</v>
      </c>
      <c r="E136" s="17">
        <v>52734.721685225944</v>
      </c>
      <c r="F136" s="17">
        <v>54901.174899773061</v>
      </c>
      <c r="G136" s="17">
        <v>53583.617593254312</v>
      </c>
      <c r="H136" s="17">
        <v>214583</v>
      </c>
      <c r="I136" s="17">
        <v>57388.879442607176</v>
      </c>
      <c r="J136" s="17">
        <v>55346.134347029591</v>
      </c>
      <c r="K136" s="17">
        <v>57282.162852699781</v>
      </c>
      <c r="L136" s="17">
        <v>55928.823357663481</v>
      </c>
      <c r="M136" s="17">
        <v>225946</v>
      </c>
      <c r="N136" s="17">
        <v>59055.332056965221</v>
      </c>
      <c r="O136" s="17">
        <v>59986.044668107163</v>
      </c>
      <c r="P136" s="17">
        <v>60778.257707243225</v>
      </c>
      <c r="Q136" s="17">
        <v>62064.36556768437</v>
      </c>
      <c r="R136" s="17">
        <v>241884</v>
      </c>
      <c r="S136" s="17">
        <v>59569.603121841334</v>
      </c>
      <c r="T136" s="17">
        <v>63156.816833973906</v>
      </c>
      <c r="U136" s="17">
        <v>63469.26271406508</v>
      </c>
      <c r="V136" s="17">
        <v>78997.317330119695</v>
      </c>
      <c r="W136" s="17">
        <v>265193</v>
      </c>
      <c r="X136" s="17">
        <v>70903.745532662011</v>
      </c>
      <c r="Y136" s="17">
        <v>72604.878434949729</v>
      </c>
      <c r="Z136" s="17">
        <v>69955.526808666531</v>
      </c>
      <c r="AA136" s="17">
        <v>77412.849223721714</v>
      </c>
      <c r="AB136" s="17">
        <v>290877</v>
      </c>
      <c r="AC136" s="17">
        <v>72826.928211874081</v>
      </c>
      <c r="AD136" s="17">
        <v>77794.070334322212</v>
      </c>
      <c r="AE136" s="17">
        <v>79359.067678092208</v>
      </c>
      <c r="AF136" s="17">
        <v>82159.933775711528</v>
      </c>
      <c r="AG136" s="17">
        <v>312140</v>
      </c>
      <c r="AH136" s="17">
        <v>82368.589436562208</v>
      </c>
      <c r="AI136" s="17">
        <v>84393.434576825894</v>
      </c>
      <c r="AJ136" s="17">
        <v>85452.24570320583</v>
      </c>
      <c r="AK136" s="17">
        <v>86474.393381624483</v>
      </c>
      <c r="AL136" s="17">
        <f t="shared" ref="AL136:AL138" si="309">SUM(AH136:AK136)</f>
        <v>338688.66309821839</v>
      </c>
      <c r="AM136" s="17">
        <v>88273.060763962276</v>
      </c>
      <c r="AN136" s="17">
        <v>88467.26149764299</v>
      </c>
      <c r="AO136" s="17">
        <v>89511.175183315179</v>
      </c>
      <c r="AP136" s="17">
        <v>98361.145073689549</v>
      </c>
      <c r="AQ136" s="17">
        <f>SUM(AM136:AP136)</f>
        <v>364612.64251861</v>
      </c>
      <c r="AR136" s="17">
        <v>101390.6683419592</v>
      </c>
      <c r="AS136" s="17">
        <v>105608.52014498471</v>
      </c>
      <c r="AT136" s="112">
        <v>95533.467323153163</v>
      </c>
      <c r="AU136" s="112">
        <v>99870.686739624318</v>
      </c>
      <c r="AV136" s="112">
        <f>SUM(AR136:AU136)</f>
        <v>402403.34254972136</v>
      </c>
      <c r="AW136" s="123">
        <v>101878.08754309078</v>
      </c>
      <c r="AX136" s="123">
        <v>104740.86180305162</v>
      </c>
      <c r="AY136" s="123">
        <v>107914.50991568409</v>
      </c>
      <c r="AZ136" s="123">
        <v>113731.10200013946</v>
      </c>
      <c r="BA136" s="123">
        <f>SUM(AW136:AZ136)</f>
        <v>428264.56126196595</v>
      </c>
      <c r="BH136" s="130"/>
      <c r="BI136" s="130"/>
      <c r="BJ136" s="130"/>
      <c r="BK136" s="130"/>
    </row>
    <row r="137" spans="1:63" s="18" customFormat="1" ht="12.95" customHeight="1" x14ac:dyDescent="0.25">
      <c r="A137" s="15"/>
      <c r="B137" s="33">
        <v>2</v>
      </c>
      <c r="C137" s="16" t="s">
        <v>66</v>
      </c>
      <c r="D137" s="17">
        <v>400934</v>
      </c>
      <c r="E137" s="17">
        <v>405694</v>
      </c>
      <c r="F137" s="17">
        <v>421637</v>
      </c>
      <c r="G137" s="17">
        <v>426612</v>
      </c>
      <c r="H137" s="17">
        <v>1654877</v>
      </c>
      <c r="I137" s="17">
        <v>442542.24280843412</v>
      </c>
      <c r="J137" s="17">
        <v>425670.0420788764</v>
      </c>
      <c r="K137" s="17">
        <v>440133.35058322485</v>
      </c>
      <c r="L137" s="17">
        <v>446194.36452946468</v>
      </c>
      <c r="M137" s="17">
        <v>1754540</v>
      </c>
      <c r="N137" s="17">
        <v>462258.99993751338</v>
      </c>
      <c r="O137" s="17">
        <v>465639.00005324365</v>
      </c>
      <c r="P137" s="17">
        <v>477327.00005930784</v>
      </c>
      <c r="Q137" s="17">
        <v>479658.99994993495</v>
      </c>
      <c r="R137" s="17">
        <v>1884883.9999999998</v>
      </c>
      <c r="S137" s="17">
        <v>487290.09962495021</v>
      </c>
      <c r="T137" s="17">
        <v>495268.83479817462</v>
      </c>
      <c r="U137" s="17">
        <v>507016.79331699252</v>
      </c>
      <c r="V137" s="17">
        <v>566904.27225988265</v>
      </c>
      <c r="W137" s="17">
        <v>2056480</v>
      </c>
      <c r="X137" s="17">
        <v>531590.88392608368</v>
      </c>
      <c r="Y137" s="17">
        <v>544979.67748846544</v>
      </c>
      <c r="Z137" s="17">
        <v>561094.90352290822</v>
      </c>
      <c r="AA137" s="17">
        <v>601277.53506254253</v>
      </c>
      <c r="AB137" s="17">
        <v>2238943</v>
      </c>
      <c r="AC137" s="17">
        <v>568872.56340598664</v>
      </c>
      <c r="AD137" s="17">
        <v>573489.51151622098</v>
      </c>
      <c r="AE137" s="17">
        <v>578149.8669056847</v>
      </c>
      <c r="AF137" s="17">
        <v>573120.05817210767</v>
      </c>
      <c r="AG137" s="17">
        <v>2293632</v>
      </c>
      <c r="AH137" s="17">
        <v>588491.26193299994</v>
      </c>
      <c r="AI137" s="17">
        <v>599579.49659208907</v>
      </c>
      <c r="AJ137" s="17">
        <v>606274.76099873439</v>
      </c>
      <c r="AK137" s="17">
        <v>619552.17826460674</v>
      </c>
      <c r="AL137" s="17">
        <f t="shared" si="309"/>
        <v>2413897.6977884299</v>
      </c>
      <c r="AM137" s="17">
        <v>631633.44574076659</v>
      </c>
      <c r="AN137" s="17">
        <v>653361.63627424894</v>
      </c>
      <c r="AO137" s="17">
        <v>680410.80801600288</v>
      </c>
      <c r="AP137" s="17">
        <v>694291.18849952938</v>
      </c>
      <c r="AQ137" s="17">
        <f t="shared" ref="AQ137:AQ138" si="310">SUM(AM137:AP137)</f>
        <v>2659697.0785305481</v>
      </c>
      <c r="AR137" s="17">
        <v>701581.24597877439</v>
      </c>
      <c r="AS137" s="17">
        <v>727399.43583079323</v>
      </c>
      <c r="AT137" s="112">
        <v>744980.68019482354</v>
      </c>
      <c r="AU137" s="112">
        <v>755537.05643318419</v>
      </c>
      <c r="AV137" s="112">
        <f t="shared" ref="AV137:AV138" si="311">SUM(AR137:AU137)</f>
        <v>2929498.418437575</v>
      </c>
      <c r="AW137" s="123">
        <v>760448.04729999986</v>
      </c>
      <c r="AX137" s="123">
        <v>782348.95106223982</v>
      </c>
      <c r="AY137" s="123">
        <v>806891.23765706224</v>
      </c>
      <c r="AZ137" s="123">
        <v>825425.52938604495</v>
      </c>
      <c r="BA137" s="123">
        <f t="shared" ref="BA137:BA138" si="312">SUM(AW137:AZ137)</f>
        <v>3175113.7654053471</v>
      </c>
      <c r="BH137" s="130"/>
      <c r="BI137" s="130"/>
      <c r="BJ137" s="130"/>
      <c r="BK137" s="130"/>
    </row>
    <row r="138" spans="1:63" s="14" customFormat="1" ht="12.95" customHeight="1" x14ac:dyDescent="0.25">
      <c r="A138" s="20" t="s">
        <v>67</v>
      </c>
      <c r="B138" s="34" t="s">
        <v>68</v>
      </c>
      <c r="C138" s="12"/>
      <c r="D138" s="21">
        <v>980000.92384723469</v>
      </c>
      <c r="E138" s="21">
        <v>1100249.413474282</v>
      </c>
      <c r="F138" s="21">
        <v>1221334.1603749231</v>
      </c>
      <c r="G138" s="21">
        <v>1355355.5023035605</v>
      </c>
      <c r="H138" s="21">
        <v>4656940</v>
      </c>
      <c r="I138" s="21">
        <v>1221316.102787151</v>
      </c>
      <c r="J138" s="21">
        <v>1251324.2211655867</v>
      </c>
      <c r="K138" s="21">
        <v>1319274.270434187</v>
      </c>
      <c r="L138" s="21">
        <v>1400599.4056130757</v>
      </c>
      <c r="M138" s="21">
        <v>5192514.0000000009</v>
      </c>
      <c r="N138" s="21">
        <v>1297847.0001196191</v>
      </c>
      <c r="O138" s="21">
        <v>1366113.9999021685</v>
      </c>
      <c r="P138" s="21">
        <v>1417343.999893697</v>
      </c>
      <c r="Q138" s="21">
        <v>1455025.000084515</v>
      </c>
      <c r="R138" s="21">
        <v>5536329.9999999991</v>
      </c>
      <c r="S138" s="21">
        <v>1440469.0026883797</v>
      </c>
      <c r="T138" s="21">
        <v>1415743.7437777887</v>
      </c>
      <c r="U138" s="21">
        <v>1481905.2728085592</v>
      </c>
      <c r="V138" s="21">
        <v>1598674.9807252714</v>
      </c>
      <c r="W138" s="21">
        <v>5936792.9999999991</v>
      </c>
      <c r="X138" s="21">
        <v>1557038.3846068429</v>
      </c>
      <c r="Y138" s="21">
        <v>1529977.2812533039</v>
      </c>
      <c r="Z138" s="21">
        <v>1650964.654310127</v>
      </c>
      <c r="AA138" s="21">
        <v>1692344.6798297265</v>
      </c>
      <c r="AB138" s="21">
        <v>6430325</v>
      </c>
      <c r="AC138" s="21">
        <v>1665396.6245367825</v>
      </c>
      <c r="AD138" s="21">
        <v>1682976.3651244121</v>
      </c>
      <c r="AE138" s="21">
        <v>1728694.5543041625</v>
      </c>
      <c r="AF138" s="21">
        <v>1746674.4560346431</v>
      </c>
      <c r="AG138" s="21">
        <v>6823742</v>
      </c>
      <c r="AH138" s="21">
        <v>1794647.9364</v>
      </c>
      <c r="AI138" s="21">
        <v>1815242.987037997</v>
      </c>
      <c r="AJ138" s="21">
        <v>1860221.8747847355</v>
      </c>
      <c r="AK138" s="21">
        <v>1910522.274278915</v>
      </c>
      <c r="AL138" s="21">
        <f t="shared" si="309"/>
        <v>7380635.0725016464</v>
      </c>
      <c r="AM138" s="21">
        <v>1945484.8318982192</v>
      </c>
      <c r="AN138" s="21">
        <v>1988090.9497167899</v>
      </c>
      <c r="AO138" s="21">
        <v>2045347.9690686334</v>
      </c>
      <c r="AP138" s="21">
        <v>2042484.4819119372</v>
      </c>
      <c r="AQ138" s="21">
        <f t="shared" si="310"/>
        <v>8021408.2325955797</v>
      </c>
      <c r="AR138" s="21">
        <v>2065973.0534539246</v>
      </c>
      <c r="AS138" s="21">
        <v>2118448.7690116544</v>
      </c>
      <c r="AT138" s="113">
        <v>2179248.2486822889</v>
      </c>
      <c r="AU138" s="113">
        <v>2208886.0248643677</v>
      </c>
      <c r="AV138" s="113">
        <f t="shared" si="311"/>
        <v>8572556.0960122366</v>
      </c>
      <c r="AW138" s="124">
        <v>2236497.1001751726</v>
      </c>
      <c r="AX138" s="124">
        <v>2300460.9172401829</v>
      </c>
      <c r="AY138" s="124">
        <v>2364183.6846477357</v>
      </c>
      <c r="AZ138" s="124">
        <v>2393735.9807058321</v>
      </c>
      <c r="BA138" s="124">
        <f t="shared" si="312"/>
        <v>9294877.6827689223</v>
      </c>
      <c r="BH138" s="130"/>
      <c r="BI138" s="130"/>
      <c r="BJ138" s="130"/>
      <c r="BK138" s="130"/>
    </row>
    <row r="139" spans="1:63" s="22" customFormat="1" ht="12.95" customHeight="1" x14ac:dyDescent="0.25">
      <c r="A139" s="20" t="s">
        <v>69</v>
      </c>
      <c r="B139" s="34" t="s">
        <v>70</v>
      </c>
      <c r="C139" s="12"/>
      <c r="D139" s="21">
        <f>D140+D141+D142+D143</f>
        <v>1005382.0957729402</v>
      </c>
      <c r="E139" s="21">
        <f t="shared" ref="E139:AB139" si="313">E140+E141+E142+E143</f>
        <v>1010107.2675155977</v>
      </c>
      <c r="F139" s="21">
        <f t="shared" si="313"/>
        <v>1018560.1877909849</v>
      </c>
      <c r="G139" s="21">
        <f t="shared" si="313"/>
        <v>1029118.7626620258</v>
      </c>
      <c r="H139" s="21">
        <f t="shared" si="313"/>
        <v>4063168.3137415489</v>
      </c>
      <c r="I139" s="21">
        <f t="shared" si="313"/>
        <v>1052130.4014386116</v>
      </c>
      <c r="J139" s="21">
        <f t="shared" si="313"/>
        <v>1073862.0320204727</v>
      </c>
      <c r="K139" s="21">
        <f t="shared" si="313"/>
        <v>1097815.9724555397</v>
      </c>
      <c r="L139" s="21">
        <f t="shared" si="313"/>
        <v>1052777.4764624527</v>
      </c>
      <c r="M139" s="21">
        <f t="shared" si="313"/>
        <v>4276585.8823770769</v>
      </c>
      <c r="N139" s="21">
        <f t="shared" si="313"/>
        <v>1061434.1364749577</v>
      </c>
      <c r="O139" s="21">
        <f t="shared" si="313"/>
        <v>1103292.8166714224</v>
      </c>
      <c r="P139" s="21">
        <f t="shared" si="313"/>
        <v>1137438.6925355846</v>
      </c>
      <c r="Q139" s="21">
        <f t="shared" si="313"/>
        <v>1118037.713531835</v>
      </c>
      <c r="R139" s="21">
        <f t="shared" si="313"/>
        <v>4420203.3592137992</v>
      </c>
      <c r="S139" s="21">
        <f t="shared" si="313"/>
        <v>1190437.4318728866</v>
      </c>
      <c r="T139" s="21">
        <f t="shared" si="313"/>
        <v>1245715.7901996514</v>
      </c>
      <c r="U139" s="21">
        <f t="shared" si="313"/>
        <v>1189636.4575298897</v>
      </c>
      <c r="V139" s="21">
        <f t="shared" si="313"/>
        <v>1171973.9603465667</v>
      </c>
      <c r="W139" s="21">
        <f t="shared" si="313"/>
        <v>4797763.6399489939</v>
      </c>
      <c r="X139" s="21">
        <f t="shared" si="313"/>
        <v>1299224.2741980006</v>
      </c>
      <c r="Y139" s="21">
        <f t="shared" si="313"/>
        <v>1393437.437595309</v>
      </c>
      <c r="Z139" s="21">
        <f t="shared" si="313"/>
        <v>1443700.3553852141</v>
      </c>
      <c r="AA139" s="21">
        <f t="shared" si="313"/>
        <v>1441557.6030223349</v>
      </c>
      <c r="AB139" s="21">
        <f t="shared" si="313"/>
        <v>5577919.6702008583</v>
      </c>
      <c r="AC139" s="21">
        <v>1529300.0323730346</v>
      </c>
      <c r="AD139" s="21">
        <v>1559380.9054782256</v>
      </c>
      <c r="AE139" s="21">
        <v>1567410.8074359952</v>
      </c>
      <c r="AF139" s="21">
        <v>1480606.7857315461</v>
      </c>
      <c r="AG139" s="21">
        <v>6136698.531018801</v>
      </c>
      <c r="AH139" s="21">
        <f>SUM(AH140:AH143)</f>
        <v>1558363.7868743439</v>
      </c>
      <c r="AI139" s="21">
        <f t="shared" ref="AI139:AK139" si="314">SUM(AI140:AI143)</f>
        <v>1614366.5645331056</v>
      </c>
      <c r="AJ139" s="21">
        <f t="shared" si="314"/>
        <v>1598332.0965967341</v>
      </c>
      <c r="AK139" s="21">
        <f t="shared" si="314"/>
        <v>1603747.1908792497</v>
      </c>
      <c r="AL139" s="21">
        <f>SUM(AH139:AK139)</f>
        <v>6374809.6388834342</v>
      </c>
      <c r="AM139" s="21">
        <f>SUM(AM140:AM143)</f>
        <v>1641992.7219174718</v>
      </c>
      <c r="AN139" s="21">
        <f t="shared" ref="AN139:AP139" si="315">SUM(AN140:AN143)</f>
        <v>1633285.2967868247</v>
      </c>
      <c r="AO139" s="21">
        <f t="shared" si="315"/>
        <v>1695726.9163008127</v>
      </c>
      <c r="AP139" s="21">
        <f t="shared" si="315"/>
        <v>1680739.5663413946</v>
      </c>
      <c r="AQ139" s="21">
        <f>SUM(AM139:AP139)</f>
        <v>6651744.5013465043</v>
      </c>
      <c r="AR139" s="21">
        <f>SUM(AR140:AR143)</f>
        <v>1734850.4973281913</v>
      </c>
      <c r="AS139" s="21">
        <f t="shared" ref="AS139:AU139" si="316">SUM(AS140:AS143)</f>
        <v>1788977.2246040432</v>
      </c>
      <c r="AT139" s="21">
        <f t="shared" si="316"/>
        <v>1795365.5884119256</v>
      </c>
      <c r="AU139" s="21">
        <f t="shared" si="316"/>
        <v>1820204.4424674432</v>
      </c>
      <c r="AV139" s="113">
        <f t="shared" ref="AV139" si="317">SUM(AV140:AV143)</f>
        <v>7139397.7528116032</v>
      </c>
      <c r="AW139" s="124">
        <f>SUM(AW140:AW143)</f>
        <v>1784316.5656134889</v>
      </c>
      <c r="AX139" s="124">
        <f>SUM(AX140:AX143)</f>
        <v>1837454.6897122157</v>
      </c>
      <c r="AY139" s="124">
        <f>SUM(AY140:AY143)</f>
        <v>1843360.4751349441</v>
      </c>
      <c r="AZ139" s="124">
        <f>SUM(AZ140:AZ143)</f>
        <v>1868251.0032357087</v>
      </c>
      <c r="BA139" s="124">
        <f>SUM(AW139:AZ139)</f>
        <v>7333382.7336963583</v>
      </c>
      <c r="BH139" s="130"/>
      <c r="BI139" s="130"/>
      <c r="BJ139" s="130"/>
      <c r="BK139" s="130"/>
    </row>
    <row r="140" spans="1:63" s="19" customFormat="1" ht="12.95" customHeight="1" x14ac:dyDescent="0.25">
      <c r="A140" s="15"/>
      <c r="B140" s="33">
        <v>1</v>
      </c>
      <c r="C140" s="16" t="s">
        <v>71</v>
      </c>
      <c r="D140" s="17">
        <v>606133.73141046613</v>
      </c>
      <c r="E140" s="17">
        <v>609123.75986597815</v>
      </c>
      <c r="F140" s="17">
        <v>611598.79680238082</v>
      </c>
      <c r="G140" s="17">
        <v>613346.02566272346</v>
      </c>
      <c r="H140" s="17">
        <v>2440202.3137415489</v>
      </c>
      <c r="I140" s="17">
        <v>633865.67955854244</v>
      </c>
      <c r="J140" s="17">
        <v>658778.47217837046</v>
      </c>
      <c r="K140" s="17">
        <v>679601.9557757118</v>
      </c>
      <c r="L140" s="17">
        <v>635871.77486445208</v>
      </c>
      <c r="M140" s="17">
        <v>2608117.8823770764</v>
      </c>
      <c r="N140" s="17">
        <v>637084.13647480425</v>
      </c>
      <c r="O140" s="17">
        <v>666978.8166712618</v>
      </c>
      <c r="P140" s="17">
        <v>688145.69253541843</v>
      </c>
      <c r="Q140" s="17">
        <v>665971.71353231522</v>
      </c>
      <c r="R140" s="17">
        <v>2658180.3592137997</v>
      </c>
      <c r="S140" s="17">
        <v>727828.84340960509</v>
      </c>
      <c r="T140" s="17">
        <v>777516.97046145028</v>
      </c>
      <c r="U140" s="17">
        <v>714149.66123666347</v>
      </c>
      <c r="V140" s="17">
        <v>693896.16484127531</v>
      </c>
      <c r="W140" s="17">
        <v>2913391.6399489939</v>
      </c>
      <c r="X140" s="17">
        <v>791900.18792731047</v>
      </c>
      <c r="Y140" s="17">
        <v>878040.28824272833</v>
      </c>
      <c r="Z140" s="17">
        <v>919980.74138762546</v>
      </c>
      <c r="AA140" s="17">
        <v>903376.45264319435</v>
      </c>
      <c r="AB140" s="17">
        <v>3493297.6702008583</v>
      </c>
      <c r="AC140" s="17">
        <v>963341.22832011967</v>
      </c>
      <c r="AD140" s="17">
        <v>999382.12061574345</v>
      </c>
      <c r="AE140" s="17">
        <v>1003421.5271050005</v>
      </c>
      <c r="AF140" s="17">
        <v>914616.65497793781</v>
      </c>
      <c r="AG140" s="17">
        <v>3880761.531018801</v>
      </c>
      <c r="AH140" s="119">
        <v>970101.27098702732</v>
      </c>
      <c r="AI140" s="119">
        <v>1009410.6622019659</v>
      </c>
      <c r="AJ140" s="119">
        <v>988744.6987029952</v>
      </c>
      <c r="AK140" s="119">
        <v>992669.62835269677</v>
      </c>
      <c r="AL140" s="119">
        <f t="shared" ref="AL140:AL149" si="318">SUM(AH140:AK140)</f>
        <v>3960926.2602446852</v>
      </c>
      <c r="AM140" s="119">
        <v>1022039.9562960101</v>
      </c>
      <c r="AN140" s="119">
        <v>997596.84392917051</v>
      </c>
      <c r="AO140" s="119">
        <v>1049628.0169000495</v>
      </c>
      <c r="AP140" s="119">
        <v>1031215.5143231074</v>
      </c>
      <c r="AQ140" s="119">
        <f>SUM(AM140:AP140)</f>
        <v>4100480.3314483375</v>
      </c>
      <c r="AR140" s="119">
        <v>1076660.6808206507</v>
      </c>
      <c r="AS140" s="119">
        <v>1118016.1758666453</v>
      </c>
      <c r="AT140" s="120">
        <v>1119776.369750465</v>
      </c>
      <c r="AU140" s="120">
        <v>1143229.186062498</v>
      </c>
      <c r="AV140" s="120">
        <f>SUM(AR140:AU140)</f>
        <v>4457682.4125002595</v>
      </c>
      <c r="AW140" s="128">
        <v>1100398.7313006851</v>
      </c>
      <c r="AX140" s="128">
        <v>1139184.2373150992</v>
      </c>
      <c r="AY140" s="128">
        <v>1139741.8804326672</v>
      </c>
      <c r="AZ140" s="128">
        <v>1162403.6554182998</v>
      </c>
      <c r="BA140" s="128">
        <f>SUM(AW140:AZ140)</f>
        <v>4541728.5044667516</v>
      </c>
      <c r="BH140" s="130"/>
      <c r="BI140" s="130"/>
      <c r="BJ140" s="130"/>
      <c r="BK140" s="130"/>
    </row>
    <row r="141" spans="1:63" s="18" customFormat="1" ht="12.95" customHeight="1" x14ac:dyDescent="0.25">
      <c r="A141" s="15"/>
      <c r="B141" s="33">
        <v>2</v>
      </c>
      <c r="C141" s="16" t="s">
        <v>72</v>
      </c>
      <c r="D141" s="17">
        <v>269097</v>
      </c>
      <c r="E141" s="17">
        <v>271252</v>
      </c>
      <c r="F141" s="17">
        <v>274954</v>
      </c>
      <c r="G141" s="17">
        <v>278265</v>
      </c>
      <c r="H141" s="17">
        <v>1093568</v>
      </c>
      <c r="I141" s="17">
        <v>278682.18325422285</v>
      </c>
      <c r="J141" s="17">
        <v>277874.07061797689</v>
      </c>
      <c r="K141" s="17">
        <v>280330.64186376118</v>
      </c>
      <c r="L141" s="17">
        <v>278909.10426403908</v>
      </c>
      <c r="M141" s="17">
        <v>1115796</v>
      </c>
      <c r="N141" s="17">
        <v>289221</v>
      </c>
      <c r="O141" s="17">
        <v>294926</v>
      </c>
      <c r="P141" s="17">
        <v>301335</v>
      </c>
      <c r="Q141" s="17">
        <v>302427</v>
      </c>
      <c r="R141" s="17">
        <v>1187909</v>
      </c>
      <c r="S141" s="17">
        <v>312193.05663523352</v>
      </c>
      <c r="T141" s="17">
        <v>316669.25971987488</v>
      </c>
      <c r="U141" s="17">
        <v>322644.84208688774</v>
      </c>
      <c r="V141" s="17">
        <v>324758.84155800397</v>
      </c>
      <c r="W141" s="17">
        <v>1276266.0000000002</v>
      </c>
      <c r="X141" s="17">
        <v>346728.71754226374</v>
      </c>
      <c r="Y141" s="17">
        <v>354856.58036893996</v>
      </c>
      <c r="Z141" s="17">
        <v>362037.86824392347</v>
      </c>
      <c r="AA141" s="17">
        <v>371741.83384487277</v>
      </c>
      <c r="AB141" s="17">
        <v>1435365</v>
      </c>
      <c r="AC141" s="17">
        <v>396539.40385693411</v>
      </c>
      <c r="AD141" s="17">
        <v>393672.39199279196</v>
      </c>
      <c r="AE141" s="17">
        <v>398330.67940392997</v>
      </c>
      <c r="AF141" s="17">
        <v>398650.52474634408</v>
      </c>
      <c r="AG141" s="17">
        <v>1587193</v>
      </c>
      <c r="AH141" s="17">
        <v>417082.33263532637</v>
      </c>
      <c r="AI141" s="17">
        <v>431847.04721061687</v>
      </c>
      <c r="AJ141" s="17">
        <v>435192.22080771974</v>
      </c>
      <c r="AK141" s="17">
        <v>436236.68213765824</v>
      </c>
      <c r="AL141" s="17">
        <f t="shared" si="318"/>
        <v>1720358.2827913212</v>
      </c>
      <c r="AM141" s="17">
        <v>441427.89865509636</v>
      </c>
      <c r="AN141" s="17">
        <v>450653.7417369879</v>
      </c>
      <c r="AO141" s="17">
        <v>459157.57784356485</v>
      </c>
      <c r="AP141" s="17">
        <v>461177.87118607655</v>
      </c>
      <c r="AQ141" s="17">
        <f t="shared" ref="AQ141:AQ143" si="319">SUM(AM141:AP141)</f>
        <v>1812417.0894217258</v>
      </c>
      <c r="AR141" s="17">
        <v>467772.71474403742</v>
      </c>
      <c r="AS141" s="17">
        <v>476239.40088090452</v>
      </c>
      <c r="AT141" s="112">
        <v>480382.68366856838</v>
      </c>
      <c r="AU141" s="112">
        <v>481535.60210937297</v>
      </c>
      <c r="AV141" s="112">
        <f t="shared" ref="AV141:AV149" si="320">SUM(AR141:AU141)</f>
        <v>1905930.4014028832</v>
      </c>
      <c r="AW141" s="123">
        <v>486495.41881109949</v>
      </c>
      <c r="AX141" s="123">
        <v>496030.72901979706</v>
      </c>
      <c r="AY141" s="123">
        <v>500693.41787258314</v>
      </c>
      <c r="AZ141" s="123">
        <v>502495.91417692445</v>
      </c>
      <c r="BA141" s="123">
        <f t="shared" ref="BA141:BA149" si="321">SUM(AW141:AZ141)</f>
        <v>1985715.479880404</v>
      </c>
      <c r="BH141" s="130"/>
      <c r="BI141" s="130"/>
      <c r="BJ141" s="130"/>
      <c r="BK141" s="130"/>
    </row>
    <row r="142" spans="1:63" s="19" customFormat="1" ht="12.95" customHeight="1" x14ac:dyDescent="0.25">
      <c r="A142" s="15"/>
      <c r="B142" s="33">
        <v>3</v>
      </c>
      <c r="C142" s="16" t="s">
        <v>73</v>
      </c>
      <c r="D142" s="17">
        <v>129374.49992469265</v>
      </c>
      <c r="E142" s="17">
        <v>128828.73644696505</v>
      </c>
      <c r="F142" s="17">
        <v>131230.04919761803</v>
      </c>
      <c r="G142" s="17">
        <v>136705.7144307243</v>
      </c>
      <c r="H142" s="17">
        <v>526139</v>
      </c>
      <c r="I142" s="17">
        <v>138764.2647373527</v>
      </c>
      <c r="J142" s="17">
        <v>136341.81341789151</v>
      </c>
      <c r="K142" s="17">
        <v>137015.94691191567</v>
      </c>
      <c r="L142" s="17">
        <v>137169.97493284012</v>
      </c>
      <c r="M142" s="17">
        <v>549292</v>
      </c>
      <c r="N142" s="17">
        <v>134309.00000015346</v>
      </c>
      <c r="O142" s="17">
        <v>140518.00000016068</v>
      </c>
      <c r="P142" s="17">
        <v>147057.00000016612</v>
      </c>
      <c r="Q142" s="17">
        <v>148747.99999951973</v>
      </c>
      <c r="R142" s="17">
        <v>570632</v>
      </c>
      <c r="S142" s="17">
        <v>149558</v>
      </c>
      <c r="T142" s="17">
        <v>150606</v>
      </c>
      <c r="U142" s="17">
        <v>151921</v>
      </c>
      <c r="V142" s="17">
        <v>152388</v>
      </c>
      <c r="W142" s="17">
        <v>604473</v>
      </c>
      <c r="X142" s="17">
        <v>159654.47908626212</v>
      </c>
      <c r="Y142" s="17">
        <v>159572.92305349457</v>
      </c>
      <c r="Z142" s="17">
        <v>160709.86000118012</v>
      </c>
      <c r="AA142" s="17">
        <v>165473.73785906317</v>
      </c>
      <c r="AB142" s="17">
        <v>645411</v>
      </c>
      <c r="AC142" s="17">
        <v>168422.2752419188</v>
      </c>
      <c r="AD142" s="17">
        <v>165291.51638800773</v>
      </c>
      <c r="AE142" s="17">
        <v>164670.56886117879</v>
      </c>
      <c r="AF142" s="17">
        <v>166331.6395088947</v>
      </c>
      <c r="AG142" s="17">
        <v>664716</v>
      </c>
      <c r="AH142" s="17">
        <v>170153.64030942981</v>
      </c>
      <c r="AI142" s="17">
        <v>172066.25767974486</v>
      </c>
      <c r="AJ142" s="17">
        <v>173346.91583890407</v>
      </c>
      <c r="AK142" s="17">
        <v>173788.6357490407</v>
      </c>
      <c r="AL142" s="17">
        <f t="shared" si="318"/>
        <v>689355.44957711943</v>
      </c>
      <c r="AM142" s="17">
        <v>177455.57596334544</v>
      </c>
      <c r="AN142" s="17">
        <v>183950.45004360389</v>
      </c>
      <c r="AO142" s="17">
        <v>185843.532014764</v>
      </c>
      <c r="AP142" s="17">
        <v>187237.35850487472</v>
      </c>
      <c r="AQ142" s="17">
        <f t="shared" si="319"/>
        <v>734486.91652658815</v>
      </c>
      <c r="AR142" s="17">
        <v>189296.96944842834</v>
      </c>
      <c r="AS142" s="17">
        <v>193594.01065490764</v>
      </c>
      <c r="AT142" s="112">
        <v>194077.99568154491</v>
      </c>
      <c r="AU142" s="112">
        <v>194310.88927636275</v>
      </c>
      <c r="AV142" s="112">
        <f t="shared" si="320"/>
        <v>771279.86506124365</v>
      </c>
      <c r="AW142" s="123">
        <v>196292.86034698164</v>
      </c>
      <c r="AX142" s="123">
        <v>201102.0354254827</v>
      </c>
      <c r="AY142" s="123">
        <v>201785.78234592933</v>
      </c>
      <c r="AZ142" s="123">
        <v>202209.53248885577</v>
      </c>
      <c r="BA142" s="123">
        <f t="shared" si="321"/>
        <v>801390.21060724941</v>
      </c>
      <c r="BH142" s="130"/>
      <c r="BI142" s="130"/>
      <c r="BJ142" s="130"/>
      <c r="BK142" s="130"/>
    </row>
    <row r="143" spans="1:63" s="18" customFormat="1" ht="12.95" customHeight="1" x14ac:dyDescent="0.25">
      <c r="A143" s="15"/>
      <c r="B143" s="33">
        <v>4</v>
      </c>
      <c r="C143" s="16" t="s">
        <v>74</v>
      </c>
      <c r="D143" s="17">
        <v>776.86443778136345</v>
      </c>
      <c r="E143" s="17">
        <v>902.77120265456199</v>
      </c>
      <c r="F143" s="17">
        <v>777.34179098605387</v>
      </c>
      <c r="G143" s="17">
        <v>802.02256857802081</v>
      </c>
      <c r="H143" s="17">
        <v>3259</v>
      </c>
      <c r="I143" s="17">
        <v>818.27388849364161</v>
      </c>
      <c r="J143" s="17">
        <v>867.67580623388187</v>
      </c>
      <c r="K143" s="17">
        <v>867.42790415111222</v>
      </c>
      <c r="L143" s="17">
        <v>826.62240112136385</v>
      </c>
      <c r="M143" s="17">
        <v>3379.9999999999995</v>
      </c>
      <c r="N143" s="17">
        <v>820</v>
      </c>
      <c r="O143" s="17">
        <v>870</v>
      </c>
      <c r="P143" s="17">
        <v>901</v>
      </c>
      <c r="Q143" s="17">
        <v>891</v>
      </c>
      <c r="R143" s="17">
        <v>3482</v>
      </c>
      <c r="S143" s="17">
        <v>857.53182804786172</v>
      </c>
      <c r="T143" s="17">
        <v>923.56001832606376</v>
      </c>
      <c r="U143" s="17">
        <v>920.95420633846948</v>
      </c>
      <c r="V143" s="17">
        <v>930.95394728760505</v>
      </c>
      <c r="W143" s="17">
        <v>3633</v>
      </c>
      <c r="X143" s="17">
        <v>940.88964216404781</v>
      </c>
      <c r="Y143" s="17">
        <v>967.64593014610318</v>
      </c>
      <c r="Z143" s="17">
        <v>971.88575248515338</v>
      </c>
      <c r="AA143" s="17">
        <v>965.57867520469586</v>
      </c>
      <c r="AB143" s="17">
        <v>3846</v>
      </c>
      <c r="AC143" s="17">
        <v>997.12495406194012</v>
      </c>
      <c r="AD143" s="17">
        <v>1034.8764816824489</v>
      </c>
      <c r="AE143" s="17">
        <v>988.03206588599744</v>
      </c>
      <c r="AF143" s="17">
        <v>1007.9664983696129</v>
      </c>
      <c r="AG143" s="17">
        <v>4027.9999999999995</v>
      </c>
      <c r="AH143" s="17">
        <v>1026.5429425604643</v>
      </c>
      <c r="AI143" s="17">
        <v>1042.5974407779393</v>
      </c>
      <c r="AJ143" s="17">
        <v>1048.2612471152215</v>
      </c>
      <c r="AK143" s="17">
        <v>1052.2446398542595</v>
      </c>
      <c r="AL143" s="17">
        <f t="shared" si="318"/>
        <v>4169.6462703078851</v>
      </c>
      <c r="AM143" s="17">
        <v>1069.2910030198984</v>
      </c>
      <c r="AN143" s="17">
        <v>1084.261077062177</v>
      </c>
      <c r="AO143" s="17">
        <v>1097.7895424344299</v>
      </c>
      <c r="AP143" s="17">
        <v>1108.822327335896</v>
      </c>
      <c r="AQ143" s="17">
        <f t="shared" si="319"/>
        <v>4360.1639498524019</v>
      </c>
      <c r="AR143" s="17">
        <v>1120.1323150747221</v>
      </c>
      <c r="AS143" s="17">
        <v>1127.6372015857226</v>
      </c>
      <c r="AT143" s="112">
        <v>1128.5393113469911</v>
      </c>
      <c r="AU143" s="112">
        <v>1128.7650192092606</v>
      </c>
      <c r="AV143" s="112">
        <f t="shared" si="320"/>
        <v>4505.0738472166959</v>
      </c>
      <c r="AW143" s="123">
        <v>1129.5551547227071</v>
      </c>
      <c r="AX143" s="123">
        <v>1137.6879518367105</v>
      </c>
      <c r="AY143" s="123">
        <v>1139.3944837644656</v>
      </c>
      <c r="AZ143" s="123">
        <v>1141.9011516287474</v>
      </c>
      <c r="BA143" s="123">
        <f t="shared" si="321"/>
        <v>4548.5387419526305</v>
      </c>
      <c r="BH143" s="130"/>
      <c r="BI143" s="130"/>
      <c r="BJ143" s="130"/>
      <c r="BK143" s="130"/>
    </row>
    <row r="144" spans="1:63" s="19" customFormat="1" ht="12.95" customHeight="1" x14ac:dyDescent="0.25">
      <c r="A144" s="20" t="s">
        <v>75</v>
      </c>
      <c r="B144" s="32" t="s">
        <v>76</v>
      </c>
      <c r="C144" s="12"/>
      <c r="D144" s="21">
        <v>1053598.8537687818</v>
      </c>
      <c r="E144" s="21">
        <v>1058348.4328362627</v>
      </c>
      <c r="F144" s="21">
        <v>1080527.5176521428</v>
      </c>
      <c r="G144" s="21">
        <v>1091526.1957428125</v>
      </c>
      <c r="H144" s="21">
        <v>4284001</v>
      </c>
      <c r="I144" s="21">
        <v>1112512.459923096</v>
      </c>
      <c r="J144" s="21">
        <v>1127875.6508786026</v>
      </c>
      <c r="K144" s="21">
        <v>1145133.3093651738</v>
      </c>
      <c r="L144" s="21">
        <v>1112131.5798331276</v>
      </c>
      <c r="M144" s="21">
        <v>4497653</v>
      </c>
      <c r="N144" s="21">
        <v>1185297</v>
      </c>
      <c r="O144" s="21">
        <v>1212932</v>
      </c>
      <c r="P144" s="21">
        <v>1239759</v>
      </c>
      <c r="Q144" s="21">
        <v>1277924</v>
      </c>
      <c r="R144" s="21">
        <v>4915912</v>
      </c>
      <c r="S144" s="21">
        <v>1262098.6032111389</v>
      </c>
      <c r="T144" s="21">
        <v>1286879.3153658581</v>
      </c>
      <c r="U144" s="21">
        <v>1360391.7813915124</v>
      </c>
      <c r="V144" s="21">
        <v>1439569.3000314906</v>
      </c>
      <c r="W144" s="21">
        <v>5348939</v>
      </c>
      <c r="X144" s="21">
        <v>1421524.9999330353</v>
      </c>
      <c r="Y144" s="21">
        <v>1446007.9999339134</v>
      </c>
      <c r="Z144" s="21">
        <v>1482940.0001916732</v>
      </c>
      <c r="AA144" s="21">
        <v>1528299.999941377</v>
      </c>
      <c r="AB144" s="21">
        <v>5878772.9999999981</v>
      </c>
      <c r="AC144" s="21">
        <v>1571539.4837788988</v>
      </c>
      <c r="AD144" s="21">
        <v>1585226.9699571209</v>
      </c>
      <c r="AE144" s="21">
        <v>1611333.2111350545</v>
      </c>
      <c r="AF144" s="21">
        <v>1639688.3351289264</v>
      </c>
      <c r="AG144" s="21">
        <v>6407788.0000000009</v>
      </c>
      <c r="AH144" s="21">
        <v>1691835.3082759231</v>
      </c>
      <c r="AI144" s="21">
        <v>1712271.9187793816</v>
      </c>
      <c r="AJ144" s="21">
        <v>1723640.7194113093</v>
      </c>
      <c r="AK144" s="21">
        <v>1745358.5924758918</v>
      </c>
      <c r="AL144" s="21">
        <f t="shared" si="318"/>
        <v>6873106.5389425056</v>
      </c>
      <c r="AM144" s="21">
        <v>1783931.0173696091</v>
      </c>
      <c r="AN144" s="21">
        <v>1844941.4581636495</v>
      </c>
      <c r="AO144" s="21">
        <v>1852302.56593335</v>
      </c>
      <c r="AP144" s="21">
        <v>1879716.6439091635</v>
      </c>
      <c r="AQ144" s="21">
        <f>SUM(AM144:AP144)</f>
        <v>7360891.6853757724</v>
      </c>
      <c r="AR144" s="21">
        <v>1925017.8150273743</v>
      </c>
      <c r="AS144" s="21">
        <v>1997398.4848724038</v>
      </c>
      <c r="AT144" s="113">
        <v>2014376.371993819</v>
      </c>
      <c r="AU144" s="113">
        <v>2045397.7681225236</v>
      </c>
      <c r="AV144" s="113">
        <f t="shared" si="320"/>
        <v>7982190.4400161207</v>
      </c>
      <c r="AW144" s="124">
        <v>2088555.6610299088</v>
      </c>
      <c r="AX144" s="124">
        <v>2133668.4633081551</v>
      </c>
      <c r="AY144" s="124">
        <v>2153938.3137095822</v>
      </c>
      <c r="AZ144" s="124">
        <v>2191201.446536758</v>
      </c>
      <c r="BA144" s="124">
        <f t="shared" si="321"/>
        <v>8567363.8845844045</v>
      </c>
      <c r="BH144" s="130"/>
      <c r="BI144" s="130"/>
      <c r="BJ144" s="130"/>
      <c r="BK144" s="130"/>
    </row>
    <row r="145" spans="1:63" s="18" customFormat="1" ht="12.95" customHeight="1" x14ac:dyDescent="0.25">
      <c r="A145" s="20" t="s">
        <v>77</v>
      </c>
      <c r="B145" s="32" t="s">
        <v>78</v>
      </c>
      <c r="C145" s="12"/>
      <c r="D145" s="21">
        <v>36663.101461348888</v>
      </c>
      <c r="E145" s="21">
        <v>36428.029949403317</v>
      </c>
      <c r="F145" s="21">
        <v>37071.797971011212</v>
      </c>
      <c r="G145" s="21">
        <v>38022.07061823659</v>
      </c>
      <c r="H145" s="21">
        <v>148185</v>
      </c>
      <c r="I145" s="21">
        <v>41591.63139681879</v>
      </c>
      <c r="J145" s="21">
        <v>41271.667218614246</v>
      </c>
      <c r="K145" s="21">
        <v>42046.374627370169</v>
      </c>
      <c r="L145" s="21">
        <v>41425.32675719681</v>
      </c>
      <c r="M145" s="21">
        <v>166335.00000000003</v>
      </c>
      <c r="N145" s="21">
        <v>39158.785422206944</v>
      </c>
      <c r="O145" s="21">
        <v>43019.649344494523</v>
      </c>
      <c r="P145" s="21">
        <v>47684.618133749442</v>
      </c>
      <c r="Q145" s="21">
        <v>52236.947099549106</v>
      </c>
      <c r="R145" s="21">
        <v>182100.00000000003</v>
      </c>
      <c r="S145" s="21">
        <v>49084.229163489712</v>
      </c>
      <c r="T145" s="21">
        <v>49541.308812184579</v>
      </c>
      <c r="U145" s="21">
        <v>50080.311642742818</v>
      </c>
      <c r="V145" s="21">
        <v>52264.150381582884</v>
      </c>
      <c r="W145" s="21">
        <v>200969.99999999997</v>
      </c>
      <c r="X145" s="21">
        <v>53409.333136404312</v>
      </c>
      <c r="Y145" s="21">
        <v>54228.372291800493</v>
      </c>
      <c r="Z145" s="21">
        <v>54707.330837742877</v>
      </c>
      <c r="AA145" s="21">
        <v>56253.963734052304</v>
      </c>
      <c r="AB145" s="21">
        <v>218599</v>
      </c>
      <c r="AC145" s="21">
        <v>58838.047761369329</v>
      </c>
      <c r="AD145" s="21">
        <v>59245.201510381747</v>
      </c>
      <c r="AE145" s="21">
        <v>60635.238558497891</v>
      </c>
      <c r="AF145" s="21">
        <v>60430.51216975104</v>
      </c>
      <c r="AG145" s="21">
        <v>239149</v>
      </c>
      <c r="AH145" s="21">
        <v>62455.849368454881</v>
      </c>
      <c r="AI145" s="21">
        <v>63344.63250966512</v>
      </c>
      <c r="AJ145" s="21">
        <v>63855.573658543428</v>
      </c>
      <c r="AK145" s="21">
        <v>64310.445103863494</v>
      </c>
      <c r="AL145" s="21">
        <f t="shared" si="318"/>
        <v>253966.50064052691</v>
      </c>
      <c r="AM145" s="21">
        <v>65030.722089026764</v>
      </c>
      <c r="AN145" s="21">
        <v>66428.882613940834</v>
      </c>
      <c r="AO145" s="21">
        <v>67004.673836207599</v>
      </c>
      <c r="AP145" s="21">
        <v>66708.513177851564</v>
      </c>
      <c r="AQ145" s="21">
        <f t="shared" ref="AQ145:AQ149" si="322">SUM(AM145:AP145)</f>
        <v>265172.79171702673</v>
      </c>
      <c r="AR145" s="21">
        <v>67655.774064977057</v>
      </c>
      <c r="AS145" s="21">
        <v>68975.061659244107</v>
      </c>
      <c r="AT145" s="113">
        <v>71809.936693439027</v>
      </c>
      <c r="AU145" s="113">
        <v>73971.415787911537</v>
      </c>
      <c r="AV145" s="113">
        <f t="shared" si="320"/>
        <v>282412.18820557173</v>
      </c>
      <c r="AW145" s="124">
        <v>73964.018646332755</v>
      </c>
      <c r="AX145" s="124">
        <v>75265.78537450821</v>
      </c>
      <c r="AY145" s="124">
        <v>76989.37185958444</v>
      </c>
      <c r="AZ145" s="124">
        <v>78598.449731449742</v>
      </c>
      <c r="BA145" s="124">
        <f t="shared" si="321"/>
        <v>304817.62561187515</v>
      </c>
      <c r="BH145" s="130"/>
      <c r="BI145" s="130"/>
      <c r="BJ145" s="130"/>
      <c r="BK145" s="130"/>
    </row>
    <row r="146" spans="1:63" s="19" customFormat="1" ht="12.95" customHeight="1" x14ac:dyDescent="0.25">
      <c r="A146" s="20" t="s">
        <v>79</v>
      </c>
      <c r="B146" s="32" t="s">
        <v>80</v>
      </c>
      <c r="C146" s="12"/>
      <c r="D146" s="21">
        <v>1370561.5513645941</v>
      </c>
      <c r="E146" s="21">
        <v>1779472.5947881755</v>
      </c>
      <c r="F146" s="21">
        <v>1321106.9811270975</v>
      </c>
      <c r="G146" s="21">
        <v>1326321.8727201326</v>
      </c>
      <c r="H146" s="21">
        <v>5797463</v>
      </c>
      <c r="I146" s="21">
        <v>1559913.772656909</v>
      </c>
      <c r="J146" s="21">
        <v>1855186.5726571204</v>
      </c>
      <c r="K146" s="21">
        <v>1330746.1568770707</v>
      </c>
      <c r="L146" s="21">
        <v>1507307.4978089016</v>
      </c>
      <c r="M146" s="21">
        <v>6253154.0000000019</v>
      </c>
      <c r="N146" s="21">
        <v>1510177.6062657039</v>
      </c>
      <c r="O146" s="21">
        <v>1858183.1147858929</v>
      </c>
      <c r="P146" s="21">
        <v>1683276.4582315159</v>
      </c>
      <c r="Q146" s="21">
        <v>1725992.8207168877</v>
      </c>
      <c r="R146" s="21">
        <v>6777630.0000000009</v>
      </c>
      <c r="S146" s="21">
        <v>1672994.3744371298</v>
      </c>
      <c r="T146" s="21">
        <v>1753613.5185948596</v>
      </c>
      <c r="U146" s="21">
        <v>1798484.2340928598</v>
      </c>
      <c r="V146" s="21">
        <v>1822997.8728751501</v>
      </c>
      <c r="W146" s="21">
        <v>7048089.9999999991</v>
      </c>
      <c r="X146" s="21">
        <v>1735818.6161686345</v>
      </c>
      <c r="Y146" s="21">
        <v>1902508.5280948784</v>
      </c>
      <c r="Z146" s="21">
        <v>1717179.4380174181</v>
      </c>
      <c r="AA146" s="21">
        <v>1834422.4177190696</v>
      </c>
      <c r="AB146" s="21">
        <v>7189929.0000000009</v>
      </c>
      <c r="AC146" s="21">
        <v>1781139.1220099228</v>
      </c>
      <c r="AD146" s="21">
        <v>1805897.7984890218</v>
      </c>
      <c r="AE146" s="21">
        <v>1826771.363241453</v>
      </c>
      <c r="AF146" s="21">
        <v>1829067.7162596041</v>
      </c>
      <c r="AG146" s="21">
        <v>7242876.0000000019</v>
      </c>
      <c r="AH146" s="21">
        <v>1897226.0621891611</v>
      </c>
      <c r="AI146" s="21">
        <v>1894569.9457020962</v>
      </c>
      <c r="AJ146" s="21">
        <v>1983614.7331500947</v>
      </c>
      <c r="AK146" s="21">
        <v>1986986.87819645</v>
      </c>
      <c r="AL146" s="21">
        <f t="shared" si="318"/>
        <v>7762397.619237802</v>
      </c>
      <c r="AM146" s="21">
        <v>2054339.961797128</v>
      </c>
      <c r="AN146" s="21">
        <v>2051874.7538429718</v>
      </c>
      <c r="AO146" s="21">
        <v>2105688.0586874899</v>
      </c>
      <c r="AP146" s="21">
        <v>2364490.4068657202</v>
      </c>
      <c r="AQ146" s="21">
        <f t="shared" si="322"/>
        <v>8576393.1811933089</v>
      </c>
      <c r="AR146" s="21">
        <v>2277720.4770326153</v>
      </c>
      <c r="AS146" s="21">
        <v>2343084.4386638631</v>
      </c>
      <c r="AT146" s="113">
        <v>2040826.5460762247</v>
      </c>
      <c r="AU146" s="113">
        <v>2167153.7092783428</v>
      </c>
      <c r="AV146" s="113">
        <f t="shared" si="320"/>
        <v>8828785.1710510459</v>
      </c>
      <c r="AW146" s="124">
        <v>2196837.4201974552</v>
      </c>
      <c r="AX146" s="124">
        <v>2249115.7696783352</v>
      </c>
      <c r="AY146" s="124">
        <v>2305118.7523433259</v>
      </c>
      <c r="AZ146" s="124">
        <v>2376577.4336659689</v>
      </c>
      <c r="BA146" s="124">
        <f t="shared" si="321"/>
        <v>9127649.3758850861</v>
      </c>
      <c r="BH146" s="130"/>
      <c r="BI146" s="130"/>
      <c r="BJ146" s="130"/>
      <c r="BK146" s="130"/>
    </row>
    <row r="147" spans="1:63" s="18" customFormat="1" ht="12.95" customHeight="1" x14ac:dyDescent="0.25">
      <c r="A147" s="20" t="s">
        <v>81</v>
      </c>
      <c r="B147" s="154" t="s">
        <v>82</v>
      </c>
      <c r="C147" s="155"/>
      <c r="D147" s="21">
        <v>754507.94321315992</v>
      </c>
      <c r="E147" s="21">
        <v>993656.18874421273</v>
      </c>
      <c r="F147" s="21">
        <v>958787.13155528926</v>
      </c>
      <c r="G147" s="21">
        <v>1036538.736487338</v>
      </c>
      <c r="H147" s="21">
        <v>3743489.9999999995</v>
      </c>
      <c r="I147" s="21">
        <v>927833.52440171363</v>
      </c>
      <c r="J147" s="21">
        <v>1090265.9128420907</v>
      </c>
      <c r="K147" s="21">
        <v>962704.02545211138</v>
      </c>
      <c r="L147" s="21">
        <v>1140885.5373040845</v>
      </c>
      <c r="M147" s="21">
        <v>4121689</v>
      </c>
      <c r="N147" s="21">
        <v>861381.09665048483</v>
      </c>
      <c r="O147" s="21">
        <v>1176030.8852874876</v>
      </c>
      <c r="P147" s="21">
        <v>1294916.3685382043</v>
      </c>
      <c r="Q147" s="21">
        <v>1303296.6495238235</v>
      </c>
      <c r="R147" s="21">
        <v>4635625</v>
      </c>
      <c r="S147" s="21">
        <v>1102984.5215516523</v>
      </c>
      <c r="T147" s="21">
        <v>1208644.0255729437</v>
      </c>
      <c r="U147" s="21">
        <v>1313717.9143804759</v>
      </c>
      <c r="V147" s="21">
        <v>1399495.5384949292</v>
      </c>
      <c r="W147" s="21">
        <v>5024842.0000000019</v>
      </c>
      <c r="X147" s="21">
        <v>1183852.2307541501</v>
      </c>
      <c r="Y147" s="21">
        <v>1339742.1712357292</v>
      </c>
      <c r="Z147" s="21">
        <v>1280262.1981662454</v>
      </c>
      <c r="AA147" s="21">
        <v>1550869.399843876</v>
      </c>
      <c r="AB147" s="21">
        <v>5354726.0000000009</v>
      </c>
      <c r="AC147" s="21">
        <v>1410423.0692227746</v>
      </c>
      <c r="AD147" s="21">
        <v>1334880.2029557258</v>
      </c>
      <c r="AE147" s="21">
        <v>1386491.4681879368</v>
      </c>
      <c r="AF147" s="21">
        <v>1757336.8229109545</v>
      </c>
      <c r="AG147" s="21">
        <v>5889131.5632773917</v>
      </c>
      <c r="AH147" s="21">
        <v>1621800.3080888365</v>
      </c>
      <c r="AI147" s="21">
        <v>1600815.0422673279</v>
      </c>
      <c r="AJ147" s="21">
        <v>1723897.8179444626</v>
      </c>
      <c r="AK147" s="21">
        <v>1916714.2874024059</v>
      </c>
      <c r="AL147" s="21">
        <f t="shared" si="318"/>
        <v>6863227.4557030331</v>
      </c>
      <c r="AM147" s="21">
        <v>1874738.2445082932</v>
      </c>
      <c r="AN147" s="21">
        <v>1757053.6823080294</v>
      </c>
      <c r="AO147" s="21">
        <v>1794830.336477652</v>
      </c>
      <c r="AP147" s="21">
        <v>1978856.3464830001</v>
      </c>
      <c r="AQ147" s="21">
        <f t="shared" si="322"/>
        <v>7405478.6097769756</v>
      </c>
      <c r="AR147" s="21">
        <v>1917116.0284727304</v>
      </c>
      <c r="AS147" s="21">
        <v>1884333.3443858468</v>
      </c>
      <c r="AT147" s="113">
        <v>1893943.4444422147</v>
      </c>
      <c r="AU147" s="113">
        <v>1916860.1601199654</v>
      </c>
      <c r="AV147" s="113">
        <f t="shared" si="320"/>
        <v>7612252.9774207575</v>
      </c>
      <c r="AW147" s="124">
        <v>1872964.062453218</v>
      </c>
      <c r="AX147" s="124">
        <v>1891880.9994839956</v>
      </c>
      <c r="AY147" s="124">
        <v>1917988.9572768747</v>
      </c>
      <c r="AZ147" s="124">
        <v>1945224.4004702063</v>
      </c>
      <c r="BA147" s="124">
        <f t="shared" si="321"/>
        <v>7628058.4196842946</v>
      </c>
      <c r="BH147" s="130"/>
      <c r="BI147" s="130"/>
      <c r="BJ147" s="130"/>
      <c r="BK147" s="130"/>
    </row>
    <row r="148" spans="1:63" s="19" customFormat="1" ht="12.95" customHeight="1" x14ac:dyDescent="0.25">
      <c r="A148" s="20" t="s">
        <v>83</v>
      </c>
      <c r="B148" s="154" t="s">
        <v>84</v>
      </c>
      <c r="C148" s="155"/>
      <c r="D148" s="21">
        <v>274930.65531982546</v>
      </c>
      <c r="E148" s="21">
        <v>302059.35895493318</v>
      </c>
      <c r="F148" s="21">
        <v>303794.93855764408</v>
      </c>
      <c r="G148" s="21">
        <v>308290.04716759734</v>
      </c>
      <c r="H148" s="21">
        <v>1189075</v>
      </c>
      <c r="I148" s="21">
        <v>294362.71349739371</v>
      </c>
      <c r="J148" s="21">
        <v>298790.81615365663</v>
      </c>
      <c r="K148" s="21">
        <v>287520.31630631757</v>
      </c>
      <c r="L148" s="21">
        <v>305377.15404263197</v>
      </c>
      <c r="M148" s="21">
        <v>1186051</v>
      </c>
      <c r="N148" s="21">
        <v>282233.90102206718</v>
      </c>
      <c r="O148" s="21">
        <v>302278.51241758204</v>
      </c>
      <c r="P148" s="21">
        <v>325616.72972067777</v>
      </c>
      <c r="Q148" s="21">
        <v>320267.85683967307</v>
      </c>
      <c r="R148" s="21">
        <v>1230397</v>
      </c>
      <c r="S148" s="21">
        <v>323909.99956228974</v>
      </c>
      <c r="T148" s="21">
        <v>325962.00012565643</v>
      </c>
      <c r="U148" s="21">
        <v>328818.00015065609</v>
      </c>
      <c r="V148" s="21">
        <v>330041.00016139762</v>
      </c>
      <c r="W148" s="21">
        <v>1308731</v>
      </c>
      <c r="X148" s="21">
        <v>351515.83962343098</v>
      </c>
      <c r="Y148" s="21">
        <v>353008.28111143853</v>
      </c>
      <c r="Z148" s="21">
        <v>353296.85744970472</v>
      </c>
      <c r="AA148" s="21">
        <v>359048.0218154256</v>
      </c>
      <c r="AB148" s="21">
        <v>1416869</v>
      </c>
      <c r="AC148" s="21">
        <v>353878.09757631063</v>
      </c>
      <c r="AD148" s="21">
        <v>358284.81489373499</v>
      </c>
      <c r="AE148" s="21">
        <v>362818.23676961218</v>
      </c>
      <c r="AF148" s="21">
        <v>421095.8507603422</v>
      </c>
      <c r="AG148" s="21">
        <v>1496077</v>
      </c>
      <c r="AH148" s="21">
        <v>395431.39236730378</v>
      </c>
      <c r="AI148" s="21">
        <v>404694.13069259265</v>
      </c>
      <c r="AJ148" s="21">
        <v>408282.61463050533</v>
      </c>
      <c r="AK148" s="21">
        <v>429496.19259020948</v>
      </c>
      <c r="AL148" s="21">
        <f t="shared" si="318"/>
        <v>1637904.3302806111</v>
      </c>
      <c r="AM148" s="21">
        <v>429517.66739983897</v>
      </c>
      <c r="AN148" s="21">
        <v>434605.25988079072</v>
      </c>
      <c r="AO148" s="21">
        <v>435995.99671240902</v>
      </c>
      <c r="AP148" s="21">
        <v>457229.00175230333</v>
      </c>
      <c r="AQ148" s="21">
        <f t="shared" si="322"/>
        <v>1757347.9257453419</v>
      </c>
      <c r="AR148" s="21">
        <v>457709.09220414329</v>
      </c>
      <c r="AS148" s="21">
        <v>463773.73767584807</v>
      </c>
      <c r="AT148" s="113">
        <v>432144.36876635521</v>
      </c>
      <c r="AU148" s="113">
        <v>425575.77436110657</v>
      </c>
      <c r="AV148" s="113">
        <f t="shared" si="320"/>
        <v>1779202.9730074531</v>
      </c>
      <c r="AW148" s="124">
        <v>440449.64767502726</v>
      </c>
      <c r="AX148" s="124">
        <v>463824.31047714083</v>
      </c>
      <c r="AY148" s="124">
        <v>469204.67247867573</v>
      </c>
      <c r="AZ148" s="124">
        <v>462495.04566223064</v>
      </c>
      <c r="BA148" s="124">
        <f t="shared" si="321"/>
        <v>1835973.6762930744</v>
      </c>
      <c r="BH148" s="130"/>
      <c r="BI148" s="130"/>
      <c r="BJ148" s="130"/>
      <c r="BK148" s="130"/>
    </row>
    <row r="149" spans="1:63" s="18" customFormat="1" ht="12.95" customHeight="1" x14ac:dyDescent="0.25">
      <c r="A149" s="20" t="s">
        <v>85</v>
      </c>
      <c r="B149" s="156" t="s">
        <v>86</v>
      </c>
      <c r="C149" s="157"/>
      <c r="D149" s="21">
        <v>390191.87275135837</v>
      </c>
      <c r="E149" s="21">
        <v>398041.36502143799</v>
      </c>
      <c r="F149" s="21">
        <v>414548.36953629507</v>
      </c>
      <c r="G149" s="21">
        <v>426271.39269090863</v>
      </c>
      <c r="H149" s="23">
        <v>1629053</v>
      </c>
      <c r="I149" s="21">
        <v>413183.56717772508</v>
      </c>
      <c r="J149" s="21">
        <v>423291.20465193718</v>
      </c>
      <c r="K149" s="21">
        <v>433593.12541973783</v>
      </c>
      <c r="L149" s="21">
        <v>439098.10275059985</v>
      </c>
      <c r="M149" s="23">
        <v>1709166</v>
      </c>
      <c r="N149" s="21">
        <v>436991.32489850523</v>
      </c>
      <c r="O149" s="21">
        <v>441084.89267917775</v>
      </c>
      <c r="P149" s="21">
        <v>448394.26448703022</v>
      </c>
      <c r="Q149" s="21">
        <v>446747.51793528674</v>
      </c>
      <c r="R149" s="23">
        <v>1773218</v>
      </c>
      <c r="S149" s="21">
        <v>433408.96722751547</v>
      </c>
      <c r="T149" s="21">
        <v>453297.17410292872</v>
      </c>
      <c r="U149" s="21">
        <v>467751.18472831754</v>
      </c>
      <c r="V149" s="21">
        <v>484154.67394123832</v>
      </c>
      <c r="W149" s="23">
        <v>1838612</v>
      </c>
      <c r="X149" s="21">
        <v>459531.24348318251</v>
      </c>
      <c r="Y149" s="21">
        <v>455540.69365128898</v>
      </c>
      <c r="Z149" s="21">
        <v>474230.8453541057</v>
      </c>
      <c r="AA149" s="21">
        <v>469544.21751142299</v>
      </c>
      <c r="AB149" s="23">
        <v>1858847</v>
      </c>
      <c r="AC149" s="21">
        <v>452718.10214751546</v>
      </c>
      <c r="AD149" s="21">
        <v>467386.15911256481</v>
      </c>
      <c r="AE149" s="21">
        <v>487298.94464393536</v>
      </c>
      <c r="AF149" s="21">
        <v>495857.79409598443</v>
      </c>
      <c r="AG149" s="23">
        <v>1903261</v>
      </c>
      <c r="AH149" s="21">
        <v>472573.50679999997</v>
      </c>
      <c r="AI149" s="21">
        <v>481419.91512354161</v>
      </c>
      <c r="AJ149" s="21">
        <v>500050.86583882268</v>
      </c>
      <c r="AK149" s="21">
        <v>508151.68986541161</v>
      </c>
      <c r="AL149" s="21">
        <f t="shared" si="318"/>
        <v>1962195.9776277761</v>
      </c>
      <c r="AM149" s="21">
        <v>490367.44386150001</v>
      </c>
      <c r="AN149" s="21">
        <v>504490.02624471119</v>
      </c>
      <c r="AO149" s="21">
        <v>521693.13613965583</v>
      </c>
      <c r="AP149" s="21">
        <v>525151.96163226175</v>
      </c>
      <c r="AQ149" s="21">
        <f t="shared" si="322"/>
        <v>2041702.5678781287</v>
      </c>
      <c r="AR149" s="23">
        <v>501941.34363700758</v>
      </c>
      <c r="AS149" s="23">
        <v>511728.14968967182</v>
      </c>
      <c r="AT149" s="113">
        <v>531619.0228681094</v>
      </c>
      <c r="AU149" s="113">
        <v>545903.62601257546</v>
      </c>
      <c r="AV149" s="113">
        <f t="shared" si="320"/>
        <v>2091192.1422073641</v>
      </c>
      <c r="AW149" s="124">
        <v>528326.67137993965</v>
      </c>
      <c r="AX149" s="124">
        <v>538205.2747838099</v>
      </c>
      <c r="AY149" s="124">
        <v>550406.38836315891</v>
      </c>
      <c r="AZ149" s="124">
        <v>566461.74271171226</v>
      </c>
      <c r="BA149" s="124">
        <f t="shared" si="321"/>
        <v>2183400.0772386207</v>
      </c>
      <c r="BH149" s="130"/>
      <c r="BI149" s="130"/>
      <c r="BJ149" s="130"/>
      <c r="BK149" s="130"/>
    </row>
    <row r="150" spans="1:63" s="26" customFormat="1" ht="16.5" x14ac:dyDescent="0.3">
      <c r="A150" s="24"/>
      <c r="B150" s="146" t="s">
        <v>87</v>
      </c>
      <c r="C150" s="146"/>
      <c r="D150" s="25">
        <f>D149+D148+D147+D146+D145+D144+D139+D138+D135+D128+D125+D124+D123+D120+D101+D96+D85</f>
        <v>41515654.595290184</v>
      </c>
      <c r="E150" s="25">
        <f>E149+E148+E147+E146+E145+E144+E139+E138+E135+E128+E125+E124+E123+E120+E101+E96+E85</f>
        <v>44162517.743601575</v>
      </c>
      <c r="F150" s="25">
        <f t="shared" ref="F150:AY150" si="323">F149+F148+F147+F146+F145+F144+F139+F138+F135+F128+F125+F124+F123+F120+F101+F96+F85</f>
        <v>46142411.630358338</v>
      </c>
      <c r="G150" s="25">
        <f t="shared" si="323"/>
        <v>43249986.740515605</v>
      </c>
      <c r="H150" s="25">
        <f t="shared" si="323"/>
        <v>175070570.70976573</v>
      </c>
      <c r="I150" s="25">
        <f t="shared" si="323"/>
        <v>44039084.694297738</v>
      </c>
      <c r="J150" s="25">
        <f t="shared" si="323"/>
        <v>45272222.48179774</v>
      </c>
      <c r="K150" s="25">
        <f t="shared" si="323"/>
        <v>48178663.881124794</v>
      </c>
      <c r="L150" s="25">
        <f t="shared" si="323"/>
        <v>46358404.76453793</v>
      </c>
      <c r="M150" s="25">
        <f t="shared" si="323"/>
        <v>183848375.82175821</v>
      </c>
      <c r="N150" s="25">
        <f t="shared" si="323"/>
        <v>46098912.248018518</v>
      </c>
      <c r="O150" s="25">
        <f t="shared" si="323"/>
        <v>48525332.217669822</v>
      </c>
      <c r="P150" s="25">
        <f t="shared" si="323"/>
        <v>50854218.48847384</v>
      </c>
      <c r="Q150" s="25">
        <f t="shared" si="323"/>
        <v>48534510.766100414</v>
      </c>
      <c r="R150" s="25">
        <f t="shared" si="323"/>
        <v>194012973.72026259</v>
      </c>
      <c r="S150" s="25">
        <f t="shared" si="323"/>
        <v>49013138.968045309</v>
      </c>
      <c r="T150" s="25">
        <f t="shared" si="323"/>
        <v>51687500.119740032</v>
      </c>
      <c r="U150" s="25">
        <f t="shared" si="323"/>
        <v>53623389.868459135</v>
      </c>
      <c r="V150" s="25">
        <f t="shared" si="323"/>
        <v>52036670.403256044</v>
      </c>
      <c r="W150" s="25">
        <f t="shared" si="323"/>
        <v>206360699.35950053</v>
      </c>
      <c r="X150" s="25">
        <f t="shared" si="323"/>
        <v>52722696.265028775</v>
      </c>
      <c r="Y150" s="25">
        <f t="shared" si="323"/>
        <v>54873751.887565307</v>
      </c>
      <c r="Z150" s="25">
        <f t="shared" si="323"/>
        <v>58000557.922145158</v>
      </c>
      <c r="AA150" s="25">
        <f t="shared" si="323"/>
        <v>54862192.211601183</v>
      </c>
      <c r="AB150" s="25">
        <f t="shared" si="323"/>
        <v>220459198.28634045</v>
      </c>
      <c r="AC150" s="25">
        <f t="shared" si="323"/>
        <v>56301463.439519569</v>
      </c>
      <c r="AD150" s="25">
        <f t="shared" si="323"/>
        <v>57754510.601374902</v>
      </c>
      <c r="AE150" s="25">
        <f t="shared" si="323"/>
        <v>60422826.277401537</v>
      </c>
      <c r="AF150" s="25">
        <f t="shared" si="323"/>
        <v>57696247.512558542</v>
      </c>
      <c r="AG150" s="25">
        <f t="shared" si="323"/>
        <v>232175047.83085456</v>
      </c>
      <c r="AH150" s="25">
        <f t="shared" si="323"/>
        <v>58531087.581468701</v>
      </c>
      <c r="AI150" s="25">
        <f t="shared" si="323"/>
        <v>60572630.342388116</v>
      </c>
      <c r="AJ150" s="25">
        <f t="shared" si="323"/>
        <v>63015184.450328261</v>
      </c>
      <c r="AK150" s="25">
        <f t="shared" si="323"/>
        <v>61178869.130236551</v>
      </c>
      <c r="AL150" s="25">
        <f t="shared" si="323"/>
        <v>243297771.50442165</v>
      </c>
      <c r="AM150" s="25">
        <f t="shared" si="323"/>
        <v>61262869.148667611</v>
      </c>
      <c r="AN150" s="25">
        <f t="shared" si="323"/>
        <v>63364780.760422327</v>
      </c>
      <c r="AO150" s="25">
        <f t="shared" si="323"/>
        <v>65843491.62452969</v>
      </c>
      <c r="AP150" s="25">
        <f t="shared" si="323"/>
        <v>63573734.101012632</v>
      </c>
      <c r="AQ150" s="25">
        <f t="shared" si="323"/>
        <v>254044875.63463223</v>
      </c>
      <c r="AR150" s="115">
        <f t="shared" si="323"/>
        <v>64284517.679511614</v>
      </c>
      <c r="AS150" s="115">
        <f t="shared" si="323"/>
        <v>66582976.649065718</v>
      </c>
      <c r="AT150" s="115">
        <f t="shared" si="323"/>
        <v>69101976.764134094</v>
      </c>
      <c r="AU150" s="115">
        <f t="shared" si="323"/>
        <v>66884266.153459653</v>
      </c>
      <c r="AV150" s="115">
        <f t="shared" si="323"/>
        <v>266853737.24617106</v>
      </c>
      <c r="AW150" s="126">
        <f t="shared" si="323"/>
        <v>67635874.173184022</v>
      </c>
      <c r="AX150" s="126">
        <f t="shared" si="323"/>
        <v>70103526.791594565</v>
      </c>
      <c r="AY150" s="126">
        <f t="shared" si="323"/>
        <v>72952117.508923203</v>
      </c>
      <c r="AZ150" s="126">
        <f t="shared" ref="AZ150:BA150" si="324">AZ149+AZ148+AZ147+AZ146+AZ145+AZ144+AZ139+AZ138+AZ135+AZ128+AZ125+AZ124+AZ123+AZ120+AZ101+AZ96+AZ85</f>
        <v>70852846.741335958</v>
      </c>
      <c r="BA150" s="126">
        <f t="shared" si="324"/>
        <v>281544365.2150377</v>
      </c>
      <c r="BH150" s="130"/>
      <c r="BI150" s="130"/>
      <c r="BJ150" s="130"/>
      <c r="BK150" s="130"/>
    </row>
    <row r="151" spans="1:63" ht="16.5" x14ac:dyDescent="0.25">
      <c r="A151" s="24"/>
      <c r="B151" s="146" t="s">
        <v>89</v>
      </c>
      <c r="C151" s="146"/>
      <c r="D151" s="25">
        <f>D150-D104-D97</f>
        <v>32060337.009420607</v>
      </c>
      <c r="E151" s="25">
        <f t="shared" ref="E151:AW151" si="325">E150-E104-E97</f>
        <v>34715076.247854754</v>
      </c>
      <c r="F151" s="25">
        <f t="shared" si="325"/>
        <v>36694024.894193351</v>
      </c>
      <c r="G151" s="25">
        <f t="shared" si="325"/>
        <v>33506554.558296986</v>
      </c>
      <c r="H151" s="25">
        <f t="shared" si="325"/>
        <v>136975992.70976573</v>
      </c>
      <c r="I151" s="25">
        <f t="shared" si="325"/>
        <v>34390722.207013667</v>
      </c>
      <c r="J151" s="25">
        <f t="shared" si="325"/>
        <v>35552646.506484531</v>
      </c>
      <c r="K151" s="25">
        <f t="shared" si="325"/>
        <v>38201152.390148126</v>
      </c>
      <c r="L151" s="25">
        <f t="shared" si="325"/>
        <v>36562715.718111873</v>
      </c>
      <c r="M151" s="25">
        <f t="shared" si="325"/>
        <v>144707236.82175821</v>
      </c>
      <c r="N151" s="25">
        <f t="shared" si="325"/>
        <v>36182967.920707084</v>
      </c>
      <c r="O151" s="25">
        <f t="shared" si="325"/>
        <v>38565580.04860156</v>
      </c>
      <c r="P151" s="25">
        <f t="shared" si="325"/>
        <v>40907748.539893948</v>
      </c>
      <c r="Q151" s="25">
        <f t="shared" si="325"/>
        <v>38920807.21106001</v>
      </c>
      <c r="R151" s="25">
        <f t="shared" si="325"/>
        <v>154577103.72026259</v>
      </c>
      <c r="S151" s="25">
        <f t="shared" si="325"/>
        <v>39330986.864015095</v>
      </c>
      <c r="T151" s="25">
        <f t="shared" si="325"/>
        <v>41931664.075636305</v>
      </c>
      <c r="U151" s="25">
        <f t="shared" si="325"/>
        <v>43312163.297782674</v>
      </c>
      <c r="V151" s="25">
        <f t="shared" si="325"/>
        <v>42146836.122066446</v>
      </c>
      <c r="W151" s="25">
        <f t="shared" si="325"/>
        <v>166721650.35950053</v>
      </c>
      <c r="X151" s="25">
        <f t="shared" si="325"/>
        <v>42943531.941078126</v>
      </c>
      <c r="Y151" s="25">
        <f t="shared" si="325"/>
        <v>45274103.449709155</v>
      </c>
      <c r="Z151" s="25">
        <f t="shared" si="325"/>
        <v>48143449.039587423</v>
      </c>
      <c r="AA151" s="25">
        <f t="shared" si="325"/>
        <v>44859556.855965719</v>
      </c>
      <c r="AB151" s="25">
        <f t="shared" si="325"/>
        <v>181220641.28634045</v>
      </c>
      <c r="AC151" s="25">
        <f t="shared" si="325"/>
        <v>46516454.530687742</v>
      </c>
      <c r="AD151" s="25">
        <f t="shared" si="325"/>
        <v>47946674.630448006</v>
      </c>
      <c r="AE151" s="25">
        <f t="shared" si="325"/>
        <v>50716931.630425803</v>
      </c>
      <c r="AF151" s="25">
        <f t="shared" si="325"/>
        <v>47743736.039293006</v>
      </c>
      <c r="AG151" s="25">
        <f t="shared" si="325"/>
        <v>192923796.83085456</v>
      </c>
      <c r="AH151" s="25">
        <f t="shared" si="325"/>
        <v>48719052.629188754</v>
      </c>
      <c r="AI151" s="25">
        <f t="shared" si="325"/>
        <v>50543450.733887568</v>
      </c>
      <c r="AJ151" s="25">
        <f t="shared" si="325"/>
        <v>53031497.965140119</v>
      </c>
      <c r="AK151" s="25">
        <f t="shared" si="325"/>
        <v>51222529.496567421</v>
      </c>
      <c r="AL151" s="25">
        <f t="shared" si="325"/>
        <v>203516530.82478389</v>
      </c>
      <c r="AM151" s="25">
        <f t="shared" si="325"/>
        <v>51410448.039391816</v>
      </c>
      <c r="AN151" s="25">
        <f t="shared" si="325"/>
        <v>53356132.608071685</v>
      </c>
      <c r="AO151" s="25">
        <f t="shared" si="325"/>
        <v>55934080.407713801</v>
      </c>
      <c r="AP151" s="25">
        <f t="shared" si="325"/>
        <v>53465157.227575064</v>
      </c>
      <c r="AQ151" s="25">
        <f t="shared" si="325"/>
        <v>214165818.28275234</v>
      </c>
      <c r="AR151" s="115">
        <f t="shared" si="325"/>
        <v>54088334.263615109</v>
      </c>
      <c r="AS151" s="115">
        <f t="shared" si="325"/>
        <v>56368503.340582736</v>
      </c>
      <c r="AT151" s="115">
        <f t="shared" si="325"/>
        <v>58904478.18533849</v>
      </c>
      <c r="AU151" s="115">
        <f t="shared" si="325"/>
        <v>56665129.389359705</v>
      </c>
      <c r="AV151" s="115">
        <f t="shared" si="325"/>
        <v>226026445.17889601</v>
      </c>
      <c r="AW151" s="127">
        <f t="shared" si="325"/>
        <v>57403844.811336018</v>
      </c>
      <c r="AX151" s="127">
        <f t="shared" ref="AX151:AY151" si="326">AX150-AX104-AX97</f>
        <v>59835099.105952077</v>
      </c>
      <c r="AY151" s="127">
        <f t="shared" si="326"/>
        <v>62750578.087729014</v>
      </c>
      <c r="AZ151" s="127">
        <f t="shared" ref="AZ151:BA151" si="327">AZ150-AZ104-AZ97</f>
        <v>60578046.326608658</v>
      </c>
      <c r="BA151" s="127">
        <f t="shared" si="327"/>
        <v>240567568.33162573</v>
      </c>
    </row>
    <row r="152" spans="1:63" ht="12.95" customHeight="1" x14ac:dyDescent="0.25">
      <c r="AC152" s="39">
        <f>AC150-'[1]Prod revisi'!S148</f>
        <v>0</v>
      </c>
      <c r="AD152" s="39">
        <f>AD150-'[1]Prod revisi'!T148</f>
        <v>0</v>
      </c>
      <c r="AE152" s="39">
        <f>AE150-'[1]Prod revisi'!U148</f>
        <v>0</v>
      </c>
      <c r="AF152" s="39">
        <f>AF150-'[1]Prod revisi'!V148</f>
        <v>0</v>
      </c>
      <c r="AG152" s="39">
        <f>AG150-'[1]Prod revisi'!W148</f>
        <v>0</v>
      </c>
      <c r="AH152" s="39">
        <f>AH150-'[1]Prod revisi'!X148</f>
        <v>22343.611741907895</v>
      </c>
      <c r="AI152" s="39">
        <f>AI150-'[1]Prod revisi'!Y148</f>
        <v>41805.660660900176</v>
      </c>
      <c r="AJ152" s="39">
        <f>AJ150-'[1]Prod revisi'!Z148</f>
        <v>104977.78195360303</v>
      </c>
      <c r="AK152" s="39">
        <f>AK150-'[1]Prod revisi'!AA148</f>
        <v>34876.008941136301</v>
      </c>
      <c r="AL152" s="39">
        <f>AL150-'[1]Prod revisi'!AB148</f>
        <v>204003.06329753995</v>
      </c>
      <c r="AM152" s="39">
        <f>AM150-'[1]Prod revisi'!AC148</f>
        <v>72005.031668923795</v>
      </c>
      <c r="AN152" s="39">
        <f>AN150-'[1]Prod revisi'!AD148</f>
        <v>-15117.814275532961</v>
      </c>
      <c r="AO152" s="39">
        <f>AO150-'[1]Prod revisi'!AE148</f>
        <v>-53455.789504744112</v>
      </c>
      <c r="AP152" s="39">
        <f>AP150-'[1]Prod revisi'!AF148</f>
        <v>18581.78081330657</v>
      </c>
      <c r="AQ152" s="39">
        <f>AQ150-'[1]Prod revisi'!AG148</f>
        <v>22013.208701938391</v>
      </c>
      <c r="AR152" s="116">
        <v>64284517.679511614</v>
      </c>
      <c r="AS152" s="116">
        <v>66582976.649065718</v>
      </c>
      <c r="AT152" s="116">
        <v>69101287.013517499</v>
      </c>
      <c r="AU152" s="116">
        <v>66844518.935995661</v>
      </c>
      <c r="AV152" s="116">
        <v>266813300.27809048</v>
      </c>
      <c r="AW152" s="39">
        <v>67586972.144198239</v>
      </c>
      <c r="AX152" s="39">
        <v>70082470.77652283</v>
      </c>
      <c r="AY152" s="39">
        <v>73018480.258574381</v>
      </c>
    </row>
    <row r="153" spans="1:63" ht="12.95" customHeight="1" x14ac:dyDescent="0.25"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136">
        <v>61262869.148667611</v>
      </c>
      <c r="AN153" s="136">
        <v>63364780.760422327</v>
      </c>
      <c r="AO153" s="136">
        <v>65843491.62452969</v>
      </c>
      <c r="AP153" s="136">
        <v>63573734.101012625</v>
      </c>
      <c r="AQ153" s="136">
        <v>254044875.63463229</v>
      </c>
      <c r="AR153" s="137">
        <v>64284517.679511614</v>
      </c>
      <c r="AS153" s="137">
        <v>66582976.649065718</v>
      </c>
      <c r="AT153" s="137">
        <v>69101976.764134079</v>
      </c>
      <c r="AU153" s="137">
        <v>66845940.649966583</v>
      </c>
      <c r="AV153" s="137">
        <v>266815411.74267799</v>
      </c>
      <c r="AW153" s="138">
        <v>67586972.144198239</v>
      </c>
      <c r="AX153" s="138">
        <v>70062448.693018258</v>
      </c>
      <c r="AY153" s="138">
        <v>72909569.215645686</v>
      </c>
      <c r="AZ153" s="138">
        <v>70796251.343409598</v>
      </c>
      <c r="BA153" s="138">
        <v>281355241.39627177</v>
      </c>
    </row>
    <row r="154" spans="1:63" ht="12.95" customHeight="1" x14ac:dyDescent="0.25">
      <c r="AH154" s="39">
        <v>58508743.969726801</v>
      </c>
      <c r="AI154" s="39">
        <v>60645595.08868479</v>
      </c>
      <c r="AJ154" s="39">
        <v>63010913.411193684</v>
      </c>
      <c r="AK154" s="39">
        <v>61158704.336559065</v>
      </c>
      <c r="AL154" s="39">
        <v>243323956.80616438</v>
      </c>
      <c r="AM154" s="39">
        <v>61262869.148667611</v>
      </c>
      <c r="AN154" s="39">
        <v>63364780.760422327</v>
      </c>
      <c r="AO154" s="39">
        <v>65843491.62452969</v>
      </c>
      <c r="AP154" s="39">
        <v>63573734.101012625</v>
      </c>
      <c r="AQ154" s="39">
        <v>254044875.63463229</v>
      </c>
      <c r="AR154" s="116">
        <v>64284517.679511614</v>
      </c>
      <c r="AS154" s="116">
        <v>66582976.649065718</v>
      </c>
      <c r="AT154" s="116">
        <v>69101976.764134079</v>
      </c>
      <c r="AU154" s="116">
        <v>66845940.649966583</v>
      </c>
      <c r="AV154" s="116">
        <v>266815411.74267799</v>
      </c>
      <c r="AW154" s="39">
        <v>67586972.144198239</v>
      </c>
      <c r="AX154" s="39">
        <v>70082470.77652283</v>
      </c>
      <c r="AY154" s="39">
        <v>72941186.362933591</v>
      </c>
      <c r="AZ154" s="39">
        <v>70645358.735022172</v>
      </c>
      <c r="BA154" s="39">
        <v>281255988.01867676</v>
      </c>
    </row>
    <row r="155" spans="1:63" ht="12.95" customHeight="1" x14ac:dyDescent="0.25"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140">
        <v>61262869.148667611</v>
      </c>
      <c r="AN155" s="140">
        <v>63364780.760422327</v>
      </c>
      <c r="AO155" s="140">
        <v>65843491.62452969</v>
      </c>
      <c r="AP155" s="140">
        <v>63573734.101012625</v>
      </c>
      <c r="AQ155" s="140">
        <v>254044875.63463229</v>
      </c>
      <c r="AR155" s="141">
        <v>64284517.679511614</v>
      </c>
      <c r="AS155" s="141">
        <v>66582976.649065718</v>
      </c>
      <c r="AT155" s="141">
        <v>69101976.764134079</v>
      </c>
      <c r="AU155" s="141">
        <v>66884266.153459638</v>
      </c>
      <c r="AV155" s="141">
        <v>266853737.24617106</v>
      </c>
      <c r="AW155" s="140">
        <v>67635874.173184022</v>
      </c>
      <c r="AX155" s="140">
        <v>70103526.79159455</v>
      </c>
      <c r="AY155" s="140">
        <v>72954668.860072598</v>
      </c>
      <c r="AZ155" s="140">
        <v>70860960.60100174</v>
      </c>
      <c r="BA155" s="140">
        <v>281555030.42585284</v>
      </c>
    </row>
    <row r="156" spans="1:63" ht="12.95" customHeight="1" x14ac:dyDescent="0.25">
      <c r="AM156" s="142" t="s">
        <v>143</v>
      </c>
      <c r="AN156" s="142" t="s">
        <v>143</v>
      </c>
      <c r="AO156" s="142" t="s">
        <v>143</v>
      </c>
      <c r="AP156" s="142" t="s">
        <v>143</v>
      </c>
      <c r="AQ156" s="142" t="s">
        <v>143</v>
      </c>
      <c r="AR156" s="143" t="s">
        <v>143</v>
      </c>
      <c r="AS156" s="143" t="s">
        <v>143</v>
      </c>
      <c r="AT156" s="143" t="s">
        <v>143</v>
      </c>
      <c r="AU156" s="143" t="s">
        <v>143</v>
      </c>
      <c r="AV156" s="143" t="s">
        <v>143</v>
      </c>
      <c r="AW156" s="142" t="s">
        <v>143</v>
      </c>
      <c r="AX156" s="144" t="s">
        <v>143</v>
      </c>
      <c r="AY156" s="144" t="s">
        <v>143</v>
      </c>
      <c r="AZ156" s="144" t="s">
        <v>143</v>
      </c>
      <c r="BA156" s="142" t="s">
        <v>143</v>
      </c>
    </row>
    <row r="158" spans="1:63" ht="12.95" customHeight="1" x14ac:dyDescent="0.25">
      <c r="AR158" s="129">
        <f>AR74/AR150*100</f>
        <v>131.98025649668236</v>
      </c>
      <c r="AS158" s="129">
        <f t="shared" ref="AS158:BA158" si="328">AS74/AS150*100</f>
        <v>132.26214745564977</v>
      </c>
      <c r="AT158" s="129">
        <f t="shared" si="328"/>
        <v>133.05888859608729</v>
      </c>
      <c r="AU158" s="129">
        <f t="shared" si="328"/>
        <v>134.10300093481112</v>
      </c>
      <c r="AV158" s="131">
        <f t="shared" si="328"/>
        <v>132.86194905160872</v>
      </c>
      <c r="AW158" s="129">
        <f t="shared" si="328"/>
        <v>135.00538743435001</v>
      </c>
      <c r="AX158" s="129">
        <f t="shared" si="328"/>
        <v>135.79919272818813</v>
      </c>
      <c r="AY158" s="129">
        <f t="shared" si="328"/>
        <v>136.67203268360441</v>
      </c>
      <c r="AZ158" s="129">
        <f t="shared" si="328"/>
        <v>137.66752852112955</v>
      </c>
      <c r="BA158" s="131">
        <f t="shared" si="328"/>
        <v>136.30484205102883</v>
      </c>
    </row>
    <row r="160" spans="1:63" ht="12.95" customHeight="1" x14ac:dyDescent="0.25">
      <c r="AS160" s="129">
        <f>AS158/AR158*100-100</f>
        <v>0.2135857032331927</v>
      </c>
      <c r="AT160" s="129">
        <f t="shared" ref="AT160:AZ160" si="329">AT158/AS158*100-100</f>
        <v>0.60239543646052596</v>
      </c>
      <c r="AU160" s="129">
        <f t="shared" si="329"/>
        <v>0.78469942875693732</v>
      </c>
      <c r="AV160" s="129"/>
      <c r="AW160" s="129">
        <f>AW158/AU158*100-100</f>
        <v>0.67290552280596216</v>
      </c>
      <c r="AX160" s="129">
        <f t="shared" si="329"/>
        <v>0.58798045687187539</v>
      </c>
      <c r="AY160" s="129">
        <f t="shared" si="329"/>
        <v>0.64274311053036115</v>
      </c>
      <c r="AZ160" s="129">
        <f t="shared" si="329"/>
        <v>0.72838298953942626</v>
      </c>
      <c r="BA160" s="129"/>
    </row>
    <row r="161" spans="39:53" ht="12.95" customHeight="1" x14ac:dyDescent="0.25">
      <c r="AW161" s="39">
        <v>67635874.173184022</v>
      </c>
      <c r="AX161" s="39">
        <v>70103526.79159455</v>
      </c>
      <c r="AY161" s="39">
        <v>72954668.860072598</v>
      </c>
      <c r="AZ161" s="39">
        <v>70860960.60100174</v>
      </c>
      <c r="BA161" s="39">
        <v>281555030.42585284</v>
      </c>
    </row>
    <row r="162" spans="39:53" ht="12.95" customHeight="1" x14ac:dyDescent="0.25">
      <c r="AM162" s="39">
        <v>61262869.148667611</v>
      </c>
      <c r="AN162" s="39">
        <v>63364780.760422327</v>
      </c>
      <c r="AO162" s="39">
        <v>65843491.62452969</v>
      </c>
      <c r="AP162" s="39">
        <v>63573734.101012625</v>
      </c>
      <c r="AQ162" s="39">
        <v>254044875.63463229</v>
      </c>
      <c r="AR162" s="163">
        <v>64284517.679511614</v>
      </c>
      <c r="AS162" s="163">
        <v>66582976.649065718</v>
      </c>
      <c r="AT162" s="163">
        <v>69101976.764134079</v>
      </c>
      <c r="AU162" s="163">
        <v>66884266.153459638</v>
      </c>
      <c r="AV162" s="163">
        <v>266853737.24617106</v>
      </c>
      <c r="AW162" s="163">
        <v>67635874.173184022</v>
      </c>
      <c r="AX162" s="163">
        <v>70103526.79159455</v>
      </c>
      <c r="AY162" s="163">
        <v>72952117.508923218</v>
      </c>
      <c r="AZ162" s="163">
        <v>70852846.741335943</v>
      </c>
      <c r="BA162" s="163">
        <v>281544365.2150377</v>
      </c>
    </row>
    <row r="163" spans="39:53" ht="12.95" customHeight="1" x14ac:dyDescent="0.25">
      <c r="AW163" s="132"/>
      <c r="AX163" s="132"/>
      <c r="AY163" s="132"/>
      <c r="AZ163" s="132"/>
    </row>
    <row r="164" spans="39:53" ht="12.95" customHeight="1" x14ac:dyDescent="0.25">
      <c r="AS164" s="129"/>
      <c r="AT164" s="129"/>
      <c r="AU164" s="129"/>
      <c r="AV164" s="129"/>
      <c r="AW164" s="129"/>
      <c r="AX164" s="129"/>
      <c r="AY164" s="129"/>
      <c r="AZ164" s="129"/>
      <c r="BA164" s="129"/>
    </row>
  </sheetData>
  <mergeCells count="136">
    <mergeCell ref="B150:C150"/>
    <mergeCell ref="AP81:AP82"/>
    <mergeCell ref="AQ81:AQ82"/>
    <mergeCell ref="B83:C83"/>
    <mergeCell ref="B147:C147"/>
    <mergeCell ref="B148:C148"/>
    <mergeCell ref="B149:C149"/>
    <mergeCell ref="AJ81:AJ82"/>
    <mergeCell ref="AK81:AK82"/>
    <mergeCell ref="AL81:AL82"/>
    <mergeCell ref="AM81:AM82"/>
    <mergeCell ref="AN81:AN82"/>
    <mergeCell ref="AO81:AO82"/>
    <mergeCell ref="AD81:AD82"/>
    <mergeCell ref="AE81:AE82"/>
    <mergeCell ref="AF81:AF82"/>
    <mergeCell ref="AG81:AG82"/>
    <mergeCell ref="AH81:AH82"/>
    <mergeCell ref="AI81:AI82"/>
    <mergeCell ref="X81:X82"/>
    <mergeCell ref="Y81:Y82"/>
    <mergeCell ref="Z81:Z82"/>
    <mergeCell ref="AA81:AA82"/>
    <mergeCell ref="AB81:AB82"/>
    <mergeCell ref="D4:H4"/>
    <mergeCell ref="I4:M4"/>
    <mergeCell ref="N4:R4"/>
    <mergeCell ref="S4:W4"/>
    <mergeCell ref="AH80:AL80"/>
    <mergeCell ref="AM80:AQ80"/>
    <mergeCell ref="D81:D82"/>
    <mergeCell ref="E81:E82"/>
    <mergeCell ref="F81:F82"/>
    <mergeCell ref="G81:G82"/>
    <mergeCell ref="H81:H82"/>
    <mergeCell ref="I81:I82"/>
    <mergeCell ref="J81:J82"/>
    <mergeCell ref="K81:K82"/>
    <mergeCell ref="D80:H80"/>
    <mergeCell ref="I80:M80"/>
    <mergeCell ref="N80:R80"/>
    <mergeCell ref="S80:W80"/>
    <mergeCell ref="X80:AB80"/>
    <mergeCell ref="AC80:AG80"/>
    <mergeCell ref="AC81:AC82"/>
    <mergeCell ref="R81:R82"/>
    <mergeCell ref="S81:S82"/>
    <mergeCell ref="K5:K6"/>
    <mergeCell ref="L5:L6"/>
    <mergeCell ref="T81:T82"/>
    <mergeCell ref="U81:U82"/>
    <mergeCell ref="V81:V82"/>
    <mergeCell ref="W81:W82"/>
    <mergeCell ref="L81:L82"/>
    <mergeCell ref="B7:C7"/>
    <mergeCell ref="B71:C71"/>
    <mergeCell ref="B72:C72"/>
    <mergeCell ref="B73:C73"/>
    <mergeCell ref="B74:C74"/>
    <mergeCell ref="M81:M82"/>
    <mergeCell ref="N81:N82"/>
    <mergeCell ref="O81:O82"/>
    <mergeCell ref="P81:P82"/>
    <mergeCell ref="Q81:Q82"/>
    <mergeCell ref="A80:A82"/>
    <mergeCell ref="B80:C82"/>
    <mergeCell ref="AL5:AL6"/>
    <mergeCell ref="AM5:AM6"/>
    <mergeCell ref="Z5:Z6"/>
    <mergeCell ref="AA5:AA6"/>
    <mergeCell ref="AB5:AB6"/>
    <mergeCell ref="AC5:AC6"/>
    <mergeCell ref="AD5:AD6"/>
    <mergeCell ref="AE5:AE6"/>
    <mergeCell ref="T5:T6"/>
    <mergeCell ref="U5:U6"/>
    <mergeCell ref="V5:V6"/>
    <mergeCell ref="W5:W6"/>
    <mergeCell ref="X5:X6"/>
    <mergeCell ref="Y5:Y6"/>
    <mergeCell ref="N5:N6"/>
    <mergeCell ref="O5:O6"/>
    <mergeCell ref="P5:P6"/>
    <mergeCell ref="A4:A6"/>
    <mergeCell ref="M5:M6"/>
    <mergeCell ref="Q5:Q6"/>
    <mergeCell ref="R5:R6"/>
    <mergeCell ref="S5:S6"/>
    <mergeCell ref="B151:C151"/>
    <mergeCell ref="B75:C75"/>
    <mergeCell ref="X4:AB4"/>
    <mergeCell ref="AC4:AG4"/>
    <mergeCell ref="AH4:AL4"/>
    <mergeCell ref="AM4:AQ4"/>
    <mergeCell ref="D5:D6"/>
    <mergeCell ref="E5:E6"/>
    <mergeCell ref="F5:F6"/>
    <mergeCell ref="G5:G6"/>
    <mergeCell ref="H5:H6"/>
    <mergeCell ref="I5:I6"/>
    <mergeCell ref="AN5:AN6"/>
    <mergeCell ref="AO5:AO6"/>
    <mergeCell ref="AP5:AP6"/>
    <mergeCell ref="AQ5:AQ6"/>
    <mergeCell ref="AF5:AF6"/>
    <mergeCell ref="AG5:AG6"/>
    <mergeCell ref="AH5:AH6"/>
    <mergeCell ref="AI5:AI6"/>
    <mergeCell ref="AJ5:AJ6"/>
    <mergeCell ref="AK5:AK6"/>
    <mergeCell ref="B4:C6"/>
    <mergeCell ref="J5:J6"/>
    <mergeCell ref="AR4:AV4"/>
    <mergeCell ref="AR5:AR6"/>
    <mergeCell ref="AS5:AS6"/>
    <mergeCell ref="AT5:AT6"/>
    <mergeCell ref="AU5:AU6"/>
    <mergeCell ref="AV5:AV6"/>
    <mergeCell ref="AR80:AV80"/>
    <mergeCell ref="AR81:AR82"/>
    <mergeCell ref="AS81:AS82"/>
    <mergeCell ref="AT81:AT82"/>
    <mergeCell ref="AU81:AU82"/>
    <mergeCell ref="AV81:AV82"/>
    <mergeCell ref="AW4:BA4"/>
    <mergeCell ref="AW5:AW6"/>
    <mergeCell ref="AX5:AX6"/>
    <mergeCell ref="AY5:AY6"/>
    <mergeCell ref="AZ5:AZ6"/>
    <mergeCell ref="BA5:BA6"/>
    <mergeCell ref="AW80:BA80"/>
    <mergeCell ref="AW81:AW82"/>
    <mergeCell ref="AX81:AX82"/>
    <mergeCell ref="AY81:AY82"/>
    <mergeCell ref="AZ81:AZ82"/>
    <mergeCell ref="BA81:BA82"/>
  </mergeCells>
  <printOptions horizontalCentered="1"/>
  <pageMargins left="0.19685039370078741" right="3.937007874015748E-2" top="0.55118110236220474" bottom="0.19685039370078741" header="0.47244094488188981" footer="0.15748031496062992"/>
  <pageSetup paperSize="9" scale="47" orientation="portrait" r:id="rId1"/>
  <rowBreaks count="1" manualBreakCount="1">
    <brk id="76" max="52" man="1"/>
  </rowBreaks>
  <colBreaks count="2" manualBreakCount="2">
    <brk id="13" max="150" man="1"/>
    <brk id="28" max="15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</sheetPr>
  <dimension ref="A1:Q44"/>
  <sheetViews>
    <sheetView topLeftCell="A10" zoomScale="80" zoomScaleNormal="80" workbookViewId="0">
      <selection activeCell="M26" sqref="M26"/>
    </sheetView>
  </sheetViews>
  <sheetFormatPr defaultRowHeight="15" x14ac:dyDescent="0.25"/>
  <cols>
    <col min="1" max="1" width="11.7109375" style="43" customWidth="1"/>
    <col min="2" max="2" width="12.7109375" style="43" customWidth="1"/>
    <col min="3" max="3" width="9.140625" style="43"/>
    <col min="4" max="4" width="55.7109375" style="43" customWidth="1"/>
    <col min="5" max="5" width="10.7109375" style="43" customWidth="1"/>
    <col min="6" max="6" width="15.42578125" style="43" hidden="1" customWidth="1"/>
    <col min="7" max="8" width="14.85546875" style="43" hidden="1" customWidth="1"/>
    <col min="9" max="9" width="12.42578125" style="43" hidden="1" customWidth="1"/>
    <col min="10" max="11" width="13.140625" style="43" hidden="1" customWidth="1"/>
    <col min="12" max="12" width="13.140625" style="43" bestFit="1" customWidth="1"/>
    <col min="13" max="13" width="13.7109375" style="43" customWidth="1"/>
    <col min="14" max="15" width="12.28515625" style="43" bestFit="1" customWidth="1"/>
    <col min="16" max="16" width="13.5703125" style="43" bestFit="1" customWidth="1"/>
    <col min="17" max="17" width="13.28515625" style="43" bestFit="1" customWidth="1"/>
    <col min="18" max="19" width="12.28515625" style="43" bestFit="1" customWidth="1"/>
    <col min="20" max="20" width="13.85546875" style="43" bestFit="1" customWidth="1"/>
    <col min="21" max="21" width="13.7109375" style="43" bestFit="1" customWidth="1"/>
    <col min="22" max="22" width="12.28515625" style="43" bestFit="1" customWidth="1"/>
    <col min="23" max="24" width="13.5703125" style="43" bestFit="1" customWidth="1"/>
    <col min="25" max="25" width="13.85546875" style="43" bestFit="1" customWidth="1"/>
    <col min="26" max="16384" width="9.140625" style="43"/>
  </cols>
  <sheetData>
    <row r="1" spans="1:13" ht="23.25" x14ac:dyDescent="0.35">
      <c r="A1" s="42" t="s">
        <v>105</v>
      </c>
    </row>
    <row r="2" spans="1:13" ht="21" x14ac:dyDescent="0.35">
      <c r="D2" s="44" t="s">
        <v>106</v>
      </c>
      <c r="E2" s="45"/>
      <c r="F2" s="45"/>
    </row>
    <row r="3" spans="1:13" ht="15.75" thickBot="1" x14ac:dyDescent="0.3">
      <c r="D3" s="46" t="s">
        <v>107</v>
      </c>
      <c r="E3" s="46"/>
      <c r="F3" s="46"/>
    </row>
    <row r="4" spans="1:13" ht="18.75" x14ac:dyDescent="0.3">
      <c r="D4" s="47" t="s">
        <v>108</v>
      </c>
      <c r="E4" s="48" t="s">
        <v>109</v>
      </c>
      <c r="F4" s="49">
        <v>2008</v>
      </c>
      <c r="G4" s="49">
        <v>2009</v>
      </c>
      <c r="H4" s="49">
        <v>2010</v>
      </c>
      <c r="I4" s="49">
        <v>2011</v>
      </c>
      <c r="J4" s="49">
        <v>2012</v>
      </c>
      <c r="K4" s="50">
        <v>2013</v>
      </c>
      <c r="L4" s="50">
        <v>2014</v>
      </c>
      <c r="M4" s="50">
        <v>2015</v>
      </c>
    </row>
    <row r="5" spans="1:13" x14ac:dyDescent="0.25">
      <c r="D5" s="51" t="s">
        <v>110</v>
      </c>
      <c r="E5" s="52" t="s">
        <v>111</v>
      </c>
      <c r="F5" s="52"/>
      <c r="G5" s="53"/>
      <c r="H5" s="53"/>
      <c r="I5" s="54"/>
      <c r="J5" s="55"/>
      <c r="K5" s="56"/>
      <c r="L5" s="56">
        <v>894140.49</v>
      </c>
      <c r="M5" s="56">
        <v>768384.08</v>
      </c>
    </row>
    <row r="6" spans="1:13" x14ac:dyDescent="0.25">
      <c r="D6" s="51" t="s">
        <v>112</v>
      </c>
      <c r="E6" s="52" t="s">
        <v>111</v>
      </c>
      <c r="F6" s="52"/>
      <c r="G6" s="57"/>
      <c r="H6" s="57"/>
      <c r="I6" s="54"/>
      <c r="J6" s="55"/>
      <c r="K6" s="56"/>
      <c r="L6" s="56">
        <v>1006343.02</v>
      </c>
      <c r="M6" s="56">
        <v>1039839.62</v>
      </c>
    </row>
    <row r="7" spans="1:13" x14ac:dyDescent="0.25">
      <c r="D7" s="51" t="s">
        <v>113</v>
      </c>
      <c r="E7" s="52" t="s">
        <v>111</v>
      </c>
      <c r="F7" s="52"/>
      <c r="G7" s="53"/>
      <c r="H7" s="57"/>
      <c r="I7" s="54"/>
      <c r="J7" s="55"/>
      <c r="K7" s="56"/>
      <c r="L7" s="56">
        <v>1022874.15</v>
      </c>
      <c r="M7" s="56">
        <v>982438.41</v>
      </c>
    </row>
    <row r="8" spans="1:13" ht="15.75" x14ac:dyDescent="0.25">
      <c r="D8" s="51" t="s">
        <v>114</v>
      </c>
      <c r="E8" s="52" t="s">
        <v>111</v>
      </c>
      <c r="F8" s="52"/>
      <c r="G8" s="53"/>
      <c r="H8" s="53"/>
      <c r="I8" s="54"/>
      <c r="J8" s="58"/>
      <c r="K8" s="56"/>
      <c r="L8" s="56">
        <v>1022874.15</v>
      </c>
      <c r="M8" s="56">
        <v>1498019.91</v>
      </c>
    </row>
    <row r="9" spans="1:13" ht="15.75" x14ac:dyDescent="0.25">
      <c r="D9" s="51" t="s">
        <v>115</v>
      </c>
      <c r="E9" s="52" t="s">
        <v>111</v>
      </c>
      <c r="F9" s="52"/>
      <c r="G9" s="53"/>
      <c r="H9" s="53"/>
      <c r="I9" s="54"/>
      <c r="J9" s="58"/>
      <c r="K9" s="56"/>
      <c r="L9" s="56">
        <v>1303027.5900000001</v>
      </c>
      <c r="M9" s="56">
        <v>1908310.2971165287</v>
      </c>
    </row>
    <row r="10" spans="1:13" ht="15.75" x14ac:dyDescent="0.25">
      <c r="D10" s="51" t="s">
        <v>116</v>
      </c>
      <c r="E10" s="52" t="s">
        <v>111</v>
      </c>
      <c r="F10" s="52"/>
      <c r="G10" s="53"/>
      <c r="H10" s="53"/>
      <c r="I10" s="54"/>
      <c r="J10" s="58"/>
      <c r="K10" s="56"/>
      <c r="L10" s="56" t="s">
        <v>117</v>
      </c>
      <c r="M10" s="56">
        <v>1908310.2971165287</v>
      </c>
    </row>
    <row r="11" spans="1:13" x14ac:dyDescent="0.25">
      <c r="D11" s="51" t="s">
        <v>118</v>
      </c>
      <c r="E11" s="52" t="s">
        <v>111</v>
      </c>
      <c r="F11" s="52"/>
      <c r="G11" s="53"/>
      <c r="H11" s="53"/>
      <c r="I11" s="54"/>
      <c r="J11" s="59"/>
      <c r="K11" s="56"/>
      <c r="L11" s="56"/>
      <c r="M11" s="56"/>
    </row>
    <row r="12" spans="1:13" x14ac:dyDescent="0.25">
      <c r="D12" s="51" t="s">
        <v>119</v>
      </c>
      <c r="E12" s="52" t="s">
        <v>111</v>
      </c>
      <c r="F12" s="52"/>
      <c r="G12" s="53"/>
      <c r="H12" s="53"/>
      <c r="I12" s="54"/>
      <c r="J12" s="59"/>
      <c r="K12" s="56"/>
      <c r="L12" s="56">
        <v>1176470.08</v>
      </c>
      <c r="M12" s="56"/>
    </row>
    <row r="13" spans="1:13" x14ac:dyDescent="0.25">
      <c r="D13" s="51" t="s">
        <v>120</v>
      </c>
      <c r="E13" s="52" t="s">
        <v>111</v>
      </c>
      <c r="F13" s="52"/>
      <c r="G13" s="53"/>
      <c r="H13" s="53"/>
      <c r="I13" s="54"/>
      <c r="J13" s="59"/>
      <c r="K13" s="56"/>
      <c r="L13" s="56">
        <v>1566652.33</v>
      </c>
      <c r="M13" s="56"/>
    </row>
    <row r="14" spans="1:13" x14ac:dyDescent="0.25">
      <c r="D14" s="51" t="s">
        <v>121</v>
      </c>
      <c r="E14" s="52" t="s">
        <v>111</v>
      </c>
      <c r="F14" s="52"/>
      <c r="G14" s="53"/>
      <c r="H14" s="53"/>
      <c r="I14" s="54"/>
      <c r="J14" s="59"/>
      <c r="K14" s="56"/>
      <c r="L14" s="56">
        <v>1445817.56</v>
      </c>
      <c r="M14" s="56"/>
    </row>
    <row r="15" spans="1:13" x14ac:dyDescent="0.25">
      <c r="D15" s="51" t="s">
        <v>122</v>
      </c>
      <c r="E15" s="52" t="s">
        <v>111</v>
      </c>
      <c r="F15" s="52"/>
      <c r="G15" s="53"/>
      <c r="H15" s="53"/>
      <c r="I15" s="54"/>
      <c r="J15" s="59"/>
      <c r="K15" s="56"/>
      <c r="L15" s="56">
        <v>1109740</v>
      </c>
      <c r="M15" s="56"/>
    </row>
    <row r="16" spans="1:13" x14ac:dyDescent="0.25">
      <c r="D16" s="51" t="s">
        <v>123</v>
      </c>
      <c r="E16" s="52" t="s">
        <v>111</v>
      </c>
      <c r="F16" s="52"/>
      <c r="G16" s="53"/>
      <c r="H16" s="53"/>
      <c r="I16" s="60"/>
      <c r="J16" s="59"/>
      <c r="K16" s="56"/>
      <c r="L16" s="56">
        <v>995375.55</v>
      </c>
      <c r="M16" s="56"/>
    </row>
    <row r="17" spans="3:13" x14ac:dyDescent="0.25">
      <c r="D17" s="61" t="s">
        <v>124</v>
      </c>
      <c r="E17" s="62" t="s">
        <v>111</v>
      </c>
      <c r="F17" s="63">
        <f>SUM(F5:F16)</f>
        <v>0</v>
      </c>
      <c r="G17" s="63">
        <f t="shared" ref="G17:M17" si="0">SUM(G5:G16)</f>
        <v>0</v>
      </c>
      <c r="H17" s="63">
        <f t="shared" si="0"/>
        <v>0</v>
      </c>
      <c r="I17" s="63">
        <f t="shared" si="0"/>
        <v>0</v>
      </c>
      <c r="J17" s="63">
        <f t="shared" si="0"/>
        <v>0</v>
      </c>
      <c r="K17" s="63">
        <f t="shared" si="0"/>
        <v>0</v>
      </c>
      <c r="L17" s="63">
        <f t="shared" si="0"/>
        <v>11543314.920000002</v>
      </c>
      <c r="M17" s="63">
        <f t="shared" si="0"/>
        <v>8105302.6142330579</v>
      </c>
    </row>
    <row r="18" spans="3:13" x14ac:dyDescent="0.25">
      <c r="D18" s="64"/>
      <c r="E18" s="52"/>
      <c r="F18" s="52"/>
      <c r="G18" s="65"/>
      <c r="H18" s="66"/>
      <c r="I18" s="66"/>
      <c r="J18" s="66"/>
      <c r="K18" s="67"/>
      <c r="L18" s="67"/>
      <c r="M18" s="67"/>
    </row>
    <row r="19" spans="3:13" x14ac:dyDescent="0.25">
      <c r="C19" s="68"/>
      <c r="D19" s="51" t="s">
        <v>125</v>
      </c>
      <c r="E19" s="52" t="s">
        <v>111</v>
      </c>
      <c r="F19" s="69">
        <f>SUM(F5:F7)</f>
        <v>0</v>
      </c>
      <c r="G19" s="69">
        <f t="shared" ref="G19:M19" si="1">SUM(G5:G7)</f>
        <v>0</v>
      </c>
      <c r="H19" s="69">
        <f t="shared" si="1"/>
        <v>0</v>
      </c>
      <c r="I19" s="69">
        <f t="shared" si="1"/>
        <v>0</v>
      </c>
      <c r="J19" s="69">
        <f t="shared" si="1"/>
        <v>0</v>
      </c>
      <c r="K19" s="69">
        <f t="shared" si="1"/>
        <v>0</v>
      </c>
      <c r="L19" s="69">
        <f t="shared" si="1"/>
        <v>2923357.66</v>
      </c>
      <c r="M19" s="69">
        <f t="shared" si="1"/>
        <v>2790662.11</v>
      </c>
    </row>
    <row r="20" spans="3:13" x14ac:dyDescent="0.25">
      <c r="C20" s="68"/>
      <c r="D20" s="51" t="s">
        <v>126</v>
      </c>
      <c r="E20" s="52" t="s">
        <v>111</v>
      </c>
      <c r="F20" s="69">
        <f>SUM(F8:F10)</f>
        <v>0</v>
      </c>
      <c r="G20" s="69">
        <f t="shared" ref="G20:K20" si="2">SUM(G8:G10)</f>
        <v>0</v>
      </c>
      <c r="H20" s="69">
        <f t="shared" si="2"/>
        <v>0</v>
      </c>
      <c r="I20" s="69">
        <f t="shared" si="2"/>
        <v>0</v>
      </c>
      <c r="J20" s="69">
        <f t="shared" si="2"/>
        <v>0</v>
      </c>
      <c r="K20" s="69">
        <f t="shared" si="2"/>
        <v>0</v>
      </c>
      <c r="L20" s="69">
        <f>SUM(L8:L10)</f>
        <v>2325901.7400000002</v>
      </c>
      <c r="M20" s="69">
        <f>SUM(M8:M10)</f>
        <v>5314640.5042330567</v>
      </c>
    </row>
    <row r="21" spans="3:13" x14ac:dyDescent="0.25">
      <c r="C21" s="68"/>
      <c r="D21" s="51" t="s">
        <v>127</v>
      </c>
      <c r="E21" s="52" t="s">
        <v>111</v>
      </c>
      <c r="F21" s="69">
        <f>SUM(F11:F13)</f>
        <v>0</v>
      </c>
      <c r="G21" s="69">
        <f t="shared" ref="G21:M21" si="3">SUM(G11:G13)</f>
        <v>0</v>
      </c>
      <c r="H21" s="69">
        <f t="shared" si="3"/>
        <v>0</v>
      </c>
      <c r="I21" s="69">
        <f t="shared" si="3"/>
        <v>0</v>
      </c>
      <c r="J21" s="69">
        <f t="shared" si="3"/>
        <v>0</v>
      </c>
      <c r="K21" s="69">
        <f t="shared" si="3"/>
        <v>0</v>
      </c>
      <c r="L21" s="69">
        <f t="shared" si="3"/>
        <v>2743122.41</v>
      </c>
      <c r="M21" s="69">
        <f t="shared" si="3"/>
        <v>0</v>
      </c>
    </row>
    <row r="22" spans="3:13" x14ac:dyDescent="0.25">
      <c r="C22" s="68"/>
      <c r="D22" s="51" t="s">
        <v>128</v>
      </c>
      <c r="E22" s="52" t="s">
        <v>111</v>
      </c>
      <c r="F22" s="69">
        <f>SUM(F14:F16)</f>
        <v>0</v>
      </c>
      <c r="G22" s="69">
        <f t="shared" ref="G22:M22" si="4">SUM(G14:G16)</f>
        <v>0</v>
      </c>
      <c r="H22" s="69">
        <f t="shared" si="4"/>
        <v>0</v>
      </c>
      <c r="I22" s="69">
        <f t="shared" si="4"/>
        <v>0</v>
      </c>
      <c r="J22" s="69">
        <f t="shared" si="4"/>
        <v>0</v>
      </c>
      <c r="K22" s="69">
        <f t="shared" si="4"/>
        <v>0</v>
      </c>
      <c r="L22" s="69">
        <f t="shared" si="4"/>
        <v>3550933.1100000003</v>
      </c>
      <c r="M22" s="69">
        <f t="shared" si="4"/>
        <v>0</v>
      </c>
    </row>
    <row r="23" spans="3:13" x14ac:dyDescent="0.25">
      <c r="C23" s="68"/>
      <c r="D23" s="70" t="s">
        <v>129</v>
      </c>
      <c r="E23" s="62" t="s">
        <v>111</v>
      </c>
      <c r="F23" s="71">
        <f>SUM(F19:F22)</f>
        <v>0</v>
      </c>
      <c r="G23" s="71">
        <f t="shared" ref="G23:M23" si="5">SUM(G19:G22)</f>
        <v>0</v>
      </c>
      <c r="H23" s="71">
        <f t="shared" si="5"/>
        <v>0</v>
      </c>
      <c r="I23" s="71">
        <f t="shared" si="5"/>
        <v>0</v>
      </c>
      <c r="J23" s="71">
        <f t="shared" si="5"/>
        <v>0</v>
      </c>
      <c r="K23" s="71">
        <f t="shared" si="5"/>
        <v>0</v>
      </c>
      <c r="L23" s="71">
        <f>SUM(L19:L22)</f>
        <v>11543314.920000002</v>
      </c>
      <c r="M23" s="71">
        <f t="shared" si="5"/>
        <v>8105302.6142330561</v>
      </c>
    </row>
    <row r="24" spans="3:13" x14ac:dyDescent="0.25">
      <c r="D24" s="72" t="s">
        <v>130</v>
      </c>
      <c r="E24" s="52"/>
      <c r="F24" s="52"/>
      <c r="G24" s="73"/>
      <c r="H24" s="73"/>
      <c r="I24" s="73"/>
      <c r="J24" s="73"/>
      <c r="K24" s="74"/>
      <c r="L24" s="74"/>
      <c r="M24" s="74"/>
    </row>
    <row r="25" spans="3:13" x14ac:dyDescent="0.25">
      <c r="D25" s="75" t="s">
        <v>125</v>
      </c>
      <c r="E25" s="76" t="s">
        <v>131</v>
      </c>
      <c r="F25" s="77" t="e">
        <f t="shared" ref="F25:M25" si="6">+F19/E22*100-100</f>
        <v>#VALUE!</v>
      </c>
      <c r="G25" s="69" t="e">
        <f t="shared" si="6"/>
        <v>#DIV/0!</v>
      </c>
      <c r="H25" s="69" t="e">
        <f t="shared" si="6"/>
        <v>#DIV/0!</v>
      </c>
      <c r="I25" s="69" t="e">
        <f t="shared" si="6"/>
        <v>#DIV/0!</v>
      </c>
      <c r="J25" s="69" t="e">
        <f t="shared" si="6"/>
        <v>#DIV/0!</v>
      </c>
      <c r="K25" s="78" t="e">
        <f t="shared" si="6"/>
        <v>#DIV/0!</v>
      </c>
      <c r="L25" s="78" t="e">
        <f t="shared" si="6"/>
        <v>#DIV/0!</v>
      </c>
      <c r="M25" s="78">
        <f t="shared" si="6"/>
        <v>-21.41045681370214</v>
      </c>
    </row>
    <row r="26" spans="3:13" x14ac:dyDescent="0.25">
      <c r="D26" s="75" t="s">
        <v>126</v>
      </c>
      <c r="E26" s="76" t="s">
        <v>131</v>
      </c>
      <c r="F26" s="77" t="e">
        <f t="shared" ref="F26:M28" si="7">+F20/F19*100-100</f>
        <v>#DIV/0!</v>
      </c>
      <c r="G26" s="69" t="e">
        <f t="shared" si="7"/>
        <v>#DIV/0!</v>
      </c>
      <c r="H26" s="69" t="e">
        <f t="shared" si="7"/>
        <v>#DIV/0!</v>
      </c>
      <c r="I26" s="69" t="e">
        <f t="shared" si="7"/>
        <v>#DIV/0!</v>
      </c>
      <c r="J26" s="69" t="e">
        <f t="shared" si="7"/>
        <v>#DIV/0!</v>
      </c>
      <c r="K26" s="78" t="e">
        <f t="shared" si="7"/>
        <v>#DIV/0!</v>
      </c>
      <c r="L26" s="78">
        <f>+L20/L19*100-100</f>
        <v>-20.437318641332453</v>
      </c>
      <c r="M26" s="78">
        <f t="shared" si="7"/>
        <v>90.443711733809891</v>
      </c>
    </row>
    <row r="27" spans="3:13" x14ac:dyDescent="0.25">
      <c r="D27" s="75" t="s">
        <v>127</v>
      </c>
      <c r="E27" s="76" t="s">
        <v>131</v>
      </c>
      <c r="F27" s="77" t="e">
        <f t="shared" si="7"/>
        <v>#DIV/0!</v>
      </c>
      <c r="G27" s="69" t="e">
        <f t="shared" si="7"/>
        <v>#DIV/0!</v>
      </c>
      <c r="H27" s="69" t="e">
        <f t="shared" si="7"/>
        <v>#DIV/0!</v>
      </c>
      <c r="I27" s="69" t="e">
        <f t="shared" si="7"/>
        <v>#DIV/0!</v>
      </c>
      <c r="J27" s="69" t="e">
        <f t="shared" si="7"/>
        <v>#DIV/0!</v>
      </c>
      <c r="K27" s="78" t="e">
        <f t="shared" si="7"/>
        <v>#DIV/0!</v>
      </c>
      <c r="L27" s="78">
        <f t="shared" si="7"/>
        <v>17.938017880325404</v>
      </c>
      <c r="M27" s="78">
        <f t="shared" si="7"/>
        <v>-100</v>
      </c>
    </row>
    <row r="28" spans="3:13" x14ac:dyDescent="0.25">
      <c r="D28" s="75" t="s">
        <v>128</v>
      </c>
      <c r="E28" s="76" t="s">
        <v>131</v>
      </c>
      <c r="F28" s="77" t="e">
        <f t="shared" si="7"/>
        <v>#DIV/0!</v>
      </c>
      <c r="G28" s="69" t="e">
        <f t="shared" si="7"/>
        <v>#DIV/0!</v>
      </c>
      <c r="H28" s="69" t="e">
        <f t="shared" si="7"/>
        <v>#DIV/0!</v>
      </c>
      <c r="I28" s="69" t="e">
        <f t="shared" si="7"/>
        <v>#DIV/0!</v>
      </c>
      <c r="J28" s="69" t="e">
        <f t="shared" si="7"/>
        <v>#DIV/0!</v>
      </c>
      <c r="K28" s="78" t="e">
        <f t="shared" si="7"/>
        <v>#DIV/0!</v>
      </c>
      <c r="L28" s="78">
        <f t="shared" si="7"/>
        <v>29.448583740016176</v>
      </c>
      <c r="M28" s="78" t="e">
        <f t="shared" si="7"/>
        <v>#DIV/0!</v>
      </c>
    </row>
    <row r="29" spans="3:13" x14ac:dyDescent="0.25">
      <c r="D29" s="79" t="s">
        <v>132</v>
      </c>
      <c r="E29" s="52"/>
      <c r="F29" s="52"/>
      <c r="G29" s="80"/>
      <c r="H29" s="80"/>
      <c r="I29" s="80"/>
      <c r="J29" s="80"/>
      <c r="K29" s="81"/>
      <c r="L29" s="81"/>
      <c r="M29" s="81"/>
    </row>
    <row r="30" spans="3:13" x14ac:dyDescent="0.25">
      <c r="D30" s="75" t="s">
        <v>125</v>
      </c>
      <c r="E30" s="76" t="s">
        <v>133</v>
      </c>
      <c r="F30" s="77"/>
      <c r="G30" s="69" t="e">
        <f>(G19/F19-1)*100</f>
        <v>#DIV/0!</v>
      </c>
      <c r="H30" s="69" t="e">
        <f>(H19/G19-1)*100</f>
        <v>#DIV/0!</v>
      </c>
      <c r="I30" s="69" t="e">
        <f t="shared" ref="I30:M30" si="8">(I19/H19-1)*100</f>
        <v>#DIV/0!</v>
      </c>
      <c r="J30" s="69" t="e">
        <f t="shared" si="8"/>
        <v>#DIV/0!</v>
      </c>
      <c r="K30" s="69" t="e">
        <f t="shared" si="8"/>
        <v>#DIV/0!</v>
      </c>
      <c r="L30" s="69" t="e">
        <f t="shared" si="8"/>
        <v>#DIV/0!</v>
      </c>
      <c r="M30" s="69">
        <f t="shared" si="8"/>
        <v>-4.5391486582589513</v>
      </c>
    </row>
    <row r="31" spans="3:13" x14ac:dyDescent="0.25">
      <c r="D31" s="75" t="s">
        <v>126</v>
      </c>
      <c r="E31" s="76" t="s">
        <v>133</v>
      </c>
      <c r="F31" s="77"/>
      <c r="G31" s="69" t="e">
        <f t="shared" ref="G31:M33" si="9">(G20/F20-1)*100</f>
        <v>#DIV/0!</v>
      </c>
      <c r="H31" s="69" t="e">
        <f t="shared" si="9"/>
        <v>#DIV/0!</v>
      </c>
      <c r="I31" s="69" t="e">
        <f t="shared" si="9"/>
        <v>#DIV/0!</v>
      </c>
      <c r="J31" s="69" t="e">
        <f t="shared" si="9"/>
        <v>#DIV/0!</v>
      </c>
      <c r="K31" s="69" t="e">
        <f t="shared" si="9"/>
        <v>#DIV/0!</v>
      </c>
      <c r="L31" s="69" t="e">
        <f t="shared" si="9"/>
        <v>#DIV/0!</v>
      </c>
      <c r="M31" s="69">
        <f t="shared" si="9"/>
        <v>128.49806648465969</v>
      </c>
    </row>
    <row r="32" spans="3:13" x14ac:dyDescent="0.25">
      <c r="D32" s="75" t="s">
        <v>127</v>
      </c>
      <c r="E32" s="76" t="s">
        <v>133</v>
      </c>
      <c r="F32" s="77"/>
      <c r="G32" s="69" t="e">
        <f t="shared" si="9"/>
        <v>#DIV/0!</v>
      </c>
      <c r="H32" s="69" t="e">
        <f t="shared" si="9"/>
        <v>#DIV/0!</v>
      </c>
      <c r="I32" s="69" t="e">
        <f t="shared" si="9"/>
        <v>#DIV/0!</v>
      </c>
      <c r="J32" s="69" t="e">
        <f t="shared" si="9"/>
        <v>#DIV/0!</v>
      </c>
      <c r="K32" s="69" t="e">
        <f t="shared" si="9"/>
        <v>#DIV/0!</v>
      </c>
      <c r="L32" s="69" t="e">
        <f t="shared" si="9"/>
        <v>#DIV/0!</v>
      </c>
      <c r="M32" s="69">
        <f t="shared" si="9"/>
        <v>-100</v>
      </c>
    </row>
    <row r="33" spans="4:17" ht="15.75" thickBot="1" x14ac:dyDescent="0.3">
      <c r="D33" s="82" t="s">
        <v>128</v>
      </c>
      <c r="E33" s="76" t="s">
        <v>133</v>
      </c>
      <c r="F33" s="83"/>
      <c r="G33" s="69" t="e">
        <f t="shared" si="9"/>
        <v>#DIV/0!</v>
      </c>
      <c r="H33" s="69" t="e">
        <f t="shared" si="9"/>
        <v>#DIV/0!</v>
      </c>
      <c r="I33" s="69" t="e">
        <f t="shared" si="9"/>
        <v>#DIV/0!</v>
      </c>
      <c r="J33" s="69" t="e">
        <f t="shared" si="9"/>
        <v>#DIV/0!</v>
      </c>
      <c r="K33" s="69" t="e">
        <f t="shared" si="9"/>
        <v>#DIV/0!</v>
      </c>
      <c r="L33" s="69" t="e">
        <f t="shared" si="9"/>
        <v>#DIV/0!</v>
      </c>
      <c r="M33" s="69">
        <f t="shared" si="9"/>
        <v>-100</v>
      </c>
    </row>
    <row r="35" spans="4:17" x14ac:dyDescent="0.25">
      <c r="P35" s="84"/>
      <c r="Q35" s="84"/>
    </row>
    <row r="36" spans="4:17" x14ac:dyDescent="0.25">
      <c r="D36" s="43" t="s">
        <v>134</v>
      </c>
      <c r="P36" s="84"/>
      <c r="Q36" s="84"/>
    </row>
    <row r="37" spans="4:17" x14ac:dyDescent="0.25">
      <c r="P37" s="84"/>
      <c r="Q37" s="84"/>
    </row>
    <row r="38" spans="4:17" x14ac:dyDescent="0.25">
      <c r="P38" s="84"/>
      <c r="Q38" s="84"/>
    </row>
    <row r="39" spans="4:17" x14ac:dyDescent="0.25">
      <c r="P39" s="84"/>
      <c r="Q39" s="84"/>
    </row>
    <row r="40" spans="4:17" x14ac:dyDescent="0.25">
      <c r="P40" s="84"/>
      <c r="Q40" s="84"/>
    </row>
    <row r="41" spans="4:17" x14ac:dyDescent="0.25">
      <c r="P41" s="84"/>
      <c r="Q41" s="84"/>
    </row>
    <row r="42" spans="4:17" x14ac:dyDescent="0.25">
      <c r="P42" s="84"/>
      <c r="Q42" s="84"/>
    </row>
    <row r="43" spans="4:17" x14ac:dyDescent="0.25">
      <c r="P43" s="84"/>
      <c r="Q43" s="84"/>
    </row>
    <row r="44" spans="4:17" x14ac:dyDescent="0.25">
      <c r="P44" s="84"/>
      <c r="Q44" s="84"/>
    </row>
  </sheetData>
  <pageMargins left="0.7" right="0.7" top="0.75" bottom="0.75" header="0.3" footer="0.3"/>
  <pageSetup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</sheetPr>
  <dimension ref="A1:Q44"/>
  <sheetViews>
    <sheetView zoomScale="80" zoomScaleNormal="80" workbookViewId="0">
      <selection activeCell="N26" sqref="N26"/>
    </sheetView>
  </sheetViews>
  <sheetFormatPr defaultRowHeight="15" x14ac:dyDescent="0.25"/>
  <cols>
    <col min="1" max="1" width="11.7109375" style="43" customWidth="1"/>
    <col min="2" max="2" width="12.7109375" style="43" customWidth="1"/>
    <col min="3" max="3" width="9.140625" style="43"/>
    <col min="4" max="4" width="55.7109375" style="43" customWidth="1"/>
    <col min="5" max="5" width="10.7109375" style="43" customWidth="1"/>
    <col min="6" max="6" width="15.42578125" style="43" hidden="1" customWidth="1"/>
    <col min="7" max="8" width="14.85546875" style="43" hidden="1" customWidth="1"/>
    <col min="9" max="9" width="12.42578125" style="43" hidden="1" customWidth="1"/>
    <col min="10" max="11" width="13.140625" style="43" hidden="1" customWidth="1"/>
    <col min="12" max="12" width="13.140625" style="43" bestFit="1" customWidth="1"/>
    <col min="13" max="13" width="13.7109375" style="43" customWidth="1"/>
    <col min="14" max="15" width="12.28515625" style="43" bestFit="1" customWidth="1"/>
    <col min="16" max="16" width="13.5703125" style="43" bestFit="1" customWidth="1"/>
    <col min="17" max="17" width="13.28515625" style="43" bestFit="1" customWidth="1"/>
    <col min="18" max="19" width="12.28515625" style="43" bestFit="1" customWidth="1"/>
    <col min="20" max="20" width="13.85546875" style="43" bestFit="1" customWidth="1"/>
    <col min="21" max="21" width="13.7109375" style="43" bestFit="1" customWidth="1"/>
    <col min="22" max="22" width="12.28515625" style="43" bestFit="1" customWidth="1"/>
    <col min="23" max="24" width="13.5703125" style="43" bestFit="1" customWidth="1"/>
    <col min="25" max="25" width="13.85546875" style="43" bestFit="1" customWidth="1"/>
    <col min="26" max="16384" width="9.140625" style="43"/>
  </cols>
  <sheetData>
    <row r="1" spans="1:13" ht="23.25" x14ac:dyDescent="0.35">
      <c r="A1" s="42" t="s">
        <v>105</v>
      </c>
    </row>
    <row r="2" spans="1:13" ht="21" x14ac:dyDescent="0.35">
      <c r="D2" s="44" t="s">
        <v>106</v>
      </c>
      <c r="E2" s="45"/>
      <c r="F2" s="45"/>
    </row>
    <row r="3" spans="1:13" ht="15.75" thickBot="1" x14ac:dyDescent="0.3">
      <c r="D3" s="46" t="s">
        <v>107</v>
      </c>
      <c r="E3" s="46"/>
      <c r="F3" s="46"/>
    </row>
    <row r="4" spans="1:13" ht="18.75" x14ac:dyDescent="0.3">
      <c r="D4" s="47" t="s">
        <v>108</v>
      </c>
      <c r="E4" s="48" t="s">
        <v>109</v>
      </c>
      <c r="F4" s="49">
        <v>2008</v>
      </c>
      <c r="G4" s="49">
        <v>2009</v>
      </c>
      <c r="H4" s="49">
        <v>2010</v>
      </c>
      <c r="I4" s="49">
        <v>2011</v>
      </c>
      <c r="J4" s="49">
        <v>2012</v>
      </c>
      <c r="K4" s="50">
        <v>2013</v>
      </c>
      <c r="L4" s="50">
        <v>2014</v>
      </c>
      <c r="M4" s="50">
        <v>2015</v>
      </c>
    </row>
    <row r="5" spans="1:13" x14ac:dyDescent="0.25">
      <c r="D5" s="51" t="s">
        <v>110</v>
      </c>
      <c r="E5" s="106" t="s">
        <v>142</v>
      </c>
      <c r="F5" s="52"/>
      <c r="G5" s="53"/>
      <c r="H5" s="53"/>
      <c r="I5" s="54"/>
      <c r="J5" s="55"/>
      <c r="K5" s="56"/>
      <c r="L5" s="56">
        <v>686954</v>
      </c>
      <c r="M5" s="56">
        <v>723914.91</v>
      </c>
    </row>
    <row r="6" spans="1:13" x14ac:dyDescent="0.25">
      <c r="D6" s="51" t="s">
        <v>112</v>
      </c>
      <c r="E6" s="106" t="s">
        <v>142</v>
      </c>
      <c r="F6" s="52"/>
      <c r="G6" s="57"/>
      <c r="H6" s="57"/>
      <c r="I6" s="54"/>
      <c r="J6" s="55"/>
      <c r="K6" s="56"/>
      <c r="L6" s="56">
        <v>638000</v>
      </c>
      <c r="M6" s="56">
        <v>710972.87</v>
      </c>
    </row>
    <row r="7" spans="1:13" x14ac:dyDescent="0.25">
      <c r="D7" s="51" t="s">
        <v>113</v>
      </c>
      <c r="E7" s="106" t="s">
        <v>142</v>
      </c>
      <c r="F7" s="52"/>
      <c r="G7" s="53"/>
      <c r="H7" s="57"/>
      <c r="I7" s="54"/>
      <c r="J7" s="55"/>
      <c r="K7" s="56"/>
      <c r="L7" s="56">
        <v>680718</v>
      </c>
      <c r="M7" s="56">
        <v>710972.87</v>
      </c>
    </row>
    <row r="8" spans="1:13" ht="15.75" x14ac:dyDescent="0.25">
      <c r="D8" s="51" t="s">
        <v>114</v>
      </c>
      <c r="E8" s="106" t="s">
        <v>142</v>
      </c>
      <c r="F8" s="52"/>
      <c r="G8" s="53"/>
      <c r="H8" s="53"/>
      <c r="I8" s="54"/>
      <c r="J8" s="58"/>
      <c r="K8" s="56"/>
      <c r="L8" s="56">
        <v>671926</v>
      </c>
      <c r="M8" s="56">
        <v>728303.37</v>
      </c>
    </row>
    <row r="9" spans="1:13" ht="15.75" x14ac:dyDescent="0.25">
      <c r="D9" s="51" t="s">
        <v>115</v>
      </c>
      <c r="E9" s="106" t="s">
        <v>142</v>
      </c>
      <c r="F9" s="52"/>
      <c r="G9" s="53"/>
      <c r="H9" s="53"/>
      <c r="I9" s="54"/>
      <c r="J9" s="58"/>
      <c r="K9" s="56"/>
      <c r="L9" s="56">
        <v>747798</v>
      </c>
      <c r="M9" s="56">
        <v>721767.33</v>
      </c>
    </row>
    <row r="10" spans="1:13" ht="15.75" x14ac:dyDescent="0.25">
      <c r="D10" s="51" t="s">
        <v>116</v>
      </c>
      <c r="E10" s="106" t="s">
        <v>142</v>
      </c>
      <c r="F10" s="52"/>
      <c r="G10" s="53"/>
      <c r="H10" s="53"/>
      <c r="I10" s="54"/>
      <c r="J10" s="58"/>
      <c r="K10" s="56"/>
      <c r="L10" s="56">
        <v>762738.24</v>
      </c>
      <c r="M10" s="56">
        <v>736187.50380945008</v>
      </c>
    </row>
    <row r="11" spans="1:13" x14ac:dyDescent="0.25">
      <c r="D11" s="51" t="s">
        <v>118</v>
      </c>
      <c r="E11" s="106" t="s">
        <v>142</v>
      </c>
      <c r="F11" s="52"/>
      <c r="G11" s="53"/>
      <c r="H11" s="53"/>
      <c r="I11" s="54"/>
      <c r="J11" s="59"/>
      <c r="K11" s="56"/>
      <c r="L11" s="56">
        <v>702626.22</v>
      </c>
      <c r="M11" s="56"/>
    </row>
    <row r="12" spans="1:13" x14ac:dyDescent="0.25">
      <c r="D12" s="51" t="s">
        <v>119</v>
      </c>
      <c r="E12" s="106" t="s">
        <v>142</v>
      </c>
      <c r="F12" s="52"/>
      <c r="G12" s="53"/>
      <c r="H12" s="53"/>
      <c r="I12" s="54"/>
      <c r="J12" s="59"/>
      <c r="K12" s="56"/>
      <c r="L12" s="56">
        <v>733173.43</v>
      </c>
      <c r="M12" s="56"/>
    </row>
    <row r="13" spans="1:13" x14ac:dyDescent="0.25">
      <c r="D13" s="51" t="s">
        <v>120</v>
      </c>
      <c r="E13" s="106" t="s">
        <v>142</v>
      </c>
      <c r="F13" s="52"/>
      <c r="G13" s="53"/>
      <c r="H13" s="53"/>
      <c r="I13" s="54"/>
      <c r="J13" s="59"/>
      <c r="K13" s="56"/>
      <c r="L13" s="56">
        <v>774914.9</v>
      </c>
      <c r="M13" s="56"/>
    </row>
    <row r="14" spans="1:13" x14ac:dyDescent="0.25">
      <c r="D14" s="51" t="s">
        <v>121</v>
      </c>
      <c r="E14" s="106" t="s">
        <v>142</v>
      </c>
      <c r="F14" s="52"/>
      <c r="G14" s="53"/>
      <c r="H14" s="53"/>
      <c r="I14" s="54"/>
      <c r="J14" s="59"/>
      <c r="K14" s="56"/>
      <c r="L14" s="56">
        <v>715356.03</v>
      </c>
      <c r="M14" s="56"/>
    </row>
    <row r="15" spans="1:13" x14ac:dyDescent="0.25">
      <c r="D15" s="51" t="s">
        <v>122</v>
      </c>
      <c r="E15" s="106" t="s">
        <v>142</v>
      </c>
      <c r="F15" s="52"/>
      <c r="G15" s="53"/>
      <c r="H15" s="53"/>
      <c r="I15" s="54"/>
      <c r="J15" s="59"/>
      <c r="K15" s="56"/>
      <c r="L15" s="56">
        <v>731080.99</v>
      </c>
      <c r="M15" s="56"/>
    </row>
    <row r="16" spans="1:13" x14ac:dyDescent="0.25">
      <c r="D16" s="51" t="s">
        <v>123</v>
      </c>
      <c r="E16" s="106" t="s">
        <v>142</v>
      </c>
      <c r="F16" s="52"/>
      <c r="G16" s="53"/>
      <c r="H16" s="53"/>
      <c r="I16" s="60"/>
      <c r="J16" s="59"/>
      <c r="K16" s="56"/>
      <c r="L16" s="56">
        <v>724629.07</v>
      </c>
      <c r="M16" s="56"/>
    </row>
    <row r="17" spans="3:13" x14ac:dyDescent="0.25">
      <c r="D17" s="61" t="s">
        <v>135</v>
      </c>
      <c r="E17" s="107" t="s">
        <v>142</v>
      </c>
      <c r="F17" s="63" t="e">
        <f>AVERAGE(F5:F16)</f>
        <v>#DIV/0!</v>
      </c>
      <c r="G17" s="63" t="e">
        <f t="shared" ref="G17:M17" si="0">AVERAGE(G5:G16)</f>
        <v>#DIV/0!</v>
      </c>
      <c r="H17" s="63">
        <v>787721.10675833339</v>
      </c>
      <c r="I17" s="63" t="e">
        <f t="shared" si="0"/>
        <v>#DIV/0!</v>
      </c>
      <c r="J17" s="63" t="e">
        <f t="shared" si="0"/>
        <v>#DIV/0!</v>
      </c>
      <c r="K17" s="85" t="e">
        <f t="shared" si="0"/>
        <v>#DIV/0!</v>
      </c>
      <c r="L17" s="85">
        <f>AVERAGE(L5:L16)</f>
        <v>714159.57333333336</v>
      </c>
      <c r="M17" s="85">
        <f t="shared" si="0"/>
        <v>722019.80896824168</v>
      </c>
    </row>
    <row r="18" spans="3:13" x14ac:dyDescent="0.25">
      <c r="D18" s="64"/>
      <c r="E18" s="106" t="s">
        <v>142</v>
      </c>
      <c r="F18" s="52"/>
      <c r="G18" s="65"/>
      <c r="H18" s="66"/>
      <c r="I18" s="66"/>
      <c r="J18" s="66"/>
      <c r="K18" s="67"/>
      <c r="L18" s="67"/>
      <c r="M18" s="67"/>
    </row>
    <row r="19" spans="3:13" x14ac:dyDescent="0.25">
      <c r="C19" s="68"/>
      <c r="D19" s="51" t="s">
        <v>125</v>
      </c>
      <c r="E19" s="106" t="s">
        <v>142</v>
      </c>
      <c r="F19" s="86" t="e">
        <f>AVERAGE(F5:F7)</f>
        <v>#DIV/0!</v>
      </c>
      <c r="G19" s="86" t="e">
        <f t="shared" ref="G19:M19" si="1">AVERAGE(G5:G7)</f>
        <v>#DIV/0!</v>
      </c>
      <c r="H19" s="86" t="e">
        <f t="shared" si="1"/>
        <v>#DIV/0!</v>
      </c>
      <c r="I19" s="86" t="e">
        <f t="shared" si="1"/>
        <v>#DIV/0!</v>
      </c>
      <c r="J19" s="86" t="e">
        <f t="shared" si="1"/>
        <v>#DIV/0!</v>
      </c>
      <c r="K19" s="86" t="e">
        <f t="shared" si="1"/>
        <v>#DIV/0!</v>
      </c>
      <c r="L19" s="86">
        <f t="shared" si="1"/>
        <v>668557.33333333337</v>
      </c>
      <c r="M19" s="86">
        <f t="shared" si="1"/>
        <v>715286.8833333333</v>
      </c>
    </row>
    <row r="20" spans="3:13" x14ac:dyDescent="0.25">
      <c r="C20" s="68"/>
      <c r="D20" s="51" t="s">
        <v>126</v>
      </c>
      <c r="E20" s="106" t="s">
        <v>142</v>
      </c>
      <c r="F20" s="86" t="e">
        <f>AVERAGE(F8:F10)</f>
        <v>#DIV/0!</v>
      </c>
      <c r="G20" s="86" t="e">
        <f t="shared" ref="G20:M20" si="2">AVERAGE(G8:G10)</f>
        <v>#DIV/0!</v>
      </c>
      <c r="H20" s="86" t="e">
        <f t="shared" si="2"/>
        <v>#DIV/0!</v>
      </c>
      <c r="I20" s="86" t="e">
        <f t="shared" si="2"/>
        <v>#DIV/0!</v>
      </c>
      <c r="J20" s="86" t="e">
        <f t="shared" si="2"/>
        <v>#DIV/0!</v>
      </c>
      <c r="K20" s="86" t="e">
        <f t="shared" si="2"/>
        <v>#DIV/0!</v>
      </c>
      <c r="L20" s="86">
        <f t="shared" si="2"/>
        <v>727487.41333333345</v>
      </c>
      <c r="M20" s="86">
        <f t="shared" si="2"/>
        <v>728752.73460314993</v>
      </c>
    </row>
    <row r="21" spans="3:13" x14ac:dyDescent="0.25">
      <c r="C21" s="68"/>
      <c r="D21" s="51" t="s">
        <v>127</v>
      </c>
      <c r="E21" s="106" t="s">
        <v>142</v>
      </c>
      <c r="F21" s="86" t="e">
        <f>AVERAGE(F11:F13)</f>
        <v>#DIV/0!</v>
      </c>
      <c r="G21" s="86" t="e">
        <f t="shared" ref="G21:M21" si="3">AVERAGE(G11:G13)</f>
        <v>#DIV/0!</v>
      </c>
      <c r="H21" s="86" t="e">
        <f t="shared" si="3"/>
        <v>#DIV/0!</v>
      </c>
      <c r="I21" s="86" t="e">
        <f t="shared" si="3"/>
        <v>#DIV/0!</v>
      </c>
      <c r="J21" s="86" t="e">
        <f t="shared" si="3"/>
        <v>#DIV/0!</v>
      </c>
      <c r="K21" s="86" t="e">
        <f t="shared" si="3"/>
        <v>#DIV/0!</v>
      </c>
      <c r="L21" s="86">
        <f t="shared" si="3"/>
        <v>736904.85</v>
      </c>
      <c r="M21" s="86" t="e">
        <f t="shared" si="3"/>
        <v>#DIV/0!</v>
      </c>
    </row>
    <row r="22" spans="3:13" x14ac:dyDescent="0.25">
      <c r="C22" s="68"/>
      <c r="D22" s="51" t="s">
        <v>128</v>
      </c>
      <c r="E22" s="106" t="s">
        <v>142</v>
      </c>
      <c r="F22" s="86" t="e">
        <f>AVERAGE(F14:F16)</f>
        <v>#DIV/0!</v>
      </c>
      <c r="G22" s="86" t="e">
        <f t="shared" ref="G22:M22" si="4">AVERAGE(G14:G16)</f>
        <v>#DIV/0!</v>
      </c>
      <c r="H22" s="86" t="e">
        <f t="shared" si="4"/>
        <v>#DIV/0!</v>
      </c>
      <c r="I22" s="86" t="e">
        <f t="shared" si="4"/>
        <v>#DIV/0!</v>
      </c>
      <c r="J22" s="86" t="e">
        <f t="shared" si="4"/>
        <v>#DIV/0!</v>
      </c>
      <c r="K22" s="86" t="e">
        <f t="shared" si="4"/>
        <v>#DIV/0!</v>
      </c>
      <c r="L22" s="86">
        <f t="shared" si="4"/>
        <v>723688.69666666666</v>
      </c>
      <c r="M22" s="86" t="e">
        <f t="shared" si="4"/>
        <v>#DIV/0!</v>
      </c>
    </row>
    <row r="23" spans="3:13" x14ac:dyDescent="0.25">
      <c r="C23" s="68"/>
      <c r="D23" s="70" t="s">
        <v>135</v>
      </c>
      <c r="E23" s="106" t="s">
        <v>142</v>
      </c>
      <c r="F23" s="87" t="e">
        <f>SUM(F19:F22)</f>
        <v>#DIV/0!</v>
      </c>
      <c r="G23" s="87" t="e">
        <f t="shared" ref="G23:M23" si="5">SUM(G19:G22)</f>
        <v>#DIV/0!</v>
      </c>
      <c r="H23" s="87" t="e">
        <f t="shared" si="5"/>
        <v>#DIV/0!</v>
      </c>
      <c r="I23" s="87" t="e">
        <f t="shared" si="5"/>
        <v>#DIV/0!</v>
      </c>
      <c r="J23" s="87" t="e">
        <f t="shared" si="5"/>
        <v>#DIV/0!</v>
      </c>
      <c r="K23" s="87" t="e">
        <f t="shared" si="5"/>
        <v>#DIV/0!</v>
      </c>
      <c r="L23" s="87">
        <f>SUM(L19:L22)</f>
        <v>2856638.2933333335</v>
      </c>
      <c r="M23" s="87" t="e">
        <f t="shared" si="5"/>
        <v>#DIV/0!</v>
      </c>
    </row>
    <row r="24" spans="3:13" x14ac:dyDescent="0.25">
      <c r="D24" s="72" t="s">
        <v>130</v>
      </c>
      <c r="E24" s="52"/>
      <c r="F24" s="52"/>
      <c r="G24" s="73"/>
      <c r="H24" s="73"/>
      <c r="I24" s="73"/>
      <c r="J24" s="73"/>
      <c r="K24" s="74"/>
      <c r="L24" s="74"/>
      <c r="M24" s="74"/>
    </row>
    <row r="25" spans="3:13" x14ac:dyDescent="0.25">
      <c r="D25" s="75" t="s">
        <v>125</v>
      </c>
      <c r="E25" s="76" t="s">
        <v>131</v>
      </c>
      <c r="F25" s="77" t="e">
        <f t="shared" ref="F25:M25" si="6">+F19/E22*100-100</f>
        <v>#DIV/0!</v>
      </c>
      <c r="G25" s="69" t="e">
        <f t="shared" si="6"/>
        <v>#DIV/0!</v>
      </c>
      <c r="H25" s="69" t="e">
        <f t="shared" si="6"/>
        <v>#DIV/0!</v>
      </c>
      <c r="I25" s="69" t="e">
        <f t="shared" si="6"/>
        <v>#DIV/0!</v>
      </c>
      <c r="J25" s="69" t="e">
        <f t="shared" si="6"/>
        <v>#DIV/0!</v>
      </c>
      <c r="K25" s="78" t="e">
        <f t="shared" si="6"/>
        <v>#DIV/0!</v>
      </c>
      <c r="L25" s="78" t="e">
        <f t="shared" si="6"/>
        <v>#DIV/0!</v>
      </c>
      <c r="M25" s="78">
        <f t="shared" si="6"/>
        <v>-1.1609706455320321</v>
      </c>
    </row>
    <row r="26" spans="3:13" x14ac:dyDescent="0.25">
      <c r="D26" s="75" t="s">
        <v>126</v>
      </c>
      <c r="E26" s="76" t="s">
        <v>131</v>
      </c>
      <c r="F26" s="77" t="e">
        <f t="shared" ref="F26:M28" si="7">+F20/F19*100-100</f>
        <v>#DIV/0!</v>
      </c>
      <c r="G26" s="69" t="e">
        <f t="shared" si="7"/>
        <v>#DIV/0!</v>
      </c>
      <c r="H26" s="69" t="e">
        <f t="shared" si="7"/>
        <v>#DIV/0!</v>
      </c>
      <c r="I26" s="69" t="e">
        <f t="shared" si="7"/>
        <v>#DIV/0!</v>
      </c>
      <c r="J26" s="69" t="e">
        <f t="shared" si="7"/>
        <v>#DIV/0!</v>
      </c>
      <c r="K26" s="78" t="e">
        <f t="shared" si="7"/>
        <v>#DIV/0!</v>
      </c>
      <c r="L26" s="78">
        <f t="shared" si="7"/>
        <v>8.8145140381877098</v>
      </c>
      <c r="M26" s="78">
        <f>+M20/M19*100-100</f>
        <v>1.8825804839400746</v>
      </c>
    </row>
    <row r="27" spans="3:13" x14ac:dyDescent="0.25">
      <c r="D27" s="75" t="s">
        <v>127</v>
      </c>
      <c r="E27" s="76" t="s">
        <v>131</v>
      </c>
      <c r="F27" s="77" t="e">
        <f t="shared" si="7"/>
        <v>#DIV/0!</v>
      </c>
      <c r="G27" s="69" t="e">
        <f t="shared" si="7"/>
        <v>#DIV/0!</v>
      </c>
      <c r="H27" s="69" t="e">
        <f t="shared" si="7"/>
        <v>#DIV/0!</v>
      </c>
      <c r="I27" s="69" t="e">
        <f t="shared" si="7"/>
        <v>#DIV/0!</v>
      </c>
      <c r="J27" s="69" t="e">
        <f t="shared" si="7"/>
        <v>#DIV/0!</v>
      </c>
      <c r="K27" s="78" t="e">
        <f t="shared" si="7"/>
        <v>#DIV/0!</v>
      </c>
      <c r="L27" s="78">
        <f t="shared" si="7"/>
        <v>1.294515409347909</v>
      </c>
      <c r="M27" s="78" t="e">
        <f t="shared" si="7"/>
        <v>#DIV/0!</v>
      </c>
    </row>
    <row r="28" spans="3:13" x14ac:dyDescent="0.25">
      <c r="D28" s="75" t="s">
        <v>128</v>
      </c>
      <c r="E28" s="76" t="s">
        <v>131</v>
      </c>
      <c r="F28" s="77" t="e">
        <f t="shared" si="7"/>
        <v>#DIV/0!</v>
      </c>
      <c r="G28" s="69" t="e">
        <f t="shared" si="7"/>
        <v>#DIV/0!</v>
      </c>
      <c r="H28" s="69" t="e">
        <f t="shared" si="7"/>
        <v>#DIV/0!</v>
      </c>
      <c r="I28" s="69" t="e">
        <f t="shared" si="7"/>
        <v>#DIV/0!</v>
      </c>
      <c r="J28" s="69" t="e">
        <f t="shared" si="7"/>
        <v>#DIV/0!</v>
      </c>
      <c r="K28" s="78" t="e">
        <f t="shared" si="7"/>
        <v>#DIV/0!</v>
      </c>
      <c r="L28" s="78">
        <f t="shared" si="7"/>
        <v>-1.7934680893107497</v>
      </c>
      <c r="M28" s="78" t="e">
        <f t="shared" si="7"/>
        <v>#DIV/0!</v>
      </c>
    </row>
    <row r="29" spans="3:13" hidden="1" x14ac:dyDescent="0.25">
      <c r="D29" s="79" t="s">
        <v>132</v>
      </c>
      <c r="E29" s="52"/>
      <c r="F29" s="52"/>
      <c r="G29" s="80"/>
      <c r="H29" s="80"/>
      <c r="I29" s="80"/>
      <c r="J29" s="80"/>
      <c r="K29" s="81"/>
      <c r="L29" s="81"/>
      <c r="M29" s="81"/>
    </row>
    <row r="30" spans="3:13" hidden="1" x14ac:dyDescent="0.25">
      <c r="D30" s="75" t="s">
        <v>125</v>
      </c>
      <c r="E30" s="76" t="s">
        <v>133</v>
      </c>
      <c r="F30" s="77"/>
      <c r="G30" s="69" t="e">
        <f>(G19/F19-1)*100</f>
        <v>#DIV/0!</v>
      </c>
      <c r="H30" s="69" t="e">
        <f t="shared" ref="H30:L30" si="8">(H19/G19-1)*100</f>
        <v>#DIV/0!</v>
      </c>
      <c r="I30" s="69" t="e">
        <f t="shared" si="8"/>
        <v>#DIV/0!</v>
      </c>
      <c r="J30" s="69" t="e">
        <f t="shared" si="8"/>
        <v>#DIV/0!</v>
      </c>
      <c r="K30" s="69" t="e">
        <f t="shared" si="8"/>
        <v>#DIV/0!</v>
      </c>
      <c r="L30" s="69" t="e">
        <f t="shared" si="8"/>
        <v>#DIV/0!</v>
      </c>
      <c r="M30" s="69">
        <f>(M19/L19-1)*100</f>
        <v>6.9896099661360234</v>
      </c>
    </row>
    <row r="31" spans="3:13" hidden="1" x14ac:dyDescent="0.25">
      <c r="D31" s="75" t="s">
        <v>126</v>
      </c>
      <c r="E31" s="76" t="s">
        <v>133</v>
      </c>
      <c r="F31" s="77"/>
      <c r="G31" s="69" t="e">
        <f t="shared" ref="G31:M33" si="9">(G20/F20-1)*100</f>
        <v>#DIV/0!</v>
      </c>
      <c r="H31" s="69" t="e">
        <f t="shared" si="9"/>
        <v>#DIV/0!</v>
      </c>
      <c r="I31" s="69" t="e">
        <f t="shared" si="9"/>
        <v>#DIV/0!</v>
      </c>
      <c r="J31" s="69" t="e">
        <f t="shared" si="9"/>
        <v>#DIV/0!</v>
      </c>
      <c r="K31" s="69" t="e">
        <f t="shared" si="9"/>
        <v>#DIV/0!</v>
      </c>
      <c r="L31" s="69" t="e">
        <f t="shared" si="9"/>
        <v>#DIV/0!</v>
      </c>
      <c r="M31" s="69">
        <f t="shared" si="9"/>
        <v>0.17393033152544035</v>
      </c>
    </row>
    <row r="32" spans="3:13" hidden="1" x14ac:dyDescent="0.25">
      <c r="D32" s="75" t="s">
        <v>127</v>
      </c>
      <c r="E32" s="76" t="s">
        <v>133</v>
      </c>
      <c r="F32" s="77"/>
      <c r="G32" s="69" t="e">
        <f t="shared" si="9"/>
        <v>#DIV/0!</v>
      </c>
      <c r="H32" s="69" t="e">
        <f t="shared" si="9"/>
        <v>#DIV/0!</v>
      </c>
      <c r="I32" s="69" t="e">
        <f t="shared" si="9"/>
        <v>#DIV/0!</v>
      </c>
      <c r="J32" s="69" t="e">
        <f t="shared" si="9"/>
        <v>#DIV/0!</v>
      </c>
      <c r="K32" s="69" t="e">
        <f t="shared" si="9"/>
        <v>#DIV/0!</v>
      </c>
      <c r="L32" s="69" t="e">
        <f t="shared" si="9"/>
        <v>#DIV/0!</v>
      </c>
      <c r="M32" s="69" t="e">
        <f t="shared" si="9"/>
        <v>#DIV/0!</v>
      </c>
    </row>
    <row r="33" spans="4:17" ht="15.75" hidden="1" thickBot="1" x14ac:dyDescent="0.3">
      <c r="D33" s="82" t="s">
        <v>128</v>
      </c>
      <c r="E33" s="76" t="s">
        <v>133</v>
      </c>
      <c r="F33" s="83"/>
      <c r="G33" s="69" t="e">
        <f t="shared" si="9"/>
        <v>#DIV/0!</v>
      </c>
      <c r="H33" s="69" t="e">
        <f t="shared" si="9"/>
        <v>#DIV/0!</v>
      </c>
      <c r="I33" s="69" t="e">
        <f t="shared" si="9"/>
        <v>#DIV/0!</v>
      </c>
      <c r="J33" s="69" t="e">
        <f t="shared" si="9"/>
        <v>#DIV/0!</v>
      </c>
      <c r="K33" s="69" t="e">
        <f t="shared" si="9"/>
        <v>#DIV/0!</v>
      </c>
      <c r="L33" s="69" t="e">
        <f t="shared" si="9"/>
        <v>#DIV/0!</v>
      </c>
      <c r="M33" s="69" t="e">
        <f t="shared" si="9"/>
        <v>#DIV/0!</v>
      </c>
    </row>
    <row r="35" spans="4:17" x14ac:dyDescent="0.25">
      <c r="P35" s="84"/>
      <c r="Q35" s="84"/>
    </row>
    <row r="36" spans="4:17" ht="18.75" hidden="1" x14ac:dyDescent="0.3">
      <c r="D36" s="88" t="s">
        <v>134</v>
      </c>
      <c r="E36" s="89"/>
      <c r="F36" s="90">
        <v>2008</v>
      </c>
      <c r="G36" s="90" t="s">
        <v>136</v>
      </c>
      <c r="H36" s="91">
        <v>2010</v>
      </c>
      <c r="I36" s="91">
        <v>2011</v>
      </c>
      <c r="J36" s="91">
        <v>2012</v>
      </c>
      <c r="K36" s="92">
        <v>2013</v>
      </c>
      <c r="L36" s="92">
        <v>2014</v>
      </c>
      <c r="M36" s="92">
        <v>2015</v>
      </c>
      <c r="P36" s="84"/>
      <c r="Q36" s="84"/>
    </row>
    <row r="37" spans="4:17" hidden="1" x14ac:dyDescent="0.25">
      <c r="D37" s="93" t="s">
        <v>137</v>
      </c>
      <c r="E37" s="94"/>
      <c r="F37" s="95" t="e">
        <f>B43/B$138*100</f>
        <v>#DIV/0!</v>
      </c>
      <c r="G37" s="96" t="e">
        <f>B37/B$132*100</f>
        <v>#DIV/0!</v>
      </c>
      <c r="H37" s="95">
        <v>94.442395069503803</v>
      </c>
      <c r="I37" s="97">
        <v>130.23707769130417</v>
      </c>
      <c r="J37" s="97">
        <v>120.10976652121099</v>
      </c>
      <c r="K37" s="98">
        <v>95.72720320302308</v>
      </c>
      <c r="L37" s="98">
        <v>86.13972738314817</v>
      </c>
      <c r="M37" s="98">
        <v>70.005848216294098</v>
      </c>
      <c r="P37" s="84"/>
      <c r="Q37" s="84"/>
    </row>
    <row r="38" spans="4:17" hidden="1" x14ac:dyDescent="0.25">
      <c r="D38" s="99" t="s">
        <v>138</v>
      </c>
      <c r="E38" s="94"/>
      <c r="F38" s="95" t="e">
        <f>B44/B$138*100</f>
        <v>#DIV/0!</v>
      </c>
      <c r="G38" s="96" t="e">
        <f>B38/B$132*100</f>
        <v>#DIV/0!</v>
      </c>
      <c r="H38" s="95">
        <v>99.282918709793492</v>
      </c>
      <c r="I38" s="97">
        <v>129.07823113950246</v>
      </c>
      <c r="J38" s="97">
        <v>109.90327949975256</v>
      </c>
      <c r="K38" s="98">
        <v>93.125196814971432</v>
      </c>
      <c r="L38" s="98">
        <v>79.913626343965134</v>
      </c>
      <c r="M38" s="98">
        <v>66.633676728597834</v>
      </c>
      <c r="P38" s="84"/>
      <c r="Q38" s="84"/>
    </row>
    <row r="39" spans="4:17" hidden="1" x14ac:dyDescent="0.25">
      <c r="D39" s="99" t="s">
        <v>139</v>
      </c>
      <c r="E39" s="94"/>
      <c r="F39" s="95" t="e">
        <f>B45/B$138*100</f>
        <v>#DIV/0!</v>
      </c>
      <c r="G39" s="96" t="e">
        <f>B39/B$132*100</f>
        <v>#DIV/0!</v>
      </c>
      <c r="H39" s="95">
        <v>101.33069413828781</v>
      </c>
      <c r="I39" s="97">
        <v>126.57699401682487</v>
      </c>
      <c r="J39" s="97">
        <v>93.038823158936523</v>
      </c>
      <c r="K39" s="98">
        <v>84.674974132889474</v>
      </c>
      <c r="L39" s="100">
        <v>76.451482297899204</v>
      </c>
      <c r="M39" s="100"/>
      <c r="P39" s="84"/>
      <c r="Q39" s="84"/>
    </row>
    <row r="40" spans="4:17" hidden="1" x14ac:dyDescent="0.25">
      <c r="D40" s="99" t="s">
        <v>140</v>
      </c>
      <c r="E40" s="94"/>
      <c r="F40" s="95" t="e">
        <f>B46/B$138*100</f>
        <v>#DIV/0!</v>
      </c>
      <c r="G40" s="96" t="e">
        <f>B40/B$132*100</f>
        <v>#DIV/0!</v>
      </c>
      <c r="H40" s="95">
        <v>104.94399208241487</v>
      </c>
      <c r="I40" s="97">
        <v>125.44333978136666</v>
      </c>
      <c r="J40" s="97">
        <v>89.695442889918581</v>
      </c>
      <c r="K40" s="100">
        <v>84.592199379189367</v>
      </c>
      <c r="L40" s="100">
        <v>71.117909037743559</v>
      </c>
      <c r="M40" s="101"/>
      <c r="P40" s="84"/>
      <c r="Q40" s="84"/>
    </row>
    <row r="41" spans="4:17" ht="15.75" hidden="1" thickBot="1" x14ac:dyDescent="0.3">
      <c r="D41" s="102" t="s">
        <v>141</v>
      </c>
      <c r="E41" s="103"/>
      <c r="F41" s="104" t="e">
        <f t="shared" ref="F41:L41" si="10">AVERAGE(F37:F40)</f>
        <v>#DIV/0!</v>
      </c>
      <c r="G41" s="104" t="e">
        <f t="shared" si="10"/>
        <v>#DIV/0!</v>
      </c>
      <c r="H41" s="104">
        <f t="shared" si="10"/>
        <v>100</v>
      </c>
      <c r="I41" s="104">
        <f t="shared" si="10"/>
        <v>127.83391065724955</v>
      </c>
      <c r="J41" s="104">
        <f t="shared" si="10"/>
        <v>103.18682801745466</v>
      </c>
      <c r="K41" s="105">
        <f t="shared" si="10"/>
        <v>89.529893382518338</v>
      </c>
      <c r="L41" s="105">
        <f t="shared" si="10"/>
        <v>78.405686265689013</v>
      </c>
      <c r="M41" s="105">
        <f>AVERAGE(M37:M40)</f>
        <v>68.319762472445973</v>
      </c>
      <c r="P41" s="84"/>
      <c r="Q41" s="84"/>
    </row>
    <row r="42" spans="4:17" x14ac:dyDescent="0.25">
      <c r="P42" s="84"/>
      <c r="Q42" s="84"/>
    </row>
    <row r="43" spans="4:17" x14ac:dyDescent="0.25">
      <c r="P43" s="84"/>
      <c r="Q43" s="84"/>
    </row>
    <row r="44" spans="4:17" x14ac:dyDescent="0.25">
      <c r="P44" s="84"/>
      <c r="Q44" s="84"/>
    </row>
  </sheetData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D15" sqref="D15"/>
    </sheetView>
  </sheetViews>
  <sheetFormatPr defaultRowHeight="15" x14ac:dyDescent="0.25"/>
  <cols>
    <col min="1" max="16384" width="9.140625" style="41"/>
  </cols>
  <sheetData>
    <row r="1" spans="1:6" x14ac:dyDescent="0.25">
      <c r="A1" s="41" t="s">
        <v>93</v>
      </c>
    </row>
    <row r="3" spans="1:6" x14ac:dyDescent="0.25">
      <c r="A3" s="41" t="s">
        <v>94</v>
      </c>
    </row>
    <row r="4" spans="1:6" x14ac:dyDescent="0.25">
      <c r="A4" s="41" t="s">
        <v>95</v>
      </c>
      <c r="F4" s="41" t="s">
        <v>96</v>
      </c>
    </row>
    <row r="5" spans="1:6" x14ac:dyDescent="0.25">
      <c r="A5" s="41" t="s">
        <v>97</v>
      </c>
      <c r="F5" s="41" t="s">
        <v>98</v>
      </c>
    </row>
    <row r="6" spans="1:6" x14ac:dyDescent="0.25">
      <c r="A6" s="41" t="s">
        <v>84</v>
      </c>
    </row>
    <row r="7" spans="1:6" x14ac:dyDescent="0.25">
      <c r="A7" s="41" t="s">
        <v>86</v>
      </c>
    </row>
    <row r="9" spans="1:6" x14ac:dyDescent="0.25">
      <c r="A9" s="41" t="s">
        <v>99</v>
      </c>
    </row>
    <row r="10" spans="1:6" x14ac:dyDescent="0.25">
      <c r="A10" s="41" t="s">
        <v>100</v>
      </c>
      <c r="C10" s="41" t="s">
        <v>101</v>
      </c>
    </row>
    <row r="11" spans="1:6" x14ac:dyDescent="0.25">
      <c r="A11" s="41" t="s">
        <v>102</v>
      </c>
      <c r="C11" s="41" t="s">
        <v>103</v>
      </c>
    </row>
    <row r="13" spans="1:6" x14ac:dyDescent="0.25">
      <c r="A13" s="41" t="s">
        <v>104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Prod</vt:lpstr>
      <vt:lpstr>Produksi BATUBARA</vt:lpstr>
      <vt:lpstr>Harga Batubara 1</vt:lpstr>
      <vt:lpstr>catatan perubahan arah TW 1</vt:lpstr>
      <vt:lpstr>Prod!Print_Area</vt:lpstr>
    </vt:vector>
  </TitlesOfParts>
  <Company>cbs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Bl4ck</dc:creator>
  <cp:lastModifiedBy>user</cp:lastModifiedBy>
  <dcterms:created xsi:type="dcterms:W3CDTF">2015-04-17T08:45:44Z</dcterms:created>
  <dcterms:modified xsi:type="dcterms:W3CDTF">2018-02-02T22:44:47Z</dcterms:modified>
</cp:coreProperties>
</file>