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brinaxie/Documents/CT DEEP/CLMEDR/2022/"/>
    </mc:Choice>
  </mc:AlternateContent>
  <xr:revisionPtr revIDLastSave="0" documentId="13_ncr:1_{3D0EBDAE-F2B9-8E4A-9B9F-84D7879382F7}" xr6:coauthVersionLast="47" xr6:coauthVersionMax="47" xr10:uidLastSave="{00000000-0000-0000-0000-000000000000}"/>
  <bookViews>
    <workbookView xWindow="1940" yWindow="1940" windowWidth="21920" windowHeight="13560" activeTab="2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0" i="1" l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F356" i="9"/>
  <c r="K356" i="9"/>
  <c r="N201" i="5"/>
  <c r="L201" i="5"/>
  <c r="J201" i="5"/>
  <c r="F201" i="5"/>
  <c r="D201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H201" i="5"/>
  <c r="D357" i="9"/>
  <c r="E357" i="9"/>
  <c r="G357" i="9"/>
  <c r="H357" i="9"/>
  <c r="I357" i="9"/>
  <c r="J357" i="9"/>
  <c r="L357" i="9"/>
  <c r="M357" i="9"/>
  <c r="N357" i="9"/>
  <c r="O357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6" i="1" l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419" i="1"/>
  <c r="F419" i="1"/>
  <c r="H420" i="1"/>
  <c r="F4" i="3" s="1"/>
  <c r="J420" i="1"/>
  <c r="F5" i="3" s="1"/>
  <c r="L420" i="1"/>
  <c r="G4" i="3" s="1"/>
  <c r="N420" i="1"/>
  <c r="G5" i="3" s="1"/>
  <c r="E5" i="3" l="1"/>
  <c r="E4" i="3"/>
  <c r="I5" i="3" l="1"/>
  <c r="J5" i="3"/>
  <c r="D5" i="3" s="1"/>
  <c r="J4" i="3"/>
  <c r="D4" i="3" s="1"/>
  <c r="I4" i="3"/>
  <c r="D420" i="1"/>
  <c r="F420" i="1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280" i="9"/>
  <c r="F357" i="9" l="1"/>
  <c r="K357" i="9"/>
  <c r="H4" i="3"/>
  <c r="C4" i="3"/>
  <c r="B4" i="3" s="1"/>
  <c r="H5" i="3"/>
  <c r="C5" i="3"/>
  <c r="B5" i="3" s="1"/>
  <c r="E188" i="5" l="1"/>
  <c r="M190" i="5"/>
  <c r="I193" i="5"/>
  <c r="E196" i="5"/>
  <c r="M198" i="5"/>
  <c r="I188" i="5"/>
  <c r="E191" i="5"/>
  <c r="M193" i="5"/>
  <c r="I196" i="5"/>
  <c r="E199" i="5"/>
  <c r="I191" i="5"/>
  <c r="E194" i="5"/>
  <c r="M196" i="5"/>
  <c r="I199" i="5"/>
  <c r="M191" i="5"/>
  <c r="I192" i="5"/>
  <c r="E190" i="5"/>
  <c r="M195" i="5"/>
  <c r="M188" i="5"/>
  <c r="I200" i="5"/>
  <c r="I195" i="5"/>
  <c r="I198" i="5"/>
  <c r="E189" i="5"/>
  <c r="I194" i="5"/>
  <c r="E197" i="5"/>
  <c r="M199" i="5"/>
  <c r="M197" i="5"/>
  <c r="E198" i="5"/>
  <c r="I190" i="5"/>
  <c r="I189" i="5"/>
  <c r="E192" i="5"/>
  <c r="M194" i="5"/>
  <c r="I197" i="5"/>
  <c r="E200" i="5"/>
  <c r="M189" i="5"/>
  <c r="E195" i="5"/>
  <c r="M192" i="5"/>
  <c r="M200" i="5"/>
  <c r="E193" i="5"/>
  <c r="G188" i="5"/>
  <c r="K189" i="5"/>
  <c r="O190" i="5"/>
  <c r="G192" i="5"/>
  <c r="K193" i="5"/>
  <c r="O194" i="5"/>
  <c r="G196" i="5"/>
  <c r="K197" i="5"/>
  <c r="O198" i="5"/>
  <c r="G200" i="5"/>
  <c r="O189" i="5"/>
  <c r="O197" i="5"/>
  <c r="K188" i="5"/>
  <c r="G191" i="5"/>
  <c r="K192" i="5"/>
  <c r="O193" i="5"/>
  <c r="G195" i="5"/>
  <c r="K196" i="5"/>
  <c r="G199" i="5"/>
  <c r="K200" i="5"/>
  <c r="O188" i="5"/>
  <c r="G190" i="5"/>
  <c r="K191" i="5"/>
  <c r="O192" i="5"/>
  <c r="G194" i="5"/>
  <c r="K195" i="5"/>
  <c r="O196" i="5"/>
  <c r="G198" i="5"/>
  <c r="K199" i="5"/>
  <c r="O200" i="5"/>
  <c r="G189" i="5"/>
  <c r="K190" i="5"/>
  <c r="O191" i="5"/>
  <c r="G193" i="5"/>
  <c r="K194" i="5"/>
  <c r="O195" i="5"/>
  <c r="G197" i="5"/>
  <c r="K198" i="5"/>
  <c r="O199" i="5"/>
  <c r="G161" i="5"/>
  <c r="G165" i="5"/>
  <c r="G168" i="5"/>
  <c r="G162" i="5"/>
  <c r="G166" i="5"/>
  <c r="G163" i="5"/>
  <c r="G167" i="5"/>
  <c r="G164" i="5"/>
  <c r="G151" i="5"/>
  <c r="G155" i="5"/>
  <c r="G159" i="5"/>
  <c r="G152" i="5"/>
  <c r="G156" i="5"/>
  <c r="G160" i="5"/>
  <c r="G158" i="5"/>
  <c r="G153" i="5"/>
  <c r="G157" i="5"/>
  <c r="G154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39" i="5"/>
  <c r="E151" i="5"/>
  <c r="E159" i="5"/>
  <c r="E163" i="5"/>
  <c r="E17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43" i="5"/>
  <c r="E171" i="5"/>
  <c r="E183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35" i="5"/>
  <c r="E147" i="5"/>
  <c r="E155" i="5"/>
  <c r="E167" i="5"/>
  <c r="E175" i="5"/>
  <c r="I151" i="5"/>
  <c r="I155" i="5"/>
  <c r="M151" i="5"/>
  <c r="M155" i="5"/>
  <c r="I154" i="5"/>
  <c r="M158" i="5"/>
  <c r="I152" i="5"/>
  <c r="I156" i="5"/>
  <c r="M152" i="5"/>
  <c r="M156" i="5"/>
  <c r="M154" i="5"/>
  <c r="I153" i="5"/>
  <c r="I157" i="5"/>
  <c r="M153" i="5"/>
  <c r="M157" i="5"/>
  <c r="I158" i="5"/>
  <c r="K151" i="5"/>
  <c r="K155" i="5"/>
  <c r="O151" i="5"/>
  <c r="O155" i="5"/>
  <c r="K152" i="5"/>
  <c r="K156" i="5"/>
  <c r="O152" i="5"/>
  <c r="O156" i="5"/>
  <c r="K154" i="5"/>
  <c r="O158" i="5"/>
  <c r="K153" i="5"/>
  <c r="K157" i="5"/>
  <c r="O153" i="5"/>
  <c r="O157" i="5"/>
  <c r="K158" i="5"/>
  <c r="O154" i="5"/>
  <c r="I161" i="5"/>
  <c r="M161" i="5"/>
  <c r="I164" i="5"/>
  <c r="M164" i="5"/>
  <c r="I162" i="5"/>
  <c r="M162" i="5"/>
  <c r="I163" i="5"/>
  <c r="M163" i="5"/>
  <c r="O6" i="5"/>
  <c r="K161" i="5"/>
  <c r="O161" i="5"/>
  <c r="K164" i="5"/>
  <c r="K162" i="5"/>
  <c r="O162" i="5"/>
  <c r="K163" i="5"/>
  <c r="O163" i="5"/>
  <c r="O164" i="5"/>
  <c r="M18" i="5"/>
  <c r="M22" i="5"/>
  <c r="M26" i="5"/>
  <c r="M30" i="5"/>
  <c r="M34" i="5"/>
  <c r="M38" i="5"/>
  <c r="M42" i="5"/>
  <c r="M46" i="5"/>
  <c r="M50" i="5"/>
  <c r="M54" i="5"/>
  <c r="M58" i="5"/>
  <c r="M62" i="5"/>
  <c r="M66" i="5"/>
  <c r="M70" i="5"/>
  <c r="M74" i="5"/>
  <c r="M78" i="5"/>
  <c r="M82" i="5"/>
  <c r="M86" i="5"/>
  <c r="M90" i="5"/>
  <c r="M94" i="5"/>
  <c r="M98" i="5"/>
  <c r="M102" i="5"/>
  <c r="M106" i="5"/>
  <c r="M110" i="5"/>
  <c r="M114" i="5"/>
  <c r="M118" i="5"/>
  <c r="M122" i="5"/>
  <c r="M126" i="5"/>
  <c r="M130" i="5"/>
  <c r="M134" i="5"/>
  <c r="M138" i="5"/>
  <c r="M142" i="5"/>
  <c r="M146" i="5"/>
  <c r="M150" i="5"/>
  <c r="M166" i="5"/>
  <c r="M170" i="5"/>
  <c r="M174" i="5"/>
  <c r="M178" i="5"/>
  <c r="M182" i="5"/>
  <c r="M186" i="5"/>
  <c r="M9" i="5"/>
  <c r="M13" i="5"/>
  <c r="M19" i="5"/>
  <c r="M23" i="5"/>
  <c r="M27" i="5"/>
  <c r="M31" i="5"/>
  <c r="M35" i="5"/>
  <c r="M39" i="5"/>
  <c r="M43" i="5"/>
  <c r="M47" i="5"/>
  <c r="M51" i="5"/>
  <c r="M55" i="5"/>
  <c r="M59" i="5"/>
  <c r="M63" i="5"/>
  <c r="M67" i="5"/>
  <c r="M71" i="5"/>
  <c r="M75" i="5"/>
  <c r="M79" i="5"/>
  <c r="M83" i="5"/>
  <c r="M87" i="5"/>
  <c r="M91" i="5"/>
  <c r="M95" i="5"/>
  <c r="M99" i="5"/>
  <c r="M103" i="5"/>
  <c r="M107" i="5"/>
  <c r="M111" i="5"/>
  <c r="M115" i="5"/>
  <c r="M119" i="5"/>
  <c r="M123" i="5"/>
  <c r="M127" i="5"/>
  <c r="M131" i="5"/>
  <c r="M135" i="5"/>
  <c r="M139" i="5"/>
  <c r="M143" i="5"/>
  <c r="M147" i="5"/>
  <c r="M159" i="5"/>
  <c r="M167" i="5"/>
  <c r="M171" i="5"/>
  <c r="M175" i="5"/>
  <c r="M179" i="5"/>
  <c r="M183" i="5"/>
  <c r="M187" i="5"/>
  <c r="M10" i="5"/>
  <c r="M14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88" i="5"/>
  <c r="M92" i="5"/>
  <c r="M96" i="5"/>
  <c r="M100" i="5"/>
  <c r="M104" i="5"/>
  <c r="M108" i="5"/>
  <c r="M112" i="5"/>
  <c r="M116" i="5"/>
  <c r="M120" i="5"/>
  <c r="M124" i="5"/>
  <c r="M128" i="5"/>
  <c r="M132" i="5"/>
  <c r="M136" i="5"/>
  <c r="M140" i="5"/>
  <c r="M144" i="5"/>
  <c r="M25" i="5"/>
  <c r="M41" i="5"/>
  <c r="M57" i="5"/>
  <c r="M73" i="5"/>
  <c r="M89" i="5"/>
  <c r="M105" i="5"/>
  <c r="M121" i="5"/>
  <c r="M137" i="5"/>
  <c r="M149" i="5"/>
  <c r="M169" i="5"/>
  <c r="M177" i="5"/>
  <c r="M185" i="5"/>
  <c r="M12" i="5"/>
  <c r="M29" i="5"/>
  <c r="M45" i="5"/>
  <c r="M61" i="5"/>
  <c r="M77" i="5"/>
  <c r="M93" i="5"/>
  <c r="M109" i="5"/>
  <c r="M125" i="5"/>
  <c r="M141" i="5"/>
  <c r="M160" i="5"/>
  <c r="M172" i="5"/>
  <c r="M180" i="5"/>
  <c r="M7" i="5"/>
  <c r="M15" i="5"/>
  <c r="M17" i="5"/>
  <c r="M33" i="5"/>
  <c r="M49" i="5"/>
  <c r="M65" i="5"/>
  <c r="M81" i="5"/>
  <c r="M97" i="5"/>
  <c r="M113" i="5"/>
  <c r="M129" i="5"/>
  <c r="M145" i="5"/>
  <c r="M165" i="5"/>
  <c r="M173" i="5"/>
  <c r="M181" i="5"/>
  <c r="M8" i="5"/>
  <c r="M6" i="5"/>
  <c r="M21" i="5"/>
  <c r="M37" i="5"/>
  <c r="M53" i="5"/>
  <c r="M69" i="5"/>
  <c r="M85" i="5"/>
  <c r="M101" i="5"/>
  <c r="M117" i="5"/>
  <c r="M133" i="5"/>
  <c r="M148" i="5"/>
  <c r="M168" i="5"/>
  <c r="M176" i="5"/>
  <c r="M184" i="5"/>
  <c r="M11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169" i="5"/>
  <c r="G173" i="5"/>
  <c r="G177" i="5"/>
  <c r="G181" i="5"/>
  <c r="G185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48" i="5"/>
  <c r="G172" i="5"/>
  <c r="G176" i="5"/>
  <c r="G180" i="5"/>
  <c r="G184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O141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71" i="5"/>
  <c r="G179" i="5"/>
  <c r="G187" i="5"/>
  <c r="O14" i="5"/>
  <c r="O22" i="5"/>
  <c r="O30" i="5"/>
  <c r="O38" i="5"/>
  <c r="O46" i="5"/>
  <c r="O54" i="5"/>
  <c r="O62" i="5"/>
  <c r="O70" i="5"/>
  <c r="O78" i="5"/>
  <c r="O86" i="5"/>
  <c r="O94" i="5"/>
  <c r="O102" i="5"/>
  <c r="O110" i="5"/>
  <c r="O118" i="5"/>
  <c r="O126" i="5"/>
  <c r="O134" i="5"/>
  <c r="O139" i="5"/>
  <c r="O144" i="5"/>
  <c r="O148" i="5"/>
  <c r="O160" i="5"/>
  <c r="O168" i="5"/>
  <c r="O172" i="5"/>
  <c r="O176" i="5"/>
  <c r="O180" i="5"/>
  <c r="O184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70" i="5"/>
  <c r="G178" i="5"/>
  <c r="G186" i="5"/>
  <c r="O7" i="5"/>
  <c r="O15" i="5"/>
  <c r="O23" i="5"/>
  <c r="O31" i="5"/>
  <c r="O39" i="5"/>
  <c r="O47" i="5"/>
  <c r="O55" i="5"/>
  <c r="O63" i="5"/>
  <c r="O71" i="5"/>
  <c r="O79" i="5"/>
  <c r="O87" i="5"/>
  <c r="O95" i="5"/>
  <c r="O103" i="5"/>
  <c r="O111" i="5"/>
  <c r="O119" i="5"/>
  <c r="O127" i="5"/>
  <c r="O135" i="5"/>
  <c r="O140" i="5"/>
  <c r="O145" i="5"/>
  <c r="O149" i="5"/>
  <c r="O165" i="5"/>
  <c r="O169" i="5"/>
  <c r="O173" i="5"/>
  <c r="O177" i="5"/>
  <c r="O181" i="5"/>
  <c r="O185" i="5"/>
  <c r="O42" i="5"/>
  <c r="O74" i="5"/>
  <c r="O90" i="5"/>
  <c r="O106" i="5"/>
  <c r="O122" i="5"/>
  <c r="O136" i="5"/>
  <c r="O146" i="5"/>
  <c r="O170" i="5"/>
  <c r="O174" i="5"/>
  <c r="O182" i="5"/>
  <c r="G18" i="5"/>
  <c r="G42" i="5"/>
  <c r="G50" i="5"/>
  <c r="G74" i="5"/>
  <c r="G90" i="5"/>
  <c r="G106" i="5"/>
  <c r="G114" i="5"/>
  <c r="G138" i="5"/>
  <c r="G146" i="5"/>
  <c r="G174" i="5"/>
  <c r="O19" i="5"/>
  <c r="O35" i="5"/>
  <c r="O51" i="5"/>
  <c r="O67" i="5"/>
  <c r="O83" i="5"/>
  <c r="O99" i="5"/>
  <c r="O115" i="5"/>
  <c r="O131" i="5"/>
  <c r="O143" i="5"/>
  <c r="O159" i="5"/>
  <c r="O171" i="5"/>
  <c r="O179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75" i="5"/>
  <c r="G183" i="5"/>
  <c r="O10" i="5"/>
  <c r="O18" i="5"/>
  <c r="O26" i="5"/>
  <c r="O34" i="5"/>
  <c r="O50" i="5"/>
  <c r="O58" i="5"/>
  <c r="O66" i="5"/>
  <c r="O82" i="5"/>
  <c r="O98" i="5"/>
  <c r="O114" i="5"/>
  <c r="O130" i="5"/>
  <c r="O142" i="5"/>
  <c r="O150" i="5"/>
  <c r="O166" i="5"/>
  <c r="O178" i="5"/>
  <c r="O186" i="5"/>
  <c r="G26" i="5"/>
  <c r="G34" i="5"/>
  <c r="G58" i="5"/>
  <c r="G66" i="5"/>
  <c r="G82" i="5"/>
  <c r="G98" i="5"/>
  <c r="G122" i="5"/>
  <c r="G130" i="5"/>
  <c r="G182" i="5"/>
  <c r="O11" i="5"/>
  <c r="O27" i="5"/>
  <c r="O43" i="5"/>
  <c r="O59" i="5"/>
  <c r="O75" i="5"/>
  <c r="O91" i="5"/>
  <c r="O107" i="5"/>
  <c r="O123" i="5"/>
  <c r="O138" i="5"/>
  <c r="O147" i="5"/>
  <c r="O167" i="5"/>
  <c r="O175" i="5"/>
  <c r="O183" i="5"/>
  <c r="O187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87" i="5"/>
  <c r="K11" i="5"/>
  <c r="K15" i="5"/>
  <c r="K19" i="5"/>
  <c r="K23" i="5"/>
  <c r="K27" i="5"/>
  <c r="K31" i="5"/>
  <c r="K35" i="5"/>
  <c r="K39" i="5"/>
  <c r="K43" i="5"/>
  <c r="K22" i="5"/>
  <c r="K34" i="5"/>
  <c r="K42" i="5"/>
  <c r="K12" i="5"/>
  <c r="K16" i="5"/>
  <c r="K20" i="5"/>
  <c r="K24" i="5"/>
  <c r="K28" i="5"/>
  <c r="K32" i="5"/>
  <c r="K36" i="5"/>
  <c r="K40" i="5"/>
  <c r="K44" i="5"/>
  <c r="K14" i="5"/>
  <c r="K30" i="5"/>
  <c r="K13" i="5"/>
  <c r="K17" i="5"/>
  <c r="K21" i="5"/>
  <c r="K25" i="5"/>
  <c r="K29" i="5"/>
  <c r="K33" i="5"/>
  <c r="K37" i="5"/>
  <c r="K41" i="5"/>
  <c r="K45" i="5"/>
  <c r="K18" i="5"/>
  <c r="K26" i="5"/>
  <c r="K38" i="5"/>
  <c r="I187" i="5"/>
  <c r="I14" i="5"/>
  <c r="I18" i="5"/>
  <c r="I22" i="5"/>
  <c r="I26" i="5"/>
  <c r="I30" i="5"/>
  <c r="I34" i="5"/>
  <c r="I38" i="5"/>
  <c r="I42" i="5"/>
  <c r="I17" i="5"/>
  <c r="I29" i="5"/>
  <c r="I37" i="5"/>
  <c r="I45" i="5"/>
  <c r="I11" i="5"/>
  <c r="I15" i="5"/>
  <c r="I19" i="5"/>
  <c r="I23" i="5"/>
  <c r="I27" i="5"/>
  <c r="I31" i="5"/>
  <c r="I35" i="5"/>
  <c r="I39" i="5"/>
  <c r="I43" i="5"/>
  <c r="I13" i="5"/>
  <c r="I33" i="5"/>
  <c r="I12" i="5"/>
  <c r="I16" i="5"/>
  <c r="I20" i="5"/>
  <c r="I24" i="5"/>
  <c r="I28" i="5"/>
  <c r="I32" i="5"/>
  <c r="I36" i="5"/>
  <c r="I40" i="5"/>
  <c r="I44" i="5"/>
  <c r="I21" i="5"/>
  <c r="I25" i="5"/>
  <c r="I41" i="5"/>
  <c r="E176" i="1"/>
  <c r="I148" i="1"/>
  <c r="M152" i="1"/>
  <c r="I161" i="1"/>
  <c r="I25" i="1"/>
  <c r="M20" i="1"/>
  <c r="I91" i="1"/>
  <c r="M173" i="1"/>
  <c r="M88" i="1"/>
  <c r="I134" i="1"/>
  <c r="I27" i="1"/>
  <c r="E135" i="1"/>
  <c r="M190" i="1"/>
  <c r="I96" i="1"/>
  <c r="I45" i="1"/>
  <c r="I81" i="1"/>
  <c r="M110" i="1"/>
  <c r="M28" i="1"/>
  <c r="I173" i="1"/>
  <c r="E133" i="1"/>
  <c r="I36" i="1"/>
  <c r="I198" i="1"/>
  <c r="E98" i="1"/>
  <c r="I177" i="1"/>
  <c r="E177" i="1"/>
  <c r="E52" i="1"/>
  <c r="I35" i="1"/>
  <c r="E217" i="1"/>
  <c r="M212" i="1"/>
  <c r="E149" i="1"/>
  <c r="I203" i="1"/>
  <c r="I156" i="1"/>
  <c r="E206" i="1"/>
  <c r="E179" i="1"/>
  <c r="I143" i="5"/>
  <c r="M201" i="1"/>
  <c r="M109" i="1"/>
  <c r="M92" i="1"/>
  <c r="M61" i="1"/>
  <c r="M64" i="1"/>
  <c r="E22" i="1"/>
  <c r="M189" i="1"/>
  <c r="E215" i="1"/>
  <c r="M21" i="1"/>
  <c r="I102" i="1"/>
  <c r="I119" i="1"/>
  <c r="M169" i="1"/>
  <c r="I6" i="1"/>
  <c r="E159" i="1"/>
  <c r="E219" i="1"/>
  <c r="E47" i="1"/>
  <c r="E35" i="1"/>
  <c r="M143" i="1"/>
  <c r="E166" i="1"/>
  <c r="M71" i="1"/>
  <c r="I126" i="1"/>
  <c r="I178" i="5"/>
  <c r="I172" i="5"/>
  <c r="I146" i="5"/>
  <c r="I117" i="5"/>
  <c r="I105" i="5"/>
  <c r="I29" i="1"/>
  <c r="E63" i="1"/>
  <c r="M85" i="1"/>
  <c r="I125" i="1"/>
  <c r="M158" i="1"/>
  <c r="I179" i="1"/>
  <c r="M22" i="1"/>
  <c r="E48" i="1"/>
  <c r="E66" i="1"/>
  <c r="M86" i="1"/>
  <c r="I106" i="1"/>
  <c r="M125" i="1"/>
  <c r="I142" i="1"/>
  <c r="E171" i="1"/>
  <c r="E38" i="1"/>
  <c r="M67" i="1"/>
  <c r="I89" i="1"/>
  <c r="M140" i="1"/>
  <c r="I169" i="1"/>
  <c r="M194" i="1"/>
  <c r="E55" i="1"/>
  <c r="E87" i="1"/>
  <c r="E106" i="1"/>
  <c r="E119" i="1"/>
  <c r="I154" i="1"/>
  <c r="M167" i="1"/>
  <c r="M175" i="1"/>
  <c r="M215" i="1"/>
  <c r="M214" i="1"/>
  <c r="E148" i="1"/>
  <c r="I144" i="1"/>
  <c r="M52" i="1"/>
  <c r="M69" i="1"/>
  <c r="E89" i="1"/>
  <c r="I71" i="1"/>
  <c r="I136" i="1"/>
  <c r="E29" i="1"/>
  <c r="I60" i="1"/>
  <c r="M84" i="1"/>
  <c r="I51" i="1"/>
  <c r="E126" i="1"/>
  <c r="I24" i="1"/>
  <c r="E175" i="1"/>
  <c r="I32" i="1"/>
  <c r="E77" i="1"/>
  <c r="E130" i="1"/>
  <c r="I180" i="5"/>
  <c r="I136" i="5"/>
  <c r="I137" i="5"/>
  <c r="I140" i="5"/>
  <c r="I122" i="5"/>
  <c r="I173" i="5"/>
  <c r="I127" i="5"/>
  <c r="M30" i="1"/>
  <c r="I73" i="1"/>
  <c r="I105" i="1"/>
  <c r="M161" i="1"/>
  <c r="E195" i="1"/>
  <c r="I15" i="1"/>
  <c r="M54" i="1"/>
  <c r="E76" i="1"/>
  <c r="M105" i="1"/>
  <c r="M126" i="1"/>
  <c r="E158" i="1"/>
  <c r="M203" i="1"/>
  <c r="E46" i="1"/>
  <c r="E75" i="1"/>
  <c r="M131" i="1"/>
  <c r="M176" i="1"/>
  <c r="E82" i="1"/>
  <c r="I109" i="1"/>
  <c r="M133" i="1"/>
  <c r="M164" i="1"/>
  <c r="E180" i="1"/>
  <c r="E12" i="1"/>
  <c r="E9" i="1"/>
  <c r="E165" i="1"/>
  <c r="I47" i="1"/>
  <c r="M208" i="1"/>
  <c r="E11" i="1"/>
  <c r="I87" i="1"/>
  <c r="I191" i="1"/>
  <c r="E39" i="1"/>
  <c r="E419" i="1"/>
  <c r="E15" i="1"/>
  <c r="I82" i="1"/>
  <c r="I88" i="1"/>
  <c r="E182" i="1"/>
  <c r="M177" i="1"/>
  <c r="E7" i="1"/>
  <c r="E54" i="1"/>
  <c r="I74" i="1"/>
  <c r="I66" i="1"/>
  <c r="I155" i="1"/>
  <c r="I185" i="1"/>
  <c r="I217" i="1"/>
  <c r="M59" i="1"/>
  <c r="E184" i="1"/>
  <c r="I22" i="1"/>
  <c r="E21" i="1"/>
  <c r="M120" i="1"/>
  <c r="M107" i="1"/>
  <c r="E152" i="1"/>
  <c r="I116" i="1"/>
  <c r="I145" i="1"/>
  <c r="M196" i="1"/>
  <c r="M35" i="1"/>
  <c r="I21" i="1"/>
  <c r="E45" i="1"/>
  <c r="E31" i="1"/>
  <c r="I87" i="5"/>
  <c r="I169" i="5"/>
  <c r="I130" i="5"/>
  <c r="I111" i="5"/>
  <c r="I100" i="5"/>
  <c r="I9" i="1"/>
  <c r="E79" i="1"/>
  <c r="I130" i="1"/>
  <c r="I187" i="1"/>
  <c r="M23" i="1"/>
  <c r="M57" i="1"/>
  <c r="M103" i="1"/>
  <c r="M130" i="1"/>
  <c r="I194" i="1"/>
  <c r="M15" i="1"/>
  <c r="M78" i="1"/>
  <c r="I165" i="1"/>
  <c r="I195" i="1"/>
  <c r="I94" i="1"/>
  <c r="M115" i="1"/>
  <c r="I163" i="1"/>
  <c r="M195" i="1"/>
  <c r="M218" i="1"/>
  <c r="I199" i="1"/>
  <c r="I108" i="1"/>
  <c r="M17" i="1"/>
  <c r="E201" i="1"/>
  <c r="I90" i="1"/>
  <c r="E105" i="1"/>
  <c r="I140" i="1"/>
  <c r="I207" i="1"/>
  <c r="I79" i="1"/>
  <c r="I55" i="1"/>
  <c r="I115" i="1"/>
  <c r="E125" i="1"/>
  <c r="E163" i="1"/>
  <c r="I111" i="1"/>
  <c r="I159" i="1"/>
  <c r="I180" i="1"/>
  <c r="E150" i="1"/>
  <c r="E174" i="1"/>
  <c r="I44" i="1"/>
  <c r="M146" i="1"/>
  <c r="M87" i="1"/>
  <c r="E53" i="1"/>
  <c r="I50" i="1"/>
  <c r="E59" i="1"/>
  <c r="M102" i="1"/>
  <c r="E44" i="1"/>
  <c r="I33" i="1"/>
  <c r="E13" i="1"/>
  <c r="I100" i="1"/>
  <c r="I201" i="1"/>
  <c r="I83" i="1"/>
  <c r="I43" i="1"/>
  <c r="E191" i="1"/>
  <c r="I18" i="1"/>
  <c r="E10" i="1"/>
  <c r="I118" i="1"/>
  <c r="E24" i="1"/>
  <c r="E160" i="1"/>
  <c r="I149" i="1"/>
  <c r="E185" i="1"/>
  <c r="I138" i="1"/>
  <c r="I211" i="1"/>
  <c r="I41" i="1"/>
  <c r="M40" i="1"/>
  <c r="M197" i="1"/>
  <c r="I26" i="1"/>
  <c r="I152" i="1"/>
  <c r="E192" i="1"/>
  <c r="I48" i="1"/>
  <c r="I52" i="1"/>
  <c r="M132" i="1"/>
  <c r="E164" i="1"/>
  <c r="M33" i="1"/>
  <c r="I133" i="1"/>
  <c r="M188" i="1"/>
  <c r="I205" i="1"/>
  <c r="M96" i="1"/>
  <c r="M184" i="1"/>
  <c r="M204" i="1"/>
  <c r="I65" i="1"/>
  <c r="E69" i="1"/>
  <c r="M128" i="1"/>
  <c r="M217" i="1"/>
  <c r="M29" i="1"/>
  <c r="I112" i="1"/>
  <c r="E208" i="1"/>
  <c r="M209" i="1"/>
  <c r="I85" i="1"/>
  <c r="M156" i="1"/>
  <c r="M8" i="1"/>
  <c r="I186" i="5"/>
  <c r="I175" i="5"/>
  <c r="I167" i="5"/>
  <c r="I48" i="5"/>
  <c r="I125" i="5"/>
  <c r="I149" i="5"/>
  <c r="I102" i="5"/>
  <c r="I123" i="5"/>
  <c r="I38" i="1"/>
  <c r="E91" i="1"/>
  <c r="M136" i="1"/>
  <c r="E202" i="1"/>
  <c r="M38" i="1"/>
  <c r="I70" i="1"/>
  <c r="E115" i="1"/>
  <c r="M135" i="1"/>
  <c r="E196" i="1"/>
  <c r="I61" i="1"/>
  <c r="M90" i="1"/>
  <c r="I167" i="1"/>
  <c r="I30" i="1"/>
  <c r="M98" i="1"/>
  <c r="E123" i="1"/>
  <c r="M168" i="1"/>
  <c r="E211" i="1"/>
  <c r="E214" i="1"/>
  <c r="I107" i="1"/>
  <c r="I92" i="1"/>
  <c r="E110" i="1"/>
  <c r="M198" i="1"/>
  <c r="E62" i="1"/>
  <c r="M193" i="1"/>
  <c r="E102" i="1"/>
  <c r="I218" i="1"/>
  <c r="I8" i="1"/>
  <c r="I164" i="1"/>
  <c r="I76" i="1"/>
  <c r="E141" i="1"/>
  <c r="I184" i="5"/>
  <c r="I138" i="5"/>
  <c r="I103" i="5"/>
  <c r="I57" i="1"/>
  <c r="M171" i="1"/>
  <c r="E40" i="1"/>
  <c r="M121" i="1"/>
  <c r="M6" i="1"/>
  <c r="E95" i="1"/>
  <c r="E56" i="1"/>
  <c r="M137" i="1"/>
  <c r="M216" i="1"/>
  <c r="E178" i="1"/>
  <c r="E172" i="1"/>
  <c r="M192" i="1"/>
  <c r="E114" i="1"/>
  <c r="M37" i="1"/>
  <c r="E23" i="1"/>
  <c r="I190" i="1"/>
  <c r="M42" i="1"/>
  <c r="M138" i="1"/>
  <c r="M119" i="1"/>
  <c r="E216" i="1"/>
  <c r="E144" i="1"/>
  <c r="I16" i="1"/>
  <c r="E213" i="1"/>
  <c r="E181" i="1"/>
  <c r="E197" i="1"/>
  <c r="E143" i="1"/>
  <c r="I132" i="1"/>
  <c r="M155" i="1"/>
  <c r="I147" i="1"/>
  <c r="E203" i="1"/>
  <c r="I120" i="1"/>
  <c r="I197" i="1"/>
  <c r="E140" i="1"/>
  <c r="E132" i="1"/>
  <c r="E50" i="1"/>
  <c r="M147" i="1"/>
  <c r="I184" i="1"/>
  <c r="M18" i="1"/>
  <c r="I216" i="1"/>
  <c r="E51" i="1"/>
  <c r="M13" i="1"/>
  <c r="E36" i="1"/>
  <c r="E17" i="1"/>
  <c r="I193" i="1"/>
  <c r="E49" i="1"/>
  <c r="M25" i="1"/>
  <c r="M48" i="1"/>
  <c r="I68" i="1"/>
  <c r="M60" i="1"/>
  <c r="I101" i="1"/>
  <c r="E68" i="1"/>
  <c r="M45" i="1"/>
  <c r="M65" i="1"/>
  <c r="I69" i="1"/>
  <c r="M117" i="1"/>
  <c r="M108" i="1"/>
  <c r="I181" i="5"/>
  <c r="I171" i="5"/>
  <c r="I139" i="5"/>
  <c r="I132" i="5"/>
  <c r="E71" i="1"/>
  <c r="M178" i="1"/>
  <c r="M56" i="1"/>
  <c r="M122" i="1"/>
  <c r="M7" i="1"/>
  <c r="M142" i="1"/>
  <c r="E78" i="1"/>
  <c r="M159" i="1"/>
  <c r="M207" i="1"/>
  <c r="I95" i="1"/>
  <c r="E194" i="1"/>
  <c r="E93" i="1"/>
  <c r="E142" i="1"/>
  <c r="E167" i="1"/>
  <c r="E14" i="1"/>
  <c r="E109" i="1"/>
  <c r="I39" i="1"/>
  <c r="M41" i="1"/>
  <c r="E200" i="1"/>
  <c r="E189" i="1"/>
  <c r="E156" i="1"/>
  <c r="E67" i="1"/>
  <c r="I157" i="1"/>
  <c r="M95" i="1"/>
  <c r="I53" i="1"/>
  <c r="I42" i="1"/>
  <c r="M150" i="1"/>
  <c r="E121" i="1"/>
  <c r="I75" i="1"/>
  <c r="E146" i="1"/>
  <c r="M73" i="1"/>
  <c r="I64" i="1"/>
  <c r="M19" i="1"/>
  <c r="I59" i="1"/>
  <c r="M181" i="1"/>
  <c r="M75" i="1"/>
  <c r="I146" i="1"/>
  <c r="M114" i="1"/>
  <c r="I172" i="1"/>
  <c r="E161" i="1"/>
  <c r="I188" i="1"/>
  <c r="M160" i="1"/>
  <c r="M185" i="1"/>
  <c r="E173" i="1"/>
  <c r="I17" i="1"/>
  <c r="E188" i="1"/>
  <c r="I12" i="1"/>
  <c r="M32" i="1"/>
  <c r="E37" i="1"/>
  <c r="I176" i="1"/>
  <c r="M49" i="1"/>
  <c r="M9" i="1"/>
  <c r="I37" i="1"/>
  <c r="M53" i="1"/>
  <c r="M44" i="1"/>
  <c r="I147" i="5"/>
  <c r="I65" i="5"/>
  <c r="I118" i="5"/>
  <c r="I119" i="5"/>
  <c r="M94" i="1"/>
  <c r="I182" i="5"/>
  <c r="M36" i="1"/>
  <c r="M157" i="1"/>
  <c r="I208" i="1"/>
  <c r="E136" i="1"/>
  <c r="M97" i="1"/>
  <c r="M145" i="1"/>
  <c r="I97" i="1"/>
  <c r="E117" i="1"/>
  <c r="M134" i="1"/>
  <c r="I121" i="1"/>
  <c r="M83" i="1"/>
  <c r="I13" i="1"/>
  <c r="E25" i="1"/>
  <c r="E20" i="1"/>
  <c r="E16" i="1"/>
  <c r="E137" i="1"/>
  <c r="I20" i="1"/>
  <c r="M172" i="1"/>
  <c r="E134" i="1"/>
  <c r="E83" i="1"/>
  <c r="E170" i="1"/>
  <c r="I139" i="1"/>
  <c r="E139" i="1"/>
  <c r="M182" i="1"/>
  <c r="M210" i="1"/>
  <c r="E103" i="1"/>
  <c r="M62" i="1"/>
  <c r="M82" i="1"/>
  <c r="E8" i="1"/>
  <c r="I420" i="1"/>
  <c r="M148" i="1"/>
  <c r="I153" i="1"/>
  <c r="E85" i="1"/>
  <c r="E153" i="1"/>
  <c r="I113" i="1"/>
  <c r="E65" i="1"/>
  <c r="E80" i="1"/>
  <c r="E84" i="1"/>
  <c r="I80" i="1"/>
  <c r="M419" i="1"/>
  <c r="I219" i="1"/>
  <c r="E198" i="1"/>
  <c r="E26" i="1"/>
  <c r="E41" i="1"/>
  <c r="I213" i="1"/>
  <c r="I160" i="1"/>
  <c r="M99" i="1"/>
  <c r="M180" i="1"/>
  <c r="M26" i="1"/>
  <c r="M211" i="1"/>
  <c r="M50" i="1"/>
  <c r="E73" i="1"/>
  <c r="E122" i="1"/>
  <c r="I123" i="1"/>
  <c r="I124" i="1"/>
  <c r="M174" i="1"/>
  <c r="E183" i="1"/>
  <c r="E168" i="1"/>
  <c r="I7" i="1"/>
  <c r="I133" i="5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234" i="1"/>
  <c r="G250" i="1"/>
  <c r="G266" i="1"/>
  <c r="G282" i="1"/>
  <c r="G298" i="1"/>
  <c r="G314" i="1"/>
  <c r="G330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O220" i="1"/>
  <c r="O224" i="1"/>
  <c r="G222" i="1"/>
  <c r="G238" i="1"/>
  <c r="G254" i="1"/>
  <c r="G270" i="1"/>
  <c r="G286" i="1"/>
  <c r="G302" i="1"/>
  <c r="G318" i="1"/>
  <c r="G334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O221" i="1"/>
  <c r="G242" i="1"/>
  <c r="G274" i="1"/>
  <c r="G306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G258" i="1"/>
  <c r="G322" i="1"/>
  <c r="K232" i="1"/>
  <c r="K256" i="1"/>
  <c r="K272" i="1"/>
  <c r="K288" i="1"/>
  <c r="K304" i="1"/>
  <c r="K320" i="1"/>
  <c r="K336" i="1"/>
  <c r="G246" i="1"/>
  <c r="G278" i="1"/>
  <c r="G310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G226" i="1"/>
  <c r="G290" i="1"/>
  <c r="K224" i="1"/>
  <c r="K240" i="1"/>
  <c r="K248" i="1"/>
  <c r="K264" i="1"/>
  <c r="K280" i="1"/>
  <c r="K296" i="1"/>
  <c r="K312" i="1"/>
  <c r="K328" i="1"/>
  <c r="G262" i="1"/>
  <c r="K225" i="1"/>
  <c r="K257" i="1"/>
  <c r="K289" i="1"/>
  <c r="K321" i="1"/>
  <c r="O222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299" i="1"/>
  <c r="K313" i="1"/>
  <c r="O228" i="1"/>
  <c r="O244" i="1"/>
  <c r="O260" i="1"/>
  <c r="O276" i="1"/>
  <c r="O292" i="1"/>
  <c r="O308" i="1"/>
  <c r="O324" i="1"/>
  <c r="G294" i="1"/>
  <c r="K233" i="1"/>
  <c r="K265" i="1"/>
  <c r="K297" i="1"/>
  <c r="K329" i="1"/>
  <c r="O223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G326" i="1"/>
  <c r="K241" i="1"/>
  <c r="K273" i="1"/>
  <c r="K305" i="1"/>
  <c r="O227" i="1"/>
  <c r="O235" i="1"/>
  <c r="O243" i="1"/>
  <c r="O251" i="1"/>
  <c r="O259" i="1"/>
  <c r="O267" i="1"/>
  <c r="O275" i="1"/>
  <c r="O283" i="1"/>
  <c r="O291" i="1"/>
  <c r="O307" i="1"/>
  <c r="O315" i="1"/>
  <c r="O323" i="1"/>
  <c r="O331" i="1"/>
  <c r="G230" i="1"/>
  <c r="K249" i="1"/>
  <c r="K281" i="1"/>
  <c r="O236" i="1"/>
  <c r="O252" i="1"/>
  <c r="O268" i="1"/>
  <c r="O284" i="1"/>
  <c r="O300" i="1"/>
  <c r="O316" i="1"/>
  <c r="O332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E223" i="1"/>
  <c r="E239" i="1"/>
  <c r="E255" i="1"/>
  <c r="E271" i="1"/>
  <c r="E287" i="1"/>
  <c r="E303" i="1"/>
  <c r="E319" i="1"/>
  <c r="E335" i="1"/>
  <c r="I229" i="1"/>
  <c r="I245" i="1"/>
  <c r="I261" i="1"/>
  <c r="I277" i="1"/>
  <c r="I293" i="1"/>
  <c r="I309" i="1"/>
  <c r="I322" i="1"/>
  <c r="I327" i="1"/>
  <c r="I331" i="1"/>
  <c r="I335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E227" i="1"/>
  <c r="E243" i="1"/>
  <c r="E259" i="1"/>
  <c r="E275" i="1"/>
  <c r="E291" i="1"/>
  <c r="E307" i="1"/>
  <c r="E323" i="1"/>
  <c r="I233" i="1"/>
  <c r="I249" i="1"/>
  <c r="I265" i="1"/>
  <c r="I281" i="1"/>
  <c r="I297" i="1"/>
  <c r="I313" i="1"/>
  <c r="I323" i="1"/>
  <c r="I328" i="1"/>
  <c r="I332" i="1"/>
  <c r="I336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E231" i="1"/>
  <c r="E263" i="1"/>
  <c r="E295" i="1"/>
  <c r="E327" i="1"/>
  <c r="I221" i="1"/>
  <c r="I253" i="1"/>
  <c r="I285" i="1"/>
  <c r="I317" i="1"/>
  <c r="I329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E279" i="1"/>
  <c r="E311" i="1"/>
  <c r="I269" i="1"/>
  <c r="I325" i="1"/>
  <c r="M235" i="1"/>
  <c r="M243" i="1"/>
  <c r="E235" i="1"/>
  <c r="E267" i="1"/>
  <c r="E299" i="1"/>
  <c r="E331" i="1"/>
  <c r="I225" i="1"/>
  <c r="I257" i="1"/>
  <c r="I289" i="1"/>
  <c r="I321" i="1"/>
  <c r="I330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E247" i="1"/>
  <c r="I237" i="1"/>
  <c r="I301" i="1"/>
  <c r="I333" i="1"/>
  <c r="M227" i="1"/>
  <c r="E251" i="1"/>
  <c r="I273" i="1"/>
  <c r="M236" i="1"/>
  <c r="M259" i="1"/>
  <c r="M275" i="1"/>
  <c r="M291" i="1"/>
  <c r="M307" i="1"/>
  <c r="M323" i="1"/>
  <c r="I241" i="1"/>
  <c r="I334" i="1"/>
  <c r="M252" i="1"/>
  <c r="M284" i="1"/>
  <c r="M316" i="1"/>
  <c r="E283" i="1"/>
  <c r="I305" i="1"/>
  <c r="M244" i="1"/>
  <c r="M260" i="1"/>
  <c r="M276" i="1"/>
  <c r="M292" i="1"/>
  <c r="M308" i="1"/>
  <c r="M324" i="1"/>
  <c r="E315" i="1"/>
  <c r="I326" i="1"/>
  <c r="M220" i="1"/>
  <c r="M251" i="1"/>
  <c r="M267" i="1"/>
  <c r="M283" i="1"/>
  <c r="M299" i="1"/>
  <c r="M315" i="1"/>
  <c r="M331" i="1"/>
  <c r="M228" i="1"/>
  <c r="M268" i="1"/>
  <c r="M300" i="1"/>
  <c r="M332" i="1"/>
  <c r="I80" i="5"/>
  <c r="I53" i="5"/>
  <c r="O337" i="1"/>
  <c r="O341" i="1"/>
  <c r="O345" i="1"/>
  <c r="O367" i="1"/>
  <c r="O369" i="1"/>
  <c r="O371" i="1"/>
  <c r="O373" i="1"/>
  <c r="O375" i="1"/>
  <c r="O377" i="1"/>
  <c r="G344" i="1"/>
  <c r="O346" i="1"/>
  <c r="G348" i="1"/>
  <c r="O350" i="1"/>
  <c r="G352" i="1"/>
  <c r="O354" i="1"/>
  <c r="G356" i="1"/>
  <c r="O358" i="1"/>
  <c r="G360" i="1"/>
  <c r="O362" i="1"/>
  <c r="G364" i="1"/>
  <c r="G367" i="1"/>
  <c r="G369" i="1"/>
  <c r="G371" i="1"/>
  <c r="G373" i="1"/>
  <c r="G375" i="1"/>
  <c r="G377" i="1"/>
  <c r="G379" i="1"/>
  <c r="O379" i="1"/>
  <c r="G380" i="1"/>
  <c r="O380" i="1"/>
  <c r="G381" i="1"/>
  <c r="O381" i="1"/>
  <c r="G382" i="1"/>
  <c r="O382" i="1"/>
  <c r="G383" i="1"/>
  <c r="O383" i="1"/>
  <c r="G384" i="1"/>
  <c r="O384" i="1"/>
  <c r="G385" i="1"/>
  <c r="O385" i="1"/>
  <c r="G386" i="1"/>
  <c r="O386" i="1"/>
  <c r="G387" i="1"/>
  <c r="O387" i="1"/>
  <c r="G388" i="1"/>
  <c r="O388" i="1"/>
  <c r="G389" i="1"/>
  <c r="O389" i="1"/>
  <c r="G390" i="1"/>
  <c r="O390" i="1"/>
  <c r="G391" i="1"/>
  <c r="O391" i="1"/>
  <c r="G392" i="1"/>
  <c r="O392" i="1"/>
  <c r="G393" i="1"/>
  <c r="O393" i="1"/>
  <c r="G394" i="1"/>
  <c r="O394" i="1"/>
  <c r="G395" i="1"/>
  <c r="O395" i="1"/>
  <c r="G396" i="1"/>
  <c r="O396" i="1"/>
  <c r="G397" i="1"/>
  <c r="O397" i="1"/>
  <c r="G398" i="1"/>
  <c r="O398" i="1"/>
  <c r="G399" i="1"/>
  <c r="O399" i="1"/>
  <c r="G400" i="1"/>
  <c r="O400" i="1"/>
  <c r="G401" i="1"/>
  <c r="O401" i="1"/>
  <c r="G402" i="1"/>
  <c r="O402" i="1"/>
  <c r="G403" i="1"/>
  <c r="O403" i="1"/>
  <c r="G404" i="1"/>
  <c r="O404" i="1"/>
  <c r="G405" i="1"/>
  <c r="O405" i="1"/>
  <c r="G406" i="1"/>
  <c r="O406" i="1"/>
  <c r="G407" i="1"/>
  <c r="O407" i="1"/>
  <c r="G337" i="1"/>
  <c r="G341" i="1"/>
  <c r="G345" i="1"/>
  <c r="G349" i="1"/>
  <c r="O366" i="1"/>
  <c r="O368" i="1"/>
  <c r="O370" i="1"/>
  <c r="O372" i="1"/>
  <c r="O374" i="1"/>
  <c r="O376" i="1"/>
  <c r="O378" i="1"/>
  <c r="G342" i="1"/>
  <c r="O348" i="1"/>
  <c r="G358" i="1"/>
  <c r="O364" i="1"/>
  <c r="G368" i="1"/>
  <c r="G372" i="1"/>
  <c r="G376" i="1"/>
  <c r="G362" i="1"/>
  <c r="K408" i="1"/>
  <c r="K409" i="1"/>
  <c r="K411" i="1"/>
  <c r="K412" i="1"/>
  <c r="K415" i="1"/>
  <c r="K416" i="1"/>
  <c r="G338" i="1"/>
  <c r="O344" i="1"/>
  <c r="G354" i="1"/>
  <c r="O360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G408" i="1"/>
  <c r="O408" i="1"/>
  <c r="G409" i="1"/>
  <c r="O409" i="1"/>
  <c r="G410" i="1"/>
  <c r="O410" i="1"/>
  <c r="G411" i="1"/>
  <c r="O411" i="1"/>
  <c r="G412" i="1"/>
  <c r="O412" i="1"/>
  <c r="G413" i="1"/>
  <c r="O413" i="1"/>
  <c r="G414" i="1"/>
  <c r="O414" i="1"/>
  <c r="G415" i="1"/>
  <c r="O415" i="1"/>
  <c r="G416" i="1"/>
  <c r="O416" i="1"/>
  <c r="G417" i="1"/>
  <c r="O417" i="1"/>
  <c r="G418" i="1"/>
  <c r="O418" i="1"/>
  <c r="G346" i="1"/>
  <c r="O352" i="1"/>
  <c r="K414" i="1"/>
  <c r="K417" i="1"/>
  <c r="K418" i="1"/>
  <c r="O340" i="1"/>
  <c r="G350" i="1"/>
  <c r="O356" i="1"/>
  <c r="G366" i="1"/>
  <c r="G370" i="1"/>
  <c r="G374" i="1"/>
  <c r="G378" i="1"/>
  <c r="K410" i="1"/>
  <c r="K413" i="1"/>
  <c r="G359" i="1"/>
  <c r="G343" i="1"/>
  <c r="G363" i="1"/>
  <c r="K347" i="1"/>
  <c r="K339" i="1"/>
  <c r="K372" i="1"/>
  <c r="O342" i="1"/>
  <c r="K360" i="1"/>
  <c r="O353" i="1"/>
  <c r="G353" i="1"/>
  <c r="O339" i="1"/>
  <c r="K376" i="1"/>
  <c r="K341" i="1"/>
  <c r="K353" i="1"/>
  <c r="K369" i="1"/>
  <c r="K356" i="1"/>
  <c r="G365" i="1"/>
  <c r="O359" i="1"/>
  <c r="O343" i="1"/>
  <c r="O363" i="1"/>
  <c r="G347" i="1"/>
  <c r="K355" i="1"/>
  <c r="G339" i="1"/>
  <c r="K351" i="1"/>
  <c r="K378" i="1"/>
  <c r="K370" i="1"/>
  <c r="K362" i="1"/>
  <c r="K354" i="1"/>
  <c r="K346" i="1"/>
  <c r="K338" i="1"/>
  <c r="K365" i="1"/>
  <c r="K357" i="1"/>
  <c r="K349" i="1"/>
  <c r="K337" i="1"/>
  <c r="K375" i="1"/>
  <c r="K371" i="1"/>
  <c r="K367" i="1"/>
  <c r="K364" i="1"/>
  <c r="O357" i="1"/>
  <c r="K348" i="1"/>
  <c r="K340" i="1"/>
  <c r="G361" i="1"/>
  <c r="O347" i="1"/>
  <c r="G355" i="1"/>
  <c r="G351" i="1"/>
  <c r="K368" i="1"/>
  <c r="O361" i="1"/>
  <c r="K352" i="1"/>
  <c r="K359" i="1"/>
  <c r="K343" i="1"/>
  <c r="K363" i="1"/>
  <c r="G340" i="1"/>
  <c r="O355" i="1"/>
  <c r="G357" i="1"/>
  <c r="O351" i="1"/>
  <c r="K374" i="1"/>
  <c r="K366" i="1"/>
  <c r="K358" i="1"/>
  <c r="K350" i="1"/>
  <c r="K342" i="1"/>
  <c r="K361" i="1"/>
  <c r="K345" i="1"/>
  <c r="O338" i="1"/>
  <c r="K377" i="1"/>
  <c r="K373" i="1"/>
  <c r="O365" i="1"/>
  <c r="O349" i="1"/>
  <c r="K344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M338" i="1"/>
  <c r="M342" i="1"/>
  <c r="M346" i="1"/>
  <c r="M350" i="1"/>
  <c r="M354" i="1"/>
  <c r="M358" i="1"/>
  <c r="M362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339" i="1"/>
  <c r="M343" i="1"/>
  <c r="M347" i="1"/>
  <c r="M351" i="1"/>
  <c r="M355" i="1"/>
  <c r="M359" i="1"/>
  <c r="M363" i="1"/>
  <c r="M366" i="1"/>
  <c r="M368" i="1"/>
  <c r="M370" i="1"/>
  <c r="M372" i="1"/>
  <c r="M374" i="1"/>
  <c r="M376" i="1"/>
  <c r="M378" i="1"/>
  <c r="M340" i="1"/>
  <c r="M344" i="1"/>
  <c r="M348" i="1"/>
  <c r="M352" i="1"/>
  <c r="M356" i="1"/>
  <c r="M360" i="1"/>
  <c r="M364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M345" i="1"/>
  <c r="M361" i="1"/>
  <c r="M349" i="1"/>
  <c r="M373" i="1"/>
  <c r="E383" i="1"/>
  <c r="E386" i="1"/>
  <c r="E389" i="1"/>
  <c r="E392" i="1"/>
  <c r="E395" i="1"/>
  <c r="E397" i="1"/>
  <c r="E400" i="1"/>
  <c r="E403" i="1"/>
  <c r="E406" i="1"/>
  <c r="E414" i="1"/>
  <c r="E418" i="1"/>
  <c r="M341" i="1"/>
  <c r="M357" i="1"/>
  <c r="M365" i="1"/>
  <c r="M377" i="1"/>
  <c r="E380" i="1"/>
  <c r="E382" i="1"/>
  <c r="E384" i="1"/>
  <c r="E387" i="1"/>
  <c r="E390" i="1"/>
  <c r="E393" i="1"/>
  <c r="E396" i="1"/>
  <c r="E398" i="1"/>
  <c r="E401" i="1"/>
  <c r="E404" i="1"/>
  <c r="E407" i="1"/>
  <c r="E409" i="1"/>
  <c r="E410" i="1"/>
  <c r="E411" i="1"/>
  <c r="E413" i="1"/>
  <c r="E416" i="1"/>
  <c r="M337" i="1"/>
  <c r="M353" i="1"/>
  <c r="I408" i="1"/>
  <c r="I409" i="1"/>
  <c r="I410" i="1"/>
  <c r="I411" i="1"/>
  <c r="I412" i="1"/>
  <c r="I413" i="1"/>
  <c r="I414" i="1"/>
  <c r="I415" i="1"/>
  <c r="I416" i="1"/>
  <c r="I417" i="1"/>
  <c r="I418" i="1"/>
  <c r="M369" i="1"/>
  <c r="E381" i="1"/>
  <c r="E385" i="1"/>
  <c r="E388" i="1"/>
  <c r="E391" i="1"/>
  <c r="E394" i="1"/>
  <c r="E399" i="1"/>
  <c r="E402" i="1"/>
  <c r="E405" i="1"/>
  <c r="E408" i="1"/>
  <c r="E412" i="1"/>
  <c r="E415" i="1"/>
  <c r="E417" i="1"/>
  <c r="M412" i="1"/>
  <c r="M414" i="1"/>
  <c r="M413" i="1"/>
  <c r="E375" i="1"/>
  <c r="E360" i="1"/>
  <c r="I377" i="1"/>
  <c r="M371" i="1"/>
  <c r="E379" i="1"/>
  <c r="I367" i="1"/>
  <c r="E356" i="1"/>
  <c r="E340" i="1"/>
  <c r="E363" i="1"/>
  <c r="E355" i="1"/>
  <c r="E347" i="1"/>
  <c r="E339" i="1"/>
  <c r="E374" i="1"/>
  <c r="E366" i="1"/>
  <c r="E358" i="1"/>
  <c r="E350" i="1"/>
  <c r="E338" i="1"/>
  <c r="I376" i="1"/>
  <c r="I372" i="1"/>
  <c r="I368" i="1"/>
  <c r="E365" i="1"/>
  <c r="E349" i="1"/>
  <c r="E341" i="1"/>
  <c r="M409" i="1"/>
  <c r="E348" i="1"/>
  <c r="I379" i="1"/>
  <c r="E359" i="1"/>
  <c r="E343" i="1"/>
  <c r="E370" i="1"/>
  <c r="E354" i="1"/>
  <c r="I374" i="1"/>
  <c r="I366" i="1"/>
  <c r="E357" i="1"/>
  <c r="E337" i="1"/>
  <c r="M410" i="1"/>
  <c r="M408" i="1"/>
  <c r="M411" i="1"/>
  <c r="I375" i="1"/>
  <c r="E344" i="1"/>
  <c r="M375" i="1"/>
  <c r="E369" i="1"/>
  <c r="M379" i="1"/>
  <c r="E372" i="1"/>
  <c r="E342" i="1"/>
  <c r="E353" i="1"/>
  <c r="M417" i="1"/>
  <c r="E364" i="1"/>
  <c r="E371" i="1"/>
  <c r="E373" i="1"/>
  <c r="I369" i="1"/>
  <c r="E351" i="1"/>
  <c r="E378" i="1"/>
  <c r="E362" i="1"/>
  <c r="E346" i="1"/>
  <c r="I378" i="1"/>
  <c r="I370" i="1"/>
  <c r="E345" i="1"/>
  <c r="M416" i="1"/>
  <c r="M418" i="1"/>
  <c r="M415" i="1"/>
  <c r="M367" i="1"/>
  <c r="I371" i="1"/>
  <c r="E377" i="1"/>
  <c r="I373" i="1"/>
  <c r="E352" i="1"/>
  <c r="E367" i="1"/>
  <c r="E376" i="1"/>
  <c r="E368" i="1"/>
  <c r="E361" i="1"/>
  <c r="I95" i="5"/>
  <c r="I76" i="5"/>
  <c r="E8" i="5"/>
  <c r="I69" i="5"/>
  <c r="I109" i="5"/>
  <c r="I116" i="5"/>
  <c r="I91" i="5"/>
  <c r="I52" i="5"/>
  <c r="I88" i="5"/>
  <c r="I61" i="5"/>
  <c r="I62" i="5"/>
  <c r="I85" i="5"/>
  <c r="I46" i="5"/>
  <c r="I67" i="1"/>
  <c r="I79" i="5"/>
  <c r="E6" i="5"/>
  <c r="M201" i="5"/>
  <c r="I90" i="5"/>
  <c r="I58" i="5"/>
  <c r="I74" i="5"/>
  <c r="I89" i="5"/>
  <c r="I49" i="5"/>
  <c r="I73" i="5"/>
  <c r="I84" i="5"/>
  <c r="I56" i="5"/>
  <c r="I72" i="5"/>
  <c r="I83" i="5"/>
  <c r="I99" i="5"/>
  <c r="I148" i="5"/>
  <c r="I141" i="5"/>
  <c r="I124" i="5"/>
  <c r="I108" i="5"/>
  <c r="I174" i="5"/>
  <c r="I129" i="5"/>
  <c r="I113" i="5"/>
  <c r="I177" i="5"/>
  <c r="I170" i="5"/>
  <c r="I126" i="5"/>
  <c r="I110" i="5"/>
  <c r="I160" i="5"/>
  <c r="I145" i="5"/>
  <c r="I47" i="5"/>
  <c r="E10" i="5"/>
  <c r="I78" i="5"/>
  <c r="I10" i="5"/>
  <c r="I77" i="5"/>
  <c r="I92" i="5"/>
  <c r="I60" i="5"/>
  <c r="I68" i="5"/>
  <c r="I185" i="5"/>
  <c r="I120" i="5"/>
  <c r="I112" i="5"/>
  <c r="I165" i="5"/>
  <c r="I144" i="5"/>
  <c r="I121" i="5"/>
  <c r="I142" i="5"/>
  <c r="I134" i="5"/>
  <c r="I106" i="5"/>
  <c r="I166" i="5"/>
  <c r="I131" i="5"/>
  <c r="I115" i="5"/>
  <c r="E28" i="1"/>
  <c r="I46" i="1"/>
  <c r="E64" i="1"/>
  <c r="M74" i="1"/>
  <c r="E90" i="1"/>
  <c r="E107" i="1"/>
  <c r="I127" i="1"/>
  <c r="M154" i="1"/>
  <c r="M163" i="1"/>
  <c r="M183" i="1"/>
  <c r="M200" i="1"/>
  <c r="I14" i="1"/>
  <c r="E27" i="1"/>
  <c r="M46" i="1"/>
  <c r="M55" i="1"/>
  <c r="I62" i="1"/>
  <c r="I77" i="1"/>
  <c r="E94" i="1"/>
  <c r="M104" i="1"/>
  <c r="E112" i="1"/>
  <c r="M123" i="1"/>
  <c r="M127" i="1"/>
  <c r="I141" i="1"/>
  <c r="E154" i="1"/>
  <c r="M179" i="1"/>
  <c r="M199" i="1"/>
  <c r="M14" i="1"/>
  <c r="M58" i="1"/>
  <c r="M63" i="1"/>
  <c r="E74" i="1"/>
  <c r="E88" i="1"/>
  <c r="M106" i="1"/>
  <c r="M141" i="1"/>
  <c r="I166" i="1"/>
  <c r="I175" i="1"/>
  <c r="E187" i="1"/>
  <c r="M202" i="1"/>
  <c r="M31" i="1"/>
  <c r="M66" i="1"/>
  <c r="E92" i="1"/>
  <c r="M101" i="1"/>
  <c r="E108" i="1"/>
  <c r="I114" i="1"/>
  <c r="E124" i="1"/>
  <c r="M151" i="1"/>
  <c r="I162" i="1"/>
  <c r="M166" i="1"/>
  <c r="M170" i="1"/>
  <c r="I178" i="1"/>
  <c r="E207" i="1"/>
  <c r="I210" i="1"/>
  <c r="I419" i="1"/>
  <c r="E218" i="1"/>
  <c r="E212" i="1"/>
  <c r="I72" i="1"/>
  <c r="E6" i="1"/>
  <c r="I159" i="5"/>
  <c r="I179" i="5"/>
  <c r="M420" i="1"/>
  <c r="M76" i="1"/>
  <c r="M100" i="1"/>
  <c r="E193" i="1"/>
  <c r="E97" i="1"/>
  <c r="I84" i="1"/>
  <c r="I192" i="1"/>
  <c r="M77" i="1"/>
  <c r="M12" i="1"/>
  <c r="M113" i="1"/>
  <c r="M205" i="1"/>
  <c r="M129" i="1"/>
  <c r="M116" i="1"/>
  <c r="M24" i="1"/>
  <c r="M144" i="1"/>
  <c r="I49" i="1"/>
  <c r="I128" i="1"/>
  <c r="I129" i="1"/>
  <c r="E101" i="1"/>
  <c r="I204" i="1"/>
  <c r="M93" i="1"/>
  <c r="M16" i="1"/>
  <c r="E113" i="1"/>
  <c r="E205" i="1"/>
  <c r="E129" i="1"/>
  <c r="M112" i="1"/>
  <c r="M149" i="1"/>
  <c r="E81" i="1"/>
  <c r="I209" i="1"/>
  <c r="M72" i="1"/>
  <c r="E151" i="1"/>
  <c r="M118" i="1"/>
  <c r="I200" i="1"/>
  <c r="I10" i="1"/>
  <c r="E120" i="1"/>
  <c r="M91" i="1"/>
  <c r="E199" i="1"/>
  <c r="E43" i="1"/>
  <c r="M213" i="1"/>
  <c r="E42" i="1"/>
  <c r="E100" i="1"/>
  <c r="E209" i="1"/>
  <c r="M89" i="1"/>
  <c r="M10" i="1"/>
  <c r="I137" i="1"/>
  <c r="I40" i="1"/>
  <c r="M34" i="1"/>
  <c r="I181" i="1"/>
  <c r="E138" i="1"/>
  <c r="E19" i="1"/>
  <c r="E116" i="1"/>
  <c r="M81" i="1"/>
  <c r="I189" i="1"/>
  <c r="M79" i="1"/>
  <c r="E118" i="1"/>
  <c r="I212" i="1"/>
  <c r="M27" i="1"/>
  <c r="E18" i="1"/>
  <c r="I174" i="1"/>
  <c r="I215" i="1"/>
  <c r="I150" i="1"/>
  <c r="I19" i="1"/>
  <c r="I117" i="1"/>
  <c r="M80" i="1"/>
  <c r="E32" i="1"/>
  <c r="E33" i="1"/>
  <c r="E157" i="1"/>
  <c r="I99" i="1"/>
  <c r="I196" i="1"/>
  <c r="M43" i="1"/>
  <c r="E145" i="1"/>
  <c r="M139" i="1"/>
  <c r="I182" i="1"/>
  <c r="E96" i="1"/>
  <c r="E30" i="1"/>
  <c r="I183" i="1"/>
  <c r="I103" i="1"/>
  <c r="M153" i="1"/>
  <c r="M68" i="1"/>
  <c r="I202" i="1"/>
  <c r="I214" i="1"/>
  <c r="E190" i="1"/>
  <c r="I98" i="1"/>
  <c r="I31" i="1"/>
  <c r="E186" i="1"/>
  <c r="I104" i="1"/>
  <c r="E204" i="1"/>
  <c r="E70" i="1"/>
  <c r="M47" i="1"/>
  <c r="I34" i="1"/>
  <c r="I168" i="1"/>
  <c r="I151" i="1"/>
  <c r="I56" i="1"/>
  <c r="E127" i="1"/>
  <c r="I28" i="1"/>
  <c r="I143" i="1"/>
  <c r="M39" i="1"/>
  <c r="E61" i="1"/>
  <c r="E169" i="1"/>
  <c r="E162" i="1"/>
  <c r="E57" i="1"/>
  <c r="E128" i="1"/>
  <c r="I63" i="1"/>
  <c r="E210" i="1"/>
  <c r="M219" i="1"/>
  <c r="I186" i="1"/>
  <c r="I171" i="1"/>
  <c r="M165" i="1"/>
  <c r="I158" i="1"/>
  <c r="E131" i="1"/>
  <c r="M111" i="1"/>
  <c r="E104" i="1"/>
  <c r="I93" i="1"/>
  <c r="E58" i="1"/>
  <c r="M191" i="1"/>
  <c r="I170" i="1"/>
  <c r="E155" i="1"/>
  <c r="I110" i="1"/>
  <c r="E86" i="1"/>
  <c r="M70" i="1"/>
  <c r="E60" i="1"/>
  <c r="M11" i="1"/>
  <c r="M206" i="1"/>
  <c r="M187" i="1"/>
  <c r="E147" i="1"/>
  <c r="I131" i="1"/>
  <c r="M124" i="1"/>
  <c r="E111" i="1"/>
  <c r="E99" i="1"/>
  <c r="I78" i="1"/>
  <c r="I58" i="1"/>
  <c r="M51" i="1"/>
  <c r="E34" i="1"/>
  <c r="I11" i="1"/>
  <c r="I206" i="1"/>
  <c r="M186" i="1"/>
  <c r="M162" i="1"/>
  <c r="I135" i="1"/>
  <c r="I122" i="1"/>
  <c r="I86" i="1"/>
  <c r="E72" i="1"/>
  <c r="I54" i="1"/>
  <c r="I23" i="1"/>
  <c r="I104" i="5"/>
  <c r="I101" i="5"/>
  <c r="I107" i="5"/>
  <c r="I135" i="5"/>
  <c r="I183" i="5"/>
  <c r="I114" i="5"/>
  <c r="I168" i="5"/>
  <c r="I128" i="5"/>
  <c r="I150" i="5"/>
  <c r="I176" i="5"/>
  <c r="I64" i="5"/>
  <c r="I9" i="5"/>
  <c r="I96" i="5"/>
  <c r="E9" i="5"/>
  <c r="I93" i="5"/>
  <c r="I66" i="5"/>
  <c r="E7" i="5"/>
  <c r="E420" i="1"/>
  <c r="I63" i="5"/>
  <c r="I57" i="5"/>
  <c r="I6" i="5"/>
  <c r="I97" i="5"/>
  <c r="I81" i="5"/>
  <c r="I70" i="5"/>
  <c r="I50" i="5"/>
  <c r="I7" i="5"/>
  <c r="I94" i="5"/>
  <c r="I59" i="5"/>
  <c r="I51" i="5"/>
  <c r="I201" i="5"/>
  <c r="I98" i="5"/>
  <c r="I55" i="5"/>
  <c r="I82" i="5"/>
  <c r="I75" i="5"/>
  <c r="I67" i="5"/>
  <c r="I86" i="5"/>
  <c r="I71" i="5"/>
  <c r="I8" i="5"/>
  <c r="I54" i="5"/>
  <c r="G6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O97" i="1"/>
  <c r="G98" i="1"/>
  <c r="O98" i="1"/>
  <c r="G99" i="1"/>
  <c r="O99" i="1"/>
  <c r="G100" i="1"/>
  <c r="O100" i="1"/>
  <c r="G101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91" i="1"/>
  <c r="K93" i="1"/>
  <c r="K95" i="1"/>
  <c r="K97" i="1"/>
  <c r="K99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96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O218" i="1"/>
  <c r="G219" i="1"/>
  <c r="K94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O217" i="1"/>
  <c r="G218" i="1"/>
  <c r="K100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O216" i="1"/>
  <c r="G217" i="1"/>
  <c r="G419" i="1"/>
  <c r="O419" i="1"/>
  <c r="K98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G216" i="1"/>
  <c r="O219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O89" i="1"/>
  <c r="G90" i="1"/>
  <c r="K92" i="1"/>
  <c r="K419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G45" i="1"/>
  <c r="O48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O88" i="1"/>
  <c r="G89" i="1"/>
  <c r="G49" i="1"/>
  <c r="K89" i="1"/>
  <c r="K73" i="1"/>
  <c r="K57" i="1"/>
  <c r="K41" i="1"/>
  <c r="K25" i="1"/>
  <c r="K9" i="1"/>
  <c r="K88" i="1"/>
  <c r="K80" i="1"/>
  <c r="K72" i="1"/>
  <c r="K64" i="1"/>
  <c r="K56" i="1"/>
  <c r="K48" i="1"/>
  <c r="K40" i="1"/>
  <c r="K32" i="1"/>
  <c r="K24" i="1"/>
  <c r="K16" i="1"/>
  <c r="K8" i="1"/>
  <c r="K82" i="1"/>
  <c r="K66" i="1"/>
  <c r="K50" i="1"/>
  <c r="K34" i="1"/>
  <c r="K18" i="1"/>
  <c r="K83" i="1"/>
  <c r="K67" i="1"/>
  <c r="K51" i="1"/>
  <c r="K35" i="1"/>
  <c r="K19" i="1"/>
  <c r="K30" i="1"/>
  <c r="K14" i="1"/>
  <c r="K79" i="1"/>
  <c r="K63" i="1"/>
  <c r="K47" i="1"/>
  <c r="K31" i="1"/>
  <c r="K15" i="1"/>
  <c r="G60" i="1"/>
  <c r="G12" i="1"/>
  <c r="K85" i="1"/>
  <c r="K69" i="1"/>
  <c r="K53" i="1"/>
  <c r="K37" i="1"/>
  <c r="K21" i="1"/>
  <c r="K6" i="1"/>
  <c r="G88" i="1"/>
  <c r="G80" i="1"/>
  <c r="G72" i="1"/>
  <c r="G64" i="1"/>
  <c r="G56" i="1"/>
  <c r="G48" i="1"/>
  <c r="G40" i="1"/>
  <c r="G32" i="1"/>
  <c r="G24" i="1"/>
  <c r="G16" i="1"/>
  <c r="G8" i="1"/>
  <c r="K78" i="1"/>
  <c r="K62" i="1"/>
  <c r="K46" i="1"/>
  <c r="K81" i="1"/>
  <c r="K65" i="1"/>
  <c r="K49" i="1"/>
  <c r="K33" i="1"/>
  <c r="K17" i="1"/>
  <c r="K84" i="1"/>
  <c r="K76" i="1"/>
  <c r="K68" i="1"/>
  <c r="K60" i="1"/>
  <c r="K52" i="1"/>
  <c r="K44" i="1"/>
  <c r="K36" i="1"/>
  <c r="K28" i="1"/>
  <c r="K20" i="1"/>
  <c r="K12" i="1"/>
  <c r="K90" i="1"/>
  <c r="K74" i="1"/>
  <c r="K58" i="1"/>
  <c r="K42" i="1"/>
  <c r="K26" i="1"/>
  <c r="K10" i="1"/>
  <c r="K75" i="1"/>
  <c r="K59" i="1"/>
  <c r="K43" i="1"/>
  <c r="K27" i="1"/>
  <c r="K11" i="1"/>
  <c r="K77" i="1"/>
  <c r="K61" i="1"/>
  <c r="K45" i="1"/>
  <c r="K29" i="1"/>
  <c r="K13" i="1"/>
  <c r="G84" i="1"/>
  <c r="G76" i="1"/>
  <c r="G68" i="1"/>
  <c r="G52" i="1"/>
  <c r="G44" i="1"/>
  <c r="G36" i="1"/>
  <c r="G28" i="1"/>
  <c r="G20" i="1"/>
  <c r="K86" i="1"/>
  <c r="K70" i="1"/>
  <c r="K54" i="1"/>
  <c r="K38" i="1"/>
  <c r="K22" i="1"/>
  <c r="K87" i="1"/>
  <c r="K71" i="1"/>
  <c r="K55" i="1"/>
  <c r="K39" i="1"/>
  <c r="K23" i="1"/>
  <c r="K7" i="1"/>
  <c r="K6" i="5"/>
  <c r="K7" i="5"/>
  <c r="K8" i="5"/>
  <c r="G6" i="5"/>
  <c r="G7" i="5"/>
  <c r="G8" i="5"/>
  <c r="K187" i="5"/>
  <c r="K185" i="5"/>
  <c r="K183" i="5"/>
  <c r="K181" i="5"/>
  <c r="K179" i="5"/>
  <c r="K177" i="5"/>
  <c r="K175" i="5"/>
  <c r="K173" i="5"/>
  <c r="K171" i="5"/>
  <c r="K169" i="5"/>
  <c r="K167" i="5"/>
  <c r="K165" i="5"/>
  <c r="K159" i="5"/>
  <c r="K149" i="5"/>
  <c r="K147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186" i="5"/>
  <c r="K184" i="5"/>
  <c r="K182" i="5"/>
  <c r="K180" i="5"/>
  <c r="K178" i="5"/>
  <c r="K176" i="5"/>
  <c r="K174" i="5"/>
  <c r="K172" i="5"/>
  <c r="K170" i="5"/>
  <c r="K168" i="5"/>
  <c r="K166" i="5"/>
  <c r="K160" i="5"/>
  <c r="K150" i="5"/>
  <c r="K148" i="5"/>
  <c r="K146" i="5"/>
  <c r="K144" i="5"/>
  <c r="K142" i="5"/>
  <c r="K140" i="5"/>
  <c r="K138" i="5"/>
  <c r="K136" i="5"/>
  <c r="K134" i="5"/>
  <c r="K132" i="5"/>
  <c r="K130" i="5"/>
  <c r="K128" i="5"/>
  <c r="K126" i="5"/>
  <c r="K124" i="5"/>
  <c r="K122" i="5"/>
  <c r="K120" i="5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4" i="5"/>
  <c r="K82" i="5"/>
  <c r="K80" i="5"/>
  <c r="K78" i="5"/>
  <c r="K76" i="5"/>
  <c r="K74" i="5"/>
  <c r="K72" i="5"/>
  <c r="K70" i="5"/>
  <c r="K69" i="5"/>
  <c r="K67" i="5"/>
  <c r="K65" i="5"/>
  <c r="K63" i="5"/>
  <c r="K61" i="5"/>
  <c r="K59" i="5"/>
  <c r="K57" i="5"/>
  <c r="K55" i="5"/>
  <c r="K53" i="5"/>
  <c r="K51" i="5"/>
  <c r="K49" i="5"/>
  <c r="K47" i="5"/>
  <c r="K10" i="5"/>
  <c r="G9" i="5"/>
  <c r="K68" i="5"/>
  <c r="K66" i="5"/>
  <c r="K64" i="5"/>
  <c r="K62" i="5"/>
  <c r="K60" i="5"/>
  <c r="K58" i="5"/>
  <c r="K56" i="5"/>
  <c r="K54" i="5"/>
  <c r="K52" i="5"/>
  <c r="K50" i="5"/>
  <c r="K48" i="5"/>
  <c r="K46" i="5"/>
  <c r="G10" i="5"/>
  <c r="K9" i="5"/>
  <c r="O201" i="5"/>
  <c r="K201" i="5"/>
  <c r="K420" i="1"/>
  <c r="O420" i="1"/>
  <c r="G420" i="1"/>
  <c r="E201" i="5" l="1"/>
  <c r="G201" i="5"/>
</calcChain>
</file>

<file path=xl/sharedStrings.xml><?xml version="1.0" encoding="utf-8"?>
<sst xmlns="http://schemas.openxmlformats.org/spreadsheetml/2006/main" count="2749" uniqueCount="264">
  <si>
    <t>EQUITABLE DISTRIBUTION OF FUNDS</t>
  </si>
  <si>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</si>
  <si>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</si>
  <si>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</si>
  <si>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</si>
  <si>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</si>
  <si>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</si>
  <si>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</si>
  <si>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</si>
  <si>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</si>
  <si>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</si>
  <si>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</si>
  <si>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</si>
  <si>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</si>
  <si>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</si>
  <si>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</si>
  <si>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</si>
  <si>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</si>
  <si>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</si>
  <si>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</si>
  <si>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</si>
  <si>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</si>
  <si>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>Customers &gt;100kW</t>
  </si>
  <si>
    <t xml:space="preserve">Total </t>
  </si>
  <si>
    <t>Totals</t>
  </si>
  <si>
    <t xml:space="preserve">Equitable Distribution </t>
  </si>
  <si>
    <t>CGS 16-245(m) Section 101</t>
  </si>
  <si>
    <t>C&amp;LM Compliance Items 8 and 9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</si>
  <si>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</si>
  <si>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</si>
  <si>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</si>
  <si>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</si>
  <si>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</si>
  <si>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</si>
  <si>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</si>
  <si>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</si>
  <si>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</si>
  <si>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</si>
  <si>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</si>
  <si>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</si>
  <si>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</si>
  <si>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HES</t>
  </si>
  <si>
    <t>HES-IE</t>
  </si>
  <si>
    <t>Residential Customers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</si>
  <si>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</si>
  <si>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</si>
  <si>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</si>
  <si>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</si>
  <si>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</si>
  <si>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</si>
  <si>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</si>
  <si>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>2-4 Units2</t>
  </si>
  <si>
    <t xml:space="preserve">&gt;4 Units </t>
  </si>
  <si>
    <t xml:space="preserve">Incentives </t>
  </si>
  <si>
    <t>The United Illuminating Company</t>
  </si>
  <si>
    <t>Note</t>
  </si>
  <si>
    <t>Column1</t>
  </si>
  <si>
    <t>UI 2022</t>
  </si>
  <si>
    <t>09001060100</t>
  </si>
  <si>
    <t>FAIRFIELD</t>
  </si>
  <si>
    <t>No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</si>
  <si>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</si>
  <si>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</si>
  <si>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</si>
  <si>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</si>
  <si>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</si>
  <si>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</si>
  <si>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</si>
  <si>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</si>
  <si>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</si>
  <si>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</si>
  <si>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</si>
  <si>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</si>
  <si>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BRIDGEPORT</t>
  </si>
  <si>
    <t>09001061600</t>
  </si>
  <si>
    <t>09001070100</t>
  </si>
  <si>
    <t>Yes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</si>
  <si>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</si>
  <si>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</si>
  <si>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</si>
  <si>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</si>
  <si>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</si>
  <si>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</si>
  <si>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</si>
  <si>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</si>
  <si>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</si>
  <si>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</si>
  <si>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</si>
  <si>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</si>
  <si>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</si>
  <si>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</si>
  <si>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</si>
  <si>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</si>
  <si>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</si>
  <si>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</si>
  <si>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</si>
  <si>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</si>
  <si>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</si>
  <si>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</si>
  <si>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</si>
  <si>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</si>
  <si>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</si>
  <si>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</si>
  <si>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</si>
  <si>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</si>
  <si>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</si>
  <si>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</si>
  <si>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</si>
  <si>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</si>
  <si>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</si>
  <si>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</si>
  <si>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</si>
  <si>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STRATFORD</t>
  </si>
  <si>
    <t>09001080200</t>
  </si>
  <si>
    <t>09001080400</t>
  </si>
  <si>
    <t>09001080500</t>
  </si>
  <si>
    <t>09001080600</t>
  </si>
  <si>
    <t>09001080700</t>
  </si>
  <si>
    <t>09001080800</t>
  </si>
  <si>
    <t>09001081000</t>
  </si>
  <si>
    <t>09001081100</t>
  </si>
  <si>
    <t>09001081200</t>
  </si>
  <si>
    <t>09001081300</t>
  </si>
  <si>
    <t>09001090100</t>
  </si>
  <si>
    <t>TRUMBULL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</si>
  <si>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</si>
  <si>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</si>
  <si>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</si>
  <si>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</si>
  <si>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</si>
  <si>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</si>
  <si>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</si>
  <si>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EASTON</t>
  </si>
  <si>
    <t>09001105200</t>
  </si>
  <si>
    <t>09001110100</t>
  </si>
  <si>
    <t>SHELTON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</si>
  <si>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</si>
  <si>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</si>
  <si>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</si>
  <si>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</si>
  <si>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</si>
  <si>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</si>
  <si>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</si>
  <si>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</si>
  <si>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DERBY</t>
  </si>
  <si>
    <t>09009120200</t>
  </si>
  <si>
    <t>09009125100</t>
  </si>
  <si>
    <t>ANSONIA</t>
  </si>
  <si>
    <t>09009125200</t>
  </si>
  <si>
    <t>09009125300</t>
  </si>
  <si>
    <t>09009125400</t>
  </si>
  <si>
    <t>09009140100</t>
  </si>
  <si>
    <t>NEW HAVEN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</si>
  <si>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</si>
  <si>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</si>
  <si>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</si>
  <si>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</si>
  <si>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</si>
  <si>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</si>
  <si>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</si>
  <si>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</si>
  <si>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</si>
  <si>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</si>
  <si>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</si>
  <si>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</si>
  <si>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</si>
  <si>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</si>
  <si>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</si>
  <si>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</si>
  <si>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</si>
  <si>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</si>
  <si>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</si>
  <si>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</si>
  <si>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</si>
  <si>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</si>
  <si>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</si>
  <si>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</si>
  <si>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</si>
  <si>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</si>
  <si>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</si>
  <si>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</si>
  <si>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</si>
  <si>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MILFORD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</si>
  <si>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</si>
  <si>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</si>
  <si>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</si>
  <si>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</si>
  <si>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</si>
  <si>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</si>
  <si>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</si>
  <si>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</si>
  <si>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</si>
  <si>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</si>
  <si>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</si>
  <si>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WEST HAVEN</t>
  </si>
  <si>
    <t>09009154200</t>
  </si>
  <si>
    <t>09009154500</t>
  </si>
  <si>
    <t>NORTH HAVEN</t>
  </si>
  <si>
    <t>09009154600</t>
  </si>
  <si>
    <t>09009154700</t>
  </si>
  <si>
    <t>09009154800</t>
  </si>
  <si>
    <t>09009154900</t>
  </si>
  <si>
    <t>09009155000</t>
  </si>
  <si>
    <t>09009155100</t>
  </si>
  <si>
    <t>09009157100</t>
  </si>
  <si>
    <t>ORANGE</t>
  </si>
  <si>
    <t>09009157200</t>
  </si>
  <si>
    <t>09009157300</t>
  </si>
  <si>
    <t>09009157400</t>
  </si>
  <si>
    <t>09009160100</t>
  </si>
  <si>
    <t>WOODBRIDGE</t>
  </si>
  <si>
    <t>09009160200</t>
  </si>
  <si>
    <t>09009165100</t>
  </si>
  <si>
    <t>HAMDEN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</si>
  <si>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</si>
  <si>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</si>
  <si>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</si>
  <si>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</si>
  <si>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</si>
  <si>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</si>
  <si>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</si>
  <si>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</si>
  <si>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</si>
  <si>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</si>
  <si>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</si>
  <si>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</si>
  <si>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</si>
  <si>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</si>
  <si>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</si>
  <si>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</si>
  <si>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EAST HAVEN</t>
  </si>
  <si>
    <t>09009180200</t>
  </si>
  <si>
    <t>New Haven</t>
  </si>
  <si>
    <t>09009180300</t>
  </si>
  <si>
    <t>09009180400</t>
  </si>
  <si>
    <t>09009180500</t>
  </si>
  <si>
    <t>09009180601</t>
  </si>
  <si>
    <t>09009180602</t>
  </si>
  <si>
    <t>09009186100</t>
  </si>
  <si>
    <t>NORTH BRANFORD</t>
  </si>
  <si>
    <t>09009186200</t>
  </si>
  <si>
    <t>09009361401</t>
  </si>
  <si>
    <t>09009361402</t>
  </si>
  <si>
    <t>09009361500</t>
  </si>
  <si>
    <t>UNKNOWN</t>
  </si>
  <si>
    <t>09001055100</t>
  </si>
  <si>
    <t>09001055200</t>
  </si>
  <si>
    <t>09001060800</t>
  </si>
  <si>
    <t>09001061200</t>
  </si>
  <si>
    <t>09001071600</t>
  </si>
  <si>
    <t>09001073200</t>
  </si>
  <si>
    <t>09001080900</t>
  </si>
  <si>
    <t>09001100100</t>
  </si>
  <si>
    <t>09001100200</t>
  </si>
  <si>
    <t>09001110400</t>
  </si>
  <si>
    <t>09001240200</t>
  </si>
  <si>
    <t>09009130101</t>
  </si>
  <si>
    <t>09009130102</t>
  </si>
  <si>
    <t>09009130200</t>
  </si>
  <si>
    <t>09009150400</t>
  </si>
  <si>
    <t>09009184700</t>
  </si>
  <si>
    <t>09009190302</t>
  </si>
  <si>
    <t>NCP</t>
  </si>
  <si>
    <t>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</si>
</sst>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</numFmts>
  <fonts count="4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7" fillId="8" borderId="0" applyNumberFormat="0" applyBorder="0" applyProtection="0">
      <alignment horizontal="left" vertical="center" wrapText="1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30" applyNumberFormat="0" applyFill="0" applyAlignment="0" applyProtection="0"/>
    <xf numFmtId="0" fontId="28" fillId="0" borderId="31" applyNumberFormat="0" applyFill="0" applyAlignment="0" applyProtection="0"/>
    <xf numFmtId="0" fontId="29" fillId="0" borderId="32" applyNumberFormat="0" applyFill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33" applyNumberFormat="0" applyAlignment="0" applyProtection="0"/>
    <xf numFmtId="0" fontId="34" fillId="17" borderId="34" applyNumberFormat="0" applyAlignment="0" applyProtection="0"/>
    <xf numFmtId="0" fontId="35" fillId="17" borderId="33" applyNumberFormat="0" applyAlignment="0" applyProtection="0"/>
    <xf numFmtId="0" fontId="36" fillId="0" borderId="35" applyNumberFormat="0" applyFill="0" applyAlignment="0" applyProtection="0"/>
    <xf numFmtId="0" fontId="37" fillId="18" borderId="36" applyNumberFormat="0" applyAlignment="0" applyProtection="0"/>
    <xf numFmtId="0" fontId="38" fillId="0" borderId="0" applyNumberFormat="0" applyFill="0" applyBorder="0" applyAlignment="0" applyProtection="0"/>
    <xf numFmtId="0" fontId="2" fillId="19" borderId="37" applyNumberFormat="0" applyFont="0" applyAlignment="0" applyProtection="0"/>
    <xf numFmtId="0" fontId="39" fillId="0" borderId="0" applyNumberFormat="0" applyFill="0" applyBorder="0" applyAlignment="0" applyProtection="0"/>
    <xf numFmtId="0" fontId="3" fillId="0" borderId="38" applyNumberFormat="0" applyFill="0" applyAlignment="0" applyProtection="0"/>
    <xf numFmtId="0" fontId="4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0" borderId="0"/>
  </cellStyleXfs>
  <cellXfs count="161">
    <xf numFmtId="0" fontId="0" fillId="0" borderId="0" xfId="0"/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9" fontId="0" fillId="0" borderId="0" xfId="2" applyFont="1"/>
    <xf numFmtId="168" fontId="20" fillId="0" borderId="13" xfId="0" applyNumberFormat="1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20" fillId="0" borderId="5" xfId="0" applyNumberFormat="1" applyFont="1" applyBorder="1" applyAlignment="1">
      <alignment horizontal="center" vertical="center" wrapText="1"/>
    </xf>
    <xf numFmtId="168" fontId="5" fillId="0" borderId="7" xfId="1" applyNumberFormat="1" applyFont="1" applyBorder="1" applyAlignment="1">
      <alignment horizontal="center"/>
    </xf>
    <xf numFmtId="9" fontId="20" fillId="0" borderId="13" xfId="2" applyFont="1" applyBorder="1" applyAlignment="1">
      <alignment horizontal="center" vertical="center" wrapText="1"/>
    </xf>
    <xf numFmtId="9" fontId="5" fillId="0" borderId="0" xfId="2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12" borderId="0" xfId="0" applyFill="1"/>
    <xf numFmtId="0" fontId="21" fillId="0" borderId="0" xfId="1122"/>
    <xf numFmtId="0" fontId="3" fillId="12" borderId="10" xfId="0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3" xfId="0" applyBorder="1"/>
    <xf numFmtId="168" fontId="5" fillId="0" borderId="29" xfId="1" applyNumberFormat="1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168" fontId="5" fillId="0" borderId="3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164" fontId="25" fillId="0" borderId="1" xfId="1" applyNumberFormat="1" applyFont="1" applyFill="1" applyBorder="1" applyAlignment="1">
      <alignment horizontal="center" vertical="center"/>
    </xf>
    <xf numFmtId="164" fontId="25" fillId="0" borderId="10" xfId="1" applyNumberFormat="1" applyFont="1" applyFill="1" applyBorder="1" applyAlignment="1">
      <alignment horizontal="center" vertical="center"/>
    </xf>
    <xf numFmtId="164" fontId="25" fillId="0" borderId="3" xfId="1" applyNumberFormat="1" applyFont="1" applyFill="1" applyBorder="1" applyAlignment="1">
      <alignment horizontal="center" vertical="center"/>
    </xf>
    <xf numFmtId="164" fontId="25" fillId="0" borderId="2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168" fontId="5" fillId="0" borderId="15" xfId="1" applyNumberFormat="1" applyFont="1" applyBorder="1" applyAlignment="1">
      <alignment horizontal="center"/>
    </xf>
    <xf numFmtId="165" fontId="5" fillId="0" borderId="16" xfId="2" applyNumberFormat="1" applyFont="1" applyBorder="1" applyAlignment="1">
      <alignment horizontal="center"/>
    </xf>
    <xf numFmtId="168" fontId="5" fillId="0" borderId="16" xfId="1" applyNumberFormat="1" applyFont="1" applyBorder="1" applyAlignment="1">
      <alignment horizontal="center"/>
    </xf>
    <xf numFmtId="9" fontId="5" fillId="0" borderId="17" xfId="2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168" fontId="20" fillId="0" borderId="40" xfId="0" applyNumberFormat="1" applyFont="1" applyBorder="1" applyAlignment="1">
      <alignment horizontal="center" vertical="center" wrapText="1"/>
    </xf>
    <xf numFmtId="168" fontId="20" fillId="0" borderId="4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9" fontId="0" fillId="0" borderId="39" xfId="0" applyNumberFormat="1" applyBorder="1"/>
    <xf numFmtId="0" fontId="0" fillId="0" borderId="39" xfId="0" applyBorder="1"/>
    <xf numFmtId="49" fontId="0" fillId="0" borderId="39" xfId="0" applyNumberFormat="1" applyBorder="1" applyAlignment="1">
      <alignment horizontal="center"/>
    </xf>
    <xf numFmtId="168" fontId="5" fillId="0" borderId="39" xfId="1" applyNumberFormat="1" applyFont="1" applyFill="1" applyBorder="1" applyAlignment="1">
      <alignment horizontal="center"/>
    </xf>
    <xf numFmtId="168" fontId="0" fillId="0" borderId="39" xfId="0" applyNumberFormat="1" applyBorder="1" applyAlignment="1">
      <alignment horizontal="right"/>
    </xf>
    <xf numFmtId="10" fontId="5" fillId="0" borderId="16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49" fontId="0" fillId="0" borderId="8" xfId="0" applyNumberFormat="1" applyBorder="1"/>
    <xf numFmtId="0" fontId="0" fillId="0" borderId="26" xfId="0" applyBorder="1"/>
    <xf numFmtId="168" fontId="5" fillId="0" borderId="26" xfId="1" applyNumberFormat="1" applyFont="1" applyBorder="1" applyAlignment="1">
      <alignment horizontal="center"/>
    </xf>
    <xf numFmtId="49" fontId="3" fillId="0" borderId="26" xfId="0" applyNumberFormat="1" applyFont="1" applyBorder="1"/>
    <xf numFmtId="168" fontId="5" fillId="0" borderId="8" xfId="1" applyNumberFormat="1" applyFont="1" applyBorder="1" applyAlignment="1">
      <alignment horizontal="center"/>
    </xf>
    <xf numFmtId="0" fontId="0" fillId="0" borderId="8" xfId="0" applyBorder="1"/>
    <xf numFmtId="2" fontId="0" fillId="0" borderId="26" xfId="0" applyNumberFormat="1" applyBorder="1"/>
    <xf numFmtId="8" fontId="0" fillId="0" borderId="10" xfId="1" applyNumberFormat="1" applyFont="1" applyBorder="1"/>
    <xf numFmtId="168" fontId="1" fillId="0" borderId="39" xfId="1164" applyNumberFormat="1" applyBorder="1"/>
    <xf numFmtId="1" fontId="0" fillId="0" borderId="39" xfId="0" applyNumberFormat="1" applyBorder="1"/>
    <xf numFmtId="0" fontId="41" fillId="0" borderId="0" xfId="0" applyFont="1"/>
    <xf numFmtId="168" fontId="42" fillId="0" borderId="15" xfId="1" applyNumberFormat="1" applyFont="1" applyBorder="1" applyAlignment="1">
      <alignment horizontal="center"/>
    </xf>
    <xf numFmtId="165" fontId="42" fillId="0" borderId="16" xfId="2" applyNumberFormat="1" applyFont="1" applyBorder="1" applyAlignment="1">
      <alignment horizontal="center"/>
    </xf>
    <xf numFmtId="168" fontId="42" fillId="0" borderId="16" xfId="1" applyNumberFormat="1" applyFont="1" applyBorder="1" applyAlignment="1">
      <alignment horizontal="center"/>
    </xf>
    <xf numFmtId="10" fontId="42" fillId="0" borderId="16" xfId="2" applyNumberFormat="1" applyFont="1" applyBorder="1" applyAlignment="1">
      <alignment horizontal="center"/>
    </xf>
    <xf numFmtId="9" fontId="42" fillId="0" borderId="17" xfId="2" applyFont="1" applyBorder="1" applyAlignment="1">
      <alignment horizontal="center"/>
    </xf>
    <xf numFmtId="14" fontId="0" fillId="12" borderId="0" xfId="0" applyNumberFormat="1" applyFill="1"/>
    <xf numFmtId="0" fontId="42" fillId="0" borderId="43" xfId="0" applyFont="1" applyBorder="1" applyAlignment="1">
      <alignment vertical="center" wrapText="1"/>
    </xf>
    <xf numFmtId="168" fontId="5" fillId="0" borderId="39" xfId="1" applyNumberFormat="1" applyFont="1" applyBorder="1" applyAlignment="1">
      <alignment horizontal="center"/>
    </xf>
    <xf numFmtId="49" fontId="43" fillId="0" borderId="43" xfId="0" applyNumberFormat="1" applyFont="1" applyBorder="1" applyAlignment="1">
      <alignment vertical="center" wrapText="1"/>
    </xf>
    <xf numFmtId="0" fontId="43" fillId="0" borderId="43" xfId="0" applyFont="1" applyBorder="1" applyAlignment="1">
      <alignment vertical="center" wrapText="1"/>
    </xf>
    <xf numFmtId="8" fontId="42" fillId="0" borderId="0" xfId="2" applyNumberFormat="1" applyFont="1" applyBorder="1" applyAlignment="1">
      <alignment horizontal="center"/>
    </xf>
    <xf numFmtId="8" fontId="42" fillId="0" borderId="16" xfId="2" applyNumberFormat="1" applyFont="1" applyBorder="1" applyAlignment="1">
      <alignment horizontal="center"/>
    </xf>
    <xf numFmtId="8" fontId="42" fillId="0" borderId="17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168" fontId="20" fillId="0" borderId="39" xfId="0" applyNumberFormat="1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9" fontId="5" fillId="0" borderId="39" xfId="2" applyFont="1" applyBorder="1" applyAlignment="1">
      <alignment horizontal="center"/>
    </xf>
    <xf numFmtId="165" fontId="5" fillId="0" borderId="39" xfId="2" applyNumberFormat="1" applyFont="1" applyBorder="1" applyAlignment="1">
      <alignment horizontal="center"/>
    </xf>
    <xf numFmtId="49" fontId="43" fillId="0" borderId="39" xfId="0" applyNumberFormat="1" applyFont="1" applyBorder="1" applyAlignment="1">
      <alignment horizontal="center" vertical="center"/>
    </xf>
    <xf numFmtId="0" fontId="43" fillId="0" borderId="39" xfId="0" applyFont="1" applyBorder="1" applyAlignment="1">
      <alignment horizontal="center" vertical="center"/>
    </xf>
    <xf numFmtId="49" fontId="43" fillId="0" borderId="39" xfId="0" applyNumberFormat="1" applyFont="1" applyBorder="1" applyAlignment="1">
      <alignment horizontal="center"/>
    </xf>
    <xf numFmtId="165" fontId="43" fillId="0" borderId="39" xfId="2" applyNumberFormat="1" applyFont="1" applyBorder="1" applyAlignment="1">
      <alignment horizontal="center"/>
    </xf>
    <xf numFmtId="168" fontId="43" fillId="0" borderId="39" xfId="1" applyNumberFormat="1" applyFont="1" applyBorder="1" applyAlignment="1">
      <alignment horizontal="center"/>
    </xf>
    <xf numFmtId="49" fontId="3" fillId="0" borderId="39" xfId="0" applyNumberFormat="1" applyFont="1" applyBorder="1"/>
    <xf numFmtId="168" fontId="0" fillId="0" borderId="39" xfId="0" applyNumberFormat="1" applyBorder="1"/>
    <xf numFmtId="165" fontId="0" fillId="0" borderId="39" xfId="2" applyNumberFormat="1" applyFont="1" applyBorder="1"/>
    <xf numFmtId="10" fontId="0" fillId="0" borderId="39" xfId="2" applyNumberFormat="1" applyFont="1" applyBorder="1"/>
    <xf numFmtId="168" fontId="0" fillId="0" borderId="39" xfId="0" applyNumberFormat="1" applyBorder="1" applyAlignment="1">
      <alignment horizontal="center"/>
    </xf>
    <xf numFmtId="10" fontId="5" fillId="0" borderId="39" xfId="2" applyNumberFormat="1" applyFont="1" applyBorder="1" applyAlignment="1">
      <alignment horizontal="center"/>
    </xf>
    <xf numFmtId="10" fontId="4" fillId="0" borderId="39" xfId="0" applyNumberFormat="1" applyFont="1" applyBorder="1" applyAlignment="1">
      <alignment horizontal="center" vertical="center" wrapText="1"/>
    </xf>
    <xf numFmtId="10" fontId="5" fillId="0" borderId="39" xfId="2" applyNumberFormat="1" applyFont="1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44" fontId="0" fillId="0" borderId="39" xfId="1" applyFont="1" applyFill="1" applyBorder="1" applyAlignment="1">
      <alignment horizontal="center" vertical="center" wrapText="1"/>
    </xf>
    <xf numFmtId="44" fontId="0" fillId="0" borderId="39" xfId="1" applyFont="1" applyFill="1" applyBorder="1"/>
    <xf numFmtId="49" fontId="43" fillId="0" borderId="4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 wrapText="1"/>
    </xf>
    <xf numFmtId="49" fontId="43" fillId="0" borderId="2" xfId="0" applyNumberFormat="1" applyFont="1" applyBorder="1" applyAlignment="1">
      <alignment horizontal="center" vertical="center"/>
    </xf>
    <xf numFmtId="168" fontId="42" fillId="0" borderId="39" xfId="1" applyNumberFormat="1" applyFont="1" applyBorder="1" applyAlignment="1">
      <alignment horizontal="center"/>
    </xf>
    <xf numFmtId="42" fontId="43" fillId="0" borderId="39" xfId="1" applyNumberFormat="1" applyFont="1" applyBorder="1" applyAlignment="1">
      <alignment horizontal="center"/>
    </xf>
    <xf numFmtId="8" fontId="43" fillId="0" borderId="39" xfId="2" applyNumberFormat="1" applyFont="1" applyBorder="1" applyAlignment="1">
      <alignment horizontal="center" vertical="center"/>
    </xf>
    <xf numFmtId="8" fontId="5" fillId="0" borderId="1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164" fontId="24" fillId="2" borderId="1" xfId="1" applyNumberFormat="1" applyFont="1" applyFill="1" applyBorder="1" applyAlignment="1">
      <alignment horizontal="center" vertical="center"/>
    </xf>
    <xf numFmtId="164" fontId="24" fillId="2" borderId="3" xfId="1" applyNumberFormat="1" applyFont="1" applyFill="1" applyBorder="1" applyAlignment="1">
      <alignment horizontal="center" vertical="center"/>
    </xf>
    <xf numFmtId="164" fontId="24" fillId="3" borderId="1" xfId="1" applyNumberFormat="1" applyFont="1" applyFill="1" applyBorder="1" applyAlignment="1">
      <alignment horizontal="center" vertical="center"/>
    </xf>
    <xf numFmtId="164" fontId="24" fillId="3" borderId="3" xfId="1" applyNumberFormat="1" applyFont="1" applyFill="1" applyBorder="1" applyAlignment="1">
      <alignment horizontal="center" vertical="center"/>
    </xf>
    <xf numFmtId="164" fontId="24" fillId="3" borderId="2" xfId="1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164" fontId="9" fillId="11" borderId="21" xfId="1" applyNumberFormat="1" applyFont="1" applyFill="1" applyBorder="1" applyAlignment="1">
      <alignment horizontal="center" vertical="center"/>
    </xf>
    <xf numFmtId="164" fontId="9" fillId="11" borderId="22" xfId="1" applyNumberFormat="1" applyFont="1" applyFill="1" applyBorder="1" applyAlignment="1">
      <alignment horizontal="center" vertical="center"/>
    </xf>
    <xf numFmtId="164" fontId="9" fillId="11" borderId="20" xfId="1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64" fontId="7" fillId="9" borderId="21" xfId="1" applyNumberFormat="1" applyFont="1" applyFill="1" applyBorder="1" applyAlignment="1">
      <alignment horizontal="center" vertical="center"/>
    </xf>
    <xf numFmtId="164" fontId="7" fillId="9" borderId="22" xfId="1" applyNumberFormat="1" applyFont="1" applyFill="1" applyBorder="1" applyAlignment="1">
      <alignment horizontal="center" vertical="center"/>
    </xf>
    <xf numFmtId="164" fontId="7" fillId="9" borderId="20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164" fontId="7" fillId="4" borderId="26" xfId="1" applyNumberFormat="1" applyFont="1" applyFill="1" applyBorder="1" applyAlignment="1">
      <alignment horizontal="center" vertical="center"/>
    </xf>
    <xf numFmtId="164" fontId="7" fillId="10" borderId="7" xfId="1" applyNumberFormat="1" applyFont="1" applyFill="1" applyBorder="1" applyAlignment="1">
      <alignment horizontal="center" vertical="center"/>
    </xf>
    <xf numFmtId="164" fontId="7" fillId="10" borderId="0" xfId="1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8" fillId="12" borderId="39" xfId="0" applyFont="1" applyFill="1" applyBorder="1" applyAlignment="1">
      <alignment horizontal="center"/>
    </xf>
    <xf numFmtId="164" fontId="9" fillId="11" borderId="39" xfId="1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164" fontId="7" fillId="4" borderId="39" xfId="1" applyNumberFormat="1" applyFont="1" applyFill="1" applyBorder="1" applyAlignment="1">
      <alignment horizontal="center" vertical="center"/>
    </xf>
    <xf numFmtId="164" fontId="7" fillId="10" borderId="39" xfId="1" applyNumberFormat="1" applyFont="1" applyFill="1" applyBorder="1" applyAlignment="1">
      <alignment horizontal="center" vertical="center"/>
    </xf>
    <xf numFmtId="164" fontId="7" fillId="9" borderId="39" xfId="1" applyNumberFormat="1" applyFont="1" applyFill="1" applyBorder="1" applyAlignment="1">
      <alignment horizontal="center" vertical="center"/>
    </xf>
    <xf numFmtId="164" fontId="9" fillId="11" borderId="16" xfId="1" applyNumberFormat="1" applyFont="1" applyFill="1" applyBorder="1" applyAlignment="1">
      <alignment horizontal="center" vertical="center"/>
    </xf>
    <xf numFmtId="164" fontId="7" fillId="10" borderId="21" xfId="1" applyNumberFormat="1" applyFont="1" applyFill="1" applyBorder="1" applyAlignment="1">
      <alignment horizontal="center" vertical="center"/>
    </xf>
    <xf numFmtId="164" fontId="7" fillId="10" borderId="22" xfId="1" applyNumberFormat="1" applyFont="1" applyFill="1" applyBorder="1" applyAlignment="1">
      <alignment horizontal="center" vertical="center"/>
    </xf>
    <xf numFmtId="164" fontId="7" fillId="10" borderId="20" xfId="1" applyNumberFormat="1" applyFont="1" applyFill="1" applyBorder="1" applyAlignment="1">
      <alignment horizontal="center" vertical="center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420" totalsRowShown="0" headerRowDxfId="51" tableBorderDxfId="50">
  <autoFilter ref="A5:O420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1" dataDxfId="47"/>
    <tableColumn id="4" xr3:uid="{00000000-0010-0000-0000-000004000000}" name="CLM $ Collected " dataDxfId="46" dataCellStyle="Currency"/>
    <tableColumn id="5" xr3:uid="{00000000-0010-0000-0000-000005000000}" name="% of Total CLM $ Collected " dataDxfId="45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4" dataCellStyle="Currency"/>
    <tableColumn id="7" xr3:uid="{00000000-0010-0000-0000-000007000000}" name="% of Total Incentive Disbursements" dataDxfId="43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2" dataCellStyle="Currency"/>
    <tableColumn id="10" xr3:uid="{00000000-0010-0000-0000-00000A000000}" name="% of Total Residential CLM $ Collected" dataDxfId="41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0" dataCellStyle="Currency"/>
    <tableColumn id="12" xr3:uid="{00000000-0010-0000-0000-00000C000000}" name="% of Total Residential Incentive Disbursements " dataDxfId="39" dataCellStyle="Percent">
      <calculatedColumnFormula>Table3[[#This Row],[Incentive Disbursements]]/'1.) CLM Reference'!$B$5</calculatedColumnFormula>
    </tableColumn>
    <tableColumn id="14" xr3:uid="{00000000-0010-0000-0000-00000E000000}" name="Column1" dataDxfId="38" dataCellStyle="Currency"/>
    <tableColumn id="15" xr3:uid="{00000000-0010-0000-0000-00000F000000}" name="% of Total C&amp;I CLM $ Collected" dataDxfId="37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6" dataCellStyle="Currency"/>
    <tableColumn id="17" xr3:uid="{00000000-0010-0000-0000-000011000000}" name="% of TotalC&amp;I Incentive Disbursements " dataDxfId="35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200" totalsRowShown="0" headerRowDxfId="34" tableBorderDxfId="33">
  <autoFilter ref="A5:O200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1" dataDxfId="30"/>
    <tableColumn id="4" xr3:uid="{00000000-0010-0000-0100-000004000000}" name="CLM $ Collected " dataDxfId="29" dataCellStyle="Currency">
      <calculatedColumnFormula>Table32[[#This Row],[Residential CLM $ Collected]]+Table32[[#This Row],[C&amp;I CLM $ Collected]]</calculatedColumnFormula>
    </tableColumn>
    <tableColumn id="5" xr3:uid="{00000000-0010-0000-0100-000005000000}" name="% of Total CLM $ Collected " dataDxfId="28" dataCellStyle="Percent"/>
    <tableColumn id="6" xr3:uid="{00000000-0010-0000-0100-000006000000}" name="Incentive Disbursements" dataDxfId="27" dataCellStyle="Currency">
      <calculatedColumnFormula>Table32[[#This Row],[Residential Incentive Disbursements]]+Table32[[#This Row],[C&amp;I Incentive Disbursements]]</calculatedColumnFormula>
    </tableColumn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/>
    <tableColumn id="15" xr3:uid="{00000000-0010-0000-0100-00000F000000}" name="% of Total C&amp;I CLM $ Collected" dataDxfId="20">
      <calculatedColumnFormula>Table32[[#This Row],[C&amp;I CLM $ Collected]]/'1.) CLM Reference'!$B$4</calculatedColumnFormula>
    </tableColumn>
    <tableColumn id="16" xr3:uid="{00000000-0010-0000-0100-000010000000}" name="C&amp;I Incentive Disbursements" dataDxfId="19"/>
    <tableColumn id="17" xr3:uid="{00000000-0010-0000-0100-000011000000}" name="% of TotalC&amp;I Incentive Disbursements " dataDxfId="18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356" totalsRowShown="0" headerRowDxfId="17" dataDxfId="16" tableBorderDxfId="15">
  <autoFilter ref="A5:O356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/>
    <tableColumn id="14" xr3:uid="{00000000-0010-0000-0200-00000E000000}" name="Total Units2" dataDxfId="4">
      <calculatedColumnFormula>SUM(Table323[[#This Row],[Single Family ]:[&gt;4 Units ]])</calculatedColumnFormula>
    </tableColumn>
    <tableColumn id="15" xr3:uid="{00000000-0010-0000-0200-00000F000000}" name="Single Family " dataDxfId="3"/>
    <tableColumn id="13" xr3:uid="{00000000-0010-0000-0200-00000D000000}" name="2-4 Units2" dataDxfId="2"/>
    <tableColumn id="12" xr3:uid="{00000000-0010-0000-0200-00000C000000}" name="&gt;4 Units " dataDxfId="1"/>
    <tableColumn id="16" xr3:uid="{00000000-0010-0000-0200-000010000000}" name="Incentives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20" sqref="B20"/>
    </sheetView>
  </sheetViews>
  <sheetFormatPr baseColWidth="10" defaultColWidth="8.83203125" defaultRowHeight="15"/>
  <cols>
    <col min="1" max="1" width="14.83203125" customWidth="1"/>
    <col min="2" max="2" width="26" customWidth="1"/>
  </cols>
  <sheetData>
    <row r="1" spans="1:3" ht="24">
      <c r="A1" s="111" t="s">
        <v>26</v>
      </c>
      <c r="B1" s="112"/>
      <c r="C1" s="113"/>
    </row>
    <row r="2" spans="1:3" ht="24">
      <c r="A2" s="114" t="s">
        <v>27</v>
      </c>
      <c r="B2" s="115"/>
      <c r="C2" s="116"/>
    </row>
    <row r="3" spans="1:3" ht="25" thickBot="1">
      <c r="A3" s="117" t="s">
        <v>25</v>
      </c>
      <c r="B3" s="118"/>
      <c r="C3" s="119"/>
    </row>
    <row r="5" spans="1:3">
      <c r="A5" s="14" t="s">
        <v>28</v>
      </c>
      <c r="B5" t="s">
        <v>29</v>
      </c>
    </row>
    <row r="7" spans="1:3">
      <c r="B7" t="s">
        <v>30</v>
      </c>
    </row>
    <row r="9" spans="1:3">
      <c r="A9" s="14" t="s">
        <v>31</v>
      </c>
      <c r="B9" t="s">
        <v>32</v>
      </c>
    </row>
    <row r="10" spans="1:3">
      <c r="B10" s="110" t="s">
        <v>33</v>
      </c>
      <c r="C10" s="110"/>
    </row>
    <row r="11" spans="1:3">
      <c r="B11" s="16" t="s">
        <v>34</v>
      </c>
    </row>
    <row r="12" spans="1:3">
      <c r="B12" t="s">
        <v>35</v>
      </c>
    </row>
    <row r="15" spans="1:3">
      <c r="A15" s="14" t="s">
        <v>36</v>
      </c>
      <c r="B15" s="15" t="s">
        <v>54</v>
      </c>
    </row>
    <row r="17" spans="1:2">
      <c r="A17" s="14" t="s">
        <v>37</v>
      </c>
      <c r="B17" s="15">
        <v>2022</v>
      </c>
    </row>
    <row r="19" spans="1:2">
      <c r="A19" s="14" t="s">
        <v>38</v>
      </c>
      <c r="B19" s="66">
        <v>45108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7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5"/>
  <cols>
    <col min="1" max="1" width="24.83203125" customWidth="1"/>
    <col min="2" max="6" width="15.33203125" bestFit="1" customWidth="1"/>
    <col min="7" max="7" width="14.33203125" bestFit="1" customWidth="1"/>
    <col min="8" max="8" width="15.33203125" bestFit="1" customWidth="1"/>
    <col min="9" max="9" width="12.5" bestFit="1" customWidth="1"/>
    <col min="10" max="10" width="17.5" customWidth="1"/>
    <col min="11" max="11" width="18.6640625" bestFit="1" customWidth="1"/>
    <col min="12" max="12" width="12.5" bestFit="1" customWidth="1"/>
  </cols>
  <sheetData>
    <row r="1" spans="1:10">
      <c r="A1" s="17" t="s">
        <v>57</v>
      </c>
    </row>
    <row r="2" spans="1:10">
      <c r="A2" s="127" t="s">
        <v>24</v>
      </c>
      <c r="B2" s="120" t="s">
        <v>20</v>
      </c>
      <c r="C2" s="120"/>
      <c r="D2" s="121"/>
      <c r="E2" s="122" t="s">
        <v>3</v>
      </c>
      <c r="F2" s="123"/>
      <c r="G2" s="123"/>
      <c r="H2" s="124" t="s">
        <v>4</v>
      </c>
      <c r="I2" s="125"/>
      <c r="J2" s="126"/>
    </row>
    <row r="3" spans="1:10">
      <c r="A3" s="128"/>
      <c r="B3" s="25" t="s">
        <v>40</v>
      </c>
      <c r="C3" s="26" t="s">
        <v>5</v>
      </c>
      <c r="D3" s="27" t="s">
        <v>6</v>
      </c>
      <c r="E3" s="25" t="s">
        <v>40</v>
      </c>
      <c r="F3" s="27" t="s">
        <v>5</v>
      </c>
      <c r="G3" s="26" t="s">
        <v>6</v>
      </c>
      <c r="H3" s="25" t="s">
        <v>40</v>
      </c>
      <c r="I3" s="26" t="s">
        <v>5</v>
      </c>
      <c r="J3" s="28" t="s">
        <v>6</v>
      </c>
    </row>
    <row r="4" spans="1:10" ht="14.75" customHeight="1">
      <c r="A4" s="29" t="s">
        <v>21</v>
      </c>
      <c r="B4" s="57">
        <f>SUM(C4:D4)</f>
        <v>31529641.524000004</v>
      </c>
      <c r="C4" s="57">
        <f>F4+I4</f>
        <v>14126934.048000006</v>
      </c>
      <c r="D4" s="57">
        <f>G4+J4</f>
        <v>17402707.476</v>
      </c>
      <c r="E4" s="57">
        <f>SUM(F4:G4)</f>
        <v>19687873.590000004</v>
      </c>
      <c r="F4" s="57">
        <f>'2.) Small Load'!H420</f>
        <v>14126934.048000006</v>
      </c>
      <c r="G4" s="57">
        <f>'2.) Small Load'!L420</f>
        <v>5560939.5419999966</v>
      </c>
      <c r="H4" s="57">
        <f>SUM(I4:J4)</f>
        <v>11841767.934000002</v>
      </c>
      <c r="I4" s="57">
        <f>'3.) Large Load'!H201</f>
        <v>0</v>
      </c>
      <c r="J4" s="58">
        <f>'3.) Large Load'!L201</f>
        <v>11841767.934000002</v>
      </c>
    </row>
    <row r="5" spans="1:10" ht="14.75" customHeight="1">
      <c r="A5" s="29" t="s">
        <v>39</v>
      </c>
      <c r="B5" s="57">
        <f>SUM(C5:D5)</f>
        <v>26387659.0999</v>
      </c>
      <c r="C5" s="57">
        <f>F5+I5</f>
        <v>13023693.519900002</v>
      </c>
      <c r="D5" s="57">
        <f>G5+J5</f>
        <v>13363965.579999998</v>
      </c>
      <c r="E5" s="57">
        <f>SUM(F5:G5)</f>
        <v>20561846.9899</v>
      </c>
      <c r="F5" s="57">
        <f>'2.) Small Load'!J420</f>
        <v>12503907.359900001</v>
      </c>
      <c r="G5" s="57">
        <f>'2.) Small Load'!N420</f>
        <v>8057939.629999998</v>
      </c>
      <c r="H5" s="57">
        <f>SUM(I5:J5)</f>
        <v>5825812.1100000003</v>
      </c>
      <c r="I5" s="57">
        <f>'3.) Large Load'!J201</f>
        <v>519786.16</v>
      </c>
      <c r="J5" s="57">
        <f>'3.) Large Load'!N201</f>
        <v>5306025.95</v>
      </c>
    </row>
    <row r="7" spans="1:10">
      <c r="A7" s="60" t="s">
        <v>55</v>
      </c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22"/>
  <sheetViews>
    <sheetView tabSelected="1" zoomScale="80" zoomScaleNormal="80" workbookViewId="0">
      <pane xSplit="3" ySplit="5" topLeftCell="D333" activePane="bottomRight" state="frozen"/>
      <selection pane="topRight" activeCell="D1" sqref="D1"/>
      <selection pane="bottomLeft" activeCell="A6" sqref="A6"/>
      <selection pane="bottomRight" activeCell="B356" sqref="B356"/>
    </sheetView>
  </sheetViews>
  <sheetFormatPr baseColWidth="10" defaultColWidth="8.83203125" defaultRowHeight="15"/>
  <cols>
    <col min="1" max="1" width="15.6640625" customWidth="1"/>
    <col min="2" max="2" width="20.5" customWidth="1"/>
    <col min="3" max="3" width="20" style="74" customWidth="1"/>
    <col min="4" max="4" width="22.6640625" style="9" customWidth="1"/>
    <col min="5" max="5" width="27.33203125" style="6" customWidth="1"/>
    <col min="6" max="6" width="25" style="9" customWidth="1"/>
    <col min="7" max="7" width="34.5" style="6" customWidth="1"/>
    <col min="8" max="8" width="33" bestFit="1" customWidth="1"/>
    <col min="9" max="9" width="43.5" bestFit="1" customWidth="1"/>
    <col min="10" max="10" width="38.5" customWidth="1"/>
    <col min="11" max="11" width="49.33203125" customWidth="1"/>
    <col min="12" max="12" width="22.6640625" customWidth="1"/>
    <col min="13" max="13" width="32.6640625" customWidth="1"/>
    <col min="14" max="14" width="31.33203125" customWidth="1"/>
    <col min="15" max="15" width="41.33203125" customWidth="1"/>
    <col min="16" max="16" width="20.5" customWidth="1"/>
    <col min="17" max="17" width="14.33203125" customWidth="1"/>
    <col min="18" max="18" width="20.5" customWidth="1"/>
    <col min="19" max="19" width="14.33203125" customWidth="1"/>
  </cols>
  <sheetData>
    <row r="1" spans="1:15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</row>
    <row r="2" spans="1:15" ht="16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</row>
    <row r="3" spans="1:15" ht="17" thickBot="1">
      <c r="A3" s="145" t="s">
        <v>57</v>
      </c>
      <c r="B3" s="146"/>
      <c r="C3" s="146"/>
      <c r="D3" s="129" t="s">
        <v>3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1"/>
    </row>
    <row r="4" spans="1:15" ht="16" thickBot="1">
      <c r="A4" s="147"/>
      <c r="B4" s="148"/>
      <c r="C4" s="149"/>
      <c r="D4" s="141" t="s">
        <v>40</v>
      </c>
      <c r="E4" s="142"/>
      <c r="F4" s="142"/>
      <c r="G4" s="142"/>
      <c r="H4" s="143" t="s">
        <v>5</v>
      </c>
      <c r="I4" s="144"/>
      <c r="J4" s="144"/>
      <c r="K4" s="144"/>
      <c r="L4" s="138" t="s">
        <v>6</v>
      </c>
      <c r="M4" s="139"/>
      <c r="N4" s="139"/>
      <c r="O4" s="140"/>
    </row>
    <row r="5" spans="1:15" ht="21" thickBot="1">
      <c r="A5" s="18" t="s">
        <v>1</v>
      </c>
      <c r="B5" s="1" t="s">
        <v>2</v>
      </c>
      <c r="C5" s="2" t="s">
        <v>11</v>
      </c>
      <c r="D5" s="10" t="s">
        <v>8</v>
      </c>
      <c r="E5" s="12" t="s">
        <v>9</v>
      </c>
      <c r="F5" s="7" t="s">
        <v>10</v>
      </c>
      <c r="G5" s="12" t="s">
        <v>15</v>
      </c>
      <c r="H5" s="3" t="s">
        <v>7</v>
      </c>
      <c r="I5" s="4" t="s">
        <v>13</v>
      </c>
      <c r="J5" s="4" t="s">
        <v>12</v>
      </c>
      <c r="K5" s="4" t="s">
        <v>14</v>
      </c>
      <c r="L5" s="3" t="s">
        <v>56</v>
      </c>
      <c r="M5" s="4" t="s">
        <v>17</v>
      </c>
      <c r="N5" s="4" t="s">
        <v>18</v>
      </c>
      <c r="O5" s="5" t="s">
        <v>19</v>
      </c>
    </row>
    <row r="6" spans="1:15" ht="17" thickBot="1">
      <c r="A6" s="67" t="s">
        <v>245</v>
      </c>
      <c r="B6" s="67" t="s">
        <v>132</v>
      </c>
      <c r="C6" s="104" t="s">
        <v>60</v>
      </c>
      <c r="D6" s="11">
        <f>Table3[[#This Row],[Residential CLM $ Collected]]+Table3[[#This Row],[Column1]]</f>
        <v>443.34</v>
      </c>
      <c r="E6" s="13">
        <f>Table3[[#This Row],[CLM $ Collected ]]/'1.) CLM Reference'!$B$4</f>
        <v>1.4061054251521845E-5</v>
      </c>
      <c r="F6" s="8">
        <f>Table3[[#This Row],[Residential Incentive Disbursements]]+Table3[[#This Row],[C&amp;I Incentive Disbursements]]</f>
        <v>0</v>
      </c>
      <c r="G6" s="13">
        <f>Table3[[#This Row],[Incentive Disbursements]]/'1.) CLM Reference'!$B$5</f>
        <v>0</v>
      </c>
      <c r="H6" s="30">
        <v>443.34</v>
      </c>
      <c r="I6" s="31">
        <f>Table3[[#This Row],[CLM $ Collected ]]/'1.) CLM Reference'!$B$4</f>
        <v>1.4061054251521845E-5</v>
      </c>
      <c r="J6" s="32">
        <v>0</v>
      </c>
      <c r="K6" s="31">
        <f>Table3[[#This Row],[Incentive Disbursements]]/'1.) CLM Reference'!$B$5</f>
        <v>0</v>
      </c>
      <c r="L6" s="30">
        <v>0</v>
      </c>
      <c r="M6" s="48">
        <f>Table3[[#This Row],[CLM $ Collected ]]/'1.) CLM Reference'!$B$4</f>
        <v>1.4061054251521845E-5</v>
      </c>
      <c r="N6" s="32">
        <v>0</v>
      </c>
      <c r="O6" s="33">
        <f>Table3[[#This Row],[Incentive Disbursements]]/'1.) CLM Reference'!$B$5</f>
        <v>0</v>
      </c>
    </row>
    <row r="7" spans="1:15" ht="17" thickBot="1">
      <c r="A7" s="67" t="s">
        <v>246</v>
      </c>
      <c r="B7" s="67" t="s">
        <v>132</v>
      </c>
      <c r="C7" s="104" t="s">
        <v>60</v>
      </c>
      <c r="D7" s="11">
        <f>Table3[[#This Row],[Residential CLM $ Collected]]+Table3[[#This Row],[Column1]]</f>
        <v>840.39599999999996</v>
      </c>
      <c r="E7" s="13">
        <f>Table3[[#This Row],[CLM $ Collected ]]/'1.) CLM Reference'!$B$4</f>
        <v>2.6654156513650818E-5</v>
      </c>
      <c r="F7" s="8">
        <f>Table3[[#This Row],[Residential Incentive Disbursements]]+Table3[[#This Row],[C&amp;I Incentive Disbursements]]</f>
        <v>0</v>
      </c>
      <c r="G7" s="13">
        <f>Table3[[#This Row],[Incentive Disbursements]]/'1.) CLM Reference'!$B$5</f>
        <v>0</v>
      </c>
      <c r="H7" s="30">
        <v>840.39599999999996</v>
      </c>
      <c r="I7" s="31">
        <f>Table3[[#This Row],[CLM $ Collected ]]/'1.) CLM Reference'!$B$4</f>
        <v>2.6654156513650818E-5</v>
      </c>
      <c r="J7" s="32">
        <v>0</v>
      </c>
      <c r="K7" s="31">
        <f>Table3[[#This Row],[Incentive Disbursements]]/'1.) CLM Reference'!$B$5</f>
        <v>0</v>
      </c>
      <c r="L7" s="30">
        <v>0</v>
      </c>
      <c r="M7" s="48">
        <f>Table3[[#This Row],[CLM $ Collected ]]/'1.) CLM Reference'!$B$4</f>
        <v>2.6654156513650818E-5</v>
      </c>
      <c r="N7" s="32">
        <v>0</v>
      </c>
      <c r="O7" s="33">
        <f>Table3[[#This Row],[Incentive Disbursements]]/'1.) CLM Reference'!$B$5</f>
        <v>0</v>
      </c>
    </row>
    <row r="8" spans="1:15" ht="17" thickBot="1">
      <c r="A8" s="67" t="s">
        <v>58</v>
      </c>
      <c r="B8" s="67" t="s">
        <v>73</v>
      </c>
      <c r="C8" s="104" t="s">
        <v>60</v>
      </c>
      <c r="D8" s="11">
        <f>Table3[[#This Row],[Residential CLM $ Collected]]+Table3[[#This Row],[Column1]]</f>
        <v>0.93600000000000005</v>
      </c>
      <c r="E8" s="13">
        <f>Table3[[#This Row],[CLM $ Collected ]]/'1.) CLM Reference'!$B$4</f>
        <v>2.9686350835531306E-8</v>
      </c>
      <c r="F8" s="8">
        <f>Table3[[#This Row],[Residential Incentive Disbursements]]+Table3[[#This Row],[C&amp;I Incentive Disbursements]]</f>
        <v>0</v>
      </c>
      <c r="G8" s="13">
        <f>Table3[[#This Row],[Incentive Disbursements]]/'1.) CLM Reference'!$B$5</f>
        <v>0</v>
      </c>
      <c r="H8" s="30">
        <v>0</v>
      </c>
      <c r="I8" s="31">
        <f>Table3[[#This Row],[CLM $ Collected ]]/'1.) CLM Reference'!$B$4</f>
        <v>2.9686350835531306E-8</v>
      </c>
      <c r="J8" s="32">
        <v>0</v>
      </c>
      <c r="K8" s="31">
        <f>Table3[[#This Row],[Incentive Disbursements]]/'1.) CLM Reference'!$B$5</f>
        <v>0</v>
      </c>
      <c r="L8" s="30">
        <v>0.93600000000000005</v>
      </c>
      <c r="M8" s="48">
        <f>Table3[[#This Row],[CLM $ Collected ]]/'1.) CLM Reference'!$B$4</f>
        <v>2.9686350835531306E-8</v>
      </c>
      <c r="N8" s="32">
        <v>0</v>
      </c>
      <c r="O8" s="33">
        <f>Table3[[#This Row],[Incentive Disbursements]]/'1.) CLM Reference'!$B$5</f>
        <v>0</v>
      </c>
    </row>
    <row r="9" spans="1:15" ht="17" thickBot="1">
      <c r="A9" s="67" t="s">
        <v>58</v>
      </c>
      <c r="B9" s="67" t="s">
        <v>59</v>
      </c>
      <c r="C9" s="104" t="s">
        <v>60</v>
      </c>
      <c r="D9" s="11">
        <f>Table3[[#This Row],[Residential CLM $ Collected]]+Table3[[#This Row],[Column1]]</f>
        <v>75840.012000000002</v>
      </c>
      <c r="E9" s="13">
        <f>Table3[[#This Row],[CLM $ Collected ]]/'1.) CLM Reference'!$B$4</f>
        <v>2.4053559867552397E-3</v>
      </c>
      <c r="F9" s="8">
        <f>Table3[[#This Row],[Residential Incentive Disbursements]]+Table3[[#This Row],[C&amp;I Incentive Disbursements]]</f>
        <v>44840.61</v>
      </c>
      <c r="G9" s="13">
        <f>Table3[[#This Row],[Incentive Disbursements]]/'1.) CLM Reference'!$B$5</f>
        <v>1.6993023075764205E-3</v>
      </c>
      <c r="H9" s="30">
        <v>64749.396000000001</v>
      </c>
      <c r="I9" s="31">
        <f>Table3[[#This Row],[CLM $ Collected ]]/'1.) CLM Reference'!$B$4</f>
        <v>2.4053559867552397E-3</v>
      </c>
      <c r="J9" s="32">
        <v>44057.61</v>
      </c>
      <c r="K9" s="31">
        <f>Table3[[#This Row],[Incentive Disbursements]]/'1.) CLM Reference'!$B$5</f>
        <v>1.6993023075764205E-3</v>
      </c>
      <c r="L9" s="30">
        <v>11090.616</v>
      </c>
      <c r="M9" s="48">
        <f>Table3[[#This Row],[CLM $ Collected ]]/'1.) CLM Reference'!$B$4</f>
        <v>2.4053559867552397E-3</v>
      </c>
      <c r="N9" s="32">
        <v>783</v>
      </c>
      <c r="O9" s="33">
        <f>Table3[[#This Row],[Incentive Disbursements]]/'1.) CLM Reference'!$B$5</f>
        <v>1.6993023075764205E-3</v>
      </c>
    </row>
    <row r="10" spans="1:15" ht="17" thickBot="1">
      <c r="A10" s="67" t="s">
        <v>58</v>
      </c>
      <c r="B10" s="67" t="s">
        <v>124</v>
      </c>
      <c r="C10" s="104" t="s">
        <v>60</v>
      </c>
      <c r="D10" s="11">
        <f>Table3[[#This Row],[Residential CLM $ Collected]]+Table3[[#This Row],[Column1]]</f>
        <v>109.8</v>
      </c>
      <c r="E10" s="13">
        <f>Table3[[#This Row],[CLM $ Collected ]]/'1.) CLM Reference'!$B$4</f>
        <v>3.4824373095527106E-6</v>
      </c>
      <c r="F10" s="8">
        <f>Table3[[#This Row],[Residential Incentive Disbursements]]+Table3[[#This Row],[C&amp;I Incentive Disbursements]]</f>
        <v>0</v>
      </c>
      <c r="G10" s="13">
        <f>Table3[[#This Row],[Incentive Disbursements]]/'1.) CLM Reference'!$B$5</f>
        <v>0</v>
      </c>
      <c r="H10" s="30">
        <v>0</v>
      </c>
      <c r="I10" s="31">
        <f>Table3[[#This Row],[CLM $ Collected ]]/'1.) CLM Reference'!$B$4</f>
        <v>3.4824373095527106E-6</v>
      </c>
      <c r="J10" s="32">
        <v>0</v>
      </c>
      <c r="K10" s="31">
        <f>Table3[[#This Row],[Incentive Disbursements]]/'1.) CLM Reference'!$B$5</f>
        <v>0</v>
      </c>
      <c r="L10" s="30">
        <v>109.8</v>
      </c>
      <c r="M10" s="48">
        <f>Table3[[#This Row],[CLM $ Collected ]]/'1.) CLM Reference'!$B$4</f>
        <v>3.4824373095527106E-6</v>
      </c>
      <c r="N10" s="32">
        <v>0</v>
      </c>
      <c r="O10" s="33">
        <f>Table3[[#This Row],[Incentive Disbursements]]/'1.) CLM Reference'!$B$5</f>
        <v>0</v>
      </c>
    </row>
    <row r="11" spans="1:15" ht="17" thickBot="1">
      <c r="A11" s="67" t="s">
        <v>61</v>
      </c>
      <c r="B11" s="67" t="s">
        <v>59</v>
      </c>
      <c r="C11" s="104" t="s">
        <v>60</v>
      </c>
      <c r="D11" s="11">
        <f>Table3[[#This Row],[Residential CLM $ Collected]]+Table3[[#This Row],[Column1]]</f>
        <v>105484.92600000001</v>
      </c>
      <c r="E11" s="13">
        <f>Table3[[#This Row],[CLM $ Collected ]]/'1.) CLM Reference'!$B$4</f>
        <v>3.3455796165556173E-3</v>
      </c>
      <c r="F11" s="8">
        <f>Table3[[#This Row],[Residential Incentive Disbursements]]+Table3[[#This Row],[C&amp;I Incentive Disbursements]]</f>
        <v>301862.07</v>
      </c>
      <c r="G11" s="13">
        <f>Table3[[#This Row],[Incentive Disbursements]]/'1.) CLM Reference'!$B$5</f>
        <v>1.1439516815689952E-2</v>
      </c>
      <c r="H11" s="30">
        <v>88159.457999999999</v>
      </c>
      <c r="I11" s="31">
        <f>Table3[[#This Row],[CLM $ Collected ]]/'1.) CLM Reference'!$B$4</f>
        <v>3.3455796165556173E-3</v>
      </c>
      <c r="J11" s="32">
        <v>29551.82</v>
      </c>
      <c r="K11" s="31">
        <f>Table3[[#This Row],[Incentive Disbursements]]/'1.) CLM Reference'!$B$5</f>
        <v>1.1439516815689952E-2</v>
      </c>
      <c r="L11" s="30">
        <v>17325.468000000001</v>
      </c>
      <c r="M11" s="48">
        <f>Table3[[#This Row],[CLM $ Collected ]]/'1.) CLM Reference'!$B$4</f>
        <v>3.3455796165556173E-3</v>
      </c>
      <c r="N11" s="32">
        <v>272310.25</v>
      </c>
      <c r="O11" s="33">
        <f>Table3[[#This Row],[Incentive Disbursements]]/'1.) CLM Reference'!$B$5</f>
        <v>1.1439516815689952E-2</v>
      </c>
    </row>
    <row r="12" spans="1:15" ht="17" thickBot="1">
      <c r="A12" s="67" t="s">
        <v>62</v>
      </c>
      <c r="B12" s="67" t="s">
        <v>59</v>
      </c>
      <c r="C12" s="104" t="s">
        <v>60</v>
      </c>
      <c r="D12" s="11">
        <f>Table3[[#This Row],[Residential CLM $ Collected]]+Table3[[#This Row],[Column1]]</f>
        <v>109723.086</v>
      </c>
      <c r="E12" s="13">
        <f>Table3[[#This Row],[CLM $ Collected ]]/'1.) CLM Reference'!$B$4</f>
        <v>3.4799978907619367E-3</v>
      </c>
      <c r="F12" s="8">
        <f>Table3[[#This Row],[Residential Incentive Disbursements]]+Table3[[#This Row],[C&amp;I Incentive Disbursements]]</f>
        <v>40963.43</v>
      </c>
      <c r="G12" s="13">
        <f>Table3[[#This Row],[Incentive Disbursements]]/'1.) CLM Reference'!$B$5</f>
        <v>1.5523707444043506E-3</v>
      </c>
      <c r="H12" s="30">
        <v>103657.75199999999</v>
      </c>
      <c r="I12" s="31">
        <f>Table3[[#This Row],[CLM $ Collected ]]/'1.) CLM Reference'!$B$4</f>
        <v>3.4799978907619367E-3</v>
      </c>
      <c r="J12" s="32">
        <v>40963.43</v>
      </c>
      <c r="K12" s="31">
        <f>Table3[[#This Row],[Incentive Disbursements]]/'1.) CLM Reference'!$B$5</f>
        <v>1.5523707444043506E-3</v>
      </c>
      <c r="L12" s="30">
        <v>6065.3339999999998</v>
      </c>
      <c r="M12" s="48">
        <f>Table3[[#This Row],[CLM $ Collected ]]/'1.) CLM Reference'!$B$4</f>
        <v>3.4799978907619367E-3</v>
      </c>
      <c r="N12" s="32">
        <v>0</v>
      </c>
      <c r="O12" s="33">
        <f>Table3[[#This Row],[Incentive Disbursements]]/'1.) CLM Reference'!$B$5</f>
        <v>1.5523707444043506E-3</v>
      </c>
    </row>
    <row r="13" spans="1:15" ht="17" thickBot="1">
      <c r="A13" s="67" t="s">
        <v>63</v>
      </c>
      <c r="B13" s="67" t="s">
        <v>132</v>
      </c>
      <c r="C13" s="104" t="s">
        <v>60</v>
      </c>
      <c r="D13" s="11">
        <f>Table3[[#This Row],[Residential CLM $ Collected]]+Table3[[#This Row],[Column1]]</f>
        <v>113.964</v>
      </c>
      <c r="E13" s="13">
        <f>Table3[[#This Row],[CLM $ Collected ]]/'1.) CLM Reference'!$B$4</f>
        <v>3.6145035113466766E-6</v>
      </c>
      <c r="F13" s="8">
        <f>Table3[[#This Row],[Residential Incentive Disbursements]]+Table3[[#This Row],[C&amp;I Incentive Disbursements]]</f>
        <v>0</v>
      </c>
      <c r="G13" s="13">
        <f>Table3[[#This Row],[Incentive Disbursements]]/'1.) CLM Reference'!$B$5</f>
        <v>0</v>
      </c>
      <c r="H13" s="30">
        <v>113.964</v>
      </c>
      <c r="I13" s="31">
        <f>Table3[[#This Row],[CLM $ Collected ]]/'1.) CLM Reference'!$B$4</f>
        <v>3.6145035113466766E-6</v>
      </c>
      <c r="J13" s="32">
        <v>0</v>
      </c>
      <c r="K13" s="31">
        <f>Table3[[#This Row],[Incentive Disbursements]]/'1.) CLM Reference'!$B$5</f>
        <v>0</v>
      </c>
      <c r="L13" s="30">
        <v>0</v>
      </c>
      <c r="M13" s="48">
        <f>Table3[[#This Row],[CLM $ Collected ]]/'1.) CLM Reference'!$B$4</f>
        <v>3.6145035113466766E-6</v>
      </c>
      <c r="N13" s="32">
        <v>0</v>
      </c>
      <c r="O13" s="33">
        <f>Table3[[#This Row],[Incentive Disbursements]]/'1.) CLM Reference'!$B$5</f>
        <v>0</v>
      </c>
    </row>
    <row r="14" spans="1:15" ht="17" thickBot="1">
      <c r="A14" s="67" t="s">
        <v>63</v>
      </c>
      <c r="B14" s="67" t="s">
        <v>59</v>
      </c>
      <c r="C14" s="104" t="s">
        <v>60</v>
      </c>
      <c r="D14" s="11">
        <f>Table3[[#This Row],[Residential CLM $ Collected]]+Table3[[#This Row],[Column1]]</f>
        <v>188085.54</v>
      </c>
      <c r="E14" s="13">
        <f>Table3[[#This Row],[CLM $ Collected ]]/'1.) CLM Reference'!$B$4</f>
        <v>5.9653561191563642E-3</v>
      </c>
      <c r="F14" s="8">
        <f>Table3[[#This Row],[Residential Incentive Disbursements]]+Table3[[#This Row],[C&amp;I Incentive Disbursements]]</f>
        <v>67740.81</v>
      </c>
      <c r="G14" s="13">
        <f>Table3[[#This Row],[Incentive Disbursements]]/'1.) CLM Reference'!$B$5</f>
        <v>2.5671398036310358E-3</v>
      </c>
      <c r="H14" s="30">
        <v>178358.41200000001</v>
      </c>
      <c r="I14" s="31">
        <f>Table3[[#This Row],[CLM $ Collected ]]/'1.) CLM Reference'!$B$4</f>
        <v>5.9653561191563642E-3</v>
      </c>
      <c r="J14" s="32">
        <v>66976.81</v>
      </c>
      <c r="K14" s="31">
        <f>Table3[[#This Row],[Incentive Disbursements]]/'1.) CLM Reference'!$B$5</f>
        <v>2.5671398036310358E-3</v>
      </c>
      <c r="L14" s="30">
        <v>9727.1280000000006</v>
      </c>
      <c r="M14" s="48">
        <f>Table3[[#This Row],[CLM $ Collected ]]/'1.) CLM Reference'!$B$4</f>
        <v>5.9653561191563642E-3</v>
      </c>
      <c r="N14" s="32">
        <v>764</v>
      </c>
      <c r="O14" s="33">
        <f>Table3[[#This Row],[Incentive Disbursements]]/'1.) CLM Reference'!$B$5</f>
        <v>2.5671398036310358E-3</v>
      </c>
    </row>
    <row r="15" spans="1:15" ht="17" thickBot="1">
      <c r="A15" s="67" t="s">
        <v>64</v>
      </c>
      <c r="B15" s="67" t="s">
        <v>59</v>
      </c>
      <c r="C15" s="104" t="s">
        <v>60</v>
      </c>
      <c r="D15" s="11">
        <f>Table3[[#This Row],[Residential CLM $ Collected]]+Table3[[#This Row],[Column1]]</f>
        <v>81730.872000000003</v>
      </c>
      <c r="E15" s="13">
        <f>Table3[[#This Row],[CLM $ Collected ]]/'1.) CLM Reference'!$B$4</f>
        <v>2.5921916028695535E-3</v>
      </c>
      <c r="F15" s="8">
        <f>Table3[[#This Row],[Residential Incentive Disbursements]]+Table3[[#This Row],[C&amp;I Incentive Disbursements]]</f>
        <v>21505.25</v>
      </c>
      <c r="G15" s="13">
        <f>Table3[[#This Row],[Incentive Disbursements]]/'1.) CLM Reference'!$B$5</f>
        <v>8.1497376931330369E-4</v>
      </c>
      <c r="H15" s="30">
        <v>77568.017999999996</v>
      </c>
      <c r="I15" s="31">
        <f>Table3[[#This Row],[CLM $ Collected ]]/'1.) CLM Reference'!$B$4</f>
        <v>2.5921916028695535E-3</v>
      </c>
      <c r="J15" s="32">
        <v>21505.25</v>
      </c>
      <c r="K15" s="31">
        <f>Table3[[#This Row],[Incentive Disbursements]]/'1.) CLM Reference'!$B$5</f>
        <v>8.1497376931330369E-4</v>
      </c>
      <c r="L15" s="30">
        <v>4162.8540000000003</v>
      </c>
      <c r="M15" s="48">
        <f>Table3[[#This Row],[CLM $ Collected ]]/'1.) CLM Reference'!$B$4</f>
        <v>2.5921916028695535E-3</v>
      </c>
      <c r="N15" s="32">
        <v>0</v>
      </c>
      <c r="O15" s="33">
        <f>Table3[[#This Row],[Incentive Disbursements]]/'1.) CLM Reference'!$B$5</f>
        <v>8.1497376931330369E-4</v>
      </c>
    </row>
    <row r="16" spans="1:15" ht="17" thickBot="1">
      <c r="A16" s="67" t="s">
        <v>64</v>
      </c>
      <c r="B16" s="67" t="s">
        <v>244</v>
      </c>
      <c r="C16" s="104" t="s">
        <v>60</v>
      </c>
      <c r="D16" s="11">
        <f>Table3[[#This Row],[Residential CLM $ Collected]]+Table3[[#This Row],[Column1]]</f>
        <v>0</v>
      </c>
      <c r="E16" s="13">
        <f>Table3[[#This Row],[CLM $ Collected ]]/'1.) CLM Reference'!$B$4</f>
        <v>0</v>
      </c>
      <c r="F16" s="8">
        <f>Table3[[#This Row],[Residential Incentive Disbursements]]+Table3[[#This Row],[C&amp;I Incentive Disbursements]]</f>
        <v>7475.74</v>
      </c>
      <c r="G16" s="13">
        <f>Table3[[#This Row],[Incentive Disbursements]]/'1.) CLM Reference'!$B$5</f>
        <v>2.8330440270195588E-4</v>
      </c>
      <c r="H16" s="30">
        <v>0</v>
      </c>
      <c r="I16" s="31">
        <f>Table3[[#This Row],[CLM $ Collected ]]/'1.) CLM Reference'!$B$4</f>
        <v>0</v>
      </c>
      <c r="J16" s="32">
        <v>7475.74</v>
      </c>
      <c r="K16" s="31">
        <f>Table3[[#This Row],[Incentive Disbursements]]/'1.) CLM Reference'!$B$5</f>
        <v>2.8330440270195588E-4</v>
      </c>
      <c r="L16" s="30">
        <v>0</v>
      </c>
      <c r="M16" s="48">
        <f>Table3[[#This Row],[CLM $ Collected ]]/'1.) CLM Reference'!$B$4</f>
        <v>0</v>
      </c>
      <c r="N16" s="32">
        <v>0</v>
      </c>
      <c r="O16" s="33">
        <f>Table3[[#This Row],[Incentive Disbursements]]/'1.) CLM Reference'!$B$5</f>
        <v>2.8330440270195588E-4</v>
      </c>
    </row>
    <row r="17" spans="1:15" ht="17" thickBot="1">
      <c r="A17" s="67" t="s">
        <v>65</v>
      </c>
      <c r="B17" s="67" t="s">
        <v>59</v>
      </c>
      <c r="C17" s="104" t="s">
        <v>60</v>
      </c>
      <c r="D17" s="11">
        <f>Table3[[#This Row],[Residential CLM $ Collected]]+Table3[[#This Row],[Column1]]</f>
        <v>132854.32800000001</v>
      </c>
      <c r="E17" s="13">
        <f>Table3[[#This Row],[CLM $ Collected ]]/'1.) CLM Reference'!$B$4</f>
        <v>4.2136326827208869E-3</v>
      </c>
      <c r="F17" s="8">
        <f>Table3[[#This Row],[Residential Incentive Disbursements]]+Table3[[#This Row],[C&amp;I Incentive Disbursements]]</f>
        <v>114820.04999999999</v>
      </c>
      <c r="G17" s="13">
        <f>Table3[[#This Row],[Incentive Disbursements]]/'1.) CLM Reference'!$B$5</f>
        <v>4.351278359528114E-3</v>
      </c>
      <c r="H17" s="30">
        <v>82203.948000000004</v>
      </c>
      <c r="I17" s="31">
        <f>Table3[[#This Row],[CLM $ Collected ]]/'1.) CLM Reference'!$B$4</f>
        <v>4.2136326827208869E-3</v>
      </c>
      <c r="J17" s="32">
        <v>723.51</v>
      </c>
      <c r="K17" s="31">
        <f>Table3[[#This Row],[Incentive Disbursements]]/'1.) CLM Reference'!$B$5</f>
        <v>4.351278359528114E-3</v>
      </c>
      <c r="L17" s="30">
        <v>50650.38</v>
      </c>
      <c r="M17" s="48">
        <f>Table3[[#This Row],[CLM $ Collected ]]/'1.) CLM Reference'!$B$4</f>
        <v>4.2136326827208869E-3</v>
      </c>
      <c r="N17" s="32">
        <v>114096.54</v>
      </c>
      <c r="O17" s="33">
        <f>Table3[[#This Row],[Incentive Disbursements]]/'1.) CLM Reference'!$B$5</f>
        <v>4.351278359528114E-3</v>
      </c>
    </row>
    <row r="18" spans="1:15" ht="17" thickBot="1">
      <c r="A18" s="67" t="s">
        <v>65</v>
      </c>
      <c r="B18" s="67" t="s">
        <v>244</v>
      </c>
      <c r="C18" s="104" t="s">
        <v>60</v>
      </c>
      <c r="D18" s="11">
        <f>Table3[[#This Row],[Residential CLM $ Collected]]+Table3[[#This Row],[Column1]]</f>
        <v>0</v>
      </c>
      <c r="E18" s="13">
        <f>Table3[[#This Row],[CLM $ Collected ]]/'1.) CLM Reference'!$B$4</f>
        <v>0</v>
      </c>
      <c r="F18" s="8">
        <f>Table3[[#This Row],[Residential Incentive Disbursements]]+Table3[[#This Row],[C&amp;I Incentive Disbursements]]</f>
        <v>11876.21</v>
      </c>
      <c r="G18" s="13">
        <f>Table3[[#This Row],[Incentive Disbursements]]/'1.) CLM Reference'!$B$5</f>
        <v>4.5006682688442817E-4</v>
      </c>
      <c r="H18" s="30">
        <v>0</v>
      </c>
      <c r="I18" s="31">
        <f>Table3[[#This Row],[CLM $ Collected ]]/'1.) CLM Reference'!$B$4</f>
        <v>0</v>
      </c>
      <c r="J18" s="32">
        <v>7116.56</v>
      </c>
      <c r="K18" s="31">
        <f>Table3[[#This Row],[Incentive Disbursements]]/'1.) CLM Reference'!$B$5</f>
        <v>4.5006682688442817E-4</v>
      </c>
      <c r="L18" s="30">
        <v>0</v>
      </c>
      <c r="M18" s="48">
        <f>Table3[[#This Row],[CLM $ Collected ]]/'1.) CLM Reference'!$B$4</f>
        <v>0</v>
      </c>
      <c r="N18" s="32">
        <v>4759.6499999999996</v>
      </c>
      <c r="O18" s="33">
        <f>Table3[[#This Row],[Incentive Disbursements]]/'1.) CLM Reference'!$B$5</f>
        <v>4.5006682688442817E-4</v>
      </c>
    </row>
    <row r="19" spans="1:15" ht="17" thickBot="1">
      <c r="A19" s="67" t="s">
        <v>66</v>
      </c>
      <c r="B19" s="67" t="s">
        <v>59</v>
      </c>
      <c r="C19" s="104" t="s">
        <v>60</v>
      </c>
      <c r="D19" s="11">
        <f>Table3[[#This Row],[Residential CLM $ Collected]]+Table3[[#This Row],[Column1]]</f>
        <v>124368.936</v>
      </c>
      <c r="E19" s="13">
        <f>Table3[[#This Row],[CLM $ Collected ]]/'1.) CLM Reference'!$B$4</f>
        <v>3.9445084050616875E-3</v>
      </c>
      <c r="F19" s="8">
        <f>Table3[[#This Row],[Residential Incentive Disbursements]]+Table3[[#This Row],[C&amp;I Incentive Disbursements]]</f>
        <v>218214.25999999998</v>
      </c>
      <c r="G19" s="13">
        <f>Table3[[#This Row],[Incentive Disbursements]]/'1.) CLM Reference'!$B$5</f>
        <v>8.2695573401896389E-3</v>
      </c>
      <c r="H19" s="30">
        <v>108752.334</v>
      </c>
      <c r="I19" s="31">
        <f>Table3[[#This Row],[CLM $ Collected ]]/'1.) CLM Reference'!$B$4</f>
        <v>3.9445084050616875E-3</v>
      </c>
      <c r="J19" s="32">
        <v>44411.21</v>
      </c>
      <c r="K19" s="31">
        <f>Table3[[#This Row],[Incentive Disbursements]]/'1.) CLM Reference'!$B$5</f>
        <v>8.2695573401896389E-3</v>
      </c>
      <c r="L19" s="30">
        <v>15616.602000000001</v>
      </c>
      <c r="M19" s="48">
        <f>Table3[[#This Row],[CLM $ Collected ]]/'1.) CLM Reference'!$B$4</f>
        <v>3.9445084050616875E-3</v>
      </c>
      <c r="N19" s="32">
        <v>173803.05</v>
      </c>
      <c r="O19" s="33">
        <f>Table3[[#This Row],[Incentive Disbursements]]/'1.) CLM Reference'!$B$5</f>
        <v>8.2695573401896389E-3</v>
      </c>
    </row>
    <row r="20" spans="1:15" ht="17" thickBot="1">
      <c r="A20" s="67" t="s">
        <v>247</v>
      </c>
      <c r="B20" s="67" t="s">
        <v>59</v>
      </c>
      <c r="C20" s="104" t="s">
        <v>60</v>
      </c>
      <c r="D20" s="11">
        <f>Table3[[#This Row],[Residential CLM $ Collected]]+Table3[[#This Row],[Column1]]</f>
        <v>45891.882000000005</v>
      </c>
      <c r="E20" s="13">
        <f>Table3[[#This Row],[CLM $ Collected ]]/'1.) CLM Reference'!$B$4</f>
        <v>1.4555155016611155E-3</v>
      </c>
      <c r="F20" s="8">
        <f>Table3[[#This Row],[Residential Incentive Disbursements]]+Table3[[#This Row],[C&amp;I Incentive Disbursements]]</f>
        <v>9729.5</v>
      </c>
      <c r="G20" s="13">
        <f>Table3[[#This Row],[Incentive Disbursements]]/'1.) CLM Reference'!$B$5</f>
        <v>3.6871402511171866E-4</v>
      </c>
      <c r="H20" s="61">
        <v>43608.012000000002</v>
      </c>
      <c r="I20" s="62">
        <f>Table3[[#This Row],[CLM $ Collected ]]/'1.) CLM Reference'!$B$4</f>
        <v>1.4555155016611155E-3</v>
      </c>
      <c r="J20" s="63">
        <v>9729.5</v>
      </c>
      <c r="K20" s="62">
        <f>Table3[[#This Row],[Incentive Disbursements]]/'1.) CLM Reference'!$B$5</f>
        <v>3.6871402511171866E-4</v>
      </c>
      <c r="L20" s="61">
        <v>2283.87</v>
      </c>
      <c r="M20" s="64">
        <f>Table3[[#This Row],[CLM $ Collected ]]/'1.) CLM Reference'!$B$4</f>
        <v>1.4555155016611155E-3</v>
      </c>
      <c r="N20" s="63">
        <v>0</v>
      </c>
      <c r="O20" s="65">
        <f>Table3[[#This Row],[Incentive Disbursements]]/'1.) CLM Reference'!$B$5</f>
        <v>3.6871402511171866E-4</v>
      </c>
    </row>
    <row r="21" spans="1:15" ht="17" thickBot="1">
      <c r="A21" s="67" t="s">
        <v>67</v>
      </c>
      <c r="B21" s="67" t="s">
        <v>59</v>
      </c>
      <c r="C21" s="104" t="s">
        <v>60</v>
      </c>
      <c r="D21" s="11">
        <f>Table3[[#This Row],[Residential CLM $ Collected]]+Table3[[#This Row],[Column1]]</f>
        <v>54238.248</v>
      </c>
      <c r="E21" s="13">
        <f>Table3[[#This Row],[CLM $ Collected ]]/'1.) CLM Reference'!$B$4</f>
        <v>1.7202304047356347E-3</v>
      </c>
      <c r="F21" s="8">
        <f>Table3[[#This Row],[Residential Incentive Disbursements]]+Table3[[#This Row],[C&amp;I Incentive Disbursements]]</f>
        <v>34890.51</v>
      </c>
      <c r="G21" s="13">
        <f>Table3[[#This Row],[Incentive Disbursements]]/'1.) CLM Reference'!$B$5</f>
        <v>1.3222283139216477E-3</v>
      </c>
      <c r="H21" s="61">
        <v>54063.252</v>
      </c>
      <c r="I21" s="62">
        <f>Table3[[#This Row],[CLM $ Collected ]]/'1.) CLM Reference'!$B$4</f>
        <v>1.7202304047356347E-3</v>
      </c>
      <c r="J21" s="63">
        <v>34890.51</v>
      </c>
      <c r="K21" s="62">
        <f>Table3[[#This Row],[Incentive Disbursements]]/'1.) CLM Reference'!$B$5</f>
        <v>1.3222283139216477E-3</v>
      </c>
      <c r="L21" s="61">
        <v>174.99600000000001</v>
      </c>
      <c r="M21" s="64">
        <f>Table3[[#This Row],[CLM $ Collected ]]/'1.) CLM Reference'!$B$4</f>
        <v>1.7202304047356347E-3</v>
      </c>
      <c r="N21" s="63">
        <v>0</v>
      </c>
      <c r="O21" s="65">
        <f>Table3[[#This Row],[Incentive Disbursements]]/'1.) CLM Reference'!$B$5</f>
        <v>1.3222283139216477E-3</v>
      </c>
    </row>
    <row r="22" spans="1:15" ht="17" thickBot="1">
      <c r="A22" s="67" t="s">
        <v>68</v>
      </c>
      <c r="B22" s="67" t="s">
        <v>59</v>
      </c>
      <c r="C22" s="104" t="s">
        <v>60</v>
      </c>
      <c r="D22" s="11">
        <f>Table3[[#This Row],[Residential CLM $ Collected]]+Table3[[#This Row],[Column1]]</f>
        <v>147893.18400000001</v>
      </c>
      <c r="E22" s="13">
        <f>Table3[[#This Row],[CLM $ Collected ]]/'1.) CLM Reference'!$B$4</f>
        <v>4.6906078487262658E-3</v>
      </c>
      <c r="F22" s="8">
        <f>Table3[[#This Row],[Residential Incentive Disbursements]]+Table3[[#This Row],[C&amp;I Incentive Disbursements]]</f>
        <v>41727.32</v>
      </c>
      <c r="G22" s="13">
        <f>Table3[[#This Row],[Incentive Disbursements]]/'1.) CLM Reference'!$B$5</f>
        <v>1.5813195040161078E-3</v>
      </c>
      <c r="H22" s="61">
        <v>82143.563999999998</v>
      </c>
      <c r="I22" s="62">
        <f>Table3[[#This Row],[CLM $ Collected ]]/'1.) CLM Reference'!$B$4</f>
        <v>4.6906078487262658E-3</v>
      </c>
      <c r="J22" s="63">
        <v>15768.87</v>
      </c>
      <c r="K22" s="62">
        <f>Table3[[#This Row],[Incentive Disbursements]]/'1.) CLM Reference'!$B$5</f>
        <v>1.5813195040161078E-3</v>
      </c>
      <c r="L22" s="61">
        <v>65749.62</v>
      </c>
      <c r="M22" s="64">
        <f>Table3[[#This Row],[CLM $ Collected ]]/'1.) CLM Reference'!$B$4</f>
        <v>4.6906078487262658E-3</v>
      </c>
      <c r="N22" s="63">
        <v>25958.45</v>
      </c>
      <c r="O22" s="65">
        <f>Table3[[#This Row],[Incentive Disbursements]]/'1.) CLM Reference'!$B$5</f>
        <v>1.5813195040161078E-3</v>
      </c>
    </row>
    <row r="23" spans="1:15" ht="17" thickBot="1">
      <c r="A23" s="67" t="s">
        <v>69</v>
      </c>
      <c r="B23" s="67" t="s">
        <v>59</v>
      </c>
      <c r="C23" s="104" t="s">
        <v>60</v>
      </c>
      <c r="D23" s="11">
        <f>Table3[[#This Row],[Residential CLM $ Collected]]+Table3[[#This Row],[Column1]]</f>
        <v>80654.436000000002</v>
      </c>
      <c r="E23" s="13">
        <f>Table3[[#This Row],[CLM $ Collected ]]/'1.) CLM Reference'!$B$4</f>
        <v>2.5580511576259683E-3</v>
      </c>
      <c r="F23" s="8">
        <f>Table3[[#This Row],[Residential Incentive Disbursements]]+Table3[[#This Row],[C&amp;I Incentive Disbursements]]</f>
        <v>17399.09</v>
      </c>
      <c r="G23" s="13">
        <f>Table3[[#This Row],[Incentive Disbursements]]/'1.) CLM Reference'!$B$5</f>
        <v>6.5936466490375181E-4</v>
      </c>
      <c r="H23" s="61">
        <v>75201.888000000006</v>
      </c>
      <c r="I23" s="62">
        <f>Table3[[#This Row],[CLM $ Collected ]]/'1.) CLM Reference'!$B$4</f>
        <v>2.5580511576259683E-3</v>
      </c>
      <c r="J23" s="63">
        <v>17387.09</v>
      </c>
      <c r="K23" s="62">
        <f>Table3[[#This Row],[Incentive Disbursements]]/'1.) CLM Reference'!$B$5</f>
        <v>6.5936466490375181E-4</v>
      </c>
      <c r="L23" s="61">
        <v>5452.5479999999998</v>
      </c>
      <c r="M23" s="64">
        <f>Table3[[#This Row],[CLM $ Collected ]]/'1.) CLM Reference'!$B$4</f>
        <v>2.5580511576259683E-3</v>
      </c>
      <c r="N23" s="63">
        <v>12</v>
      </c>
      <c r="O23" s="65">
        <f>Table3[[#This Row],[Incentive Disbursements]]/'1.) CLM Reference'!$B$5</f>
        <v>6.5936466490375181E-4</v>
      </c>
    </row>
    <row r="24" spans="1:15" ht="17" thickBot="1">
      <c r="A24" s="67" t="s">
        <v>248</v>
      </c>
      <c r="B24" s="67" t="s">
        <v>59</v>
      </c>
      <c r="C24" s="104" t="s">
        <v>60</v>
      </c>
      <c r="D24" s="11">
        <f>Table3[[#This Row],[Residential CLM $ Collected]]+Table3[[#This Row],[Column1]]</f>
        <v>42218.286</v>
      </c>
      <c r="E24" s="13">
        <f>Table3[[#This Row],[CLM $ Collected ]]/'1.) CLM Reference'!$B$4</f>
        <v>1.3390030447337602E-3</v>
      </c>
      <c r="F24" s="8">
        <f>Table3[[#This Row],[Residential Incentive Disbursements]]+Table3[[#This Row],[C&amp;I Incentive Disbursements]]</f>
        <v>14098.38</v>
      </c>
      <c r="G24" s="13">
        <f>Table3[[#This Row],[Incentive Disbursements]]/'1.) CLM Reference'!$B$5</f>
        <v>5.3427929876710537E-4</v>
      </c>
      <c r="H24" s="61">
        <v>39917.813999999998</v>
      </c>
      <c r="I24" s="62">
        <f>Table3[[#This Row],[CLM $ Collected ]]/'1.) CLM Reference'!$B$4</f>
        <v>1.3390030447337602E-3</v>
      </c>
      <c r="J24" s="63">
        <v>14098.38</v>
      </c>
      <c r="K24" s="62">
        <f>Table3[[#This Row],[Incentive Disbursements]]/'1.) CLM Reference'!$B$5</f>
        <v>5.3427929876710537E-4</v>
      </c>
      <c r="L24" s="61">
        <v>2300.4720000000002</v>
      </c>
      <c r="M24" s="64">
        <f>Table3[[#This Row],[CLM $ Collected ]]/'1.) CLM Reference'!$B$4</f>
        <v>1.3390030447337602E-3</v>
      </c>
      <c r="N24" s="63">
        <v>0</v>
      </c>
      <c r="O24" s="65">
        <f>Table3[[#This Row],[Incentive Disbursements]]/'1.) CLM Reference'!$B$5</f>
        <v>5.3427929876710537E-4</v>
      </c>
    </row>
    <row r="25" spans="1:15" ht="17" thickBot="1">
      <c r="A25" s="67" t="s">
        <v>70</v>
      </c>
      <c r="B25" s="67" t="s">
        <v>59</v>
      </c>
      <c r="C25" s="104" t="s">
        <v>60</v>
      </c>
      <c r="D25" s="11">
        <f>Table3[[#This Row],[Residential CLM $ Collected]]+Table3[[#This Row],[Column1]]</f>
        <v>80319.966</v>
      </c>
      <c r="E25" s="13">
        <f>Table3[[#This Row],[CLM $ Collected ]]/'1.) CLM Reference'!$B$4</f>
        <v>2.5474430446302842E-3</v>
      </c>
      <c r="F25" s="8">
        <f>Table3[[#This Row],[Residential Incentive Disbursements]]+Table3[[#This Row],[C&amp;I Incentive Disbursements]]</f>
        <v>38382.660000000003</v>
      </c>
      <c r="G25" s="13">
        <f>Table3[[#This Row],[Incentive Disbursements]]/'1.) CLM Reference'!$B$5</f>
        <v>1.4545685865763461E-3</v>
      </c>
      <c r="H25" s="61">
        <v>57270.173999999999</v>
      </c>
      <c r="I25" s="62">
        <f>Table3[[#This Row],[CLM $ Collected ]]/'1.) CLM Reference'!$B$4</f>
        <v>2.5474430446302842E-3</v>
      </c>
      <c r="J25" s="63">
        <v>27034.62</v>
      </c>
      <c r="K25" s="62">
        <f>Table3[[#This Row],[Incentive Disbursements]]/'1.) CLM Reference'!$B$5</f>
        <v>1.4545685865763461E-3</v>
      </c>
      <c r="L25" s="61">
        <v>23049.792000000001</v>
      </c>
      <c r="M25" s="64">
        <f>Table3[[#This Row],[CLM $ Collected ]]/'1.) CLM Reference'!$B$4</f>
        <v>2.5474430446302842E-3</v>
      </c>
      <c r="N25" s="63">
        <v>11348.04</v>
      </c>
      <c r="O25" s="65">
        <f>Table3[[#This Row],[Incentive Disbursements]]/'1.) CLM Reference'!$B$5</f>
        <v>1.4545685865763461E-3</v>
      </c>
    </row>
    <row r="26" spans="1:15" ht="17" thickBot="1">
      <c r="A26" s="67" t="s">
        <v>71</v>
      </c>
      <c r="B26" s="67" t="s">
        <v>59</v>
      </c>
      <c r="C26" s="104" t="s">
        <v>60</v>
      </c>
      <c r="D26" s="11">
        <f>Table3[[#This Row],[Residential CLM $ Collected]]+Table3[[#This Row],[Column1]]</f>
        <v>170784.30599999998</v>
      </c>
      <c r="E26" s="13">
        <f>Table3[[#This Row],[CLM $ Collected ]]/'1.) CLM Reference'!$B$4</f>
        <v>5.4166269499131767E-3</v>
      </c>
      <c r="F26" s="8">
        <f>Table3[[#This Row],[Residential Incentive Disbursements]]+Table3[[#This Row],[C&amp;I Incentive Disbursements]]</f>
        <v>56247.85</v>
      </c>
      <c r="G26" s="13">
        <f>Table3[[#This Row],[Incentive Disbursements]]/'1.) CLM Reference'!$B$5</f>
        <v>2.1315968114887902E-3</v>
      </c>
      <c r="H26" s="61">
        <v>76017.48</v>
      </c>
      <c r="I26" s="62">
        <f>Table3[[#This Row],[CLM $ Collected ]]/'1.) CLM Reference'!$B$4</f>
        <v>5.4166269499131767E-3</v>
      </c>
      <c r="J26" s="63">
        <v>9381.89</v>
      </c>
      <c r="K26" s="62">
        <f>Table3[[#This Row],[Incentive Disbursements]]/'1.) CLM Reference'!$B$5</f>
        <v>2.1315968114887902E-3</v>
      </c>
      <c r="L26" s="61">
        <v>94766.826000000001</v>
      </c>
      <c r="M26" s="64">
        <f>Table3[[#This Row],[CLM $ Collected ]]/'1.) CLM Reference'!$B$4</f>
        <v>5.4166269499131767E-3</v>
      </c>
      <c r="N26" s="63">
        <v>46865.96</v>
      </c>
      <c r="O26" s="65">
        <f>Table3[[#This Row],[Incentive Disbursements]]/'1.) CLM Reference'!$B$5</f>
        <v>2.1315968114887902E-3</v>
      </c>
    </row>
    <row r="27" spans="1:15" ht="17" thickBot="1">
      <c r="A27" s="67" t="s">
        <v>72</v>
      </c>
      <c r="B27" s="67" t="s">
        <v>73</v>
      </c>
      <c r="C27" s="104" t="s">
        <v>60</v>
      </c>
      <c r="D27" s="11">
        <f>Table3[[#This Row],[Residential CLM $ Collected]]+Table3[[#This Row],[Column1]]</f>
        <v>622.48800000000006</v>
      </c>
      <c r="E27" s="13">
        <f>Table3[[#This Row],[CLM $ Collected ]]/'1.) CLM Reference'!$B$4</f>
        <v>1.9742945682594243E-5</v>
      </c>
      <c r="F27" s="8">
        <f>Table3[[#This Row],[Residential Incentive Disbursements]]+Table3[[#This Row],[C&amp;I Incentive Disbursements]]</f>
        <v>560</v>
      </c>
      <c r="G27" s="13">
        <f>Table3[[#This Row],[Incentive Disbursements]]/'1.) CLM Reference'!$B$5</f>
        <v>2.1222041632413016E-5</v>
      </c>
      <c r="H27" s="61">
        <v>0</v>
      </c>
      <c r="I27" s="62">
        <f>Table3[[#This Row],[CLM $ Collected ]]/'1.) CLM Reference'!$B$4</f>
        <v>1.9742945682594243E-5</v>
      </c>
      <c r="J27" s="63">
        <v>0</v>
      </c>
      <c r="K27" s="62">
        <f>Table3[[#This Row],[Incentive Disbursements]]/'1.) CLM Reference'!$B$5</f>
        <v>2.1222041632413016E-5</v>
      </c>
      <c r="L27" s="61">
        <v>622.48800000000006</v>
      </c>
      <c r="M27" s="64">
        <f>Table3[[#This Row],[CLM $ Collected ]]/'1.) CLM Reference'!$B$4</f>
        <v>1.9742945682594243E-5</v>
      </c>
      <c r="N27" s="63">
        <v>560</v>
      </c>
      <c r="O27" s="65">
        <f>Table3[[#This Row],[Incentive Disbursements]]/'1.) CLM Reference'!$B$5</f>
        <v>2.1222041632413016E-5</v>
      </c>
    </row>
    <row r="28" spans="1:15" ht="17" thickBot="1">
      <c r="A28" s="67" t="s">
        <v>72</v>
      </c>
      <c r="B28" s="67" t="s">
        <v>59</v>
      </c>
      <c r="C28" s="104" t="s">
        <v>60</v>
      </c>
      <c r="D28" s="11">
        <f>Table3[[#This Row],[Residential CLM $ Collected]]+Table3[[#This Row],[Column1]]</f>
        <v>198413.916</v>
      </c>
      <c r="E28" s="13">
        <f>Table3[[#This Row],[CLM $ Collected ]]/'1.) CLM Reference'!$B$4</f>
        <v>6.2929328216107241E-3</v>
      </c>
      <c r="F28" s="8">
        <f>Table3[[#This Row],[Residential Incentive Disbursements]]+Table3[[#This Row],[C&amp;I Incentive Disbursements]]</f>
        <v>35508.17</v>
      </c>
      <c r="G28" s="13">
        <f>Table3[[#This Row],[Incentive Disbursements]]/'1.) CLM Reference'!$B$5</f>
        <v>1.3456354679121409E-3</v>
      </c>
      <c r="H28" s="61">
        <v>117129.474</v>
      </c>
      <c r="I28" s="62">
        <f>Table3[[#This Row],[CLM $ Collected ]]/'1.) CLM Reference'!$B$4</f>
        <v>6.2929328216107241E-3</v>
      </c>
      <c r="J28" s="63">
        <v>9395.39</v>
      </c>
      <c r="K28" s="62">
        <f>Table3[[#This Row],[Incentive Disbursements]]/'1.) CLM Reference'!$B$5</f>
        <v>1.3456354679121409E-3</v>
      </c>
      <c r="L28" s="61">
        <v>81284.441999999995</v>
      </c>
      <c r="M28" s="64">
        <f>Table3[[#This Row],[CLM $ Collected ]]/'1.) CLM Reference'!$B$4</f>
        <v>6.2929328216107241E-3</v>
      </c>
      <c r="N28" s="63">
        <v>26112.78</v>
      </c>
      <c r="O28" s="65">
        <f>Table3[[#This Row],[Incentive Disbursements]]/'1.) CLM Reference'!$B$5</f>
        <v>1.3456354679121409E-3</v>
      </c>
    </row>
    <row r="29" spans="1:15" ht="17" thickBot="1">
      <c r="A29" s="67" t="s">
        <v>74</v>
      </c>
      <c r="B29" s="67" t="s">
        <v>59</v>
      </c>
      <c r="C29" s="104" t="s">
        <v>60</v>
      </c>
      <c r="D29" s="11">
        <f>Table3[[#This Row],[Residential CLM $ Collected]]+Table3[[#This Row],[Column1]]</f>
        <v>195146.712</v>
      </c>
      <c r="E29" s="13">
        <f>Table3[[#This Row],[CLM $ Collected ]]/'1.) CLM Reference'!$B$4</f>
        <v>6.1893095692653706E-3</v>
      </c>
      <c r="F29" s="8">
        <f>Table3[[#This Row],[Residential Incentive Disbursements]]+Table3[[#This Row],[C&amp;I Incentive Disbursements]]</f>
        <v>27778.93</v>
      </c>
      <c r="G29" s="13">
        <f>Table3[[#This Row],[Incentive Disbursements]]/'1.) CLM Reference'!$B$5</f>
        <v>1.0527243017212267E-3</v>
      </c>
      <c r="H29" s="61">
        <v>128529.924</v>
      </c>
      <c r="I29" s="62">
        <f>Table3[[#This Row],[CLM $ Collected ]]/'1.) CLM Reference'!$B$4</f>
        <v>6.1893095692653706E-3</v>
      </c>
      <c r="J29" s="63">
        <v>21299.13</v>
      </c>
      <c r="K29" s="62">
        <f>Table3[[#This Row],[Incentive Disbursements]]/'1.) CLM Reference'!$B$5</f>
        <v>1.0527243017212267E-3</v>
      </c>
      <c r="L29" s="61">
        <v>66616.788</v>
      </c>
      <c r="M29" s="64">
        <f>Table3[[#This Row],[CLM $ Collected ]]/'1.) CLM Reference'!$B$4</f>
        <v>6.1893095692653706E-3</v>
      </c>
      <c r="N29" s="63">
        <v>6479.8</v>
      </c>
      <c r="O29" s="65">
        <f>Table3[[#This Row],[Incentive Disbursements]]/'1.) CLM Reference'!$B$5</f>
        <v>1.0527243017212267E-3</v>
      </c>
    </row>
    <row r="30" spans="1:15" ht="17" thickBot="1">
      <c r="A30" s="67" t="s">
        <v>75</v>
      </c>
      <c r="B30" s="67" t="s">
        <v>73</v>
      </c>
      <c r="C30" s="104" t="s">
        <v>60</v>
      </c>
      <c r="D30" s="11">
        <f>Table3[[#This Row],[Residential CLM $ Collected]]+Table3[[#This Row],[Column1]]</f>
        <v>2310.288</v>
      </c>
      <c r="E30" s="13">
        <f>Table3[[#This Row],[CLM $ Collected ]]/'1.) CLM Reference'!$B$4</f>
        <v>7.3273525746920881E-5</v>
      </c>
      <c r="F30" s="8">
        <f>Table3[[#This Row],[Residential Incentive Disbursements]]+Table3[[#This Row],[C&amp;I Incentive Disbursements]]</f>
        <v>0</v>
      </c>
      <c r="G30" s="13">
        <f>Table3[[#This Row],[Incentive Disbursements]]/'1.) CLM Reference'!$B$5</f>
        <v>0</v>
      </c>
      <c r="H30" s="61">
        <v>1597.992</v>
      </c>
      <c r="I30" s="62">
        <f>Table3[[#This Row],[CLM $ Collected ]]/'1.) CLM Reference'!$B$4</f>
        <v>7.3273525746920881E-5</v>
      </c>
      <c r="J30" s="63">
        <v>0</v>
      </c>
      <c r="K30" s="62">
        <f>Table3[[#This Row],[Incentive Disbursements]]/'1.) CLM Reference'!$B$5</f>
        <v>0</v>
      </c>
      <c r="L30" s="61">
        <v>712.29600000000005</v>
      </c>
      <c r="M30" s="64">
        <f>Table3[[#This Row],[CLM $ Collected ]]/'1.) CLM Reference'!$B$4</f>
        <v>7.3273525746920881E-5</v>
      </c>
      <c r="N30" s="63">
        <v>0</v>
      </c>
      <c r="O30" s="65">
        <f>Table3[[#This Row],[Incentive Disbursements]]/'1.) CLM Reference'!$B$5</f>
        <v>0</v>
      </c>
    </row>
    <row r="31" spans="1:15" ht="17" thickBot="1">
      <c r="A31" s="67" t="s">
        <v>75</v>
      </c>
      <c r="B31" s="67" t="s">
        <v>73</v>
      </c>
      <c r="C31" s="104" t="s">
        <v>76</v>
      </c>
      <c r="D31" s="11">
        <f>Table3[[#This Row],[Residential CLM $ Collected]]+Table3[[#This Row],[Column1]]</f>
        <v>133412.71799999999</v>
      </c>
      <c r="E31" s="13">
        <f>Table3[[#This Row],[CLM $ Collected ]]/'1.) CLM Reference'!$B$4</f>
        <v>4.2313426842626092E-3</v>
      </c>
      <c r="F31" s="8">
        <f>Table3[[#This Row],[Residential Incentive Disbursements]]+Table3[[#This Row],[C&amp;I Incentive Disbursements]]</f>
        <v>28337.31</v>
      </c>
      <c r="G31" s="13">
        <f>Table3[[#This Row],[Incentive Disbursements]]/'1.) CLM Reference'!$B$5</f>
        <v>1.0738849510189175E-3</v>
      </c>
      <c r="H31" s="61">
        <v>102244.44</v>
      </c>
      <c r="I31" s="62">
        <f>Table3[[#This Row],[CLM $ Collected ]]/'1.) CLM Reference'!$B$4</f>
        <v>4.2313426842626092E-3</v>
      </c>
      <c r="J31" s="63">
        <v>19235.330000000002</v>
      </c>
      <c r="K31" s="62">
        <f>Table3[[#This Row],[Incentive Disbursements]]/'1.) CLM Reference'!$B$5</f>
        <v>1.0738849510189175E-3</v>
      </c>
      <c r="L31" s="61">
        <v>31168.277999999998</v>
      </c>
      <c r="M31" s="64">
        <f>Table3[[#This Row],[CLM $ Collected ]]/'1.) CLM Reference'!$B$4</f>
        <v>4.2313426842626092E-3</v>
      </c>
      <c r="N31" s="63">
        <v>9101.98</v>
      </c>
      <c r="O31" s="65">
        <f>Table3[[#This Row],[Incentive Disbursements]]/'1.) CLM Reference'!$B$5</f>
        <v>1.0738849510189175E-3</v>
      </c>
    </row>
    <row r="32" spans="1:15" ht="17" thickBot="1">
      <c r="A32" s="67" t="s">
        <v>77</v>
      </c>
      <c r="B32" s="67" t="s">
        <v>73</v>
      </c>
      <c r="C32" s="104" t="s">
        <v>60</v>
      </c>
      <c r="D32" s="11">
        <f>Table3[[#This Row],[Residential CLM $ Collected]]+Table3[[#This Row],[Column1]]</f>
        <v>693.55199999999991</v>
      </c>
      <c r="E32" s="13">
        <f>Table3[[#This Row],[CLM $ Collected ]]/'1.) CLM Reference'!$B$4</f>
        <v>2.1996824780645732E-5</v>
      </c>
      <c r="F32" s="8">
        <f>Table3[[#This Row],[Residential Incentive Disbursements]]+Table3[[#This Row],[C&amp;I Incentive Disbursements]]</f>
        <v>0</v>
      </c>
      <c r="G32" s="13">
        <f>Table3[[#This Row],[Incentive Disbursements]]/'1.) CLM Reference'!$B$5</f>
        <v>0</v>
      </c>
      <c r="H32" s="61">
        <v>75.468000000000004</v>
      </c>
      <c r="I32" s="62">
        <f>Table3[[#This Row],[CLM $ Collected ]]/'1.) CLM Reference'!$B$4</f>
        <v>2.1996824780645732E-5</v>
      </c>
      <c r="J32" s="63">
        <v>0</v>
      </c>
      <c r="K32" s="62">
        <f>Table3[[#This Row],[Incentive Disbursements]]/'1.) CLM Reference'!$B$5</f>
        <v>0</v>
      </c>
      <c r="L32" s="61">
        <v>618.08399999999995</v>
      </c>
      <c r="M32" s="64">
        <f>Table3[[#This Row],[CLM $ Collected ]]/'1.) CLM Reference'!$B$4</f>
        <v>2.1996824780645732E-5</v>
      </c>
      <c r="N32" s="63">
        <v>0</v>
      </c>
      <c r="O32" s="65">
        <f>Table3[[#This Row],[Incentive Disbursements]]/'1.) CLM Reference'!$B$5</f>
        <v>0</v>
      </c>
    </row>
    <row r="33" spans="1:15" ht="17" thickBot="1">
      <c r="A33" s="67" t="s">
        <v>77</v>
      </c>
      <c r="B33" s="67" t="s">
        <v>73</v>
      </c>
      <c r="C33" s="104" t="s">
        <v>76</v>
      </c>
      <c r="D33" s="11">
        <f>Table3[[#This Row],[Residential CLM $ Collected]]+Table3[[#This Row],[Column1]]</f>
        <v>75025.59599999999</v>
      </c>
      <c r="E33" s="13">
        <f>Table3[[#This Row],[CLM $ Collected ]]/'1.) CLM Reference'!$B$4</f>
        <v>2.379525816774395E-3</v>
      </c>
      <c r="F33" s="8">
        <f>Table3[[#This Row],[Residential Incentive Disbursements]]+Table3[[#This Row],[C&amp;I Incentive Disbursements]]</f>
        <v>12680.42</v>
      </c>
      <c r="G33" s="13">
        <f>Table3[[#This Row],[Incentive Disbursements]]/'1.) CLM Reference'!$B$5</f>
        <v>4.8054357349371904E-4</v>
      </c>
      <c r="H33" s="61">
        <v>52678.89</v>
      </c>
      <c r="I33" s="62">
        <f>Table3[[#This Row],[CLM $ Collected ]]/'1.) CLM Reference'!$B$4</f>
        <v>2.379525816774395E-3</v>
      </c>
      <c r="J33" s="63">
        <v>8601.42</v>
      </c>
      <c r="K33" s="62">
        <f>Table3[[#This Row],[Incentive Disbursements]]/'1.) CLM Reference'!$B$5</f>
        <v>4.8054357349371904E-4</v>
      </c>
      <c r="L33" s="61">
        <v>22346.705999999998</v>
      </c>
      <c r="M33" s="64">
        <f>Table3[[#This Row],[CLM $ Collected ]]/'1.) CLM Reference'!$B$4</f>
        <v>2.379525816774395E-3</v>
      </c>
      <c r="N33" s="63">
        <v>4079</v>
      </c>
      <c r="O33" s="65">
        <f>Table3[[#This Row],[Incentive Disbursements]]/'1.) CLM Reference'!$B$5</f>
        <v>4.8054357349371904E-4</v>
      </c>
    </row>
    <row r="34" spans="1:15" ht="17" thickBot="1">
      <c r="A34" s="67" t="s">
        <v>78</v>
      </c>
      <c r="B34" s="67" t="s">
        <v>73</v>
      </c>
      <c r="C34" s="104" t="s">
        <v>76</v>
      </c>
      <c r="D34" s="11">
        <f>Table3[[#This Row],[Residential CLM $ Collected]]+Table3[[#This Row],[Column1]]</f>
        <v>47879.646000000001</v>
      </c>
      <c r="E34" s="13">
        <f>Table3[[#This Row],[CLM $ Collected ]]/'1.) CLM Reference'!$B$4</f>
        <v>1.5185597959797468E-3</v>
      </c>
      <c r="F34" s="8">
        <f>Table3[[#This Row],[Residential Incentive Disbursements]]+Table3[[#This Row],[C&amp;I Incentive Disbursements]]</f>
        <v>32870.959999999999</v>
      </c>
      <c r="G34" s="13">
        <f>Table3[[#This Row],[Incentive Disbursements]]/'1.) CLM Reference'!$B$5</f>
        <v>1.2456944314596125E-3</v>
      </c>
      <c r="H34" s="61">
        <v>16611.894</v>
      </c>
      <c r="I34" s="62">
        <f>Table3[[#This Row],[CLM $ Collected ]]/'1.) CLM Reference'!$B$4</f>
        <v>1.5185597959797468E-3</v>
      </c>
      <c r="J34" s="63">
        <v>0</v>
      </c>
      <c r="K34" s="62">
        <f>Table3[[#This Row],[Incentive Disbursements]]/'1.) CLM Reference'!$B$5</f>
        <v>1.2456944314596125E-3</v>
      </c>
      <c r="L34" s="61">
        <v>31267.752</v>
      </c>
      <c r="M34" s="64">
        <f>Table3[[#This Row],[CLM $ Collected ]]/'1.) CLM Reference'!$B$4</f>
        <v>1.5185597959797468E-3</v>
      </c>
      <c r="N34" s="63">
        <v>32870.959999999999</v>
      </c>
      <c r="O34" s="65">
        <f>Table3[[#This Row],[Incentive Disbursements]]/'1.) CLM Reference'!$B$5</f>
        <v>1.2456944314596125E-3</v>
      </c>
    </row>
    <row r="35" spans="1:15" ht="17" thickBot="1">
      <c r="A35" s="67" t="s">
        <v>79</v>
      </c>
      <c r="B35" s="67" t="s">
        <v>73</v>
      </c>
      <c r="C35" s="104" t="s">
        <v>76</v>
      </c>
      <c r="D35" s="11">
        <f>Table3[[#This Row],[Residential CLM $ Collected]]+Table3[[#This Row],[Column1]]</f>
        <v>25313.417999999998</v>
      </c>
      <c r="E35" s="13">
        <f>Table3[[#This Row],[CLM $ Collected ]]/'1.) CLM Reference'!$B$4</f>
        <v>8.028450935838174E-4</v>
      </c>
      <c r="F35" s="8">
        <f>Table3[[#This Row],[Residential Incentive Disbursements]]+Table3[[#This Row],[C&amp;I Incentive Disbursements]]</f>
        <v>7303.71</v>
      </c>
      <c r="G35" s="13">
        <f>Table3[[#This Row],[Incentive Disbursements]]/'1.) CLM Reference'!$B$5</f>
        <v>2.7678506730548441E-4</v>
      </c>
      <c r="H35" s="61">
        <v>20620.835999999999</v>
      </c>
      <c r="I35" s="62">
        <f>Table3[[#This Row],[CLM $ Collected ]]/'1.) CLM Reference'!$B$4</f>
        <v>8.028450935838174E-4</v>
      </c>
      <c r="J35" s="63">
        <v>2192.71</v>
      </c>
      <c r="K35" s="62">
        <f>Table3[[#This Row],[Incentive Disbursements]]/'1.) CLM Reference'!$B$5</f>
        <v>2.7678506730548441E-4</v>
      </c>
      <c r="L35" s="61">
        <v>4692.5820000000003</v>
      </c>
      <c r="M35" s="64">
        <f>Table3[[#This Row],[CLM $ Collected ]]/'1.) CLM Reference'!$B$4</f>
        <v>8.028450935838174E-4</v>
      </c>
      <c r="N35" s="63">
        <v>5111</v>
      </c>
      <c r="O35" s="65">
        <f>Table3[[#This Row],[Incentive Disbursements]]/'1.) CLM Reference'!$B$5</f>
        <v>2.7678506730548441E-4</v>
      </c>
    </row>
    <row r="36" spans="1:15" ht="17" thickBot="1">
      <c r="A36" s="67" t="s">
        <v>79</v>
      </c>
      <c r="B36" s="67" t="s">
        <v>112</v>
      </c>
      <c r="C36" s="104" t="s">
        <v>76</v>
      </c>
      <c r="D36" s="11">
        <f>Table3[[#This Row],[Residential CLM $ Collected]]+Table3[[#This Row],[Column1]]</f>
        <v>15.48</v>
      </c>
      <c r="E36" s="13">
        <f>Table3[[#This Row],[CLM $ Collected ]]/'1.) CLM Reference'!$B$4</f>
        <v>4.9096657151071006E-7</v>
      </c>
      <c r="F36" s="8">
        <f>Table3[[#This Row],[Residential Incentive Disbursements]]+Table3[[#This Row],[C&amp;I Incentive Disbursements]]</f>
        <v>0</v>
      </c>
      <c r="G36" s="13">
        <f>Table3[[#This Row],[Incentive Disbursements]]/'1.) CLM Reference'!$B$5</f>
        <v>0</v>
      </c>
      <c r="H36" s="61">
        <v>15.48</v>
      </c>
      <c r="I36" s="62">
        <f>Table3[[#This Row],[CLM $ Collected ]]/'1.) CLM Reference'!$B$4</f>
        <v>4.9096657151071006E-7</v>
      </c>
      <c r="J36" s="63">
        <v>0</v>
      </c>
      <c r="K36" s="62">
        <f>Table3[[#This Row],[Incentive Disbursements]]/'1.) CLM Reference'!$B$5</f>
        <v>0</v>
      </c>
      <c r="L36" s="61">
        <v>0</v>
      </c>
      <c r="M36" s="64">
        <f>Table3[[#This Row],[CLM $ Collected ]]/'1.) CLM Reference'!$B$4</f>
        <v>4.9096657151071006E-7</v>
      </c>
      <c r="N36" s="63">
        <v>0</v>
      </c>
      <c r="O36" s="65">
        <f>Table3[[#This Row],[Incentive Disbursements]]/'1.) CLM Reference'!$B$5</f>
        <v>0</v>
      </c>
    </row>
    <row r="37" spans="1:15" ht="17" thickBot="1">
      <c r="A37" s="67" t="s">
        <v>80</v>
      </c>
      <c r="B37" s="67" t="s">
        <v>73</v>
      </c>
      <c r="C37" s="104" t="s">
        <v>60</v>
      </c>
      <c r="D37" s="11">
        <f>Table3[[#This Row],[Residential CLM $ Collected]]+Table3[[#This Row],[Column1]]</f>
        <v>2406.5940000000001</v>
      </c>
      <c r="E37" s="13">
        <f>Table3[[#This Row],[CLM $ Collected ]]/'1.) CLM Reference'!$B$4</f>
        <v>7.632798483192802E-5</v>
      </c>
      <c r="F37" s="8">
        <f>Table3[[#This Row],[Residential Incentive Disbursements]]+Table3[[#This Row],[C&amp;I Incentive Disbursements]]</f>
        <v>0</v>
      </c>
      <c r="G37" s="13">
        <f>Table3[[#This Row],[Incentive Disbursements]]/'1.) CLM Reference'!$B$5</f>
        <v>0</v>
      </c>
      <c r="H37" s="61">
        <v>1454.7539999999999</v>
      </c>
      <c r="I37" s="62">
        <f>Table3[[#This Row],[CLM $ Collected ]]/'1.) CLM Reference'!$B$4</f>
        <v>7.632798483192802E-5</v>
      </c>
      <c r="J37" s="63">
        <v>0</v>
      </c>
      <c r="K37" s="62">
        <f>Table3[[#This Row],[Incentive Disbursements]]/'1.) CLM Reference'!$B$5</f>
        <v>0</v>
      </c>
      <c r="L37" s="61">
        <v>951.84</v>
      </c>
      <c r="M37" s="64">
        <f>Table3[[#This Row],[CLM $ Collected ]]/'1.) CLM Reference'!$B$4</f>
        <v>7.632798483192802E-5</v>
      </c>
      <c r="N37" s="63">
        <v>0</v>
      </c>
      <c r="O37" s="65">
        <f>Table3[[#This Row],[Incentive Disbursements]]/'1.) CLM Reference'!$B$5</f>
        <v>0</v>
      </c>
    </row>
    <row r="38" spans="1:15" ht="17" thickBot="1">
      <c r="A38" s="67" t="s">
        <v>80</v>
      </c>
      <c r="B38" s="67" t="s">
        <v>73</v>
      </c>
      <c r="C38" s="104" t="s">
        <v>76</v>
      </c>
      <c r="D38" s="11">
        <f>Table3[[#This Row],[Residential CLM $ Collected]]+Table3[[#This Row],[Column1]]</f>
        <v>31177.632000000001</v>
      </c>
      <c r="E38" s="13">
        <f>Table3[[#This Row],[CLM $ Collected ]]/'1.) CLM Reference'!$B$4</f>
        <v>9.8883560018492257E-4</v>
      </c>
      <c r="F38" s="8">
        <f>Table3[[#This Row],[Residential Incentive Disbursements]]+Table3[[#This Row],[C&amp;I Incentive Disbursements]]</f>
        <v>350</v>
      </c>
      <c r="G38" s="13">
        <f>Table3[[#This Row],[Incentive Disbursements]]/'1.) CLM Reference'!$B$5</f>
        <v>1.3263776020258136E-5</v>
      </c>
      <c r="H38" s="61">
        <v>25895.544000000002</v>
      </c>
      <c r="I38" s="62">
        <f>Table3[[#This Row],[CLM $ Collected ]]/'1.) CLM Reference'!$B$4</f>
        <v>9.8883560018492257E-4</v>
      </c>
      <c r="J38" s="63">
        <v>0</v>
      </c>
      <c r="K38" s="62">
        <f>Table3[[#This Row],[Incentive Disbursements]]/'1.) CLM Reference'!$B$5</f>
        <v>1.3263776020258136E-5</v>
      </c>
      <c r="L38" s="61">
        <v>5282.0879999999997</v>
      </c>
      <c r="M38" s="64">
        <f>Table3[[#This Row],[CLM $ Collected ]]/'1.) CLM Reference'!$B$4</f>
        <v>9.8883560018492257E-4</v>
      </c>
      <c r="N38" s="63">
        <v>350</v>
      </c>
      <c r="O38" s="65">
        <f>Table3[[#This Row],[Incentive Disbursements]]/'1.) CLM Reference'!$B$5</f>
        <v>1.3263776020258136E-5</v>
      </c>
    </row>
    <row r="39" spans="1:15" ht="17" thickBot="1">
      <c r="A39" s="67" t="s">
        <v>81</v>
      </c>
      <c r="B39" s="67" t="s">
        <v>73</v>
      </c>
      <c r="C39" s="104" t="s">
        <v>60</v>
      </c>
      <c r="D39" s="11">
        <f>Table3[[#This Row],[Residential CLM $ Collected]]+Table3[[#This Row],[Column1]]</f>
        <v>1124.3340000000001</v>
      </c>
      <c r="E39" s="13">
        <f>Table3[[#This Row],[CLM $ Collected ]]/'1.) CLM Reference'!$B$4</f>
        <v>3.5659587158457534E-5</v>
      </c>
      <c r="F39" s="8">
        <f>Table3[[#This Row],[Residential Incentive Disbursements]]+Table3[[#This Row],[C&amp;I Incentive Disbursements]]</f>
        <v>0</v>
      </c>
      <c r="G39" s="13">
        <f>Table3[[#This Row],[Incentive Disbursements]]/'1.) CLM Reference'!$B$5</f>
        <v>0</v>
      </c>
      <c r="H39" s="61">
        <v>1124.3340000000001</v>
      </c>
      <c r="I39" s="62">
        <f>Table3[[#This Row],[CLM $ Collected ]]/'1.) CLM Reference'!$B$4</f>
        <v>3.5659587158457534E-5</v>
      </c>
      <c r="J39" s="63">
        <v>0</v>
      </c>
      <c r="K39" s="62">
        <f>Table3[[#This Row],[Incentive Disbursements]]/'1.) CLM Reference'!$B$5</f>
        <v>0</v>
      </c>
      <c r="L39" s="61">
        <v>0</v>
      </c>
      <c r="M39" s="64">
        <f>Table3[[#This Row],[CLM $ Collected ]]/'1.) CLM Reference'!$B$4</f>
        <v>3.5659587158457534E-5</v>
      </c>
      <c r="N39" s="63">
        <v>0</v>
      </c>
      <c r="O39" s="65">
        <f>Table3[[#This Row],[Incentive Disbursements]]/'1.) CLM Reference'!$B$5</f>
        <v>0</v>
      </c>
    </row>
    <row r="40" spans="1:15" ht="17" thickBot="1">
      <c r="A40" s="67" t="s">
        <v>81</v>
      </c>
      <c r="B40" s="67" t="s">
        <v>73</v>
      </c>
      <c r="C40" s="104" t="s">
        <v>76</v>
      </c>
      <c r="D40" s="11">
        <f>Table3[[#This Row],[Residential CLM $ Collected]]+Table3[[#This Row],[Column1]]</f>
        <v>150607.17000000001</v>
      </c>
      <c r="E40" s="13">
        <f>Table3[[#This Row],[CLM $ Collected ]]/'1.) CLM Reference'!$B$4</f>
        <v>4.7766851356479756E-3</v>
      </c>
      <c r="F40" s="8">
        <f>Table3[[#This Row],[Residential Incentive Disbursements]]+Table3[[#This Row],[C&amp;I Incentive Disbursements]]</f>
        <v>44897.91</v>
      </c>
      <c r="G40" s="13">
        <f>Table3[[#This Row],[Incentive Disbursements]]/'1.) CLM Reference'!$B$5</f>
        <v>1.7014737771934515E-3</v>
      </c>
      <c r="H40" s="61">
        <v>46299.18</v>
      </c>
      <c r="I40" s="62">
        <f>Table3[[#This Row],[CLM $ Collected ]]/'1.) CLM Reference'!$B$4</f>
        <v>4.7766851356479756E-3</v>
      </c>
      <c r="J40" s="63">
        <v>467.41</v>
      </c>
      <c r="K40" s="62">
        <f>Table3[[#This Row],[Incentive Disbursements]]/'1.) CLM Reference'!$B$5</f>
        <v>1.7014737771934515E-3</v>
      </c>
      <c r="L40" s="61">
        <v>104307.99</v>
      </c>
      <c r="M40" s="64">
        <f>Table3[[#This Row],[CLM $ Collected ]]/'1.) CLM Reference'!$B$4</f>
        <v>4.7766851356479756E-3</v>
      </c>
      <c r="N40" s="63">
        <v>44430.5</v>
      </c>
      <c r="O40" s="65">
        <f>Table3[[#This Row],[Incentive Disbursements]]/'1.) CLM Reference'!$B$5</f>
        <v>1.7014737771934515E-3</v>
      </c>
    </row>
    <row r="41" spans="1:15" ht="17" thickBot="1">
      <c r="A41" s="67" t="s">
        <v>82</v>
      </c>
      <c r="B41" s="67" t="s">
        <v>73</v>
      </c>
      <c r="C41" s="104" t="s">
        <v>76</v>
      </c>
      <c r="D41" s="11">
        <f>Table3[[#This Row],[Residential CLM $ Collected]]+Table3[[#This Row],[Column1]]</f>
        <v>45697.8</v>
      </c>
      <c r="E41" s="13">
        <f>Table3[[#This Row],[CLM $ Collected ]]/'1.) CLM Reference'!$B$4</f>
        <v>1.4493599606965198E-3</v>
      </c>
      <c r="F41" s="8">
        <f>Table3[[#This Row],[Residential Incentive Disbursements]]+Table3[[#This Row],[C&amp;I Incentive Disbursements]]</f>
        <v>19219.2</v>
      </c>
      <c r="G41" s="13">
        <f>Table3[[#This Row],[Incentive Disbursements]]/'1.) CLM Reference'!$B$5</f>
        <v>7.2834046882441479E-4</v>
      </c>
      <c r="H41" s="61">
        <v>33899.921999999999</v>
      </c>
      <c r="I41" s="62">
        <f>Table3[[#This Row],[CLM $ Collected ]]/'1.) CLM Reference'!$B$4</f>
        <v>1.4493599606965198E-3</v>
      </c>
      <c r="J41" s="63">
        <v>2024.2</v>
      </c>
      <c r="K41" s="62">
        <f>Table3[[#This Row],[Incentive Disbursements]]/'1.) CLM Reference'!$B$5</f>
        <v>7.2834046882441479E-4</v>
      </c>
      <c r="L41" s="61">
        <v>11797.878000000001</v>
      </c>
      <c r="M41" s="64">
        <f>Table3[[#This Row],[CLM $ Collected ]]/'1.) CLM Reference'!$B$4</f>
        <v>1.4493599606965198E-3</v>
      </c>
      <c r="N41" s="63">
        <v>17195</v>
      </c>
      <c r="O41" s="65">
        <f>Table3[[#This Row],[Incentive Disbursements]]/'1.) CLM Reference'!$B$5</f>
        <v>7.2834046882441479E-4</v>
      </c>
    </row>
    <row r="42" spans="1:15" ht="17" thickBot="1">
      <c r="A42" s="67" t="s">
        <v>83</v>
      </c>
      <c r="B42" s="67" t="s">
        <v>73</v>
      </c>
      <c r="C42" s="104" t="s">
        <v>76</v>
      </c>
      <c r="D42" s="11">
        <f>Table3[[#This Row],[Residential CLM $ Collected]]+Table3[[#This Row],[Column1]]</f>
        <v>69210.881999999998</v>
      </c>
      <c r="E42" s="13">
        <f>Table3[[#This Row],[CLM $ Collected ]]/'1.) CLM Reference'!$B$4</f>
        <v>2.1951052614194002E-3</v>
      </c>
      <c r="F42" s="8">
        <f>Table3[[#This Row],[Residential Incentive Disbursements]]+Table3[[#This Row],[C&amp;I Incentive Disbursements]]</f>
        <v>37983.93</v>
      </c>
      <c r="G42" s="13">
        <f>Table3[[#This Row],[Incentive Disbursements]]/'1.) CLM Reference'!$B$5</f>
        <v>1.4394581139690389E-3</v>
      </c>
      <c r="H42" s="61">
        <v>44215.35</v>
      </c>
      <c r="I42" s="62">
        <f>Table3[[#This Row],[CLM $ Collected ]]/'1.) CLM Reference'!$B$4</f>
        <v>2.1951052614194002E-3</v>
      </c>
      <c r="J42" s="63">
        <v>9970.93</v>
      </c>
      <c r="K42" s="62">
        <f>Table3[[#This Row],[Incentive Disbursements]]/'1.) CLM Reference'!$B$5</f>
        <v>1.4394581139690389E-3</v>
      </c>
      <c r="L42" s="61">
        <v>24995.531999999999</v>
      </c>
      <c r="M42" s="64">
        <f>Table3[[#This Row],[CLM $ Collected ]]/'1.) CLM Reference'!$B$4</f>
        <v>2.1951052614194002E-3</v>
      </c>
      <c r="N42" s="63">
        <v>28013</v>
      </c>
      <c r="O42" s="65">
        <f>Table3[[#This Row],[Incentive Disbursements]]/'1.) CLM Reference'!$B$5</f>
        <v>1.4394581139690389E-3</v>
      </c>
    </row>
    <row r="43" spans="1:15" ht="17" thickBot="1">
      <c r="A43" s="67" t="s">
        <v>84</v>
      </c>
      <c r="B43" s="67" t="s">
        <v>73</v>
      </c>
      <c r="C43" s="104" t="s">
        <v>60</v>
      </c>
      <c r="D43" s="11">
        <f>Table3[[#This Row],[Residential CLM $ Collected]]+Table3[[#This Row],[Column1]]</f>
        <v>74554.92</v>
      </c>
      <c r="E43" s="13">
        <f>Table3[[#This Row],[CLM $ Collected ]]/'1.) CLM Reference'!$B$4</f>
        <v>2.3645977688407792E-3</v>
      </c>
      <c r="F43" s="8">
        <f>Table3[[#This Row],[Residential Incentive Disbursements]]+Table3[[#This Row],[C&amp;I Incentive Disbursements]]</f>
        <v>21193.14</v>
      </c>
      <c r="G43" s="13">
        <f>Table3[[#This Row],[Incentive Disbursements]]/'1.) CLM Reference'!$B$5</f>
        <v>8.0314589178849571E-4</v>
      </c>
      <c r="H43" s="61">
        <v>57911.082000000002</v>
      </c>
      <c r="I43" s="62">
        <f>Table3[[#This Row],[CLM $ Collected ]]/'1.) CLM Reference'!$B$4</f>
        <v>2.3645977688407792E-3</v>
      </c>
      <c r="J43" s="63">
        <v>8843.14</v>
      </c>
      <c r="K43" s="62">
        <f>Table3[[#This Row],[Incentive Disbursements]]/'1.) CLM Reference'!$B$5</f>
        <v>8.0314589178849571E-4</v>
      </c>
      <c r="L43" s="61">
        <v>16643.838</v>
      </c>
      <c r="M43" s="64">
        <f>Table3[[#This Row],[CLM $ Collected ]]/'1.) CLM Reference'!$B$4</f>
        <v>2.3645977688407792E-3</v>
      </c>
      <c r="N43" s="63">
        <v>12350</v>
      </c>
      <c r="O43" s="65">
        <f>Table3[[#This Row],[Incentive Disbursements]]/'1.) CLM Reference'!$B$5</f>
        <v>8.0314589178849571E-4</v>
      </c>
    </row>
    <row r="44" spans="1:15" ht="17" thickBot="1">
      <c r="A44" s="67" t="s">
        <v>85</v>
      </c>
      <c r="B44" s="67" t="s">
        <v>73</v>
      </c>
      <c r="C44" s="104" t="s">
        <v>76</v>
      </c>
      <c r="D44" s="11">
        <f>Table3[[#This Row],[Residential CLM $ Collected]]+Table3[[#This Row],[Column1]]</f>
        <v>75409.932000000001</v>
      </c>
      <c r="E44" s="13">
        <f>Table3[[#This Row],[CLM $ Collected ]]/'1.) CLM Reference'!$B$4</f>
        <v>2.3917154891405544E-3</v>
      </c>
      <c r="F44" s="8">
        <f>Table3[[#This Row],[Residential Incentive Disbursements]]+Table3[[#This Row],[C&amp;I Incentive Disbursements]]</f>
        <v>68471.92</v>
      </c>
      <c r="G44" s="13">
        <f>Table3[[#This Row],[Incentive Disbursements]]/'1.) CLM Reference'!$B$5</f>
        <v>2.5948463158772385E-3</v>
      </c>
      <c r="H44" s="61">
        <v>53862.845999999998</v>
      </c>
      <c r="I44" s="62">
        <f>Table3[[#This Row],[CLM $ Collected ]]/'1.) CLM Reference'!$B$4</f>
        <v>2.3917154891405544E-3</v>
      </c>
      <c r="J44" s="63">
        <v>15797.92</v>
      </c>
      <c r="K44" s="62">
        <f>Table3[[#This Row],[Incentive Disbursements]]/'1.) CLM Reference'!$B$5</f>
        <v>2.5948463158772385E-3</v>
      </c>
      <c r="L44" s="61">
        <v>21547.085999999999</v>
      </c>
      <c r="M44" s="64">
        <f>Table3[[#This Row],[CLM $ Collected ]]/'1.) CLM Reference'!$B$4</f>
        <v>2.3917154891405544E-3</v>
      </c>
      <c r="N44" s="63">
        <v>52674</v>
      </c>
      <c r="O44" s="65">
        <f>Table3[[#This Row],[Incentive Disbursements]]/'1.) CLM Reference'!$B$5</f>
        <v>2.5948463158772385E-3</v>
      </c>
    </row>
    <row r="45" spans="1:15" ht="17" thickBot="1">
      <c r="A45" s="67" t="s">
        <v>86</v>
      </c>
      <c r="B45" s="67" t="s">
        <v>73</v>
      </c>
      <c r="C45" s="104" t="s">
        <v>76</v>
      </c>
      <c r="D45" s="11">
        <f>Table3[[#This Row],[Residential CLM $ Collected]]+Table3[[#This Row],[Column1]]</f>
        <v>58276.475999999995</v>
      </c>
      <c r="E45" s="13">
        <f>Table3[[#This Row],[CLM $ Collected ]]/'1.) CLM Reference'!$B$4</f>
        <v>1.8483075982846364E-3</v>
      </c>
      <c r="F45" s="8">
        <f>Table3[[#This Row],[Residential Incentive Disbursements]]+Table3[[#This Row],[C&amp;I Incentive Disbursements]]</f>
        <v>89.96</v>
      </c>
      <c r="G45" s="13">
        <f>Table3[[#This Row],[Incentive Disbursements]]/'1.) CLM Reference'!$B$5</f>
        <v>3.4091694022354909E-6</v>
      </c>
      <c r="H45" s="61">
        <v>38863.595999999998</v>
      </c>
      <c r="I45" s="62">
        <f>Table3[[#This Row],[CLM $ Collected ]]/'1.) CLM Reference'!$B$4</f>
        <v>1.8483075982846364E-3</v>
      </c>
      <c r="J45" s="63">
        <v>89.96</v>
      </c>
      <c r="K45" s="62">
        <f>Table3[[#This Row],[Incentive Disbursements]]/'1.) CLM Reference'!$B$5</f>
        <v>3.4091694022354909E-6</v>
      </c>
      <c r="L45" s="61">
        <v>19412.88</v>
      </c>
      <c r="M45" s="64">
        <f>Table3[[#This Row],[CLM $ Collected ]]/'1.) CLM Reference'!$B$4</f>
        <v>1.8483075982846364E-3</v>
      </c>
      <c r="N45" s="63">
        <v>0</v>
      </c>
      <c r="O45" s="65">
        <f>Table3[[#This Row],[Incentive Disbursements]]/'1.) CLM Reference'!$B$5</f>
        <v>3.4091694022354909E-6</v>
      </c>
    </row>
    <row r="46" spans="1:15" ht="17" thickBot="1">
      <c r="A46" s="67" t="s">
        <v>87</v>
      </c>
      <c r="B46" s="67" t="s">
        <v>73</v>
      </c>
      <c r="C46" s="104" t="s">
        <v>60</v>
      </c>
      <c r="D46" s="11">
        <f>Table3[[#This Row],[Residential CLM $ Collected]]+Table3[[#This Row],[Column1]]</f>
        <v>77013.288</v>
      </c>
      <c r="E46" s="13">
        <f>Table3[[#This Row],[CLM $ Collected ]]/'1.) CLM Reference'!$B$4</f>
        <v>2.4425678275275778E-3</v>
      </c>
      <c r="F46" s="8">
        <f>Table3[[#This Row],[Residential Incentive Disbursements]]+Table3[[#This Row],[C&amp;I Incentive Disbursements]]</f>
        <v>56936.86</v>
      </c>
      <c r="G46" s="13">
        <f>Table3[[#This Row],[Incentive Disbursements]]/'1.) CLM Reference'!$B$5</f>
        <v>2.1577078809622706E-3</v>
      </c>
      <c r="H46" s="61">
        <v>45306.6</v>
      </c>
      <c r="I46" s="62">
        <f>Table3[[#This Row],[CLM $ Collected ]]/'1.) CLM Reference'!$B$4</f>
        <v>2.4425678275275778E-3</v>
      </c>
      <c r="J46" s="63">
        <v>30817.360000000001</v>
      </c>
      <c r="K46" s="62">
        <f>Table3[[#This Row],[Incentive Disbursements]]/'1.) CLM Reference'!$B$5</f>
        <v>2.1577078809622706E-3</v>
      </c>
      <c r="L46" s="61">
        <v>31706.687999999998</v>
      </c>
      <c r="M46" s="64">
        <f>Table3[[#This Row],[CLM $ Collected ]]/'1.) CLM Reference'!$B$4</f>
        <v>2.4425678275275778E-3</v>
      </c>
      <c r="N46" s="63">
        <v>26119.5</v>
      </c>
      <c r="O46" s="65">
        <f>Table3[[#This Row],[Incentive Disbursements]]/'1.) CLM Reference'!$B$5</f>
        <v>2.1577078809622706E-3</v>
      </c>
    </row>
    <row r="47" spans="1:15" ht="17" thickBot="1">
      <c r="A47" s="67" t="s">
        <v>249</v>
      </c>
      <c r="B47" s="67" t="s">
        <v>73</v>
      </c>
      <c r="C47" s="104" t="s">
        <v>76</v>
      </c>
      <c r="D47" s="11">
        <f>Table3[[#This Row],[Residential CLM $ Collected]]+Table3[[#This Row],[Column1]]</f>
        <v>34500.498</v>
      </c>
      <c r="E47" s="13">
        <f>Table3[[#This Row],[CLM $ Collected ]]/'1.) CLM Reference'!$B$4</f>
        <v>1.0942242389193869E-3</v>
      </c>
      <c r="F47" s="8">
        <f>Table3[[#This Row],[Residential Incentive Disbursements]]+Table3[[#This Row],[C&amp;I Incentive Disbursements]]</f>
        <v>5614.75</v>
      </c>
      <c r="G47" s="13">
        <f>Table3[[#This Row],[Incentive Disbursements]]/'1.) CLM Reference'!$B$5</f>
        <v>2.1277938974212677E-4</v>
      </c>
      <c r="H47" s="61">
        <v>28839.725999999999</v>
      </c>
      <c r="I47" s="62">
        <f>Table3[[#This Row],[CLM $ Collected ]]/'1.) CLM Reference'!$B$4</f>
        <v>1.0942242389193869E-3</v>
      </c>
      <c r="J47" s="63">
        <v>54.75</v>
      </c>
      <c r="K47" s="62">
        <f>Table3[[#This Row],[Incentive Disbursements]]/'1.) CLM Reference'!$B$5</f>
        <v>2.1277938974212677E-4</v>
      </c>
      <c r="L47" s="61">
        <v>5660.7719999999999</v>
      </c>
      <c r="M47" s="64">
        <f>Table3[[#This Row],[CLM $ Collected ]]/'1.) CLM Reference'!$B$4</f>
        <v>1.0942242389193869E-3</v>
      </c>
      <c r="N47" s="63">
        <v>5560</v>
      </c>
      <c r="O47" s="65">
        <f>Table3[[#This Row],[Incentive Disbursements]]/'1.) CLM Reference'!$B$5</f>
        <v>2.1277938974212677E-4</v>
      </c>
    </row>
    <row r="48" spans="1:15" ht="17" thickBot="1">
      <c r="A48" s="67" t="s">
        <v>88</v>
      </c>
      <c r="B48" s="67" t="s">
        <v>73</v>
      </c>
      <c r="C48" s="104" t="s">
        <v>76</v>
      </c>
      <c r="D48" s="11">
        <f>Table3[[#This Row],[Residential CLM $ Collected]]+Table3[[#This Row],[Column1]]</f>
        <v>79335.738000000012</v>
      </c>
      <c r="E48" s="13">
        <f>Table3[[#This Row],[CLM $ Collected ]]/'1.) CLM Reference'!$B$4</f>
        <v>2.5162270855382403E-3</v>
      </c>
      <c r="F48" s="8">
        <f>Table3[[#This Row],[Residential Incentive Disbursements]]+Table3[[#This Row],[C&amp;I Incentive Disbursements]]</f>
        <v>29948.74</v>
      </c>
      <c r="G48" s="13">
        <f>Table3[[#This Row],[Incentive Disbursements]]/'1.) CLM Reference'!$B$5</f>
        <v>1.1349525127112732E-3</v>
      </c>
      <c r="H48" s="61">
        <v>55450.374000000003</v>
      </c>
      <c r="I48" s="62">
        <f>Table3[[#This Row],[CLM $ Collected ]]/'1.) CLM Reference'!$B$4</f>
        <v>2.5162270855382403E-3</v>
      </c>
      <c r="J48" s="63">
        <v>18703.740000000002</v>
      </c>
      <c r="K48" s="62">
        <f>Table3[[#This Row],[Incentive Disbursements]]/'1.) CLM Reference'!$B$5</f>
        <v>1.1349525127112732E-3</v>
      </c>
      <c r="L48" s="61">
        <v>23885.364000000001</v>
      </c>
      <c r="M48" s="64">
        <f>Table3[[#This Row],[CLM $ Collected ]]/'1.) CLM Reference'!$B$4</f>
        <v>2.5162270855382403E-3</v>
      </c>
      <c r="N48" s="63">
        <v>11245</v>
      </c>
      <c r="O48" s="65">
        <f>Table3[[#This Row],[Incentive Disbursements]]/'1.) CLM Reference'!$B$5</f>
        <v>1.1349525127112732E-3</v>
      </c>
    </row>
    <row r="49" spans="1:15" ht="17" thickBot="1">
      <c r="A49" s="67" t="s">
        <v>89</v>
      </c>
      <c r="B49" s="67" t="s">
        <v>73</v>
      </c>
      <c r="C49" s="104" t="s">
        <v>76</v>
      </c>
      <c r="D49" s="11">
        <f>Table3[[#This Row],[Residential CLM $ Collected]]+Table3[[#This Row],[Column1]]</f>
        <v>61250.292000000001</v>
      </c>
      <c r="E49" s="13">
        <f>Table3[[#This Row],[CLM $ Collected ]]/'1.) CLM Reference'!$B$4</f>
        <v>1.9426257020200175E-3</v>
      </c>
      <c r="F49" s="8">
        <f>Table3[[#This Row],[Residential Incentive Disbursements]]+Table3[[#This Row],[C&amp;I Incentive Disbursements]]</f>
        <v>18642.59</v>
      </c>
      <c r="G49" s="13">
        <f>Table3[[#This Row],[Incentive Disbursements]]/'1.) CLM Reference'!$B$5</f>
        <v>7.0648896627858321E-4</v>
      </c>
      <c r="H49" s="61">
        <v>52110.851999999999</v>
      </c>
      <c r="I49" s="62">
        <f>Table3[[#This Row],[CLM $ Collected ]]/'1.) CLM Reference'!$B$4</f>
        <v>1.9426257020200175E-3</v>
      </c>
      <c r="J49" s="63">
        <v>17432.59</v>
      </c>
      <c r="K49" s="62">
        <f>Table3[[#This Row],[Incentive Disbursements]]/'1.) CLM Reference'!$B$5</f>
        <v>7.0648896627858321E-4</v>
      </c>
      <c r="L49" s="61">
        <v>9139.44</v>
      </c>
      <c r="M49" s="64">
        <f>Table3[[#This Row],[CLM $ Collected ]]/'1.) CLM Reference'!$B$4</f>
        <v>1.9426257020200175E-3</v>
      </c>
      <c r="N49" s="63">
        <v>1210</v>
      </c>
      <c r="O49" s="65">
        <f>Table3[[#This Row],[Incentive Disbursements]]/'1.) CLM Reference'!$B$5</f>
        <v>7.0648896627858321E-4</v>
      </c>
    </row>
    <row r="50" spans="1:15" ht="17" thickBot="1">
      <c r="A50" s="67" t="s">
        <v>90</v>
      </c>
      <c r="B50" s="67" t="s">
        <v>73</v>
      </c>
      <c r="C50" s="104" t="s">
        <v>60</v>
      </c>
      <c r="D50" s="11">
        <f>Table3[[#This Row],[Residential CLM $ Collected]]+Table3[[#This Row],[Column1]]</f>
        <v>163768.356</v>
      </c>
      <c r="E50" s="13">
        <f>Table3[[#This Row],[CLM $ Collected ]]/'1.) CLM Reference'!$B$4</f>
        <v>5.1941077692031924E-3</v>
      </c>
      <c r="F50" s="8">
        <f>Table3[[#This Row],[Residential Incentive Disbursements]]+Table3[[#This Row],[C&amp;I Incentive Disbursements]]</f>
        <v>73298.559999999998</v>
      </c>
      <c r="G50" s="13">
        <f>Table3[[#This Row],[Incentive Disbursements]]/'1.) CLM Reference'!$B$5</f>
        <v>2.777759092707006E-3</v>
      </c>
      <c r="H50" s="61">
        <v>136557.774</v>
      </c>
      <c r="I50" s="62">
        <f>Table3[[#This Row],[CLM $ Collected ]]/'1.) CLM Reference'!$B$4</f>
        <v>5.1941077692031924E-3</v>
      </c>
      <c r="J50" s="63">
        <v>72538.559999999998</v>
      </c>
      <c r="K50" s="62">
        <f>Table3[[#This Row],[Incentive Disbursements]]/'1.) CLM Reference'!$B$5</f>
        <v>2.777759092707006E-3</v>
      </c>
      <c r="L50" s="61">
        <v>27210.581999999999</v>
      </c>
      <c r="M50" s="64">
        <f>Table3[[#This Row],[CLM $ Collected ]]/'1.) CLM Reference'!$B$4</f>
        <v>5.1941077692031924E-3</v>
      </c>
      <c r="N50" s="63">
        <v>760</v>
      </c>
      <c r="O50" s="65">
        <f>Table3[[#This Row],[Incentive Disbursements]]/'1.) CLM Reference'!$B$5</f>
        <v>2.777759092707006E-3</v>
      </c>
    </row>
    <row r="51" spans="1:15" ht="17" thickBot="1">
      <c r="A51" s="67" t="s">
        <v>90</v>
      </c>
      <c r="B51" s="67" t="s">
        <v>59</v>
      </c>
      <c r="C51" s="104" t="s">
        <v>60</v>
      </c>
      <c r="D51" s="11">
        <f>Table3[[#This Row],[Residential CLM $ Collected]]+Table3[[#This Row],[Column1]]</f>
        <v>779.70600000000002</v>
      </c>
      <c r="E51" s="13">
        <f>Table3[[#This Row],[CLM $ Collected ]]/'1.) CLM Reference'!$B$4</f>
        <v>2.4729301137359799E-5</v>
      </c>
      <c r="F51" s="8">
        <f>Table3[[#This Row],[Residential Incentive Disbursements]]+Table3[[#This Row],[C&amp;I Incentive Disbursements]]</f>
        <v>0</v>
      </c>
      <c r="G51" s="13">
        <f>Table3[[#This Row],[Incentive Disbursements]]/'1.) CLM Reference'!$B$5</f>
        <v>0</v>
      </c>
      <c r="H51" s="61">
        <v>0</v>
      </c>
      <c r="I51" s="62">
        <f>Table3[[#This Row],[CLM $ Collected ]]/'1.) CLM Reference'!$B$4</f>
        <v>2.4729301137359799E-5</v>
      </c>
      <c r="J51" s="63">
        <v>0</v>
      </c>
      <c r="K51" s="62">
        <f>Table3[[#This Row],[Incentive Disbursements]]/'1.) CLM Reference'!$B$5</f>
        <v>0</v>
      </c>
      <c r="L51" s="61">
        <v>779.70600000000002</v>
      </c>
      <c r="M51" s="64">
        <f>Table3[[#This Row],[CLM $ Collected ]]/'1.) CLM Reference'!$B$4</f>
        <v>2.4729301137359799E-5</v>
      </c>
      <c r="N51" s="63">
        <v>0</v>
      </c>
      <c r="O51" s="65">
        <f>Table3[[#This Row],[Incentive Disbursements]]/'1.) CLM Reference'!$B$5</f>
        <v>0</v>
      </c>
    </row>
    <row r="52" spans="1:15" ht="17" thickBot="1">
      <c r="A52" s="67" t="s">
        <v>91</v>
      </c>
      <c r="B52" s="67" t="s">
        <v>73</v>
      </c>
      <c r="C52" s="104" t="s">
        <v>76</v>
      </c>
      <c r="D52" s="11">
        <f>Table3[[#This Row],[Residential CLM $ Collected]]+Table3[[#This Row],[Column1]]</f>
        <v>55570.182000000001</v>
      </c>
      <c r="E52" s="13">
        <f>Table3[[#This Row],[CLM $ Collected ]]/'1.) CLM Reference'!$B$4</f>
        <v>1.7624742722717164E-3</v>
      </c>
      <c r="F52" s="8">
        <f>Table3[[#This Row],[Residential Incentive Disbursements]]+Table3[[#This Row],[C&amp;I Incentive Disbursements]]</f>
        <v>52223.73</v>
      </c>
      <c r="G52" s="13">
        <f>Table3[[#This Row],[Incentive Disbursements]]/'1.) CLM Reference'!$B$5</f>
        <v>1.979096736178387E-3</v>
      </c>
      <c r="H52" s="61">
        <v>48348.18</v>
      </c>
      <c r="I52" s="62">
        <f>Table3[[#This Row],[CLM $ Collected ]]/'1.) CLM Reference'!$B$4</f>
        <v>1.7624742722717164E-3</v>
      </c>
      <c r="J52" s="63">
        <v>49520.73</v>
      </c>
      <c r="K52" s="62">
        <f>Table3[[#This Row],[Incentive Disbursements]]/'1.) CLM Reference'!$B$5</f>
        <v>1.979096736178387E-3</v>
      </c>
      <c r="L52" s="61">
        <v>7222.0020000000004</v>
      </c>
      <c r="M52" s="64">
        <f>Table3[[#This Row],[CLM $ Collected ]]/'1.) CLM Reference'!$B$4</f>
        <v>1.7624742722717164E-3</v>
      </c>
      <c r="N52" s="63">
        <v>2703</v>
      </c>
      <c r="O52" s="65">
        <f>Table3[[#This Row],[Incentive Disbursements]]/'1.) CLM Reference'!$B$5</f>
        <v>1.979096736178387E-3</v>
      </c>
    </row>
    <row r="53" spans="1:15" ht="17" thickBot="1">
      <c r="A53" s="67" t="s">
        <v>91</v>
      </c>
      <c r="B53" s="67" t="s">
        <v>59</v>
      </c>
      <c r="C53" s="104" t="s">
        <v>76</v>
      </c>
      <c r="D53" s="11">
        <f>Table3[[#This Row],[Residential CLM $ Collected]]+Table3[[#This Row],[Column1]]</f>
        <v>1.6559999999999999</v>
      </c>
      <c r="E53" s="13">
        <f>Table3[[#This Row],[CLM $ Collected ]]/'1.) CLM Reference'!$B$4</f>
        <v>5.2522005324401532E-8</v>
      </c>
      <c r="F53" s="8">
        <f>Table3[[#This Row],[Residential Incentive Disbursements]]+Table3[[#This Row],[C&amp;I Incentive Disbursements]]</f>
        <v>0</v>
      </c>
      <c r="G53" s="13">
        <f>Table3[[#This Row],[Incentive Disbursements]]/'1.) CLM Reference'!$B$5</f>
        <v>0</v>
      </c>
      <c r="H53" s="61">
        <v>0</v>
      </c>
      <c r="I53" s="62">
        <f>Table3[[#This Row],[CLM $ Collected ]]/'1.) CLM Reference'!$B$4</f>
        <v>5.2522005324401532E-8</v>
      </c>
      <c r="J53" s="63">
        <v>0</v>
      </c>
      <c r="K53" s="62">
        <f>Table3[[#This Row],[Incentive Disbursements]]/'1.) CLM Reference'!$B$5</f>
        <v>0</v>
      </c>
      <c r="L53" s="61">
        <v>1.6559999999999999</v>
      </c>
      <c r="M53" s="64">
        <f>Table3[[#This Row],[CLM $ Collected ]]/'1.) CLM Reference'!$B$4</f>
        <v>5.2522005324401532E-8</v>
      </c>
      <c r="N53" s="63">
        <v>0</v>
      </c>
      <c r="O53" s="65">
        <f>Table3[[#This Row],[Incentive Disbursements]]/'1.) CLM Reference'!$B$5</f>
        <v>0</v>
      </c>
    </row>
    <row r="54" spans="1:15" ht="17" thickBot="1">
      <c r="A54" s="67" t="s">
        <v>92</v>
      </c>
      <c r="B54" s="67" t="s">
        <v>73</v>
      </c>
      <c r="C54" s="104" t="s">
        <v>60</v>
      </c>
      <c r="D54" s="11">
        <f>Table3[[#This Row],[Residential CLM $ Collected]]+Table3[[#This Row],[Column1]]</f>
        <v>83449.997999999992</v>
      </c>
      <c r="E54" s="13">
        <f>Table3[[#This Row],[CLM $ Collected ]]/'1.) CLM Reference'!$B$4</f>
        <v>2.6467157242012662E-3</v>
      </c>
      <c r="F54" s="8">
        <f>Table3[[#This Row],[Residential Incentive Disbursements]]+Table3[[#This Row],[C&amp;I Incentive Disbursements]]</f>
        <v>31251.45</v>
      </c>
      <c r="G54" s="13">
        <f>Table3[[#This Row],[Incentive Disbursements]]/'1.) CLM Reference'!$B$5</f>
        <v>1.1843206660237032E-3</v>
      </c>
      <c r="H54" s="61">
        <v>73897.631999999998</v>
      </c>
      <c r="I54" s="62">
        <f>Table3[[#This Row],[CLM $ Collected ]]/'1.) CLM Reference'!$B$4</f>
        <v>2.6467157242012662E-3</v>
      </c>
      <c r="J54" s="63">
        <v>20062.45</v>
      </c>
      <c r="K54" s="62">
        <f>Table3[[#This Row],[Incentive Disbursements]]/'1.) CLM Reference'!$B$5</f>
        <v>1.1843206660237032E-3</v>
      </c>
      <c r="L54" s="61">
        <v>9552.366</v>
      </c>
      <c r="M54" s="64">
        <f>Table3[[#This Row],[CLM $ Collected ]]/'1.) CLM Reference'!$B$4</f>
        <v>2.6467157242012662E-3</v>
      </c>
      <c r="N54" s="63">
        <v>11189</v>
      </c>
      <c r="O54" s="65">
        <f>Table3[[#This Row],[Incentive Disbursements]]/'1.) CLM Reference'!$B$5</f>
        <v>1.1843206660237032E-3</v>
      </c>
    </row>
    <row r="55" spans="1:15" ht="17" thickBot="1">
      <c r="A55" s="67" t="s">
        <v>93</v>
      </c>
      <c r="B55" s="67" t="s">
        <v>73</v>
      </c>
      <c r="C55" s="104" t="s">
        <v>60</v>
      </c>
      <c r="D55" s="11">
        <f>Table3[[#This Row],[Residential CLM $ Collected]]+Table3[[#This Row],[Column1]]</f>
        <v>53011.836000000003</v>
      </c>
      <c r="E55" s="13">
        <f>Table3[[#This Row],[CLM $ Collected ]]/'1.) CLM Reference'!$B$4</f>
        <v>1.6813332926620176E-3</v>
      </c>
      <c r="F55" s="8">
        <f>Table3[[#This Row],[Residential Incentive Disbursements]]+Table3[[#This Row],[C&amp;I Incentive Disbursements]]</f>
        <v>44737.83</v>
      </c>
      <c r="G55" s="13">
        <f>Table3[[#This Row],[Incentive Disbursements]]/'1.) CLM Reference'!$B$5</f>
        <v>1.6954073050068144E-3</v>
      </c>
      <c r="H55" s="61">
        <v>45050.364000000001</v>
      </c>
      <c r="I55" s="62">
        <f>Table3[[#This Row],[CLM $ Collected ]]/'1.) CLM Reference'!$B$4</f>
        <v>1.6813332926620176E-3</v>
      </c>
      <c r="J55" s="63">
        <v>43812.83</v>
      </c>
      <c r="K55" s="62">
        <f>Table3[[#This Row],[Incentive Disbursements]]/'1.) CLM Reference'!$B$5</f>
        <v>1.6954073050068144E-3</v>
      </c>
      <c r="L55" s="61">
        <v>7961.4719999999998</v>
      </c>
      <c r="M55" s="64">
        <f>Table3[[#This Row],[CLM $ Collected ]]/'1.) CLM Reference'!$B$4</f>
        <v>1.6813332926620176E-3</v>
      </c>
      <c r="N55" s="63">
        <v>925</v>
      </c>
      <c r="O55" s="65">
        <f>Table3[[#This Row],[Incentive Disbursements]]/'1.) CLM Reference'!$B$5</f>
        <v>1.6954073050068144E-3</v>
      </c>
    </row>
    <row r="56" spans="1:15" ht="17" thickBot="1">
      <c r="A56" s="67" t="s">
        <v>94</v>
      </c>
      <c r="B56" s="67" t="s">
        <v>73</v>
      </c>
      <c r="C56" s="104" t="s">
        <v>60</v>
      </c>
      <c r="D56" s="11">
        <f>Table3[[#This Row],[Residential CLM $ Collected]]+Table3[[#This Row],[Column1]]</f>
        <v>113427.126</v>
      </c>
      <c r="E56" s="13">
        <f>Table3[[#This Row],[CLM $ Collected ]]/'1.) CLM Reference'!$B$4</f>
        <v>3.5974759152799301E-3</v>
      </c>
      <c r="F56" s="8">
        <f>Table3[[#This Row],[Residential Incentive Disbursements]]+Table3[[#This Row],[C&amp;I Incentive Disbursements]]</f>
        <v>94462.49</v>
      </c>
      <c r="G56" s="13">
        <f>Table3[[#This Row],[Incentive Disbursements]]/'1.) CLM Reference'!$B$5</f>
        <v>3.5797980276453542E-3</v>
      </c>
      <c r="H56" s="61">
        <v>95772.906000000003</v>
      </c>
      <c r="I56" s="62">
        <f>Table3[[#This Row],[CLM $ Collected ]]/'1.) CLM Reference'!$B$4</f>
        <v>3.5974759152799301E-3</v>
      </c>
      <c r="J56" s="63">
        <v>83832.08</v>
      </c>
      <c r="K56" s="62">
        <f>Table3[[#This Row],[Incentive Disbursements]]/'1.) CLM Reference'!$B$5</f>
        <v>3.5797980276453542E-3</v>
      </c>
      <c r="L56" s="61">
        <v>17654.22</v>
      </c>
      <c r="M56" s="64">
        <f>Table3[[#This Row],[CLM $ Collected ]]/'1.) CLM Reference'!$B$4</f>
        <v>3.5974759152799301E-3</v>
      </c>
      <c r="N56" s="63">
        <v>10630.41</v>
      </c>
      <c r="O56" s="65">
        <f>Table3[[#This Row],[Incentive Disbursements]]/'1.) CLM Reference'!$B$5</f>
        <v>3.5797980276453542E-3</v>
      </c>
    </row>
    <row r="57" spans="1:15" ht="17" thickBot="1">
      <c r="A57" s="67" t="s">
        <v>94</v>
      </c>
      <c r="B57" s="67" t="s">
        <v>230</v>
      </c>
      <c r="C57" s="104" t="s">
        <v>60</v>
      </c>
      <c r="D57" s="11">
        <f>Table3[[#This Row],[Residential CLM $ Collected]]+Table3[[#This Row],[Column1]]</f>
        <v>42.822000000000003</v>
      </c>
      <c r="E57" s="13">
        <f>Table3[[#This Row],[CLM $ Collected ]]/'1.) CLM Reference'!$B$4</f>
        <v>1.3581505507255572E-6</v>
      </c>
      <c r="F57" s="8">
        <f>Table3[[#This Row],[Residential Incentive Disbursements]]+Table3[[#This Row],[C&amp;I Incentive Disbursements]]</f>
        <v>0</v>
      </c>
      <c r="G57" s="13">
        <f>Table3[[#This Row],[Incentive Disbursements]]/'1.) CLM Reference'!$B$5</f>
        <v>0</v>
      </c>
      <c r="H57" s="30">
        <v>42.822000000000003</v>
      </c>
      <c r="I57" s="31">
        <f>Table3[[#This Row],[CLM $ Collected ]]/'1.) CLM Reference'!$B$4</f>
        <v>1.3581505507255572E-6</v>
      </c>
      <c r="J57" s="32">
        <v>0</v>
      </c>
      <c r="K57" s="31">
        <f>Table3[[#This Row],[Incentive Disbursements]]/'1.) CLM Reference'!$B$5</f>
        <v>0</v>
      </c>
      <c r="L57" s="30">
        <v>0</v>
      </c>
      <c r="M57" s="48">
        <f>Table3[[#This Row],[CLM $ Collected ]]/'1.) CLM Reference'!$B$4</f>
        <v>1.3581505507255572E-6</v>
      </c>
      <c r="N57" s="32">
        <v>0</v>
      </c>
      <c r="O57" s="33">
        <f>Table3[[#This Row],[Incentive Disbursements]]/'1.) CLM Reference'!$B$5</f>
        <v>0</v>
      </c>
    </row>
    <row r="58" spans="1:15" ht="17" thickBot="1">
      <c r="A58" s="67" t="s">
        <v>94</v>
      </c>
      <c r="B58" s="67" t="s">
        <v>59</v>
      </c>
      <c r="C58" s="104" t="s">
        <v>60</v>
      </c>
      <c r="D58" s="11">
        <f>Table3[[#This Row],[Residential CLM $ Collected]]+Table3[[#This Row],[Column1]]</f>
        <v>58.031999999999996</v>
      </c>
      <c r="E58" s="13">
        <f>Table3[[#This Row],[CLM $ Collected ]]/'1.) CLM Reference'!$B$4</f>
        <v>1.8405537518029407E-6</v>
      </c>
      <c r="F58" s="8">
        <f>Table3[[#This Row],[Residential Incentive Disbursements]]+Table3[[#This Row],[C&amp;I Incentive Disbursements]]</f>
        <v>0</v>
      </c>
      <c r="G58" s="13">
        <f>Table3[[#This Row],[Incentive Disbursements]]/'1.) CLM Reference'!$B$5</f>
        <v>0</v>
      </c>
      <c r="H58" s="30">
        <v>0</v>
      </c>
      <c r="I58" s="31">
        <f>Table3[[#This Row],[CLM $ Collected ]]/'1.) CLM Reference'!$B$4</f>
        <v>1.8405537518029407E-6</v>
      </c>
      <c r="J58" s="32">
        <v>0</v>
      </c>
      <c r="K58" s="31">
        <f>Table3[[#This Row],[Incentive Disbursements]]/'1.) CLM Reference'!$B$5</f>
        <v>0</v>
      </c>
      <c r="L58" s="30">
        <v>58.031999999999996</v>
      </c>
      <c r="M58" s="48">
        <f>Table3[[#This Row],[CLM $ Collected ]]/'1.) CLM Reference'!$B$4</f>
        <v>1.8405537518029407E-6</v>
      </c>
      <c r="N58" s="32">
        <v>0</v>
      </c>
      <c r="O58" s="33">
        <f>Table3[[#This Row],[Incentive Disbursements]]/'1.) CLM Reference'!$B$5</f>
        <v>0</v>
      </c>
    </row>
    <row r="59" spans="1:15" ht="17" thickBot="1">
      <c r="A59" s="67" t="s">
        <v>95</v>
      </c>
      <c r="B59" s="67" t="s">
        <v>73</v>
      </c>
      <c r="C59" s="104" t="s">
        <v>60</v>
      </c>
      <c r="D59" s="11">
        <f>Table3[[#This Row],[Residential CLM $ Collected]]+Table3[[#This Row],[Column1]]</f>
        <v>164610.90600000002</v>
      </c>
      <c r="E59" s="13">
        <f>Table3[[#This Row],[CLM $ Collected ]]/'1.) CLM Reference'!$B$4</f>
        <v>5.2208302423831891E-3</v>
      </c>
      <c r="F59" s="8">
        <f>Table3[[#This Row],[Residential Incentive Disbursements]]+Table3[[#This Row],[C&amp;I Incentive Disbursements]]</f>
        <v>119036.2</v>
      </c>
      <c r="G59" s="13">
        <f>Table3[[#This Row],[Incentive Disbursements]]/'1.) CLM Reference'!$B$5</f>
        <v>4.5110557002932903E-3</v>
      </c>
      <c r="H59" s="30">
        <v>136169.99400000001</v>
      </c>
      <c r="I59" s="31">
        <f>Table3[[#This Row],[CLM $ Collected ]]/'1.) CLM Reference'!$B$4</f>
        <v>5.2208302423831891E-3</v>
      </c>
      <c r="J59" s="32">
        <v>27690.26</v>
      </c>
      <c r="K59" s="31">
        <f>Table3[[#This Row],[Incentive Disbursements]]/'1.) CLM Reference'!$B$5</f>
        <v>4.5110557002932903E-3</v>
      </c>
      <c r="L59" s="30">
        <v>28440.912</v>
      </c>
      <c r="M59" s="48">
        <f>Table3[[#This Row],[CLM $ Collected ]]/'1.) CLM Reference'!$B$4</f>
        <v>5.2208302423831891E-3</v>
      </c>
      <c r="N59" s="32">
        <v>91345.94</v>
      </c>
      <c r="O59" s="33">
        <f>Table3[[#This Row],[Incentive Disbursements]]/'1.) CLM Reference'!$B$5</f>
        <v>4.5110557002932903E-3</v>
      </c>
    </row>
    <row r="60" spans="1:15" ht="17" thickBot="1">
      <c r="A60" s="67" t="s">
        <v>95</v>
      </c>
      <c r="B60" s="67" t="s">
        <v>124</v>
      </c>
      <c r="C60" s="104" t="s">
        <v>60</v>
      </c>
      <c r="D60" s="11">
        <f>Table3[[#This Row],[Residential CLM $ Collected]]+Table3[[#This Row],[Column1]]</f>
        <v>40.103999999999999</v>
      </c>
      <c r="E60" s="13">
        <f>Table3[[#This Row],[CLM $ Collected ]]/'1.) CLM Reference'!$B$4</f>
        <v>1.271945955030072E-6</v>
      </c>
      <c r="F60" s="8">
        <f>Table3[[#This Row],[Residential Incentive Disbursements]]+Table3[[#This Row],[C&amp;I Incentive Disbursements]]</f>
        <v>0</v>
      </c>
      <c r="G60" s="13">
        <f>Table3[[#This Row],[Incentive Disbursements]]/'1.) CLM Reference'!$B$5</f>
        <v>0</v>
      </c>
      <c r="H60" s="30">
        <v>40.103999999999999</v>
      </c>
      <c r="I60" s="31">
        <f>Table3[[#This Row],[CLM $ Collected ]]/'1.) CLM Reference'!$B$4</f>
        <v>1.271945955030072E-6</v>
      </c>
      <c r="J60" s="32">
        <v>0</v>
      </c>
      <c r="K60" s="31">
        <f>Table3[[#This Row],[Incentive Disbursements]]/'1.) CLM Reference'!$B$5</f>
        <v>0</v>
      </c>
      <c r="L60" s="30">
        <v>0</v>
      </c>
      <c r="M60" s="48">
        <f>Table3[[#This Row],[CLM $ Collected ]]/'1.) CLM Reference'!$B$4</f>
        <v>1.271945955030072E-6</v>
      </c>
      <c r="N60" s="32">
        <v>0</v>
      </c>
      <c r="O60" s="33">
        <f>Table3[[#This Row],[Incentive Disbursements]]/'1.) CLM Reference'!$B$5</f>
        <v>0</v>
      </c>
    </row>
    <row r="61" spans="1:15" ht="17" thickBot="1">
      <c r="A61" s="67" t="s">
        <v>96</v>
      </c>
      <c r="B61" s="67" t="s">
        <v>73</v>
      </c>
      <c r="C61" s="104" t="s">
        <v>60</v>
      </c>
      <c r="D61" s="11">
        <f>Table3[[#This Row],[Residential CLM $ Collected]]+Table3[[#This Row],[Column1]]</f>
        <v>88890.99</v>
      </c>
      <c r="E61" s="13">
        <f>Table3[[#This Row],[CLM $ Collected ]]/'1.) CLM Reference'!$B$4</f>
        <v>2.8192832427966935E-3</v>
      </c>
      <c r="F61" s="8">
        <f>Table3[[#This Row],[Residential Incentive Disbursements]]+Table3[[#This Row],[C&amp;I Incentive Disbursements]]</f>
        <v>27586.05</v>
      </c>
      <c r="G61" s="13">
        <f>Table3[[#This Row],[Incentive Disbursements]]/'1.) CLM Reference'!$B$5</f>
        <v>1.0454148242389769E-3</v>
      </c>
      <c r="H61" s="30">
        <v>69957.774000000005</v>
      </c>
      <c r="I61" s="31">
        <f>Table3[[#This Row],[CLM $ Collected ]]/'1.) CLM Reference'!$B$4</f>
        <v>2.8192832427966935E-3</v>
      </c>
      <c r="J61" s="32">
        <v>26172.05</v>
      </c>
      <c r="K61" s="31">
        <f>Table3[[#This Row],[Incentive Disbursements]]/'1.) CLM Reference'!$B$5</f>
        <v>1.0454148242389769E-3</v>
      </c>
      <c r="L61" s="30">
        <v>18933.216</v>
      </c>
      <c r="M61" s="48">
        <f>Table3[[#This Row],[CLM $ Collected ]]/'1.) CLM Reference'!$B$4</f>
        <v>2.8192832427966935E-3</v>
      </c>
      <c r="N61" s="32">
        <v>1414</v>
      </c>
      <c r="O61" s="33">
        <f>Table3[[#This Row],[Incentive Disbursements]]/'1.) CLM Reference'!$B$5</f>
        <v>1.0454148242389769E-3</v>
      </c>
    </row>
    <row r="62" spans="1:15" ht="17" thickBot="1">
      <c r="A62" s="67" t="s">
        <v>96</v>
      </c>
      <c r="B62" s="67" t="s">
        <v>124</v>
      </c>
      <c r="C62" s="104" t="s">
        <v>60</v>
      </c>
      <c r="D62" s="11">
        <f>Table3[[#This Row],[Residential CLM $ Collected]]+Table3[[#This Row],[Column1]]</f>
        <v>294.66000000000003</v>
      </c>
      <c r="E62" s="13">
        <f>Table3[[#This Row],[CLM $ Collected ]]/'1.) CLM Reference'!$B$4</f>
        <v>9.3454915995701432E-6</v>
      </c>
      <c r="F62" s="8">
        <f>Table3[[#This Row],[Residential Incentive Disbursements]]+Table3[[#This Row],[C&amp;I Incentive Disbursements]]</f>
        <v>0</v>
      </c>
      <c r="G62" s="13">
        <f>Table3[[#This Row],[Incentive Disbursements]]/'1.) CLM Reference'!$B$5</f>
        <v>0</v>
      </c>
      <c r="H62" s="30">
        <v>294.66000000000003</v>
      </c>
      <c r="I62" s="31">
        <f>Table3[[#This Row],[CLM $ Collected ]]/'1.) CLM Reference'!$B$4</f>
        <v>9.3454915995701432E-6</v>
      </c>
      <c r="J62" s="32">
        <v>0</v>
      </c>
      <c r="K62" s="31">
        <f>Table3[[#This Row],[Incentive Disbursements]]/'1.) CLM Reference'!$B$5</f>
        <v>0</v>
      </c>
      <c r="L62" s="30">
        <v>0</v>
      </c>
      <c r="M62" s="48">
        <f>Table3[[#This Row],[CLM $ Collected ]]/'1.) CLM Reference'!$B$4</f>
        <v>9.3454915995701432E-6</v>
      </c>
      <c r="N62" s="32">
        <v>0</v>
      </c>
      <c r="O62" s="33">
        <f>Table3[[#This Row],[Incentive Disbursements]]/'1.) CLM Reference'!$B$5</f>
        <v>0</v>
      </c>
    </row>
    <row r="63" spans="1:15" ht="17" thickBot="1">
      <c r="A63" s="67" t="s">
        <v>97</v>
      </c>
      <c r="B63" s="67" t="s">
        <v>73</v>
      </c>
      <c r="C63" s="104" t="s">
        <v>60</v>
      </c>
      <c r="D63" s="11">
        <f>Table3[[#This Row],[Residential CLM $ Collected]]+Table3[[#This Row],[Column1]]</f>
        <v>87400.002000000008</v>
      </c>
      <c r="E63" s="13">
        <f>Table3[[#This Row],[CLM $ Collected ]]/'1.) CLM Reference'!$B$4</f>
        <v>2.7719947888868992E-3</v>
      </c>
      <c r="F63" s="8">
        <f>Table3[[#This Row],[Residential Incentive Disbursements]]+Table3[[#This Row],[C&amp;I Incentive Disbursements]]</f>
        <v>77423.98</v>
      </c>
      <c r="G63" s="13">
        <f>Table3[[#This Row],[Incentive Disbursements]]/'1.) CLM Reference'!$B$5</f>
        <v>2.9340980837627012E-3</v>
      </c>
      <c r="H63" s="30">
        <v>78102.744000000006</v>
      </c>
      <c r="I63" s="31">
        <f>Table3[[#This Row],[CLM $ Collected ]]/'1.) CLM Reference'!$B$4</f>
        <v>2.7719947888868992E-3</v>
      </c>
      <c r="J63" s="32">
        <v>15808.98</v>
      </c>
      <c r="K63" s="31">
        <f>Table3[[#This Row],[Incentive Disbursements]]/'1.) CLM Reference'!$B$5</f>
        <v>2.9340980837627012E-3</v>
      </c>
      <c r="L63" s="30">
        <v>9297.2579999999998</v>
      </c>
      <c r="M63" s="48">
        <f>Table3[[#This Row],[CLM $ Collected ]]/'1.) CLM Reference'!$B$4</f>
        <v>2.7719947888868992E-3</v>
      </c>
      <c r="N63" s="32">
        <v>61615</v>
      </c>
      <c r="O63" s="33">
        <f>Table3[[#This Row],[Incentive Disbursements]]/'1.) CLM Reference'!$B$5</f>
        <v>2.9340980837627012E-3</v>
      </c>
    </row>
    <row r="64" spans="1:15" ht="17" thickBot="1">
      <c r="A64" s="67" t="s">
        <v>98</v>
      </c>
      <c r="B64" s="67" t="s">
        <v>73</v>
      </c>
      <c r="C64" s="104" t="s">
        <v>60</v>
      </c>
      <c r="D64" s="11">
        <f>Table3[[#This Row],[Residential CLM $ Collected]]+Table3[[#This Row],[Column1]]</f>
        <v>87874.937999999995</v>
      </c>
      <c r="E64" s="13">
        <f>Table3[[#This Row],[CLM $ Collected ]]/'1.) CLM Reference'!$B$4</f>
        <v>2.7870579477762406E-3</v>
      </c>
      <c r="F64" s="8">
        <f>Table3[[#This Row],[Residential Incentive Disbursements]]+Table3[[#This Row],[C&amp;I Incentive Disbursements]]</f>
        <v>164716.45000000001</v>
      </c>
      <c r="G64" s="13">
        <f>Table3[[#This Row],[Incentive Disbursements]]/'1.) CLM Reference'!$B$5</f>
        <v>6.2421774275772807E-3</v>
      </c>
      <c r="H64" s="30">
        <v>77120.843999999997</v>
      </c>
      <c r="I64" s="31">
        <f>Table3[[#This Row],[CLM $ Collected ]]/'1.) CLM Reference'!$B$4</f>
        <v>2.7870579477762406E-3</v>
      </c>
      <c r="J64" s="32">
        <v>62858.45</v>
      </c>
      <c r="K64" s="31">
        <f>Table3[[#This Row],[Incentive Disbursements]]/'1.) CLM Reference'!$B$5</f>
        <v>6.2421774275772807E-3</v>
      </c>
      <c r="L64" s="30">
        <v>10754.093999999999</v>
      </c>
      <c r="M64" s="48">
        <f>Table3[[#This Row],[CLM $ Collected ]]/'1.) CLM Reference'!$B$4</f>
        <v>2.7870579477762406E-3</v>
      </c>
      <c r="N64" s="32">
        <v>101858</v>
      </c>
      <c r="O64" s="33">
        <f>Table3[[#This Row],[Incentive Disbursements]]/'1.) CLM Reference'!$B$5</f>
        <v>6.2421774275772807E-3</v>
      </c>
    </row>
    <row r="65" spans="1:15" ht="17" thickBot="1">
      <c r="A65" s="67" t="s">
        <v>98</v>
      </c>
      <c r="B65" s="67" t="s">
        <v>112</v>
      </c>
      <c r="C65" s="104" t="s">
        <v>60</v>
      </c>
      <c r="D65" s="11">
        <f>Table3[[#This Row],[Residential CLM $ Collected]]+Table3[[#This Row],[Column1]]</f>
        <v>9.6780000000000008</v>
      </c>
      <c r="E65" s="13">
        <f>Table3[[#This Row],[CLM $ Collected ]]/'1.) CLM Reference'!$B$4</f>
        <v>3.0694925575456408E-7</v>
      </c>
      <c r="F65" s="8">
        <f>Table3[[#This Row],[Residential Incentive Disbursements]]+Table3[[#This Row],[C&amp;I Incentive Disbursements]]</f>
        <v>0</v>
      </c>
      <c r="G65" s="13">
        <f>Table3[[#This Row],[Incentive Disbursements]]/'1.) CLM Reference'!$B$5</f>
        <v>0</v>
      </c>
      <c r="H65" s="30">
        <v>9.6780000000000008</v>
      </c>
      <c r="I65" s="31">
        <f>Table3[[#This Row],[CLM $ Collected ]]/'1.) CLM Reference'!$B$4</f>
        <v>3.0694925575456408E-7</v>
      </c>
      <c r="J65" s="32">
        <v>0</v>
      </c>
      <c r="K65" s="31">
        <f>Table3[[#This Row],[Incentive Disbursements]]/'1.) CLM Reference'!$B$5</f>
        <v>0</v>
      </c>
      <c r="L65" s="30">
        <v>0</v>
      </c>
      <c r="M65" s="48">
        <f>Table3[[#This Row],[CLM $ Collected ]]/'1.) CLM Reference'!$B$4</f>
        <v>3.0694925575456408E-7</v>
      </c>
      <c r="N65" s="32">
        <v>0</v>
      </c>
      <c r="O65" s="33">
        <f>Table3[[#This Row],[Incentive Disbursements]]/'1.) CLM Reference'!$B$5</f>
        <v>0</v>
      </c>
    </row>
    <row r="66" spans="1:15" ht="17" thickBot="1">
      <c r="A66" s="67" t="s">
        <v>98</v>
      </c>
      <c r="B66" s="67" t="s">
        <v>124</v>
      </c>
      <c r="C66" s="104" t="s">
        <v>60</v>
      </c>
      <c r="D66" s="11">
        <f>Table3[[#This Row],[Residential CLM $ Collected]]+Table3[[#This Row],[Column1]]</f>
        <v>141.04199999999997</v>
      </c>
      <c r="E66" s="13">
        <f>Table3[[#This Row],[CLM $ Collected ]]/'1.) CLM Reference'!$B$4</f>
        <v>4.4733144172489372E-6</v>
      </c>
      <c r="F66" s="8">
        <f>Table3[[#This Row],[Residential Incentive Disbursements]]+Table3[[#This Row],[C&amp;I Incentive Disbursements]]</f>
        <v>0</v>
      </c>
      <c r="G66" s="13">
        <f>Table3[[#This Row],[Incentive Disbursements]]/'1.) CLM Reference'!$B$5</f>
        <v>0</v>
      </c>
      <c r="H66" s="30">
        <v>66.971999999999994</v>
      </c>
      <c r="I66" s="31">
        <f>Table3[[#This Row],[CLM $ Collected ]]/'1.) CLM Reference'!$B$4</f>
        <v>4.4733144172489372E-6</v>
      </c>
      <c r="J66" s="32">
        <v>0</v>
      </c>
      <c r="K66" s="31">
        <f>Table3[[#This Row],[Incentive Disbursements]]/'1.) CLM Reference'!$B$5</f>
        <v>0</v>
      </c>
      <c r="L66" s="30">
        <v>74.069999999999993</v>
      </c>
      <c r="M66" s="48">
        <f>Table3[[#This Row],[CLM $ Collected ]]/'1.) CLM Reference'!$B$4</f>
        <v>4.4733144172489372E-6</v>
      </c>
      <c r="N66" s="32">
        <v>0</v>
      </c>
      <c r="O66" s="33">
        <f>Table3[[#This Row],[Incentive Disbursements]]/'1.) CLM Reference'!$B$5</f>
        <v>0</v>
      </c>
    </row>
    <row r="67" spans="1:15" ht="17" thickBot="1">
      <c r="A67" s="67" t="s">
        <v>99</v>
      </c>
      <c r="B67" s="67" t="s">
        <v>73</v>
      </c>
      <c r="C67" s="104" t="s">
        <v>60</v>
      </c>
      <c r="D67" s="11">
        <f>Table3[[#This Row],[Residential CLM $ Collected]]+Table3[[#This Row],[Column1]]</f>
        <v>48590.945999999996</v>
      </c>
      <c r="E67" s="13">
        <f>Table3[[#This Row],[CLM $ Collected ]]/'1.) CLM Reference'!$B$4</f>
        <v>1.5411195196435431E-3</v>
      </c>
      <c r="F67" s="8">
        <f>Table3[[#This Row],[Residential Incentive Disbursements]]+Table3[[#This Row],[C&amp;I Incentive Disbursements]]</f>
        <v>55913.86</v>
      </c>
      <c r="G67" s="13">
        <f>Table3[[#This Row],[Incentive Disbursements]]/'1.) CLM Reference'!$B$5</f>
        <v>2.1189397584802016E-3</v>
      </c>
      <c r="H67" s="30">
        <v>33104.928</v>
      </c>
      <c r="I67" s="31">
        <f>Table3[[#This Row],[CLM $ Collected ]]/'1.) CLM Reference'!$B$4</f>
        <v>1.5411195196435431E-3</v>
      </c>
      <c r="J67" s="32">
        <v>51924.86</v>
      </c>
      <c r="K67" s="31">
        <f>Table3[[#This Row],[Incentive Disbursements]]/'1.) CLM Reference'!$B$5</f>
        <v>2.1189397584802016E-3</v>
      </c>
      <c r="L67" s="30">
        <v>15486.018</v>
      </c>
      <c r="M67" s="48">
        <f>Table3[[#This Row],[CLM $ Collected ]]/'1.) CLM Reference'!$B$4</f>
        <v>1.5411195196435431E-3</v>
      </c>
      <c r="N67" s="32">
        <v>3989</v>
      </c>
      <c r="O67" s="33">
        <f>Table3[[#This Row],[Incentive Disbursements]]/'1.) CLM Reference'!$B$5</f>
        <v>2.1189397584802016E-3</v>
      </c>
    </row>
    <row r="68" spans="1:15" ht="17" thickBot="1">
      <c r="A68" s="67" t="s">
        <v>99</v>
      </c>
      <c r="B68" s="67" t="s">
        <v>124</v>
      </c>
      <c r="C68" s="104" t="s">
        <v>60</v>
      </c>
      <c r="D68" s="11">
        <f>Table3[[#This Row],[Residential CLM $ Collected]]+Table3[[#This Row],[Column1]]</f>
        <v>231.666</v>
      </c>
      <c r="E68" s="13">
        <f>Table3[[#This Row],[CLM $ Collected ]]/'1.) CLM Reference'!$B$4</f>
        <v>7.3475621289147384E-6</v>
      </c>
      <c r="F68" s="8">
        <f>Table3[[#This Row],[Residential Incentive Disbursements]]+Table3[[#This Row],[C&amp;I Incentive Disbursements]]</f>
        <v>0</v>
      </c>
      <c r="G68" s="13">
        <f>Table3[[#This Row],[Incentive Disbursements]]/'1.) CLM Reference'!$B$5</f>
        <v>0</v>
      </c>
      <c r="H68" s="30">
        <v>231.666</v>
      </c>
      <c r="I68" s="31">
        <f>Table3[[#This Row],[CLM $ Collected ]]/'1.) CLM Reference'!$B$4</f>
        <v>7.3475621289147384E-6</v>
      </c>
      <c r="J68" s="32">
        <v>0</v>
      </c>
      <c r="K68" s="31">
        <f>Table3[[#This Row],[Incentive Disbursements]]/'1.) CLM Reference'!$B$5</f>
        <v>0</v>
      </c>
      <c r="L68" s="30">
        <v>0</v>
      </c>
      <c r="M68" s="48">
        <f>Table3[[#This Row],[CLM $ Collected ]]/'1.) CLM Reference'!$B$4</f>
        <v>7.3475621289147384E-6</v>
      </c>
      <c r="N68" s="32">
        <v>0</v>
      </c>
      <c r="O68" s="33">
        <f>Table3[[#This Row],[Incentive Disbursements]]/'1.) CLM Reference'!$B$5</f>
        <v>0</v>
      </c>
    </row>
    <row r="69" spans="1:15" ht="17" thickBot="1">
      <c r="A69" s="67" t="s">
        <v>100</v>
      </c>
      <c r="B69" s="67" t="s">
        <v>73</v>
      </c>
      <c r="C69" s="104" t="s">
        <v>76</v>
      </c>
      <c r="D69" s="11">
        <f>Table3[[#This Row],[Residential CLM $ Collected]]+Table3[[#This Row],[Column1]]</f>
        <v>102623.54400000001</v>
      </c>
      <c r="E69" s="13">
        <f>Table3[[#This Row],[CLM $ Collected ]]/'1.) CLM Reference'!$B$4</f>
        <v>3.2548274905657947E-3</v>
      </c>
      <c r="F69" s="8">
        <f>Table3[[#This Row],[Residential Incentive Disbursements]]+Table3[[#This Row],[C&amp;I Incentive Disbursements]]</f>
        <v>35595.089999999997</v>
      </c>
      <c r="G69" s="13">
        <f>Table3[[#This Row],[Incentive Disbursements]]/'1.) CLM Reference'!$B$5</f>
        <v>1.3489294319455145E-3</v>
      </c>
      <c r="H69" s="30">
        <v>80389.320000000007</v>
      </c>
      <c r="I69" s="31">
        <f>Table3[[#This Row],[CLM $ Collected ]]/'1.) CLM Reference'!$B$4</f>
        <v>3.2548274905657947E-3</v>
      </c>
      <c r="J69" s="32">
        <v>20275.09</v>
      </c>
      <c r="K69" s="31">
        <f>Table3[[#This Row],[Incentive Disbursements]]/'1.) CLM Reference'!$B$5</f>
        <v>1.3489294319455145E-3</v>
      </c>
      <c r="L69" s="30">
        <v>22234.223999999998</v>
      </c>
      <c r="M69" s="48">
        <f>Table3[[#This Row],[CLM $ Collected ]]/'1.) CLM Reference'!$B$4</f>
        <v>3.2548274905657947E-3</v>
      </c>
      <c r="N69" s="32">
        <v>15320</v>
      </c>
      <c r="O69" s="33">
        <f>Table3[[#This Row],[Incentive Disbursements]]/'1.) CLM Reference'!$B$5</f>
        <v>1.3489294319455145E-3</v>
      </c>
    </row>
    <row r="70" spans="1:15" ht="17" thickBot="1">
      <c r="A70" s="67" t="s">
        <v>100</v>
      </c>
      <c r="B70" s="67" t="s">
        <v>124</v>
      </c>
      <c r="C70" s="104" t="s">
        <v>76</v>
      </c>
      <c r="D70" s="11">
        <f>Table3[[#This Row],[Residential CLM $ Collected]]+Table3[[#This Row],[Column1]]</f>
        <v>93.414000000000001</v>
      </c>
      <c r="E70" s="13">
        <f>Table3[[#This Row],[CLM $ Collected ]]/'1.) CLM Reference'!$B$4</f>
        <v>2.9627358728101723E-6</v>
      </c>
      <c r="F70" s="8">
        <f>Table3[[#This Row],[Residential Incentive Disbursements]]+Table3[[#This Row],[C&amp;I Incentive Disbursements]]</f>
        <v>0</v>
      </c>
      <c r="G70" s="13">
        <f>Table3[[#This Row],[Incentive Disbursements]]/'1.) CLM Reference'!$B$5</f>
        <v>0</v>
      </c>
      <c r="H70" s="30">
        <v>93.414000000000001</v>
      </c>
      <c r="I70" s="31">
        <f>Table3[[#This Row],[CLM $ Collected ]]/'1.) CLM Reference'!$B$4</f>
        <v>2.9627358728101723E-6</v>
      </c>
      <c r="J70" s="32">
        <v>0</v>
      </c>
      <c r="K70" s="31">
        <f>Table3[[#This Row],[Incentive Disbursements]]/'1.) CLM Reference'!$B$5</f>
        <v>0</v>
      </c>
      <c r="L70" s="30">
        <v>0</v>
      </c>
      <c r="M70" s="48">
        <f>Table3[[#This Row],[CLM $ Collected ]]/'1.) CLM Reference'!$B$4</f>
        <v>2.9627358728101723E-6</v>
      </c>
      <c r="N70" s="32">
        <v>0</v>
      </c>
      <c r="O70" s="33">
        <f>Table3[[#This Row],[Incentive Disbursements]]/'1.) CLM Reference'!$B$5</f>
        <v>0</v>
      </c>
    </row>
    <row r="71" spans="1:15" ht="17" thickBot="1">
      <c r="A71" s="67" t="s">
        <v>250</v>
      </c>
      <c r="B71" s="67" t="s">
        <v>73</v>
      </c>
      <c r="C71" s="104" t="s">
        <v>60</v>
      </c>
      <c r="D71" s="11">
        <f>Table3[[#This Row],[Residential CLM $ Collected]]+Table3[[#This Row],[Column1]]</f>
        <v>29076.612000000001</v>
      </c>
      <c r="E71" s="13">
        <f>Table3[[#This Row],[CLM $ Collected ]]/'1.) CLM Reference'!$B$4</f>
        <v>9.2219925741519188E-4</v>
      </c>
      <c r="F71" s="8">
        <f>Table3[[#This Row],[Residential Incentive Disbursements]]+Table3[[#This Row],[C&amp;I Incentive Disbursements]]</f>
        <v>903.82999999999993</v>
      </c>
      <c r="G71" s="13">
        <f>Table3[[#This Row],[Incentive Disbursements]]/'1.) CLM Reference'!$B$5</f>
        <v>3.4251996229685458E-5</v>
      </c>
      <c r="H71" s="30">
        <v>26894.106</v>
      </c>
      <c r="I71" s="31">
        <f>Table3[[#This Row],[CLM $ Collected ]]/'1.) CLM Reference'!$B$4</f>
        <v>9.2219925741519188E-4</v>
      </c>
      <c r="J71" s="32">
        <v>383.83</v>
      </c>
      <c r="K71" s="31">
        <f>Table3[[#This Row],[Incentive Disbursements]]/'1.) CLM Reference'!$B$5</f>
        <v>3.4251996229685458E-5</v>
      </c>
      <c r="L71" s="30">
        <v>2182.5059999999999</v>
      </c>
      <c r="M71" s="48">
        <f>Table3[[#This Row],[CLM $ Collected ]]/'1.) CLM Reference'!$B$4</f>
        <v>9.2219925741519188E-4</v>
      </c>
      <c r="N71" s="32">
        <v>520</v>
      </c>
      <c r="O71" s="33">
        <f>Table3[[#This Row],[Incentive Disbursements]]/'1.) CLM Reference'!$B$5</f>
        <v>3.4251996229685458E-5</v>
      </c>
    </row>
    <row r="72" spans="1:15" ht="17" thickBot="1">
      <c r="A72" s="67" t="s">
        <v>250</v>
      </c>
      <c r="B72" s="67" t="s">
        <v>112</v>
      </c>
      <c r="C72" s="104" t="s">
        <v>60</v>
      </c>
      <c r="D72" s="11">
        <f>Table3[[#This Row],[Residential CLM $ Collected]]+Table3[[#This Row],[Column1]]</f>
        <v>43.103999999999999</v>
      </c>
      <c r="E72" s="13">
        <f>Table3[[#This Row],[CLM $ Collected ]]/'1.) CLM Reference'!$B$4</f>
        <v>1.3670945154003646E-6</v>
      </c>
      <c r="F72" s="8">
        <f>Table3[[#This Row],[Residential Incentive Disbursements]]+Table3[[#This Row],[C&amp;I Incentive Disbursements]]</f>
        <v>0</v>
      </c>
      <c r="G72" s="13">
        <f>Table3[[#This Row],[Incentive Disbursements]]/'1.) CLM Reference'!$B$5</f>
        <v>0</v>
      </c>
      <c r="H72" s="30">
        <v>43.103999999999999</v>
      </c>
      <c r="I72" s="31">
        <f>Table3[[#This Row],[CLM $ Collected ]]/'1.) CLM Reference'!$B$4</f>
        <v>1.3670945154003646E-6</v>
      </c>
      <c r="J72" s="32">
        <v>0</v>
      </c>
      <c r="K72" s="31">
        <f>Table3[[#This Row],[Incentive Disbursements]]/'1.) CLM Reference'!$B$5</f>
        <v>0</v>
      </c>
      <c r="L72" s="30">
        <v>0</v>
      </c>
      <c r="M72" s="48">
        <f>Table3[[#This Row],[CLM $ Collected ]]/'1.) CLM Reference'!$B$4</f>
        <v>1.3670945154003646E-6</v>
      </c>
      <c r="N72" s="32">
        <v>0</v>
      </c>
      <c r="O72" s="33">
        <f>Table3[[#This Row],[Incentive Disbursements]]/'1.) CLM Reference'!$B$5</f>
        <v>0</v>
      </c>
    </row>
    <row r="73" spans="1:15" ht="17" thickBot="1">
      <c r="A73" s="67" t="s">
        <v>101</v>
      </c>
      <c r="B73" s="67" t="s">
        <v>73</v>
      </c>
      <c r="C73" s="104" t="s">
        <v>76</v>
      </c>
      <c r="D73" s="11">
        <f>Table3[[#This Row],[Residential CLM $ Collected]]+Table3[[#This Row],[Column1]]</f>
        <v>79302.762000000002</v>
      </c>
      <c r="E73" s="13">
        <f>Table3[[#This Row],[CLM $ Collected ]]/'1.) CLM Reference'!$B$4</f>
        <v>2.5151812125626498E-3</v>
      </c>
      <c r="F73" s="8">
        <f>Table3[[#This Row],[Residential Incentive Disbursements]]+Table3[[#This Row],[C&amp;I Incentive Disbursements]]</f>
        <v>206554.84000000003</v>
      </c>
      <c r="G73" s="13">
        <f>Table3[[#This Row],[Incentive Disbursements]]/'1.) CLM Reference'!$B$5</f>
        <v>7.8277060961721608E-3</v>
      </c>
      <c r="H73" s="30">
        <v>57380.586000000003</v>
      </c>
      <c r="I73" s="31">
        <f>Table3[[#This Row],[CLM $ Collected ]]/'1.) CLM Reference'!$B$4</f>
        <v>2.5151812125626498E-3</v>
      </c>
      <c r="J73" s="32">
        <v>189911.26</v>
      </c>
      <c r="K73" s="31">
        <f>Table3[[#This Row],[Incentive Disbursements]]/'1.) CLM Reference'!$B$5</f>
        <v>7.8277060961721608E-3</v>
      </c>
      <c r="L73" s="30">
        <v>21922.175999999999</v>
      </c>
      <c r="M73" s="48">
        <f>Table3[[#This Row],[CLM $ Collected ]]/'1.) CLM Reference'!$B$4</f>
        <v>2.5151812125626498E-3</v>
      </c>
      <c r="N73" s="32">
        <v>16643.580000000002</v>
      </c>
      <c r="O73" s="33">
        <f>Table3[[#This Row],[Incentive Disbursements]]/'1.) CLM Reference'!$B$5</f>
        <v>7.8277060961721608E-3</v>
      </c>
    </row>
    <row r="74" spans="1:15" ht="17" thickBot="1">
      <c r="A74" s="67" t="s">
        <v>102</v>
      </c>
      <c r="B74" s="67" t="s">
        <v>73</v>
      </c>
      <c r="C74" s="104" t="s">
        <v>76</v>
      </c>
      <c r="D74" s="11">
        <f>Table3[[#This Row],[Residential CLM $ Collected]]+Table3[[#This Row],[Column1]]</f>
        <v>88177.74</v>
      </c>
      <c r="E74" s="13">
        <f>Table3[[#This Row],[CLM $ Collected ]]/'1.) CLM Reference'!$B$4</f>
        <v>2.7966616725686563E-3</v>
      </c>
      <c r="F74" s="8">
        <f>Table3[[#This Row],[Residential Incentive Disbursements]]+Table3[[#This Row],[C&amp;I Incentive Disbursements]]</f>
        <v>21415.119999999999</v>
      </c>
      <c r="G74" s="13">
        <f>Table3[[#This Row],[Incentive Disbursements]]/'1.) CLM Reference'!$B$5</f>
        <v>8.1155815750557259E-4</v>
      </c>
      <c r="H74" s="30">
        <v>62856.186000000002</v>
      </c>
      <c r="I74" s="31">
        <f>Table3[[#This Row],[CLM $ Collected ]]/'1.) CLM Reference'!$B$4</f>
        <v>2.7966616725686563E-3</v>
      </c>
      <c r="J74" s="32">
        <v>17515.12</v>
      </c>
      <c r="K74" s="31">
        <f>Table3[[#This Row],[Incentive Disbursements]]/'1.) CLM Reference'!$B$5</f>
        <v>8.1155815750557259E-4</v>
      </c>
      <c r="L74" s="30">
        <v>25321.554</v>
      </c>
      <c r="M74" s="48">
        <f>Table3[[#This Row],[CLM $ Collected ]]/'1.) CLM Reference'!$B$4</f>
        <v>2.7966616725686563E-3</v>
      </c>
      <c r="N74" s="32">
        <v>3900</v>
      </c>
      <c r="O74" s="33">
        <f>Table3[[#This Row],[Incentive Disbursements]]/'1.) CLM Reference'!$B$5</f>
        <v>8.1155815750557259E-4</v>
      </c>
    </row>
    <row r="75" spans="1:15" ht="17" thickBot="1">
      <c r="A75" s="67" t="s">
        <v>103</v>
      </c>
      <c r="B75" s="67" t="s">
        <v>73</v>
      </c>
      <c r="C75" s="104" t="s">
        <v>76</v>
      </c>
      <c r="D75" s="11">
        <f>Table3[[#This Row],[Residential CLM $ Collected]]+Table3[[#This Row],[Column1]]</f>
        <v>59897.046000000002</v>
      </c>
      <c r="E75" s="13">
        <f>Table3[[#This Row],[CLM $ Collected ]]/'1.) CLM Reference'!$B$4</f>
        <v>1.8997058991110651E-3</v>
      </c>
      <c r="F75" s="8">
        <f>Table3[[#This Row],[Residential Incentive Disbursements]]+Table3[[#This Row],[C&amp;I Incentive Disbursements]]</f>
        <v>4166.8099999999995</v>
      </c>
      <c r="G75" s="13">
        <f>Table3[[#This Row],[Incentive Disbursements]]/'1.) CLM Reference'!$B$5</f>
        <v>1.5790752731134798E-4</v>
      </c>
      <c r="H75" s="30">
        <v>46717.536</v>
      </c>
      <c r="I75" s="31">
        <f>Table3[[#This Row],[CLM $ Collected ]]/'1.) CLM Reference'!$B$4</f>
        <v>1.8997058991110651E-3</v>
      </c>
      <c r="J75" s="32">
        <v>2666.81</v>
      </c>
      <c r="K75" s="31">
        <f>Table3[[#This Row],[Incentive Disbursements]]/'1.) CLM Reference'!$B$5</f>
        <v>1.5790752731134798E-4</v>
      </c>
      <c r="L75" s="30">
        <v>13179.51</v>
      </c>
      <c r="M75" s="48">
        <f>Table3[[#This Row],[CLM $ Collected ]]/'1.) CLM Reference'!$B$4</f>
        <v>1.8997058991110651E-3</v>
      </c>
      <c r="N75" s="32">
        <v>1500</v>
      </c>
      <c r="O75" s="33">
        <f>Table3[[#This Row],[Incentive Disbursements]]/'1.) CLM Reference'!$B$5</f>
        <v>1.5790752731134798E-4</v>
      </c>
    </row>
    <row r="76" spans="1:15" ht="17" thickBot="1">
      <c r="A76" s="67" t="s">
        <v>104</v>
      </c>
      <c r="B76" s="67" t="s">
        <v>73</v>
      </c>
      <c r="C76" s="104" t="s">
        <v>76</v>
      </c>
      <c r="D76" s="11">
        <f>Table3[[#This Row],[Residential CLM $ Collected]]+Table3[[#This Row],[Column1]]</f>
        <v>36784.038</v>
      </c>
      <c r="E76" s="13">
        <f>Table3[[#This Row],[CLM $ Collected ]]/'1.) CLM Reference'!$B$4</f>
        <v>1.1666494201020461E-3</v>
      </c>
      <c r="F76" s="8">
        <f>Table3[[#This Row],[Residential Incentive Disbursements]]+Table3[[#This Row],[C&amp;I Incentive Disbursements]]</f>
        <v>9819.67</v>
      </c>
      <c r="G76" s="13">
        <f>Table3[[#This Row],[Incentive Disbursements]]/'1.) CLM Reference'!$B$5</f>
        <v>3.7213115277956633E-4</v>
      </c>
      <c r="H76" s="30">
        <v>28639.925999999999</v>
      </c>
      <c r="I76" s="31">
        <f>Table3[[#This Row],[CLM $ Collected ]]/'1.) CLM Reference'!$B$4</f>
        <v>1.1666494201020461E-3</v>
      </c>
      <c r="J76" s="32">
        <v>759.78</v>
      </c>
      <c r="K76" s="31">
        <f>Table3[[#This Row],[Incentive Disbursements]]/'1.) CLM Reference'!$B$5</f>
        <v>3.7213115277956633E-4</v>
      </c>
      <c r="L76" s="30">
        <v>8144.1120000000001</v>
      </c>
      <c r="M76" s="48">
        <f>Table3[[#This Row],[CLM $ Collected ]]/'1.) CLM Reference'!$B$4</f>
        <v>1.1666494201020461E-3</v>
      </c>
      <c r="N76" s="32">
        <v>9059.89</v>
      </c>
      <c r="O76" s="33">
        <f>Table3[[#This Row],[Incentive Disbursements]]/'1.) CLM Reference'!$B$5</f>
        <v>3.7213115277956633E-4</v>
      </c>
    </row>
    <row r="77" spans="1:15" ht="17" thickBot="1">
      <c r="A77" s="67" t="s">
        <v>105</v>
      </c>
      <c r="B77" s="67" t="s">
        <v>73</v>
      </c>
      <c r="C77" s="104" t="s">
        <v>76</v>
      </c>
      <c r="D77" s="11">
        <f>Table3[[#This Row],[Residential CLM $ Collected]]+Table3[[#This Row],[Column1]]</f>
        <v>96413.82</v>
      </c>
      <c r="E77" s="13">
        <f>Table3[[#This Row],[CLM $ Collected ]]/'1.) CLM Reference'!$B$4</f>
        <v>3.0578787242668427E-3</v>
      </c>
      <c r="F77" s="8">
        <f>Table3[[#This Row],[Residential Incentive Disbursements]]+Table3[[#This Row],[C&amp;I Incentive Disbursements]]</f>
        <v>21919.78</v>
      </c>
      <c r="G77" s="13">
        <f>Table3[[#This Row],[Incentive Disbursements]]/'1.) CLM Reference'!$B$5</f>
        <v>8.3068300666666822E-4</v>
      </c>
      <c r="H77" s="30">
        <v>73920.78</v>
      </c>
      <c r="I77" s="31">
        <f>Table3[[#This Row],[CLM $ Collected ]]/'1.) CLM Reference'!$B$4</f>
        <v>3.0578787242668427E-3</v>
      </c>
      <c r="J77" s="32">
        <v>15684.47</v>
      </c>
      <c r="K77" s="31">
        <f>Table3[[#This Row],[Incentive Disbursements]]/'1.) CLM Reference'!$B$5</f>
        <v>8.3068300666666822E-4</v>
      </c>
      <c r="L77" s="30">
        <v>22493.040000000001</v>
      </c>
      <c r="M77" s="48">
        <f>Table3[[#This Row],[CLM $ Collected ]]/'1.) CLM Reference'!$B$4</f>
        <v>3.0578787242668427E-3</v>
      </c>
      <c r="N77" s="32">
        <v>6235.31</v>
      </c>
      <c r="O77" s="33">
        <f>Table3[[#This Row],[Incentive Disbursements]]/'1.) CLM Reference'!$B$5</f>
        <v>8.3068300666666822E-4</v>
      </c>
    </row>
    <row r="78" spans="1:15" ht="17" thickBot="1">
      <c r="A78" s="67" t="s">
        <v>105</v>
      </c>
      <c r="B78" s="67" t="s">
        <v>112</v>
      </c>
      <c r="C78" s="104" t="s">
        <v>76</v>
      </c>
      <c r="D78" s="11">
        <f>Table3[[#This Row],[Residential CLM $ Collected]]+Table3[[#This Row],[Column1]]</f>
        <v>1.4339999999999999</v>
      </c>
      <c r="E78" s="13">
        <f>Table3[[#This Row],[CLM $ Collected ]]/'1.) CLM Reference'!$B$4</f>
        <v>4.548101185699988E-8</v>
      </c>
      <c r="F78" s="8">
        <f>Table3[[#This Row],[Residential Incentive Disbursements]]+Table3[[#This Row],[C&amp;I Incentive Disbursements]]</f>
        <v>0</v>
      </c>
      <c r="G78" s="13">
        <f>Table3[[#This Row],[Incentive Disbursements]]/'1.) CLM Reference'!$B$5</f>
        <v>0</v>
      </c>
      <c r="H78" s="30">
        <v>0</v>
      </c>
      <c r="I78" s="31">
        <f>Table3[[#This Row],[CLM $ Collected ]]/'1.) CLM Reference'!$B$4</f>
        <v>4.548101185699988E-8</v>
      </c>
      <c r="J78" s="32">
        <v>0</v>
      </c>
      <c r="K78" s="31">
        <f>Table3[[#This Row],[Incentive Disbursements]]/'1.) CLM Reference'!$B$5</f>
        <v>0</v>
      </c>
      <c r="L78" s="30">
        <v>1.4339999999999999</v>
      </c>
      <c r="M78" s="48">
        <f>Table3[[#This Row],[CLM $ Collected ]]/'1.) CLM Reference'!$B$4</f>
        <v>4.548101185699988E-8</v>
      </c>
      <c r="N78" s="32">
        <v>0</v>
      </c>
      <c r="O78" s="33">
        <f>Table3[[#This Row],[Incentive Disbursements]]/'1.) CLM Reference'!$B$5</f>
        <v>0</v>
      </c>
    </row>
    <row r="79" spans="1:15" ht="17" thickBot="1">
      <c r="A79" s="67" t="s">
        <v>106</v>
      </c>
      <c r="B79" s="67" t="s">
        <v>73</v>
      </c>
      <c r="C79" s="104" t="s">
        <v>76</v>
      </c>
      <c r="D79" s="11">
        <f>Table3[[#This Row],[Residential CLM $ Collected]]+Table3[[#This Row],[Column1]]</f>
        <v>50820.12</v>
      </c>
      <c r="E79" s="13">
        <f>Table3[[#This Row],[CLM $ Collected ]]/'1.) CLM Reference'!$B$4</f>
        <v>1.6118204186151722E-3</v>
      </c>
      <c r="F79" s="8">
        <f>Table3[[#This Row],[Residential Incentive Disbursements]]+Table3[[#This Row],[C&amp;I Incentive Disbursements]]</f>
        <v>17417.14</v>
      </c>
      <c r="G79" s="13">
        <f>Table3[[#This Row],[Incentive Disbursements]]/'1.) CLM Reference'!$B$5</f>
        <v>6.6004869678136795E-4</v>
      </c>
      <c r="H79" s="30">
        <v>30240.738000000001</v>
      </c>
      <c r="I79" s="31">
        <f>Table3[[#This Row],[CLM $ Collected ]]/'1.) CLM Reference'!$B$4</f>
        <v>1.6118204186151722E-3</v>
      </c>
      <c r="J79" s="32">
        <v>771.64</v>
      </c>
      <c r="K79" s="31">
        <f>Table3[[#This Row],[Incentive Disbursements]]/'1.) CLM Reference'!$B$5</f>
        <v>6.6004869678136795E-4</v>
      </c>
      <c r="L79" s="30">
        <v>20579.382000000001</v>
      </c>
      <c r="M79" s="48">
        <f>Table3[[#This Row],[CLM $ Collected ]]/'1.) CLM Reference'!$B$4</f>
        <v>1.6118204186151722E-3</v>
      </c>
      <c r="N79" s="32">
        <v>16645.5</v>
      </c>
      <c r="O79" s="33">
        <f>Table3[[#This Row],[Incentive Disbursements]]/'1.) CLM Reference'!$B$5</f>
        <v>6.6004869678136795E-4</v>
      </c>
    </row>
    <row r="80" spans="1:15" ht="17" thickBot="1">
      <c r="A80" s="67" t="s">
        <v>107</v>
      </c>
      <c r="B80" s="67" t="s">
        <v>73</v>
      </c>
      <c r="C80" s="104" t="s">
        <v>76</v>
      </c>
      <c r="D80" s="11">
        <f>Table3[[#This Row],[Residential CLM $ Collected]]+Table3[[#This Row],[Column1]]</f>
        <v>59593.206000000006</v>
      </c>
      <c r="E80" s="13">
        <f>Table3[[#This Row],[CLM $ Collected ]]/'1.) CLM Reference'!$B$4</f>
        <v>1.890069252916762E-3</v>
      </c>
      <c r="F80" s="8">
        <f>Table3[[#This Row],[Residential Incentive Disbursements]]+Table3[[#This Row],[C&amp;I Incentive Disbursements]]</f>
        <v>78580.570000000007</v>
      </c>
      <c r="G80" s="13">
        <f>Table3[[#This Row],[Incentive Disbursements]]/'1.) CLM Reference'!$B$5</f>
        <v>2.9779288000691883E-3</v>
      </c>
      <c r="H80" s="30">
        <v>42050.898000000001</v>
      </c>
      <c r="I80" s="31">
        <f>Table3[[#This Row],[CLM $ Collected ]]/'1.) CLM Reference'!$B$4</f>
        <v>1.890069252916762E-3</v>
      </c>
      <c r="J80" s="32">
        <v>3046.07</v>
      </c>
      <c r="K80" s="31">
        <f>Table3[[#This Row],[Incentive Disbursements]]/'1.) CLM Reference'!$B$5</f>
        <v>2.9779288000691883E-3</v>
      </c>
      <c r="L80" s="30">
        <v>17542.308000000001</v>
      </c>
      <c r="M80" s="48">
        <f>Table3[[#This Row],[CLM $ Collected ]]/'1.) CLM Reference'!$B$4</f>
        <v>1.890069252916762E-3</v>
      </c>
      <c r="N80" s="32">
        <v>75534.5</v>
      </c>
      <c r="O80" s="33">
        <f>Table3[[#This Row],[Incentive Disbursements]]/'1.) CLM Reference'!$B$5</f>
        <v>2.9779288000691883E-3</v>
      </c>
    </row>
    <row r="81" spans="1:15" ht="17" thickBot="1">
      <c r="A81" s="67" t="s">
        <v>108</v>
      </c>
      <c r="B81" s="67" t="s">
        <v>73</v>
      </c>
      <c r="C81" s="104" t="s">
        <v>76</v>
      </c>
      <c r="D81" s="11">
        <f>Table3[[#This Row],[Residential CLM $ Collected]]+Table3[[#This Row],[Column1]]</f>
        <v>52143.402000000002</v>
      </c>
      <c r="E81" s="13">
        <f>Table3[[#This Row],[CLM $ Collected ]]/'1.) CLM Reference'!$B$4</f>
        <v>1.653789877703146E-3</v>
      </c>
      <c r="F81" s="8">
        <f>Table3[[#This Row],[Residential Incentive Disbursements]]+Table3[[#This Row],[C&amp;I Incentive Disbursements]]</f>
        <v>3077.6800000000003</v>
      </c>
      <c r="G81" s="13">
        <f>Table3[[#This Row],[Incentive Disbursements]]/'1.) CLM Reference'!$B$5</f>
        <v>1.1663330909150876E-4</v>
      </c>
      <c r="H81" s="30">
        <v>30479.82</v>
      </c>
      <c r="I81" s="31">
        <f>Table3[[#This Row],[CLM $ Collected ]]/'1.) CLM Reference'!$B$4</f>
        <v>1.653789877703146E-3</v>
      </c>
      <c r="J81" s="32">
        <v>1767.68</v>
      </c>
      <c r="K81" s="31">
        <f>Table3[[#This Row],[Incentive Disbursements]]/'1.) CLM Reference'!$B$5</f>
        <v>1.1663330909150876E-4</v>
      </c>
      <c r="L81" s="30">
        <v>21663.581999999999</v>
      </c>
      <c r="M81" s="48">
        <f>Table3[[#This Row],[CLM $ Collected ]]/'1.) CLM Reference'!$B$4</f>
        <v>1.653789877703146E-3</v>
      </c>
      <c r="N81" s="32">
        <v>1310</v>
      </c>
      <c r="O81" s="33">
        <f>Table3[[#This Row],[Incentive Disbursements]]/'1.) CLM Reference'!$B$5</f>
        <v>1.1663330909150876E-4</v>
      </c>
    </row>
    <row r="82" spans="1:15" ht="17" thickBot="1">
      <c r="A82" s="67" t="s">
        <v>109</v>
      </c>
      <c r="B82" s="67" t="s">
        <v>73</v>
      </c>
      <c r="C82" s="104" t="s">
        <v>76</v>
      </c>
      <c r="D82" s="11">
        <f>Table3[[#This Row],[Residential CLM $ Collected]]+Table3[[#This Row],[Column1]]</f>
        <v>109577.046</v>
      </c>
      <c r="E82" s="13">
        <f>Table3[[#This Row],[CLM $ Collected ]]/'1.) CLM Reference'!$B$4</f>
        <v>3.4753660588431111E-3</v>
      </c>
      <c r="F82" s="8">
        <f>Table3[[#This Row],[Residential Incentive Disbursements]]+Table3[[#This Row],[C&amp;I Incentive Disbursements]]</f>
        <v>83531.929999999993</v>
      </c>
      <c r="G82" s="13">
        <f>Table3[[#This Row],[Incentive Disbursements]]/'1.) CLM Reference'!$B$5</f>
        <v>3.1655680287425176E-3</v>
      </c>
      <c r="H82" s="30">
        <v>60276.12</v>
      </c>
      <c r="I82" s="31">
        <f>Table3[[#This Row],[CLM $ Collected ]]/'1.) CLM Reference'!$B$4</f>
        <v>3.4753660588431111E-3</v>
      </c>
      <c r="J82" s="32">
        <v>7043.81</v>
      </c>
      <c r="K82" s="31">
        <f>Table3[[#This Row],[Incentive Disbursements]]/'1.) CLM Reference'!$B$5</f>
        <v>3.1655680287425176E-3</v>
      </c>
      <c r="L82" s="30">
        <v>49300.925999999999</v>
      </c>
      <c r="M82" s="48">
        <f>Table3[[#This Row],[CLM $ Collected ]]/'1.) CLM Reference'!$B$4</f>
        <v>3.4753660588431111E-3</v>
      </c>
      <c r="N82" s="32">
        <v>76488.12</v>
      </c>
      <c r="O82" s="33">
        <f>Table3[[#This Row],[Incentive Disbursements]]/'1.) CLM Reference'!$B$5</f>
        <v>3.1655680287425176E-3</v>
      </c>
    </row>
    <row r="83" spans="1:15" ht="17" thickBot="1">
      <c r="A83" s="67" t="s">
        <v>109</v>
      </c>
      <c r="B83" s="67" t="s">
        <v>112</v>
      </c>
      <c r="C83" s="104" t="s">
        <v>76</v>
      </c>
      <c r="D83" s="11">
        <f>Table3[[#This Row],[Residential CLM $ Collected]]+Table3[[#This Row],[Column1]]</f>
        <v>86.537999999999997</v>
      </c>
      <c r="E83" s="13">
        <f>Table3[[#This Row],[CLM $ Collected ]]/'1.) CLM Reference'!$B$4</f>
        <v>2.7446553724414614E-6</v>
      </c>
      <c r="F83" s="8">
        <f>Table3[[#This Row],[Residential Incentive Disbursements]]+Table3[[#This Row],[C&amp;I Incentive Disbursements]]</f>
        <v>0</v>
      </c>
      <c r="G83" s="13">
        <f>Table3[[#This Row],[Incentive Disbursements]]/'1.) CLM Reference'!$B$5</f>
        <v>0</v>
      </c>
      <c r="H83" s="30">
        <v>76.938000000000002</v>
      </c>
      <c r="I83" s="31">
        <f>Table3[[#This Row],[CLM $ Collected ]]/'1.) CLM Reference'!$B$4</f>
        <v>2.7446553724414614E-6</v>
      </c>
      <c r="J83" s="32">
        <v>0</v>
      </c>
      <c r="K83" s="31">
        <f>Table3[[#This Row],[Incentive Disbursements]]/'1.) CLM Reference'!$B$5</f>
        <v>0</v>
      </c>
      <c r="L83" s="30">
        <v>9.6</v>
      </c>
      <c r="M83" s="48">
        <f>Table3[[#This Row],[CLM $ Collected ]]/'1.) CLM Reference'!$B$4</f>
        <v>2.7446553724414614E-6</v>
      </c>
      <c r="N83" s="32">
        <v>0</v>
      </c>
      <c r="O83" s="33">
        <f>Table3[[#This Row],[Incentive Disbursements]]/'1.) CLM Reference'!$B$5</f>
        <v>0</v>
      </c>
    </row>
    <row r="84" spans="1:15" ht="17" thickBot="1">
      <c r="A84" s="67" t="s">
        <v>110</v>
      </c>
      <c r="B84" s="67" t="s">
        <v>73</v>
      </c>
      <c r="C84" s="104" t="s">
        <v>76</v>
      </c>
      <c r="D84" s="11">
        <f>Table3[[#This Row],[Residential CLM $ Collected]]+Table3[[#This Row],[Column1]]</f>
        <v>101175.31200000001</v>
      </c>
      <c r="E84" s="13">
        <f>Table3[[#This Row],[CLM $ Collected ]]/'1.) CLM Reference'!$B$4</f>
        <v>3.2088950939383981E-3</v>
      </c>
      <c r="F84" s="8">
        <f>Table3[[#This Row],[Residential Incentive Disbursements]]+Table3[[#This Row],[C&amp;I Incentive Disbursements]]</f>
        <v>51663.5</v>
      </c>
      <c r="G84" s="13">
        <f>Table3[[#This Row],[Incentive Disbursements]]/'1.) CLM Reference'!$B$5</f>
        <v>1.9578659783503036E-3</v>
      </c>
      <c r="H84" s="30">
        <v>64670.49</v>
      </c>
      <c r="I84" s="31">
        <f>Table3[[#This Row],[CLM $ Collected ]]/'1.) CLM Reference'!$B$4</f>
        <v>3.2088950939383981E-3</v>
      </c>
      <c r="J84" s="32">
        <v>35261.129999999997</v>
      </c>
      <c r="K84" s="31">
        <f>Table3[[#This Row],[Incentive Disbursements]]/'1.) CLM Reference'!$B$5</f>
        <v>1.9578659783503036E-3</v>
      </c>
      <c r="L84" s="30">
        <v>36504.822</v>
      </c>
      <c r="M84" s="48">
        <f>Table3[[#This Row],[CLM $ Collected ]]/'1.) CLM Reference'!$B$4</f>
        <v>3.2088950939383981E-3</v>
      </c>
      <c r="N84" s="32">
        <v>16402.37</v>
      </c>
      <c r="O84" s="33">
        <f>Table3[[#This Row],[Incentive Disbursements]]/'1.) CLM Reference'!$B$5</f>
        <v>1.9578659783503036E-3</v>
      </c>
    </row>
    <row r="85" spans="1:15" ht="17" thickBot="1">
      <c r="A85" s="67" t="s">
        <v>111</v>
      </c>
      <c r="B85" s="67" t="s">
        <v>73</v>
      </c>
      <c r="C85" s="104" t="s">
        <v>60</v>
      </c>
      <c r="D85" s="11">
        <f>Table3[[#This Row],[Residential CLM $ Collected]]+Table3[[#This Row],[Column1]]</f>
        <v>326.214</v>
      </c>
      <c r="E85" s="13">
        <f>Table3[[#This Row],[CLM $ Collected ]]/'1.) CLM Reference'!$B$4</f>
        <v>1.0346264157544882E-5</v>
      </c>
      <c r="F85" s="8">
        <f>Table3[[#This Row],[Residential Incentive Disbursements]]+Table3[[#This Row],[C&amp;I Incentive Disbursements]]</f>
        <v>45.43</v>
      </c>
      <c r="G85" s="13">
        <f>Table3[[#This Row],[Incentive Disbursements]]/'1.) CLM Reference'!$B$5</f>
        <v>1.7216381274295059E-6</v>
      </c>
      <c r="H85" s="30">
        <v>321.99</v>
      </c>
      <c r="I85" s="31">
        <f>Table3[[#This Row],[CLM $ Collected ]]/'1.) CLM Reference'!$B$4</f>
        <v>1.0346264157544882E-5</v>
      </c>
      <c r="J85" s="32">
        <v>45.43</v>
      </c>
      <c r="K85" s="31">
        <f>Table3[[#This Row],[Incentive Disbursements]]/'1.) CLM Reference'!$B$5</f>
        <v>1.7216381274295059E-6</v>
      </c>
      <c r="L85" s="30">
        <v>4.2240000000000002</v>
      </c>
      <c r="M85" s="48">
        <f>Table3[[#This Row],[CLM $ Collected ]]/'1.) CLM Reference'!$B$4</f>
        <v>1.0346264157544882E-5</v>
      </c>
      <c r="N85" s="32">
        <v>0</v>
      </c>
      <c r="O85" s="33">
        <f>Table3[[#This Row],[Incentive Disbursements]]/'1.) CLM Reference'!$B$5</f>
        <v>1.7216381274295059E-6</v>
      </c>
    </row>
    <row r="86" spans="1:15" ht="17" thickBot="1">
      <c r="A86" s="67" t="s">
        <v>111</v>
      </c>
      <c r="B86" s="67" t="s">
        <v>112</v>
      </c>
      <c r="C86" s="104" t="s">
        <v>60</v>
      </c>
      <c r="D86" s="11">
        <f>Table3[[#This Row],[Residential CLM $ Collected]]+Table3[[#This Row],[Column1]]</f>
        <v>88527.641999999993</v>
      </c>
      <c r="E86" s="13">
        <f>Table3[[#This Row],[CLM $ Collected ]]/'1.) CLM Reference'!$B$4</f>
        <v>2.8077592297588846E-3</v>
      </c>
      <c r="F86" s="8">
        <f>Table3[[#This Row],[Residential Incentive Disbursements]]+Table3[[#This Row],[C&amp;I Incentive Disbursements]]</f>
        <v>39056.410000000003</v>
      </c>
      <c r="G86" s="13">
        <f>Table3[[#This Row],[Incentive Disbursements]]/'1.) CLM Reference'!$B$5</f>
        <v>1.4801013554153431E-3</v>
      </c>
      <c r="H86" s="30">
        <v>68379.87</v>
      </c>
      <c r="I86" s="31">
        <f>Table3[[#This Row],[CLM $ Collected ]]/'1.) CLM Reference'!$B$4</f>
        <v>2.8077592297588846E-3</v>
      </c>
      <c r="J86" s="32">
        <v>25022.41</v>
      </c>
      <c r="K86" s="31">
        <f>Table3[[#This Row],[Incentive Disbursements]]/'1.) CLM Reference'!$B$5</f>
        <v>1.4801013554153431E-3</v>
      </c>
      <c r="L86" s="30">
        <v>20147.772000000001</v>
      </c>
      <c r="M86" s="48">
        <f>Table3[[#This Row],[CLM $ Collected ]]/'1.) CLM Reference'!$B$4</f>
        <v>2.8077592297588846E-3</v>
      </c>
      <c r="N86" s="32">
        <v>14034</v>
      </c>
      <c r="O86" s="33">
        <f>Table3[[#This Row],[Incentive Disbursements]]/'1.) CLM Reference'!$B$5</f>
        <v>1.4801013554153431E-3</v>
      </c>
    </row>
    <row r="87" spans="1:15" ht="17" thickBot="1">
      <c r="A87" s="67" t="s">
        <v>113</v>
      </c>
      <c r="B87" s="67" t="s">
        <v>112</v>
      </c>
      <c r="C87" s="104" t="s">
        <v>60</v>
      </c>
      <c r="D87" s="11">
        <f>Table3[[#This Row],[Residential CLM $ Collected]]+Table3[[#This Row],[Column1]]</f>
        <v>93778.301999999996</v>
      </c>
      <c r="E87" s="13">
        <f>Table3[[#This Row],[CLM $ Collected ]]/'1.) CLM Reference'!$B$4</f>
        <v>2.9742901430901783E-3</v>
      </c>
      <c r="F87" s="8">
        <f>Table3[[#This Row],[Residential Incentive Disbursements]]+Table3[[#This Row],[C&amp;I Incentive Disbursements]]</f>
        <v>67942.14</v>
      </c>
      <c r="G87" s="13">
        <f>Table3[[#This Row],[Incentive Disbursements]]/'1.) CLM Reference'!$B$5</f>
        <v>2.5747695065629172E-3</v>
      </c>
      <c r="H87" s="30">
        <v>65295.798000000003</v>
      </c>
      <c r="I87" s="31">
        <f>Table3[[#This Row],[CLM $ Collected ]]/'1.) CLM Reference'!$B$4</f>
        <v>2.9742901430901783E-3</v>
      </c>
      <c r="J87" s="32">
        <v>61550.720000000001</v>
      </c>
      <c r="K87" s="31">
        <f>Table3[[#This Row],[Incentive Disbursements]]/'1.) CLM Reference'!$B$5</f>
        <v>2.5747695065629172E-3</v>
      </c>
      <c r="L87" s="30">
        <v>28482.504000000001</v>
      </c>
      <c r="M87" s="48">
        <f>Table3[[#This Row],[CLM $ Collected ]]/'1.) CLM Reference'!$B$4</f>
        <v>2.9742901430901783E-3</v>
      </c>
      <c r="N87" s="32">
        <v>6391.42</v>
      </c>
      <c r="O87" s="33">
        <f>Table3[[#This Row],[Incentive Disbursements]]/'1.) CLM Reference'!$B$5</f>
        <v>2.5747695065629172E-3</v>
      </c>
    </row>
    <row r="88" spans="1:15" ht="17" thickBot="1">
      <c r="A88" s="67" t="s">
        <v>114</v>
      </c>
      <c r="B88" s="67" t="s">
        <v>73</v>
      </c>
      <c r="C88" s="104" t="s">
        <v>60</v>
      </c>
      <c r="D88" s="11">
        <f>Table3[[#This Row],[Residential CLM $ Collected]]+Table3[[#This Row],[Column1]]</f>
        <v>31.032</v>
      </c>
      <c r="E88" s="13">
        <f>Table3[[#This Row],[CLM $ Collected ]]/'1.) CLM Reference'!$B$4</f>
        <v>9.8421670847030708E-7</v>
      </c>
      <c r="F88" s="8">
        <f>Table3[[#This Row],[Residential Incentive Disbursements]]+Table3[[#This Row],[C&amp;I Incentive Disbursements]]</f>
        <v>0</v>
      </c>
      <c r="G88" s="13">
        <f>Table3[[#This Row],[Incentive Disbursements]]/'1.) CLM Reference'!$B$5</f>
        <v>0</v>
      </c>
      <c r="H88" s="30">
        <v>0</v>
      </c>
      <c r="I88" s="31">
        <f>Table3[[#This Row],[CLM $ Collected ]]/'1.) CLM Reference'!$B$4</f>
        <v>9.8421670847030708E-7</v>
      </c>
      <c r="J88" s="32">
        <v>0</v>
      </c>
      <c r="K88" s="31">
        <f>Table3[[#This Row],[Incentive Disbursements]]/'1.) CLM Reference'!$B$5</f>
        <v>0</v>
      </c>
      <c r="L88" s="30">
        <v>31.032</v>
      </c>
      <c r="M88" s="48">
        <f>Table3[[#This Row],[CLM $ Collected ]]/'1.) CLM Reference'!$B$4</f>
        <v>9.8421670847030708E-7</v>
      </c>
      <c r="N88" s="32">
        <v>0</v>
      </c>
      <c r="O88" s="33">
        <f>Table3[[#This Row],[Incentive Disbursements]]/'1.) CLM Reference'!$B$5</f>
        <v>0</v>
      </c>
    </row>
    <row r="89" spans="1:15" ht="17" thickBot="1">
      <c r="A89" s="67" t="s">
        <v>114</v>
      </c>
      <c r="B89" s="67" t="s">
        <v>112</v>
      </c>
      <c r="C89" s="104" t="s">
        <v>60</v>
      </c>
      <c r="D89" s="11">
        <f>Table3[[#This Row],[Residential CLM $ Collected]]+Table3[[#This Row],[Column1]]</f>
        <v>174978.99599999998</v>
      </c>
      <c r="E89" s="13">
        <f>Table3[[#This Row],[CLM $ Collected ]]/'1.) CLM Reference'!$B$4</f>
        <v>5.5496665214797309E-3</v>
      </c>
      <c r="F89" s="8">
        <f>Table3[[#This Row],[Residential Incentive Disbursements]]+Table3[[#This Row],[C&amp;I Incentive Disbursements]]</f>
        <v>125707.79000000001</v>
      </c>
      <c r="G89" s="13">
        <f>Table3[[#This Row],[Incentive Disbursements]]/'1.) CLM Reference'!$B$5</f>
        <v>4.7638856301761298E-3</v>
      </c>
      <c r="H89" s="30">
        <v>88678.56</v>
      </c>
      <c r="I89" s="31">
        <f>Table3[[#This Row],[CLM $ Collected ]]/'1.) CLM Reference'!$B$4</f>
        <v>5.5496665214797309E-3</v>
      </c>
      <c r="J89" s="32">
        <v>64531.91</v>
      </c>
      <c r="K89" s="31">
        <f>Table3[[#This Row],[Incentive Disbursements]]/'1.) CLM Reference'!$B$5</f>
        <v>4.7638856301761298E-3</v>
      </c>
      <c r="L89" s="30">
        <v>86300.436000000002</v>
      </c>
      <c r="M89" s="48">
        <f>Table3[[#This Row],[CLM $ Collected ]]/'1.) CLM Reference'!$B$4</f>
        <v>5.5496665214797309E-3</v>
      </c>
      <c r="N89" s="32">
        <v>61175.88</v>
      </c>
      <c r="O89" s="33">
        <f>Table3[[#This Row],[Incentive Disbursements]]/'1.) CLM Reference'!$B$5</f>
        <v>4.7638856301761298E-3</v>
      </c>
    </row>
    <row r="90" spans="1:15" ht="17" thickBot="1">
      <c r="A90" s="67" t="s">
        <v>115</v>
      </c>
      <c r="B90" s="67" t="s">
        <v>73</v>
      </c>
      <c r="C90" s="104" t="s">
        <v>60</v>
      </c>
      <c r="D90" s="11">
        <f>Table3[[#This Row],[Residential CLM $ Collected]]+Table3[[#This Row],[Column1]]</f>
        <v>1.05</v>
      </c>
      <c r="E90" s="13">
        <f>Table3[[#This Row],[CLM $ Collected ]]/'1.) CLM Reference'!$B$4</f>
        <v>3.3301996129602428E-8</v>
      </c>
      <c r="F90" s="8">
        <f>Table3[[#This Row],[Residential Incentive Disbursements]]+Table3[[#This Row],[C&amp;I Incentive Disbursements]]</f>
        <v>0</v>
      </c>
      <c r="G90" s="13">
        <f>Table3[[#This Row],[Incentive Disbursements]]/'1.) CLM Reference'!$B$5</f>
        <v>0</v>
      </c>
      <c r="H90" s="30">
        <v>0</v>
      </c>
      <c r="I90" s="31">
        <f>Table3[[#This Row],[CLM $ Collected ]]/'1.) CLM Reference'!$B$4</f>
        <v>3.3301996129602428E-8</v>
      </c>
      <c r="J90" s="32">
        <v>0</v>
      </c>
      <c r="K90" s="31">
        <f>Table3[[#This Row],[Incentive Disbursements]]/'1.) CLM Reference'!$B$5</f>
        <v>0</v>
      </c>
      <c r="L90" s="30">
        <v>1.05</v>
      </c>
      <c r="M90" s="48">
        <f>Table3[[#This Row],[CLM $ Collected ]]/'1.) CLM Reference'!$B$4</f>
        <v>3.3301996129602428E-8</v>
      </c>
      <c r="N90" s="32">
        <v>0</v>
      </c>
      <c r="O90" s="33">
        <f>Table3[[#This Row],[Incentive Disbursements]]/'1.) CLM Reference'!$B$5</f>
        <v>0</v>
      </c>
    </row>
    <row r="91" spans="1:15" ht="17" thickBot="1">
      <c r="A91" s="67" t="s">
        <v>115</v>
      </c>
      <c r="B91" s="67" t="s">
        <v>112</v>
      </c>
      <c r="C91" s="104" t="s">
        <v>60</v>
      </c>
      <c r="D91" s="11">
        <f>Table3[[#This Row],[Residential CLM $ Collected]]+Table3[[#This Row],[Column1]]</f>
        <v>123571.038</v>
      </c>
      <c r="E91" s="13">
        <f>Table3[[#This Row],[CLM $ Collected ]]/'1.) CLM Reference'!$B$4</f>
        <v>3.9192021230542422E-3</v>
      </c>
      <c r="F91" s="8">
        <f>Table3[[#This Row],[Residential Incentive Disbursements]]+Table3[[#This Row],[C&amp;I Incentive Disbursements]]</f>
        <v>339580.31</v>
      </c>
      <c r="G91" s="13">
        <f>Table3[[#This Row],[Incentive Disbursements]]/'1.) CLM Reference'!$B$5</f>
        <v>1.2868906207799497E-2</v>
      </c>
      <c r="H91" s="30">
        <v>79839.084000000003</v>
      </c>
      <c r="I91" s="31">
        <f>Table3[[#This Row],[CLM $ Collected ]]/'1.) CLM Reference'!$B$4</f>
        <v>3.9192021230542422E-3</v>
      </c>
      <c r="J91" s="32">
        <v>201817.93</v>
      </c>
      <c r="K91" s="31">
        <f>Table3[[#This Row],[Incentive Disbursements]]/'1.) CLM Reference'!$B$5</f>
        <v>1.2868906207799497E-2</v>
      </c>
      <c r="L91" s="30">
        <v>43731.953999999998</v>
      </c>
      <c r="M91" s="48">
        <f>Table3[[#This Row],[CLM $ Collected ]]/'1.) CLM Reference'!$B$4</f>
        <v>3.9192021230542422E-3</v>
      </c>
      <c r="N91" s="32">
        <v>137762.38</v>
      </c>
      <c r="O91" s="33">
        <f>Table3[[#This Row],[Incentive Disbursements]]/'1.) CLM Reference'!$B$5</f>
        <v>1.2868906207799497E-2</v>
      </c>
    </row>
    <row r="92" spans="1:15" ht="17" thickBot="1">
      <c r="A92" s="67" t="s">
        <v>116</v>
      </c>
      <c r="B92" s="67" t="s">
        <v>112</v>
      </c>
      <c r="C92" s="104" t="s">
        <v>60</v>
      </c>
      <c r="D92" s="11">
        <f>Table3[[#This Row],[Residential CLM $ Collected]]+Table3[[#This Row],[Column1]]</f>
        <v>72580.224000000002</v>
      </c>
      <c r="E92" s="13">
        <f>Table3[[#This Row],[CLM $ Collected ]]/'1.) CLM Reference'!$B$4</f>
        <v>2.301967941651121E-3</v>
      </c>
      <c r="F92" s="8">
        <f>Table3[[#This Row],[Residential Incentive Disbursements]]+Table3[[#This Row],[C&amp;I Incentive Disbursements]]</f>
        <v>22549.15</v>
      </c>
      <c r="G92" s="13">
        <f>Table3[[#This Row],[Incentive Disbursements]]/'1.) CLM Reference'!$B$5</f>
        <v>8.5453392870629642E-4</v>
      </c>
      <c r="H92" s="30">
        <v>50017.866000000002</v>
      </c>
      <c r="I92" s="31">
        <f>Table3[[#This Row],[CLM $ Collected ]]/'1.) CLM Reference'!$B$4</f>
        <v>2.301967941651121E-3</v>
      </c>
      <c r="J92" s="32">
        <v>20874.150000000001</v>
      </c>
      <c r="K92" s="31">
        <f>Table3[[#This Row],[Incentive Disbursements]]/'1.) CLM Reference'!$B$5</f>
        <v>8.5453392870629642E-4</v>
      </c>
      <c r="L92" s="30">
        <v>22562.358</v>
      </c>
      <c r="M92" s="48">
        <f>Table3[[#This Row],[CLM $ Collected ]]/'1.) CLM Reference'!$B$4</f>
        <v>2.301967941651121E-3</v>
      </c>
      <c r="N92" s="32">
        <v>1675</v>
      </c>
      <c r="O92" s="33">
        <f>Table3[[#This Row],[Incentive Disbursements]]/'1.) CLM Reference'!$B$5</f>
        <v>8.5453392870629642E-4</v>
      </c>
    </row>
    <row r="93" spans="1:15" ht="17" thickBot="1">
      <c r="A93" s="67" t="s">
        <v>117</v>
      </c>
      <c r="B93" s="67" t="s">
        <v>112</v>
      </c>
      <c r="C93" s="104" t="s">
        <v>60</v>
      </c>
      <c r="D93" s="11">
        <f>Table3[[#This Row],[Residential CLM $ Collected]]+Table3[[#This Row],[Column1]]</f>
        <v>92019.936000000002</v>
      </c>
      <c r="E93" s="13">
        <f>Table3[[#This Row],[CLM $ Collected ]]/'1.) CLM Reference'!$B$4</f>
        <v>2.9185214785888217E-3</v>
      </c>
      <c r="F93" s="8">
        <f>Table3[[#This Row],[Residential Incentive Disbursements]]+Table3[[#This Row],[C&amp;I Incentive Disbursements]]</f>
        <v>114142.26</v>
      </c>
      <c r="G93" s="13">
        <f>Table3[[#This Row],[Incentive Disbursements]]/'1.) CLM Reference'!$B$5</f>
        <v>4.3255924888173413E-3</v>
      </c>
      <c r="H93" s="30">
        <v>43485.576000000001</v>
      </c>
      <c r="I93" s="31">
        <f>Table3[[#This Row],[CLM $ Collected ]]/'1.) CLM Reference'!$B$4</f>
        <v>2.9185214785888217E-3</v>
      </c>
      <c r="J93" s="32">
        <v>4538.33</v>
      </c>
      <c r="K93" s="31">
        <f>Table3[[#This Row],[Incentive Disbursements]]/'1.) CLM Reference'!$B$5</f>
        <v>4.3255924888173413E-3</v>
      </c>
      <c r="L93" s="30">
        <v>48534.36</v>
      </c>
      <c r="M93" s="48">
        <f>Table3[[#This Row],[CLM $ Collected ]]/'1.) CLM Reference'!$B$4</f>
        <v>2.9185214785888217E-3</v>
      </c>
      <c r="N93" s="32">
        <v>109603.93</v>
      </c>
      <c r="O93" s="33">
        <f>Table3[[#This Row],[Incentive Disbursements]]/'1.) CLM Reference'!$B$5</f>
        <v>4.3255924888173413E-3</v>
      </c>
    </row>
    <row r="94" spans="1:15" ht="17" thickBot="1">
      <c r="A94" s="67" t="s">
        <v>118</v>
      </c>
      <c r="B94" s="67" t="s">
        <v>182</v>
      </c>
      <c r="C94" s="104" t="s">
        <v>60</v>
      </c>
      <c r="D94" s="11">
        <f>Table3[[#This Row],[Residential CLM $ Collected]]+Table3[[#This Row],[Column1]]</f>
        <v>0.14399999999999999</v>
      </c>
      <c r="E94" s="13">
        <f>Table3[[#This Row],[CLM $ Collected ]]/'1.) CLM Reference'!$B$4</f>
        <v>4.5671308977740462E-9</v>
      </c>
      <c r="F94" s="8">
        <f>Table3[[#This Row],[Residential Incentive Disbursements]]+Table3[[#This Row],[C&amp;I Incentive Disbursements]]</f>
        <v>0</v>
      </c>
      <c r="G94" s="13">
        <f>Table3[[#This Row],[Incentive Disbursements]]/'1.) CLM Reference'!$B$5</f>
        <v>0</v>
      </c>
      <c r="H94" s="30">
        <v>0</v>
      </c>
      <c r="I94" s="31">
        <f>Table3[[#This Row],[CLM $ Collected ]]/'1.) CLM Reference'!$B$4</f>
        <v>4.5671308977740462E-9</v>
      </c>
      <c r="J94" s="32">
        <v>0</v>
      </c>
      <c r="K94" s="31">
        <f>Table3[[#This Row],[Incentive Disbursements]]/'1.) CLM Reference'!$B$5</f>
        <v>0</v>
      </c>
      <c r="L94" s="30">
        <v>0.14399999999999999</v>
      </c>
      <c r="M94" s="48">
        <f>Table3[[#This Row],[CLM $ Collected ]]/'1.) CLM Reference'!$B$4</f>
        <v>4.5671308977740462E-9</v>
      </c>
      <c r="N94" s="32">
        <v>0</v>
      </c>
      <c r="O94" s="33">
        <f>Table3[[#This Row],[Incentive Disbursements]]/'1.) CLM Reference'!$B$5</f>
        <v>0</v>
      </c>
    </row>
    <row r="95" spans="1:15" ht="17" thickBot="1">
      <c r="A95" s="67" t="s">
        <v>118</v>
      </c>
      <c r="B95" s="67" t="s">
        <v>112</v>
      </c>
      <c r="C95" s="104" t="s">
        <v>60</v>
      </c>
      <c r="D95" s="11">
        <f>Table3[[#This Row],[Residential CLM $ Collected]]+Table3[[#This Row],[Column1]]</f>
        <v>133194.084</v>
      </c>
      <c r="E95" s="13">
        <f>Table3[[#This Row],[CLM $ Collected ]]/'1.) CLM Reference'!$B$4</f>
        <v>4.2244084474799427E-3</v>
      </c>
      <c r="F95" s="8">
        <f>Table3[[#This Row],[Residential Incentive Disbursements]]+Table3[[#This Row],[C&amp;I Incentive Disbursements]]</f>
        <v>63545.9</v>
      </c>
      <c r="G95" s="13">
        <f>Table3[[#This Row],[Incentive Disbursements]]/'1.) CLM Reference'!$B$5</f>
        <v>2.4081673845877758E-3</v>
      </c>
      <c r="H95" s="30">
        <v>93029.381999999998</v>
      </c>
      <c r="I95" s="31">
        <f>Table3[[#This Row],[CLM $ Collected ]]/'1.) CLM Reference'!$B$4</f>
        <v>4.2244084474799427E-3</v>
      </c>
      <c r="J95" s="32">
        <v>50615.47</v>
      </c>
      <c r="K95" s="31">
        <f>Table3[[#This Row],[Incentive Disbursements]]/'1.) CLM Reference'!$B$5</f>
        <v>2.4081673845877758E-3</v>
      </c>
      <c r="L95" s="30">
        <v>40164.701999999997</v>
      </c>
      <c r="M95" s="48">
        <f>Table3[[#This Row],[CLM $ Collected ]]/'1.) CLM Reference'!$B$4</f>
        <v>4.2244084474799427E-3</v>
      </c>
      <c r="N95" s="32">
        <v>12930.43</v>
      </c>
      <c r="O95" s="33">
        <f>Table3[[#This Row],[Incentive Disbursements]]/'1.) CLM Reference'!$B$5</f>
        <v>2.4081673845877758E-3</v>
      </c>
    </row>
    <row r="96" spans="1:15" ht="17" thickBot="1">
      <c r="A96" s="67" t="s">
        <v>251</v>
      </c>
      <c r="B96" s="67" t="s">
        <v>73</v>
      </c>
      <c r="C96" s="104" t="s">
        <v>60</v>
      </c>
      <c r="D96" s="11">
        <f>Table3[[#This Row],[Residential CLM $ Collected]]+Table3[[#This Row],[Column1]]</f>
        <v>10.512</v>
      </c>
      <c r="E96" s="13">
        <f>Table3[[#This Row],[CLM $ Collected ]]/'1.) CLM Reference'!$B$4</f>
        <v>3.3340055553750541E-7</v>
      </c>
      <c r="F96" s="8">
        <f>Table3[[#This Row],[Residential Incentive Disbursements]]+Table3[[#This Row],[C&amp;I Incentive Disbursements]]</f>
        <v>0</v>
      </c>
      <c r="G96" s="13">
        <f>Table3[[#This Row],[Incentive Disbursements]]/'1.) CLM Reference'!$B$5</f>
        <v>0</v>
      </c>
      <c r="H96" s="30">
        <v>0</v>
      </c>
      <c r="I96" s="31">
        <f>Table3[[#This Row],[CLM $ Collected ]]/'1.) CLM Reference'!$B$4</f>
        <v>3.3340055553750541E-7</v>
      </c>
      <c r="J96" s="32">
        <v>0</v>
      </c>
      <c r="K96" s="31">
        <f>Table3[[#This Row],[Incentive Disbursements]]/'1.) CLM Reference'!$B$5</f>
        <v>0</v>
      </c>
      <c r="L96" s="30">
        <v>10.512</v>
      </c>
      <c r="M96" s="48">
        <f>Table3[[#This Row],[CLM $ Collected ]]/'1.) CLM Reference'!$B$4</f>
        <v>3.3340055553750541E-7</v>
      </c>
      <c r="N96" s="32">
        <v>0</v>
      </c>
      <c r="O96" s="33">
        <f>Table3[[#This Row],[Incentive Disbursements]]/'1.) CLM Reference'!$B$5</f>
        <v>0</v>
      </c>
    </row>
    <row r="97" spans="1:15" ht="17" thickBot="1">
      <c r="A97" s="67" t="s">
        <v>251</v>
      </c>
      <c r="B97" s="67" t="s">
        <v>112</v>
      </c>
      <c r="C97" s="104" t="s">
        <v>60</v>
      </c>
      <c r="D97" s="11">
        <f>Table3[[#This Row],[Residential CLM $ Collected]]+Table3[[#This Row],[Column1]]</f>
        <v>113513.94</v>
      </c>
      <c r="E97" s="13">
        <f>Table3[[#This Row],[CLM $ Collected ]]/'1.) CLM Reference'!$B$4</f>
        <v>3.6002293243199254E-3</v>
      </c>
      <c r="F97" s="8">
        <f>Table3[[#This Row],[Residential Incentive Disbursements]]+Table3[[#This Row],[C&amp;I Incentive Disbursements]]</f>
        <v>99250.72</v>
      </c>
      <c r="G97" s="13">
        <f>Table3[[#This Row],[Incentive Disbursements]]/'1.) CLM Reference'!$B$5</f>
        <v>3.7612551997981561E-3</v>
      </c>
      <c r="H97" s="30">
        <v>90910.145999999993</v>
      </c>
      <c r="I97" s="31">
        <f>Table3[[#This Row],[CLM $ Collected ]]/'1.) CLM Reference'!$B$4</f>
        <v>3.6002293243199254E-3</v>
      </c>
      <c r="J97" s="32">
        <v>66607.289999999994</v>
      </c>
      <c r="K97" s="31">
        <f>Table3[[#This Row],[Incentive Disbursements]]/'1.) CLM Reference'!$B$5</f>
        <v>3.7612551997981561E-3</v>
      </c>
      <c r="L97" s="30">
        <v>22603.794000000002</v>
      </c>
      <c r="M97" s="48">
        <f>Table3[[#This Row],[CLM $ Collected ]]/'1.) CLM Reference'!$B$4</f>
        <v>3.6002293243199254E-3</v>
      </c>
      <c r="N97" s="32">
        <v>32643.43</v>
      </c>
      <c r="O97" s="33">
        <f>Table3[[#This Row],[Incentive Disbursements]]/'1.) CLM Reference'!$B$5</f>
        <v>3.7612551997981561E-3</v>
      </c>
    </row>
    <row r="98" spans="1:15" ht="17" thickBot="1">
      <c r="A98" s="67" t="s">
        <v>119</v>
      </c>
      <c r="B98" s="67" t="s">
        <v>73</v>
      </c>
      <c r="C98" s="104" t="s">
        <v>60</v>
      </c>
      <c r="D98" s="11">
        <f>Table3[[#This Row],[Residential CLM $ Collected]]+Table3[[#This Row],[Column1]]</f>
        <v>91.254000000000005</v>
      </c>
      <c r="E98" s="13">
        <f>Table3[[#This Row],[CLM $ Collected ]]/'1.) CLM Reference'!$B$4</f>
        <v>2.8942289093435615E-6</v>
      </c>
      <c r="F98" s="8">
        <f>Table3[[#This Row],[Residential Incentive Disbursements]]+Table3[[#This Row],[C&amp;I Incentive Disbursements]]</f>
        <v>0</v>
      </c>
      <c r="G98" s="13">
        <f>Table3[[#This Row],[Incentive Disbursements]]/'1.) CLM Reference'!$B$5</f>
        <v>0</v>
      </c>
      <c r="H98" s="30">
        <v>85.242000000000004</v>
      </c>
      <c r="I98" s="31">
        <f>Table3[[#This Row],[CLM $ Collected ]]/'1.) CLM Reference'!$B$4</f>
        <v>2.8942289093435615E-6</v>
      </c>
      <c r="J98" s="32">
        <v>0</v>
      </c>
      <c r="K98" s="31">
        <f>Table3[[#This Row],[Incentive Disbursements]]/'1.) CLM Reference'!$B$5</f>
        <v>0</v>
      </c>
      <c r="L98" s="30">
        <v>6.0119999999999996</v>
      </c>
      <c r="M98" s="48">
        <f>Table3[[#This Row],[CLM $ Collected ]]/'1.) CLM Reference'!$B$4</f>
        <v>2.8942289093435615E-6</v>
      </c>
      <c r="N98" s="32">
        <v>0</v>
      </c>
      <c r="O98" s="33">
        <f>Table3[[#This Row],[Incentive Disbursements]]/'1.) CLM Reference'!$B$5</f>
        <v>0</v>
      </c>
    </row>
    <row r="99" spans="1:15" ht="17" thickBot="1">
      <c r="A99" s="67" t="s">
        <v>119</v>
      </c>
      <c r="B99" s="67" t="s">
        <v>112</v>
      </c>
      <c r="C99" s="104" t="s">
        <v>60</v>
      </c>
      <c r="D99" s="11">
        <f>Table3[[#This Row],[Residential CLM $ Collected]]+Table3[[#This Row],[Column1]]</f>
        <v>84674.471999999994</v>
      </c>
      <c r="E99" s="13">
        <f>Table3[[#This Row],[CLM $ Collected ]]/'1.) CLM Reference'!$B$4</f>
        <v>2.6855513703048844E-3</v>
      </c>
      <c r="F99" s="8">
        <f>Table3[[#This Row],[Residential Incentive Disbursements]]+Table3[[#This Row],[C&amp;I Incentive Disbursements]]</f>
        <v>47060.3</v>
      </c>
      <c r="G99" s="13">
        <f>Table3[[#This Row],[Incentive Disbursements]]/'1.) CLM Reference'!$B$5</f>
        <v>1.7834207961318685E-3</v>
      </c>
      <c r="H99" s="30">
        <v>78262.284</v>
      </c>
      <c r="I99" s="31">
        <f>Table3[[#This Row],[CLM $ Collected ]]/'1.) CLM Reference'!$B$4</f>
        <v>2.6855513703048844E-3</v>
      </c>
      <c r="J99" s="32">
        <v>46860.3</v>
      </c>
      <c r="K99" s="31">
        <f>Table3[[#This Row],[Incentive Disbursements]]/'1.) CLM Reference'!$B$5</f>
        <v>1.7834207961318685E-3</v>
      </c>
      <c r="L99" s="30">
        <v>6412.1880000000001</v>
      </c>
      <c r="M99" s="48">
        <f>Table3[[#This Row],[CLM $ Collected ]]/'1.) CLM Reference'!$B$4</f>
        <v>2.6855513703048844E-3</v>
      </c>
      <c r="N99" s="32">
        <v>200</v>
      </c>
      <c r="O99" s="33">
        <f>Table3[[#This Row],[Incentive Disbursements]]/'1.) CLM Reference'!$B$5</f>
        <v>1.7834207961318685E-3</v>
      </c>
    </row>
    <row r="100" spans="1:15" ht="17" thickBot="1">
      <c r="A100" s="67" t="s">
        <v>120</v>
      </c>
      <c r="B100" s="67" t="s">
        <v>112</v>
      </c>
      <c r="C100" s="104" t="s">
        <v>60</v>
      </c>
      <c r="D100" s="11">
        <f>Table3[[#This Row],[Residential CLM $ Collected]]+Table3[[#This Row],[Column1]]</f>
        <v>108470.304</v>
      </c>
      <c r="E100" s="13">
        <f>Table3[[#This Row],[CLM $ Collected ]]/'1.) CLM Reference'!$B$4</f>
        <v>3.4402644228426651E-3</v>
      </c>
      <c r="F100" s="8">
        <f>Table3[[#This Row],[Residential Incentive Disbursements]]+Table3[[#This Row],[C&amp;I Incentive Disbursements]]</f>
        <v>46425.61</v>
      </c>
      <c r="G100" s="13">
        <f>Table3[[#This Row],[Incentive Disbursements]]/'1.) CLM Reference'!$B$5</f>
        <v>1.7593682646967323E-3</v>
      </c>
      <c r="H100" s="30">
        <v>87073.35</v>
      </c>
      <c r="I100" s="31">
        <f>Table3[[#This Row],[CLM $ Collected ]]/'1.) CLM Reference'!$B$4</f>
        <v>3.4402644228426651E-3</v>
      </c>
      <c r="J100" s="32">
        <v>44341.61</v>
      </c>
      <c r="K100" s="31">
        <f>Table3[[#This Row],[Incentive Disbursements]]/'1.) CLM Reference'!$B$5</f>
        <v>1.7593682646967323E-3</v>
      </c>
      <c r="L100" s="30">
        <v>21396.954000000002</v>
      </c>
      <c r="M100" s="48">
        <f>Table3[[#This Row],[CLM $ Collected ]]/'1.) CLM Reference'!$B$4</f>
        <v>3.4402644228426651E-3</v>
      </c>
      <c r="N100" s="32">
        <v>2084</v>
      </c>
      <c r="O100" s="33">
        <f>Table3[[#This Row],[Incentive Disbursements]]/'1.) CLM Reference'!$B$5</f>
        <v>1.7593682646967323E-3</v>
      </c>
    </row>
    <row r="101" spans="1:15" ht="17" thickBot="1">
      <c r="A101" s="67" t="s">
        <v>120</v>
      </c>
      <c r="B101" s="67" t="s">
        <v>124</v>
      </c>
      <c r="C101" s="104" t="s">
        <v>60</v>
      </c>
      <c r="D101" s="11">
        <f>Table3[[#This Row],[Residential CLM $ Collected]]+Table3[[#This Row],[Column1]]</f>
        <v>307.30200000000002</v>
      </c>
      <c r="E101" s="13">
        <f>Table3[[#This Row],[CLM $ Collected ]]/'1.) CLM Reference'!$B$4</f>
        <v>9.7464476329705562E-6</v>
      </c>
      <c r="F101" s="8">
        <f>Table3[[#This Row],[Residential Incentive Disbursements]]+Table3[[#This Row],[C&amp;I Incentive Disbursements]]</f>
        <v>0</v>
      </c>
      <c r="G101" s="13">
        <f>Table3[[#This Row],[Incentive Disbursements]]/'1.) CLM Reference'!$B$5</f>
        <v>0</v>
      </c>
      <c r="H101" s="30">
        <v>307.30200000000002</v>
      </c>
      <c r="I101" s="31">
        <f>Table3[[#This Row],[CLM $ Collected ]]/'1.) CLM Reference'!$B$4</f>
        <v>9.7464476329705562E-6</v>
      </c>
      <c r="J101" s="32">
        <v>0</v>
      </c>
      <c r="K101" s="31">
        <f>Table3[[#This Row],[Incentive Disbursements]]/'1.) CLM Reference'!$B$5</f>
        <v>0</v>
      </c>
      <c r="L101" s="30">
        <v>0</v>
      </c>
      <c r="M101" s="48">
        <f>Table3[[#This Row],[CLM $ Collected ]]/'1.) CLM Reference'!$B$4</f>
        <v>9.7464476329705562E-6</v>
      </c>
      <c r="N101" s="32">
        <v>0</v>
      </c>
      <c r="O101" s="33">
        <f>Table3[[#This Row],[Incentive Disbursements]]/'1.) CLM Reference'!$B$5</f>
        <v>0</v>
      </c>
    </row>
    <row r="102" spans="1:15" ht="17" thickBot="1">
      <c r="A102" s="67" t="s">
        <v>121</v>
      </c>
      <c r="B102" s="67" t="s">
        <v>73</v>
      </c>
      <c r="C102" s="104" t="s">
        <v>60</v>
      </c>
      <c r="D102" s="11">
        <f>Table3[[#This Row],[Residential CLM $ Collected]]+Table3[[#This Row],[Column1]]</f>
        <v>305.64600000000002</v>
      </c>
      <c r="E102" s="13">
        <f>Table3[[#This Row],[CLM $ Collected ]]/'1.) CLM Reference'!$B$4</f>
        <v>9.6939256276461544E-6</v>
      </c>
      <c r="F102" s="8">
        <f>Table3[[#This Row],[Residential Incentive Disbursements]]+Table3[[#This Row],[C&amp;I Incentive Disbursements]]</f>
        <v>0</v>
      </c>
      <c r="G102" s="13">
        <f>Table3[[#This Row],[Incentive Disbursements]]/'1.) CLM Reference'!$B$5</f>
        <v>0</v>
      </c>
      <c r="H102" s="30">
        <v>149.47200000000001</v>
      </c>
      <c r="I102" s="31">
        <f>Table3[[#This Row],[CLM $ Collected ]]/'1.) CLM Reference'!$B$4</f>
        <v>9.6939256276461544E-6</v>
      </c>
      <c r="J102" s="32">
        <v>0</v>
      </c>
      <c r="K102" s="31">
        <f>Table3[[#This Row],[Incentive Disbursements]]/'1.) CLM Reference'!$B$5</f>
        <v>0</v>
      </c>
      <c r="L102" s="30">
        <v>156.17400000000001</v>
      </c>
      <c r="M102" s="48">
        <f>Table3[[#This Row],[CLM $ Collected ]]/'1.) CLM Reference'!$B$4</f>
        <v>9.6939256276461544E-6</v>
      </c>
      <c r="N102" s="32">
        <v>0</v>
      </c>
      <c r="O102" s="33">
        <f>Table3[[#This Row],[Incentive Disbursements]]/'1.) CLM Reference'!$B$5</f>
        <v>0</v>
      </c>
    </row>
    <row r="103" spans="1:15" ht="17" thickBot="1">
      <c r="A103" s="67" t="s">
        <v>121</v>
      </c>
      <c r="B103" s="67" t="s">
        <v>112</v>
      </c>
      <c r="C103" s="104" t="s">
        <v>60</v>
      </c>
      <c r="D103" s="11">
        <f>Table3[[#This Row],[Residential CLM $ Collected]]+Table3[[#This Row],[Column1]]</f>
        <v>132796.27799999999</v>
      </c>
      <c r="E103" s="13">
        <f>Table3[[#This Row],[CLM $ Collected ]]/'1.) CLM Reference'!$B$4</f>
        <v>4.2117915580777215E-3</v>
      </c>
      <c r="F103" s="8">
        <f>Table3[[#This Row],[Residential Incentive Disbursements]]+Table3[[#This Row],[C&amp;I Incentive Disbursements]]</f>
        <v>100755.93</v>
      </c>
      <c r="G103" s="13">
        <f>Table3[[#This Row],[Incentive Disbursements]]/'1.) CLM Reference'!$B$5</f>
        <v>3.8182973949508776E-3</v>
      </c>
      <c r="H103" s="30">
        <v>115824</v>
      </c>
      <c r="I103" s="31">
        <f>Table3[[#This Row],[CLM $ Collected ]]/'1.) CLM Reference'!$B$4</f>
        <v>4.2117915580777215E-3</v>
      </c>
      <c r="J103" s="32">
        <v>86312.93</v>
      </c>
      <c r="K103" s="31">
        <f>Table3[[#This Row],[Incentive Disbursements]]/'1.) CLM Reference'!$B$5</f>
        <v>3.8182973949508776E-3</v>
      </c>
      <c r="L103" s="30">
        <v>16972.277999999998</v>
      </c>
      <c r="M103" s="48">
        <f>Table3[[#This Row],[CLM $ Collected ]]/'1.) CLM Reference'!$B$4</f>
        <v>4.2117915580777215E-3</v>
      </c>
      <c r="N103" s="32">
        <v>14443</v>
      </c>
      <c r="O103" s="33">
        <f>Table3[[#This Row],[Incentive Disbursements]]/'1.) CLM Reference'!$B$5</f>
        <v>3.8182973949508776E-3</v>
      </c>
    </row>
    <row r="104" spans="1:15" ht="17" thickBot="1">
      <c r="A104" s="67" t="s">
        <v>122</v>
      </c>
      <c r="B104" s="67" t="s">
        <v>112</v>
      </c>
      <c r="C104" s="104" t="s">
        <v>60</v>
      </c>
      <c r="D104" s="11">
        <f>Table3[[#This Row],[Residential CLM $ Collected]]+Table3[[#This Row],[Column1]]</f>
        <v>138056.802</v>
      </c>
      <c r="E104" s="13">
        <f>Table3[[#This Row],[CLM $ Collected ]]/'1.) CLM Reference'!$B$4</f>
        <v>4.378635319875512E-3</v>
      </c>
      <c r="F104" s="8">
        <f>Table3[[#This Row],[Residential Incentive Disbursements]]+Table3[[#This Row],[C&amp;I Incentive Disbursements]]</f>
        <v>1141308.68</v>
      </c>
      <c r="G104" s="13">
        <f>Table3[[#This Row],[Incentive Disbursements]]/'1.) CLM Reference'!$B$5</f>
        <v>4.3251607718561333E-2</v>
      </c>
      <c r="H104" s="30">
        <v>113033.61</v>
      </c>
      <c r="I104" s="31">
        <f>Table3[[#This Row],[CLM $ Collected ]]/'1.) CLM Reference'!$B$4</f>
        <v>4.378635319875512E-3</v>
      </c>
      <c r="J104" s="32">
        <v>25063.15</v>
      </c>
      <c r="K104" s="31">
        <f>Table3[[#This Row],[Incentive Disbursements]]/'1.) CLM Reference'!$B$5</f>
        <v>4.3251607718561333E-2</v>
      </c>
      <c r="L104" s="30">
        <v>25023.191999999999</v>
      </c>
      <c r="M104" s="48">
        <f>Table3[[#This Row],[CLM $ Collected ]]/'1.) CLM Reference'!$B$4</f>
        <v>4.378635319875512E-3</v>
      </c>
      <c r="N104" s="32">
        <v>1116245.53</v>
      </c>
      <c r="O104" s="33">
        <f>Table3[[#This Row],[Incentive Disbursements]]/'1.) CLM Reference'!$B$5</f>
        <v>4.3251607718561333E-2</v>
      </c>
    </row>
    <row r="105" spans="1:15" ht="17" thickBot="1">
      <c r="A105" s="67" t="s">
        <v>123</v>
      </c>
      <c r="B105" s="67" t="s">
        <v>59</v>
      </c>
      <c r="C105" s="104" t="s">
        <v>60</v>
      </c>
      <c r="D105" s="11">
        <f>Table3[[#This Row],[Residential CLM $ Collected]]+Table3[[#This Row],[Column1]]</f>
        <v>397.72199999999998</v>
      </c>
      <c r="E105" s="13">
        <f>Table3[[#This Row],[CLM $ Collected ]]/'1.) CLM Reference'!$B$4</f>
        <v>1.2614225242531176E-5</v>
      </c>
      <c r="F105" s="8">
        <f>Table3[[#This Row],[Residential Incentive Disbursements]]+Table3[[#This Row],[C&amp;I Incentive Disbursements]]</f>
        <v>0</v>
      </c>
      <c r="G105" s="13">
        <f>Table3[[#This Row],[Incentive Disbursements]]/'1.) CLM Reference'!$B$5</f>
        <v>0</v>
      </c>
      <c r="H105" s="30">
        <v>397.72199999999998</v>
      </c>
      <c r="I105" s="31">
        <f>Table3[[#This Row],[CLM $ Collected ]]/'1.) CLM Reference'!$B$4</f>
        <v>1.2614225242531176E-5</v>
      </c>
      <c r="J105" s="32">
        <v>0</v>
      </c>
      <c r="K105" s="31">
        <f>Table3[[#This Row],[Incentive Disbursements]]/'1.) CLM Reference'!$B$5</f>
        <v>0</v>
      </c>
      <c r="L105" s="30">
        <v>0</v>
      </c>
      <c r="M105" s="48">
        <f>Table3[[#This Row],[CLM $ Collected ]]/'1.) CLM Reference'!$B$4</f>
        <v>1.2614225242531176E-5</v>
      </c>
      <c r="N105" s="32">
        <v>0</v>
      </c>
      <c r="O105" s="33">
        <f>Table3[[#This Row],[Incentive Disbursements]]/'1.) CLM Reference'!$B$5</f>
        <v>0</v>
      </c>
    </row>
    <row r="106" spans="1:15" ht="17" thickBot="1">
      <c r="A106" s="67" t="s">
        <v>123</v>
      </c>
      <c r="B106" s="67" t="s">
        <v>124</v>
      </c>
      <c r="C106" s="104" t="s">
        <v>60</v>
      </c>
      <c r="D106" s="11">
        <f>Table3[[#This Row],[Residential CLM $ Collected]]+Table3[[#This Row],[Column1]]</f>
        <v>98274.467999999993</v>
      </c>
      <c r="E106" s="13">
        <f>Table3[[#This Row],[CLM $ Collected ]]/'1.) CLM Reference'!$B$4</f>
        <v>3.116891383785464E-3</v>
      </c>
      <c r="F106" s="8">
        <f>Table3[[#This Row],[Residential Incentive Disbursements]]+Table3[[#This Row],[C&amp;I Incentive Disbursements]]</f>
        <v>130679.33000000002</v>
      </c>
      <c r="G106" s="13">
        <f>Table3[[#This Row],[Incentive Disbursements]]/'1.) CLM Reference'!$B$5</f>
        <v>4.9522896102782848E-3</v>
      </c>
      <c r="H106" s="30">
        <v>78047.843999999997</v>
      </c>
      <c r="I106" s="31">
        <f>Table3[[#This Row],[CLM $ Collected ]]/'1.) CLM Reference'!$B$4</f>
        <v>3.116891383785464E-3</v>
      </c>
      <c r="J106" s="32">
        <v>85935.57</v>
      </c>
      <c r="K106" s="31">
        <f>Table3[[#This Row],[Incentive Disbursements]]/'1.) CLM Reference'!$B$5</f>
        <v>4.9522896102782848E-3</v>
      </c>
      <c r="L106" s="30">
        <v>20226.624</v>
      </c>
      <c r="M106" s="48">
        <f>Table3[[#This Row],[CLM $ Collected ]]/'1.) CLM Reference'!$B$4</f>
        <v>3.116891383785464E-3</v>
      </c>
      <c r="N106" s="32">
        <v>44743.76</v>
      </c>
      <c r="O106" s="33">
        <f>Table3[[#This Row],[Incentive Disbursements]]/'1.) CLM Reference'!$B$5</f>
        <v>4.9522896102782848E-3</v>
      </c>
    </row>
    <row r="107" spans="1:15" ht="17" thickBot="1">
      <c r="A107" s="67" t="s">
        <v>125</v>
      </c>
      <c r="B107" s="67" t="s">
        <v>73</v>
      </c>
      <c r="C107" s="104" t="s">
        <v>60</v>
      </c>
      <c r="D107" s="11">
        <f>Table3[[#This Row],[Residential CLM $ Collected]]+Table3[[#This Row],[Column1]]</f>
        <v>30.792000000000002</v>
      </c>
      <c r="E107" s="13">
        <f>Table3[[#This Row],[CLM $ Collected ]]/'1.) CLM Reference'!$B$4</f>
        <v>9.7660482364068378E-7</v>
      </c>
      <c r="F107" s="8">
        <f>Table3[[#This Row],[Residential Incentive Disbursements]]+Table3[[#This Row],[C&amp;I Incentive Disbursements]]</f>
        <v>0</v>
      </c>
      <c r="G107" s="13">
        <f>Table3[[#This Row],[Incentive Disbursements]]/'1.) CLM Reference'!$B$5</f>
        <v>0</v>
      </c>
      <c r="H107" s="30">
        <v>0</v>
      </c>
      <c r="I107" s="31">
        <f>Table3[[#This Row],[CLM $ Collected ]]/'1.) CLM Reference'!$B$4</f>
        <v>9.7660482364068378E-7</v>
      </c>
      <c r="J107" s="32">
        <v>0</v>
      </c>
      <c r="K107" s="31">
        <f>Table3[[#This Row],[Incentive Disbursements]]/'1.) CLM Reference'!$B$5</f>
        <v>0</v>
      </c>
      <c r="L107" s="30">
        <v>30.792000000000002</v>
      </c>
      <c r="M107" s="48">
        <f>Table3[[#This Row],[CLM $ Collected ]]/'1.) CLM Reference'!$B$4</f>
        <v>9.7660482364068378E-7</v>
      </c>
      <c r="N107" s="32">
        <v>0</v>
      </c>
      <c r="O107" s="33">
        <f>Table3[[#This Row],[Incentive Disbursements]]/'1.) CLM Reference'!$B$5</f>
        <v>0</v>
      </c>
    </row>
    <row r="108" spans="1:15" ht="17" thickBot="1">
      <c r="A108" s="67" t="s">
        <v>125</v>
      </c>
      <c r="B108" s="67" t="s">
        <v>124</v>
      </c>
      <c r="C108" s="104" t="s">
        <v>60</v>
      </c>
      <c r="D108" s="11">
        <f>Table3[[#This Row],[Residential CLM $ Collected]]+Table3[[#This Row],[Column1]]</f>
        <v>182334.21599999999</v>
      </c>
      <c r="E108" s="13">
        <f>Table3[[#This Row],[CLM $ Collected ]]/'1.) CLM Reference'!$B$4</f>
        <v>5.7829460528819919E-3</v>
      </c>
      <c r="F108" s="8">
        <f>Table3[[#This Row],[Residential Incentive Disbursements]]+Table3[[#This Row],[C&amp;I Incentive Disbursements]]</f>
        <v>118518.73999999999</v>
      </c>
      <c r="G108" s="13">
        <f>Table3[[#This Row],[Incentive Disbursements]]/'1.) CLM Reference'!$B$5</f>
        <v>4.4914457758948815E-3</v>
      </c>
      <c r="H108" s="30">
        <v>158281.18799999999</v>
      </c>
      <c r="I108" s="31">
        <f>Table3[[#This Row],[CLM $ Collected ]]/'1.) CLM Reference'!$B$4</f>
        <v>5.7829460528819919E-3</v>
      </c>
      <c r="J108" s="32">
        <v>56044.02</v>
      </c>
      <c r="K108" s="31">
        <f>Table3[[#This Row],[Incentive Disbursements]]/'1.) CLM Reference'!$B$5</f>
        <v>4.4914457758948815E-3</v>
      </c>
      <c r="L108" s="30">
        <v>24053.027999999998</v>
      </c>
      <c r="M108" s="48">
        <f>Table3[[#This Row],[CLM $ Collected ]]/'1.) CLM Reference'!$B$4</f>
        <v>5.7829460528819919E-3</v>
      </c>
      <c r="N108" s="32">
        <v>62474.720000000001</v>
      </c>
      <c r="O108" s="33">
        <f>Table3[[#This Row],[Incentive Disbursements]]/'1.) CLM Reference'!$B$5</f>
        <v>4.4914457758948815E-3</v>
      </c>
    </row>
    <row r="109" spans="1:15" ht="17" thickBot="1">
      <c r="A109" s="67" t="s">
        <v>126</v>
      </c>
      <c r="B109" s="67" t="s">
        <v>73</v>
      </c>
      <c r="C109" s="104" t="s">
        <v>60</v>
      </c>
      <c r="D109" s="11">
        <f>Table3[[#This Row],[Residential CLM $ Collected]]+Table3[[#This Row],[Column1]]</f>
        <v>203.58</v>
      </c>
      <c r="E109" s="13">
        <f>Table3[[#This Row],[CLM $ Collected ]]/'1.) CLM Reference'!$B$4</f>
        <v>6.456781306728059E-6</v>
      </c>
      <c r="F109" s="8">
        <f>Table3[[#This Row],[Residential Incentive Disbursements]]+Table3[[#This Row],[C&amp;I Incentive Disbursements]]</f>
        <v>0</v>
      </c>
      <c r="G109" s="13">
        <f>Table3[[#This Row],[Incentive Disbursements]]/'1.) CLM Reference'!$B$5</f>
        <v>0</v>
      </c>
      <c r="H109" s="30">
        <v>203.58</v>
      </c>
      <c r="I109" s="31">
        <f>Table3[[#This Row],[CLM $ Collected ]]/'1.) CLM Reference'!$B$4</f>
        <v>6.456781306728059E-6</v>
      </c>
      <c r="J109" s="32">
        <v>0</v>
      </c>
      <c r="K109" s="31">
        <f>Table3[[#This Row],[Incentive Disbursements]]/'1.) CLM Reference'!$B$5</f>
        <v>0</v>
      </c>
      <c r="L109" s="30">
        <v>0</v>
      </c>
      <c r="M109" s="48">
        <f>Table3[[#This Row],[CLM $ Collected ]]/'1.) CLM Reference'!$B$4</f>
        <v>6.456781306728059E-6</v>
      </c>
      <c r="N109" s="32">
        <v>0</v>
      </c>
      <c r="O109" s="33">
        <f>Table3[[#This Row],[Incentive Disbursements]]/'1.) CLM Reference'!$B$5</f>
        <v>0</v>
      </c>
    </row>
    <row r="110" spans="1:15" ht="17" thickBot="1">
      <c r="A110" s="67" t="s">
        <v>126</v>
      </c>
      <c r="B110" s="67" t="s">
        <v>124</v>
      </c>
      <c r="C110" s="104" t="s">
        <v>60</v>
      </c>
      <c r="D110" s="11">
        <f>Table3[[#This Row],[Residential CLM $ Collected]]+Table3[[#This Row],[Column1]]</f>
        <v>147256.986</v>
      </c>
      <c r="E110" s="13">
        <f>Table3[[#This Row],[CLM $ Collected ]]/'1.) CLM Reference'!$B$4</f>
        <v>4.6704300741227797E-3</v>
      </c>
      <c r="F110" s="8">
        <f>Table3[[#This Row],[Residential Incentive Disbursements]]+Table3[[#This Row],[C&amp;I Incentive Disbursements]]</f>
        <v>52946.66</v>
      </c>
      <c r="G110" s="13">
        <f>Table3[[#This Row],[Incentive Disbursements]]/'1.) CLM Reference'!$B$5</f>
        <v>2.0064932550307446E-3</v>
      </c>
      <c r="H110" s="30">
        <v>98147.885999999999</v>
      </c>
      <c r="I110" s="31">
        <f>Table3[[#This Row],[CLM $ Collected ]]/'1.) CLM Reference'!$B$4</f>
        <v>4.6704300741227797E-3</v>
      </c>
      <c r="J110" s="32">
        <v>51566.66</v>
      </c>
      <c r="K110" s="31">
        <f>Table3[[#This Row],[Incentive Disbursements]]/'1.) CLM Reference'!$B$5</f>
        <v>2.0064932550307446E-3</v>
      </c>
      <c r="L110" s="30">
        <v>49109.1</v>
      </c>
      <c r="M110" s="48">
        <f>Table3[[#This Row],[CLM $ Collected ]]/'1.) CLM Reference'!$B$4</f>
        <v>4.6704300741227797E-3</v>
      </c>
      <c r="N110" s="32">
        <v>1380</v>
      </c>
      <c r="O110" s="33">
        <f>Table3[[#This Row],[Incentive Disbursements]]/'1.) CLM Reference'!$B$5</f>
        <v>2.0064932550307446E-3</v>
      </c>
    </row>
    <row r="111" spans="1:15" ht="17" thickBot="1">
      <c r="A111" s="67" t="s">
        <v>127</v>
      </c>
      <c r="B111" s="67" t="s">
        <v>73</v>
      </c>
      <c r="C111" s="104" t="s">
        <v>60</v>
      </c>
      <c r="D111" s="11">
        <f>Table3[[#This Row],[Residential CLM $ Collected]]+Table3[[#This Row],[Column1]]</f>
        <v>12.342000000000001</v>
      </c>
      <c r="E111" s="13">
        <f>Table3[[#This Row],[CLM $ Collected ]]/'1.) CLM Reference'!$B$4</f>
        <v>3.9144117736338396E-7</v>
      </c>
      <c r="F111" s="8">
        <f>Table3[[#This Row],[Residential Incentive Disbursements]]+Table3[[#This Row],[C&amp;I Incentive Disbursements]]</f>
        <v>0</v>
      </c>
      <c r="G111" s="13">
        <f>Table3[[#This Row],[Incentive Disbursements]]/'1.) CLM Reference'!$B$5</f>
        <v>0</v>
      </c>
      <c r="H111" s="30">
        <v>0</v>
      </c>
      <c r="I111" s="31">
        <f>Table3[[#This Row],[CLM $ Collected ]]/'1.) CLM Reference'!$B$4</f>
        <v>3.9144117736338396E-7</v>
      </c>
      <c r="J111" s="32">
        <v>0</v>
      </c>
      <c r="K111" s="31">
        <f>Table3[[#This Row],[Incentive Disbursements]]/'1.) CLM Reference'!$B$5</f>
        <v>0</v>
      </c>
      <c r="L111" s="30">
        <v>12.342000000000001</v>
      </c>
      <c r="M111" s="48">
        <f>Table3[[#This Row],[CLM $ Collected ]]/'1.) CLM Reference'!$B$4</f>
        <v>3.9144117736338396E-7</v>
      </c>
      <c r="N111" s="32">
        <v>0</v>
      </c>
      <c r="O111" s="33">
        <f>Table3[[#This Row],[Incentive Disbursements]]/'1.) CLM Reference'!$B$5</f>
        <v>0</v>
      </c>
    </row>
    <row r="112" spans="1:15" ht="17" thickBot="1">
      <c r="A112" s="67" t="s">
        <v>127</v>
      </c>
      <c r="B112" s="67" t="s">
        <v>124</v>
      </c>
      <c r="C112" s="104" t="s">
        <v>60</v>
      </c>
      <c r="D112" s="11">
        <f>Table3[[#This Row],[Residential CLM $ Collected]]+Table3[[#This Row],[Column1]]</f>
        <v>185634</v>
      </c>
      <c r="E112" s="13">
        <f>Table3[[#This Row],[CLM $ Collected ]]/'1.) CLM Reference'!$B$4</f>
        <v>5.8876026185929681E-3</v>
      </c>
      <c r="F112" s="8">
        <f>Table3[[#This Row],[Residential Incentive Disbursements]]+Table3[[#This Row],[C&amp;I Incentive Disbursements]]</f>
        <v>155437.18</v>
      </c>
      <c r="G112" s="13">
        <f>Table3[[#This Row],[Incentive Disbursements]]/'1.) CLM Reference'!$B$5</f>
        <v>5.8905255449729927E-3</v>
      </c>
      <c r="H112" s="30">
        <v>144505.17000000001</v>
      </c>
      <c r="I112" s="31">
        <f>Table3[[#This Row],[CLM $ Collected ]]/'1.) CLM Reference'!$B$4</f>
        <v>5.8876026185929681E-3</v>
      </c>
      <c r="J112" s="32">
        <v>80720.679999999993</v>
      </c>
      <c r="K112" s="31">
        <f>Table3[[#This Row],[Incentive Disbursements]]/'1.) CLM Reference'!$B$5</f>
        <v>5.8905255449729927E-3</v>
      </c>
      <c r="L112" s="30">
        <v>41128.83</v>
      </c>
      <c r="M112" s="48">
        <f>Table3[[#This Row],[CLM $ Collected ]]/'1.) CLM Reference'!$B$4</f>
        <v>5.8876026185929681E-3</v>
      </c>
      <c r="N112" s="32">
        <v>74716.5</v>
      </c>
      <c r="O112" s="33">
        <f>Table3[[#This Row],[Incentive Disbursements]]/'1.) CLM Reference'!$B$5</f>
        <v>5.8905255449729927E-3</v>
      </c>
    </row>
    <row r="113" spans="1:15" ht="17" thickBot="1">
      <c r="A113" s="67" t="s">
        <v>128</v>
      </c>
      <c r="B113" s="67" t="s">
        <v>73</v>
      </c>
      <c r="C113" s="104" t="s">
        <v>60</v>
      </c>
      <c r="D113" s="11">
        <f>Table3[[#This Row],[Residential CLM $ Collected]]+Table3[[#This Row],[Column1]]</f>
        <v>395.79</v>
      </c>
      <c r="E113" s="13">
        <f>Table3[[#This Row],[CLM $ Collected ]]/'1.) CLM Reference'!$B$4</f>
        <v>1.2552949569652709E-5</v>
      </c>
      <c r="F113" s="8">
        <f>Table3[[#This Row],[Residential Incentive Disbursements]]+Table3[[#This Row],[C&amp;I Incentive Disbursements]]</f>
        <v>0</v>
      </c>
      <c r="G113" s="13">
        <f>Table3[[#This Row],[Incentive Disbursements]]/'1.) CLM Reference'!$B$5</f>
        <v>0</v>
      </c>
      <c r="H113" s="30">
        <v>395.79</v>
      </c>
      <c r="I113" s="31">
        <f>Table3[[#This Row],[CLM $ Collected ]]/'1.) CLM Reference'!$B$4</f>
        <v>1.2552949569652709E-5</v>
      </c>
      <c r="J113" s="32">
        <v>0</v>
      </c>
      <c r="K113" s="31">
        <f>Table3[[#This Row],[Incentive Disbursements]]/'1.) CLM Reference'!$B$5</f>
        <v>0</v>
      </c>
      <c r="L113" s="30">
        <v>0</v>
      </c>
      <c r="M113" s="48">
        <f>Table3[[#This Row],[CLM $ Collected ]]/'1.) CLM Reference'!$B$4</f>
        <v>1.2552949569652709E-5</v>
      </c>
      <c r="N113" s="32">
        <v>0</v>
      </c>
      <c r="O113" s="33">
        <f>Table3[[#This Row],[Incentive Disbursements]]/'1.) CLM Reference'!$B$5</f>
        <v>0</v>
      </c>
    </row>
    <row r="114" spans="1:15" ht="17" thickBot="1">
      <c r="A114" s="67" t="s">
        <v>128</v>
      </c>
      <c r="B114" s="67" t="s">
        <v>135</v>
      </c>
      <c r="C114" s="104" t="s">
        <v>60</v>
      </c>
      <c r="D114" s="11">
        <f>Table3[[#This Row],[Residential CLM $ Collected]]+Table3[[#This Row],[Column1]]</f>
        <v>42.792000000000002</v>
      </c>
      <c r="E114" s="13">
        <f>Table3[[#This Row],[CLM $ Collected ]]/'1.) CLM Reference'!$B$4</f>
        <v>1.3571990651218542E-6</v>
      </c>
      <c r="F114" s="8">
        <f>Table3[[#This Row],[Residential Incentive Disbursements]]+Table3[[#This Row],[C&amp;I Incentive Disbursements]]</f>
        <v>0</v>
      </c>
      <c r="G114" s="13">
        <f>Table3[[#This Row],[Incentive Disbursements]]/'1.) CLM Reference'!$B$5</f>
        <v>0</v>
      </c>
      <c r="H114" s="30">
        <v>0</v>
      </c>
      <c r="I114" s="31">
        <f>Table3[[#This Row],[CLM $ Collected ]]/'1.) CLM Reference'!$B$4</f>
        <v>1.3571990651218542E-6</v>
      </c>
      <c r="J114" s="32">
        <v>0</v>
      </c>
      <c r="K114" s="31">
        <f>Table3[[#This Row],[Incentive Disbursements]]/'1.) CLM Reference'!$B$5</f>
        <v>0</v>
      </c>
      <c r="L114" s="30">
        <v>42.792000000000002</v>
      </c>
      <c r="M114" s="48">
        <f>Table3[[#This Row],[CLM $ Collected ]]/'1.) CLM Reference'!$B$4</f>
        <v>1.3571990651218542E-6</v>
      </c>
      <c r="N114" s="32">
        <v>0</v>
      </c>
      <c r="O114" s="33">
        <f>Table3[[#This Row],[Incentive Disbursements]]/'1.) CLM Reference'!$B$5</f>
        <v>0</v>
      </c>
    </row>
    <row r="115" spans="1:15" ht="17" thickBot="1">
      <c r="A115" s="67" t="s">
        <v>128</v>
      </c>
      <c r="B115" s="67" t="s">
        <v>112</v>
      </c>
      <c r="C115" s="104" t="s">
        <v>60</v>
      </c>
      <c r="D115" s="11">
        <f>Table3[[#This Row],[Residential CLM $ Collected]]+Table3[[#This Row],[Column1]]</f>
        <v>185.08800000000002</v>
      </c>
      <c r="E115" s="13">
        <f>Table3[[#This Row],[CLM $ Collected ]]/'1.) CLM Reference'!$B$4</f>
        <v>5.8702855806055753E-6</v>
      </c>
      <c r="F115" s="8">
        <f>Table3[[#This Row],[Residential Incentive Disbursements]]+Table3[[#This Row],[C&amp;I Incentive Disbursements]]</f>
        <v>0</v>
      </c>
      <c r="G115" s="13">
        <f>Table3[[#This Row],[Incentive Disbursements]]/'1.) CLM Reference'!$B$5</f>
        <v>0</v>
      </c>
      <c r="H115" s="30">
        <v>172.09200000000001</v>
      </c>
      <c r="I115" s="31">
        <f>Table3[[#This Row],[CLM $ Collected ]]/'1.) CLM Reference'!$B$4</f>
        <v>5.8702855806055753E-6</v>
      </c>
      <c r="J115" s="32">
        <v>0</v>
      </c>
      <c r="K115" s="31">
        <f>Table3[[#This Row],[Incentive Disbursements]]/'1.) CLM Reference'!$B$5</f>
        <v>0</v>
      </c>
      <c r="L115" s="30">
        <v>12.996</v>
      </c>
      <c r="M115" s="48">
        <f>Table3[[#This Row],[CLM $ Collected ]]/'1.) CLM Reference'!$B$4</f>
        <v>5.8702855806055753E-6</v>
      </c>
      <c r="N115" s="32">
        <v>0</v>
      </c>
      <c r="O115" s="33">
        <f>Table3[[#This Row],[Incentive Disbursements]]/'1.) CLM Reference'!$B$5</f>
        <v>0</v>
      </c>
    </row>
    <row r="116" spans="1:15" ht="17" thickBot="1">
      <c r="A116" s="67" t="s">
        <v>128</v>
      </c>
      <c r="B116" s="67" t="s">
        <v>124</v>
      </c>
      <c r="C116" s="104" t="s">
        <v>60</v>
      </c>
      <c r="D116" s="11">
        <f>Table3[[#This Row],[Residential CLM $ Collected]]+Table3[[#This Row],[Column1]]</f>
        <v>123096.576</v>
      </c>
      <c r="E116" s="13">
        <f>Table3[[#This Row],[CLM $ Collected ]]/'1.) CLM Reference'!$B$4</f>
        <v>3.9041539976374389E-3</v>
      </c>
      <c r="F116" s="8">
        <f>Table3[[#This Row],[Residential Incentive Disbursements]]+Table3[[#This Row],[C&amp;I Incentive Disbursements]]</f>
        <v>77627.09</v>
      </c>
      <c r="G116" s="13">
        <f>Table3[[#This Row],[Incentive Disbursements]]/'1.) CLM Reference'!$B$5</f>
        <v>2.9417952424697718E-3</v>
      </c>
      <c r="H116" s="30">
        <v>99747.384000000005</v>
      </c>
      <c r="I116" s="31">
        <f>Table3[[#This Row],[CLM $ Collected ]]/'1.) CLM Reference'!$B$4</f>
        <v>3.9041539976374389E-3</v>
      </c>
      <c r="J116" s="32">
        <v>68611.09</v>
      </c>
      <c r="K116" s="31">
        <f>Table3[[#This Row],[Incentive Disbursements]]/'1.) CLM Reference'!$B$5</f>
        <v>2.9417952424697718E-3</v>
      </c>
      <c r="L116" s="30">
        <v>23349.191999999999</v>
      </c>
      <c r="M116" s="48">
        <f>Table3[[#This Row],[CLM $ Collected ]]/'1.) CLM Reference'!$B$4</f>
        <v>3.9041539976374389E-3</v>
      </c>
      <c r="N116" s="32">
        <v>9016</v>
      </c>
      <c r="O116" s="33">
        <f>Table3[[#This Row],[Incentive Disbursements]]/'1.) CLM Reference'!$B$5</f>
        <v>2.9417952424697718E-3</v>
      </c>
    </row>
    <row r="117" spans="1:15" ht="17" thickBot="1">
      <c r="A117" s="67" t="s">
        <v>129</v>
      </c>
      <c r="B117" s="67" t="s">
        <v>135</v>
      </c>
      <c r="C117" s="104" t="s">
        <v>60</v>
      </c>
      <c r="D117" s="11">
        <f>Table3[[#This Row],[Residential CLM $ Collected]]+Table3[[#This Row],[Column1]]</f>
        <v>55.295999999999999</v>
      </c>
      <c r="E117" s="13">
        <f>Table3[[#This Row],[CLM $ Collected ]]/'1.) CLM Reference'!$B$4</f>
        <v>1.753778264745234E-6</v>
      </c>
      <c r="F117" s="8">
        <f>Table3[[#This Row],[Residential Incentive Disbursements]]+Table3[[#This Row],[C&amp;I Incentive Disbursements]]</f>
        <v>0</v>
      </c>
      <c r="G117" s="13">
        <f>Table3[[#This Row],[Incentive Disbursements]]/'1.) CLM Reference'!$B$5</f>
        <v>0</v>
      </c>
      <c r="H117" s="30">
        <v>55.295999999999999</v>
      </c>
      <c r="I117" s="31">
        <f>Table3[[#This Row],[CLM $ Collected ]]/'1.) CLM Reference'!$B$4</f>
        <v>1.753778264745234E-6</v>
      </c>
      <c r="J117" s="32">
        <v>0</v>
      </c>
      <c r="K117" s="31">
        <f>Table3[[#This Row],[Incentive Disbursements]]/'1.) CLM Reference'!$B$5</f>
        <v>0</v>
      </c>
      <c r="L117" s="30">
        <v>0</v>
      </c>
      <c r="M117" s="48">
        <f>Table3[[#This Row],[CLM $ Collected ]]/'1.) CLM Reference'!$B$4</f>
        <v>1.753778264745234E-6</v>
      </c>
      <c r="N117" s="32">
        <v>0</v>
      </c>
      <c r="O117" s="33">
        <f>Table3[[#This Row],[Incentive Disbursements]]/'1.) CLM Reference'!$B$5</f>
        <v>0</v>
      </c>
    </row>
    <row r="118" spans="1:15" ht="17" thickBot="1">
      <c r="A118" s="67" t="s">
        <v>129</v>
      </c>
      <c r="B118" s="67" t="s">
        <v>124</v>
      </c>
      <c r="C118" s="104" t="s">
        <v>60</v>
      </c>
      <c r="D118" s="11">
        <f>Table3[[#This Row],[Residential CLM $ Collected]]+Table3[[#This Row],[Column1]]</f>
        <v>87706.02</v>
      </c>
      <c r="E118" s="13">
        <f>Table3[[#This Row],[CLM $ Collected ]]/'1.) CLM Reference'!$B$4</f>
        <v>2.7817005129360316E-3</v>
      </c>
      <c r="F118" s="8">
        <f>Table3[[#This Row],[Residential Incentive Disbursements]]+Table3[[#This Row],[C&amp;I Incentive Disbursements]]</f>
        <v>70697.740000000005</v>
      </c>
      <c r="G118" s="13">
        <f>Table3[[#This Row],[Incentive Disbursements]]/'1.) CLM Reference'!$B$5</f>
        <v>2.6791971099955555E-3</v>
      </c>
      <c r="H118" s="30">
        <v>83931.114000000001</v>
      </c>
      <c r="I118" s="31">
        <f>Table3[[#This Row],[CLM $ Collected ]]/'1.) CLM Reference'!$B$4</f>
        <v>2.7817005129360316E-3</v>
      </c>
      <c r="J118" s="32">
        <v>70347.740000000005</v>
      </c>
      <c r="K118" s="31">
        <f>Table3[[#This Row],[Incentive Disbursements]]/'1.) CLM Reference'!$B$5</f>
        <v>2.6791971099955555E-3</v>
      </c>
      <c r="L118" s="30">
        <v>3774.9059999999999</v>
      </c>
      <c r="M118" s="48">
        <f>Table3[[#This Row],[CLM $ Collected ]]/'1.) CLM Reference'!$B$4</f>
        <v>2.7817005129360316E-3</v>
      </c>
      <c r="N118" s="32">
        <v>350</v>
      </c>
      <c r="O118" s="33">
        <f>Table3[[#This Row],[Incentive Disbursements]]/'1.) CLM Reference'!$B$5</f>
        <v>2.6791971099955555E-3</v>
      </c>
    </row>
    <row r="119" spans="1:15" ht="17" thickBot="1">
      <c r="A119" s="67" t="s">
        <v>130</v>
      </c>
      <c r="B119" s="67" t="s">
        <v>73</v>
      </c>
      <c r="C119" s="104" t="s">
        <v>60</v>
      </c>
      <c r="D119" s="11">
        <f>Table3[[#This Row],[Residential CLM $ Collected]]+Table3[[#This Row],[Column1]]</f>
        <v>35.64</v>
      </c>
      <c r="E119" s="13">
        <f>Table3[[#This Row],[CLM $ Collected ]]/'1.) CLM Reference'!$B$4</f>
        <v>1.1303648971990765E-6</v>
      </c>
      <c r="F119" s="8">
        <f>Table3[[#This Row],[Residential Incentive Disbursements]]+Table3[[#This Row],[C&amp;I Incentive Disbursements]]</f>
        <v>0</v>
      </c>
      <c r="G119" s="13">
        <f>Table3[[#This Row],[Incentive Disbursements]]/'1.) CLM Reference'!$B$5</f>
        <v>0</v>
      </c>
      <c r="H119" s="30">
        <v>0</v>
      </c>
      <c r="I119" s="31">
        <f>Table3[[#This Row],[CLM $ Collected ]]/'1.) CLM Reference'!$B$4</f>
        <v>1.1303648971990765E-6</v>
      </c>
      <c r="J119" s="32">
        <v>0</v>
      </c>
      <c r="K119" s="31">
        <f>Table3[[#This Row],[Incentive Disbursements]]/'1.) CLM Reference'!$B$5</f>
        <v>0</v>
      </c>
      <c r="L119" s="30">
        <v>35.64</v>
      </c>
      <c r="M119" s="48">
        <f>Table3[[#This Row],[CLM $ Collected ]]/'1.) CLM Reference'!$B$4</f>
        <v>1.1303648971990765E-6</v>
      </c>
      <c r="N119" s="32">
        <v>0</v>
      </c>
      <c r="O119" s="33">
        <f>Table3[[#This Row],[Incentive Disbursements]]/'1.) CLM Reference'!$B$5</f>
        <v>0</v>
      </c>
    </row>
    <row r="120" spans="1:15" ht="17" thickBot="1">
      <c r="A120" s="67" t="s">
        <v>130</v>
      </c>
      <c r="B120" s="67" t="s">
        <v>135</v>
      </c>
      <c r="C120" s="104" t="s">
        <v>60</v>
      </c>
      <c r="D120" s="11">
        <f>Table3[[#This Row],[Residential CLM $ Collected]]+Table3[[#This Row],[Column1]]</f>
        <v>438.22199999999998</v>
      </c>
      <c r="E120" s="13">
        <f>Table3[[#This Row],[CLM $ Collected ]]/'1.) CLM Reference'!$B$4</f>
        <v>1.3898730807530126E-5</v>
      </c>
      <c r="F120" s="8">
        <f>Table3[[#This Row],[Residential Incentive Disbursements]]+Table3[[#This Row],[C&amp;I Incentive Disbursements]]</f>
        <v>0</v>
      </c>
      <c r="G120" s="13">
        <f>Table3[[#This Row],[Incentive Disbursements]]/'1.) CLM Reference'!$B$5</f>
        <v>0</v>
      </c>
      <c r="H120" s="30">
        <v>438.22199999999998</v>
      </c>
      <c r="I120" s="31">
        <f>Table3[[#This Row],[CLM $ Collected ]]/'1.) CLM Reference'!$B$4</f>
        <v>1.3898730807530126E-5</v>
      </c>
      <c r="J120" s="32">
        <v>0</v>
      </c>
      <c r="K120" s="31">
        <f>Table3[[#This Row],[Incentive Disbursements]]/'1.) CLM Reference'!$B$5</f>
        <v>0</v>
      </c>
      <c r="L120" s="30">
        <v>0</v>
      </c>
      <c r="M120" s="48">
        <f>Table3[[#This Row],[CLM $ Collected ]]/'1.) CLM Reference'!$B$4</f>
        <v>1.3898730807530126E-5</v>
      </c>
      <c r="N120" s="32">
        <v>0</v>
      </c>
      <c r="O120" s="33">
        <f>Table3[[#This Row],[Incentive Disbursements]]/'1.) CLM Reference'!$B$5</f>
        <v>0</v>
      </c>
    </row>
    <row r="121" spans="1:15" ht="17" thickBot="1">
      <c r="A121" s="67" t="s">
        <v>130</v>
      </c>
      <c r="B121" s="67" t="s">
        <v>124</v>
      </c>
      <c r="C121" s="104" t="s">
        <v>60</v>
      </c>
      <c r="D121" s="11">
        <f>Table3[[#This Row],[Residential CLM $ Collected]]+Table3[[#This Row],[Column1]]</f>
        <v>148077.04800000001</v>
      </c>
      <c r="E121" s="13">
        <f>Table3[[#This Row],[CLM $ Collected ]]/'1.) CLM Reference'!$B$4</f>
        <v>4.6964393136942409E-3</v>
      </c>
      <c r="F121" s="8">
        <f>Table3[[#This Row],[Residential Incentive Disbursements]]+Table3[[#This Row],[C&amp;I Incentive Disbursements]]</f>
        <v>119210.24000000001</v>
      </c>
      <c r="G121" s="13">
        <f>Table3[[#This Row],[Incentive Disbursements]]/'1.) CLM Reference'!$B$5</f>
        <v>4.5176512076606206E-3</v>
      </c>
      <c r="H121" s="30">
        <v>124043.712</v>
      </c>
      <c r="I121" s="31">
        <f>Table3[[#This Row],[CLM $ Collected ]]/'1.) CLM Reference'!$B$4</f>
        <v>4.6964393136942409E-3</v>
      </c>
      <c r="J121" s="32">
        <v>110890.24000000001</v>
      </c>
      <c r="K121" s="31">
        <f>Table3[[#This Row],[Incentive Disbursements]]/'1.) CLM Reference'!$B$5</f>
        <v>4.5176512076606206E-3</v>
      </c>
      <c r="L121" s="30">
        <v>24033.335999999999</v>
      </c>
      <c r="M121" s="48">
        <f>Table3[[#This Row],[CLM $ Collected ]]/'1.) CLM Reference'!$B$4</f>
        <v>4.6964393136942409E-3</v>
      </c>
      <c r="N121" s="32">
        <v>8320</v>
      </c>
      <c r="O121" s="33">
        <f>Table3[[#This Row],[Incentive Disbursements]]/'1.) CLM Reference'!$B$5</f>
        <v>4.5176512076606206E-3</v>
      </c>
    </row>
    <row r="122" spans="1:15" ht="17" thickBot="1">
      <c r="A122" s="67" t="s">
        <v>252</v>
      </c>
      <c r="B122" s="67" t="s">
        <v>124</v>
      </c>
      <c r="C122" s="104" t="s">
        <v>60</v>
      </c>
      <c r="D122" s="11">
        <f>Table3[[#This Row],[Residential CLM $ Collected]]+Table3[[#This Row],[Column1]]</f>
        <v>967.98599999999999</v>
      </c>
      <c r="E122" s="13">
        <f>Table3[[#This Row],[CLM $ Collected ]]/'1.) CLM Reference'!$B$4</f>
        <v>3.0700824786199361E-5</v>
      </c>
      <c r="F122" s="8">
        <f>Table3[[#This Row],[Residential Incentive Disbursements]]+Table3[[#This Row],[C&amp;I Incentive Disbursements]]</f>
        <v>210.15</v>
      </c>
      <c r="G122" s="13">
        <f>Table3[[#This Row],[Incentive Disbursements]]/'1.) CLM Reference'!$B$5</f>
        <v>7.9639500875921347E-6</v>
      </c>
      <c r="H122" s="30">
        <v>372.82799999999997</v>
      </c>
      <c r="I122" s="31">
        <f>Table3[[#This Row],[CLM $ Collected ]]/'1.) CLM Reference'!$B$4</f>
        <v>3.0700824786199361E-5</v>
      </c>
      <c r="J122" s="32">
        <v>210.15</v>
      </c>
      <c r="K122" s="31">
        <f>Table3[[#This Row],[Incentive Disbursements]]/'1.) CLM Reference'!$B$5</f>
        <v>7.9639500875921347E-6</v>
      </c>
      <c r="L122" s="30">
        <v>595.15800000000002</v>
      </c>
      <c r="M122" s="48">
        <f>Table3[[#This Row],[CLM $ Collected ]]/'1.) CLM Reference'!$B$4</f>
        <v>3.0700824786199361E-5</v>
      </c>
      <c r="N122" s="32">
        <v>0</v>
      </c>
      <c r="O122" s="33">
        <f>Table3[[#This Row],[Incentive Disbursements]]/'1.) CLM Reference'!$B$5</f>
        <v>7.9639500875921347E-6</v>
      </c>
    </row>
    <row r="123" spans="1:15" ht="17" thickBot="1">
      <c r="A123" s="67" t="s">
        <v>253</v>
      </c>
      <c r="B123" s="67" t="s">
        <v>135</v>
      </c>
      <c r="C123" s="104" t="s">
        <v>60</v>
      </c>
      <c r="D123" s="11">
        <f>Table3[[#This Row],[Residential CLM $ Collected]]+Table3[[#This Row],[Column1]]</f>
        <v>199.94399999999999</v>
      </c>
      <c r="E123" s="13">
        <f>Table3[[#This Row],[CLM $ Collected ]]/'1.) CLM Reference'!$B$4</f>
        <v>6.3414612515592632E-6</v>
      </c>
      <c r="F123" s="8">
        <f>Table3[[#This Row],[Residential Incentive Disbursements]]+Table3[[#This Row],[C&amp;I Incentive Disbursements]]</f>
        <v>0</v>
      </c>
      <c r="G123" s="13">
        <f>Table3[[#This Row],[Incentive Disbursements]]/'1.) CLM Reference'!$B$5</f>
        <v>0</v>
      </c>
      <c r="H123" s="30">
        <v>199.94399999999999</v>
      </c>
      <c r="I123" s="31">
        <f>Table3[[#This Row],[CLM $ Collected ]]/'1.) CLM Reference'!$B$4</f>
        <v>6.3414612515592632E-6</v>
      </c>
      <c r="J123" s="32">
        <v>0</v>
      </c>
      <c r="K123" s="31">
        <f>Table3[[#This Row],[Incentive Disbursements]]/'1.) CLM Reference'!$B$5</f>
        <v>0</v>
      </c>
      <c r="L123" s="30">
        <v>0</v>
      </c>
      <c r="M123" s="48">
        <f>Table3[[#This Row],[CLM $ Collected ]]/'1.) CLM Reference'!$B$4</f>
        <v>6.3414612515592632E-6</v>
      </c>
      <c r="N123" s="32">
        <v>0</v>
      </c>
      <c r="O123" s="33">
        <f>Table3[[#This Row],[Incentive Disbursements]]/'1.) CLM Reference'!$B$5</f>
        <v>0</v>
      </c>
    </row>
    <row r="124" spans="1:15" ht="17" thickBot="1">
      <c r="A124" s="67" t="s">
        <v>253</v>
      </c>
      <c r="B124" s="67" t="s">
        <v>124</v>
      </c>
      <c r="C124" s="104" t="s">
        <v>60</v>
      </c>
      <c r="D124" s="11">
        <f>Table3[[#This Row],[Residential CLM $ Collected]]+Table3[[#This Row],[Column1]]</f>
        <v>497.928</v>
      </c>
      <c r="E124" s="13">
        <f>Table3[[#This Row],[CLM $ Collected ]]/'1.) CLM Reference'!$B$4</f>
        <v>1.5792377456019691E-5</v>
      </c>
      <c r="F124" s="8">
        <f>Table3[[#This Row],[Residential Incentive Disbursements]]+Table3[[#This Row],[C&amp;I Incentive Disbursements]]</f>
        <v>0</v>
      </c>
      <c r="G124" s="13">
        <f>Table3[[#This Row],[Incentive Disbursements]]/'1.) CLM Reference'!$B$5</f>
        <v>0</v>
      </c>
      <c r="H124" s="30">
        <v>497.928</v>
      </c>
      <c r="I124" s="31">
        <f>Table3[[#This Row],[CLM $ Collected ]]/'1.) CLM Reference'!$B$4</f>
        <v>1.5792377456019691E-5</v>
      </c>
      <c r="J124" s="32">
        <v>0</v>
      </c>
      <c r="K124" s="31">
        <f>Table3[[#This Row],[Incentive Disbursements]]/'1.) CLM Reference'!$B$5</f>
        <v>0</v>
      </c>
      <c r="L124" s="30">
        <v>0</v>
      </c>
      <c r="M124" s="48">
        <f>Table3[[#This Row],[CLM $ Collected ]]/'1.) CLM Reference'!$B$4</f>
        <v>1.5792377456019691E-5</v>
      </c>
      <c r="N124" s="32">
        <v>0</v>
      </c>
      <c r="O124" s="33">
        <f>Table3[[#This Row],[Incentive Disbursements]]/'1.) CLM Reference'!$B$5</f>
        <v>0</v>
      </c>
    </row>
    <row r="125" spans="1:15" ht="17" thickBot="1">
      <c r="A125" s="67" t="s">
        <v>131</v>
      </c>
      <c r="B125" s="67" t="s">
        <v>132</v>
      </c>
      <c r="C125" s="104" t="s">
        <v>60</v>
      </c>
      <c r="D125" s="11">
        <f>Table3[[#This Row],[Residential CLM $ Collected]]+Table3[[#This Row],[Column1]]</f>
        <v>126781.068</v>
      </c>
      <c r="E125" s="13">
        <f>Table3[[#This Row],[CLM $ Collected ]]/'1.) CLM Reference'!$B$4</f>
        <v>4.0210120341360586E-3</v>
      </c>
      <c r="F125" s="8">
        <f>Table3[[#This Row],[Residential Incentive Disbursements]]+Table3[[#This Row],[C&amp;I Incentive Disbursements]]</f>
        <v>77822.320000000007</v>
      </c>
      <c r="G125" s="13">
        <f>Table3[[#This Row],[Incentive Disbursements]]/'1.) CLM Reference'!$B$5</f>
        <v>2.9491937767338722E-3</v>
      </c>
      <c r="H125" s="30">
        <v>120851.802</v>
      </c>
      <c r="I125" s="31">
        <f>Table3[[#This Row],[CLM $ Collected ]]/'1.) CLM Reference'!$B$4</f>
        <v>4.0210120341360586E-3</v>
      </c>
      <c r="J125" s="32">
        <v>72700.210000000006</v>
      </c>
      <c r="K125" s="31">
        <f>Table3[[#This Row],[Incentive Disbursements]]/'1.) CLM Reference'!$B$5</f>
        <v>2.9491937767338722E-3</v>
      </c>
      <c r="L125" s="30">
        <v>5929.2659999999996</v>
      </c>
      <c r="M125" s="48">
        <f>Table3[[#This Row],[CLM $ Collected ]]/'1.) CLM Reference'!$B$4</f>
        <v>4.0210120341360586E-3</v>
      </c>
      <c r="N125" s="32">
        <v>5122.1099999999997</v>
      </c>
      <c r="O125" s="33">
        <f>Table3[[#This Row],[Incentive Disbursements]]/'1.) CLM Reference'!$B$5</f>
        <v>2.9491937767338722E-3</v>
      </c>
    </row>
    <row r="126" spans="1:15" ht="17" thickBot="1">
      <c r="A126" s="67" t="s">
        <v>131</v>
      </c>
      <c r="B126" s="67" t="s">
        <v>59</v>
      </c>
      <c r="C126" s="104" t="s">
        <v>60</v>
      </c>
      <c r="D126" s="11">
        <f>Table3[[#This Row],[Residential CLM $ Collected]]+Table3[[#This Row],[Column1]]</f>
        <v>98.603999999999999</v>
      </c>
      <c r="E126" s="13">
        <f>Table3[[#This Row],[CLM $ Collected ]]/'1.) CLM Reference'!$B$4</f>
        <v>3.1273428822507785E-6</v>
      </c>
      <c r="F126" s="8">
        <f>Table3[[#This Row],[Residential Incentive Disbursements]]+Table3[[#This Row],[C&amp;I Incentive Disbursements]]</f>
        <v>0</v>
      </c>
      <c r="G126" s="13">
        <f>Table3[[#This Row],[Incentive Disbursements]]/'1.) CLM Reference'!$B$5</f>
        <v>0</v>
      </c>
      <c r="H126" s="30">
        <v>98.603999999999999</v>
      </c>
      <c r="I126" s="31">
        <f>Table3[[#This Row],[CLM $ Collected ]]/'1.) CLM Reference'!$B$4</f>
        <v>3.1273428822507785E-6</v>
      </c>
      <c r="J126" s="32">
        <v>0</v>
      </c>
      <c r="K126" s="31">
        <f>Table3[[#This Row],[Incentive Disbursements]]/'1.) CLM Reference'!$B$5</f>
        <v>0</v>
      </c>
      <c r="L126" s="30">
        <v>0</v>
      </c>
      <c r="M126" s="48">
        <f>Table3[[#This Row],[CLM $ Collected ]]/'1.) CLM Reference'!$B$4</f>
        <v>3.1273428822507785E-6</v>
      </c>
      <c r="N126" s="32">
        <v>0</v>
      </c>
      <c r="O126" s="33">
        <f>Table3[[#This Row],[Incentive Disbursements]]/'1.) CLM Reference'!$B$5</f>
        <v>0</v>
      </c>
    </row>
    <row r="127" spans="1:15" ht="17" thickBot="1">
      <c r="A127" s="67" t="s">
        <v>131</v>
      </c>
      <c r="B127" s="67" t="s">
        <v>124</v>
      </c>
      <c r="C127" s="104" t="s">
        <v>60</v>
      </c>
      <c r="D127" s="11">
        <f>Table3[[#This Row],[Residential CLM $ Collected]]+Table3[[#This Row],[Column1]]</f>
        <v>418.24200000000002</v>
      </c>
      <c r="E127" s="13">
        <f>Table3[[#This Row],[CLM $ Collected ]]/'1.) CLM Reference'!$B$4</f>
        <v>1.3265041395463979E-5</v>
      </c>
      <c r="F127" s="8">
        <f>Table3[[#This Row],[Residential Incentive Disbursements]]+Table3[[#This Row],[C&amp;I Incentive Disbursements]]</f>
        <v>0</v>
      </c>
      <c r="G127" s="13">
        <f>Table3[[#This Row],[Incentive Disbursements]]/'1.) CLM Reference'!$B$5</f>
        <v>0</v>
      </c>
      <c r="H127" s="30">
        <v>418.24200000000002</v>
      </c>
      <c r="I127" s="31">
        <f>Table3[[#This Row],[CLM $ Collected ]]/'1.) CLM Reference'!$B$4</f>
        <v>1.3265041395463979E-5</v>
      </c>
      <c r="J127" s="32">
        <v>0</v>
      </c>
      <c r="K127" s="31">
        <f>Table3[[#This Row],[Incentive Disbursements]]/'1.) CLM Reference'!$B$5</f>
        <v>0</v>
      </c>
      <c r="L127" s="30">
        <v>0</v>
      </c>
      <c r="M127" s="48">
        <f>Table3[[#This Row],[CLM $ Collected ]]/'1.) CLM Reference'!$B$4</f>
        <v>1.3265041395463979E-5</v>
      </c>
      <c r="N127" s="32">
        <v>0</v>
      </c>
      <c r="O127" s="33">
        <f>Table3[[#This Row],[Incentive Disbursements]]/'1.) CLM Reference'!$B$5</f>
        <v>0</v>
      </c>
    </row>
    <row r="128" spans="1:15" ht="17" thickBot="1">
      <c r="A128" s="67" t="s">
        <v>133</v>
      </c>
      <c r="B128" s="67" t="s">
        <v>132</v>
      </c>
      <c r="C128" s="104" t="s">
        <v>60</v>
      </c>
      <c r="D128" s="11">
        <f>Table3[[#This Row],[Residential CLM $ Collected]]+Table3[[#This Row],[Column1]]</f>
        <v>118589.796</v>
      </c>
      <c r="E128" s="13">
        <f>Table3[[#This Row],[CLM $ Collected ]]/'1.) CLM Reference'!$B$4</f>
        <v>3.7612161213355631E-3</v>
      </c>
      <c r="F128" s="8">
        <f>Table3[[#This Row],[Residential Incentive Disbursements]]+Table3[[#This Row],[C&amp;I Incentive Disbursements]]</f>
        <v>111749.21</v>
      </c>
      <c r="G128" s="13">
        <f>Table3[[#This Row],[Incentive Disbursements]]/'1.) CLM Reference'!$B$5</f>
        <v>4.2349042625165452E-3</v>
      </c>
      <c r="H128" s="30">
        <v>109411.338</v>
      </c>
      <c r="I128" s="31">
        <f>Table3[[#This Row],[CLM $ Collected ]]/'1.) CLM Reference'!$B$4</f>
        <v>3.7612161213355631E-3</v>
      </c>
      <c r="J128" s="32">
        <v>111749.21</v>
      </c>
      <c r="K128" s="31">
        <f>Table3[[#This Row],[Incentive Disbursements]]/'1.) CLM Reference'!$B$5</f>
        <v>4.2349042625165452E-3</v>
      </c>
      <c r="L128" s="30">
        <v>9178.4580000000005</v>
      </c>
      <c r="M128" s="48">
        <f>Table3[[#This Row],[CLM $ Collected ]]/'1.) CLM Reference'!$B$4</f>
        <v>3.7612161213355631E-3</v>
      </c>
      <c r="N128" s="32">
        <v>0</v>
      </c>
      <c r="O128" s="33">
        <f>Table3[[#This Row],[Incentive Disbursements]]/'1.) CLM Reference'!$B$5</f>
        <v>4.2349042625165452E-3</v>
      </c>
    </row>
    <row r="129" spans="1:15" ht="17" thickBot="1">
      <c r="A129" s="67" t="s">
        <v>133</v>
      </c>
      <c r="B129" s="67" t="s">
        <v>124</v>
      </c>
      <c r="C129" s="104" t="s">
        <v>60</v>
      </c>
      <c r="D129" s="11">
        <f>Table3[[#This Row],[Residential CLM $ Collected]]+Table3[[#This Row],[Column1]]</f>
        <v>103.032</v>
      </c>
      <c r="E129" s="13">
        <f>Table3[[#This Row],[CLM $ Collected ]]/'1.) CLM Reference'!$B$4</f>
        <v>3.2677821573573304E-6</v>
      </c>
      <c r="F129" s="8">
        <f>Table3[[#This Row],[Residential Incentive Disbursements]]+Table3[[#This Row],[C&amp;I Incentive Disbursements]]</f>
        <v>0</v>
      </c>
      <c r="G129" s="13">
        <f>Table3[[#This Row],[Incentive Disbursements]]/'1.) CLM Reference'!$B$5</f>
        <v>0</v>
      </c>
      <c r="H129" s="30">
        <v>103.032</v>
      </c>
      <c r="I129" s="31">
        <f>Table3[[#This Row],[CLM $ Collected ]]/'1.) CLM Reference'!$B$4</f>
        <v>3.2677821573573304E-6</v>
      </c>
      <c r="J129" s="32">
        <v>0</v>
      </c>
      <c r="K129" s="31">
        <f>Table3[[#This Row],[Incentive Disbursements]]/'1.) CLM Reference'!$B$5</f>
        <v>0</v>
      </c>
      <c r="L129" s="30">
        <v>0</v>
      </c>
      <c r="M129" s="48">
        <f>Table3[[#This Row],[CLM $ Collected ]]/'1.) CLM Reference'!$B$4</f>
        <v>3.2677821573573304E-6</v>
      </c>
      <c r="N129" s="32">
        <v>0</v>
      </c>
      <c r="O129" s="33">
        <f>Table3[[#This Row],[Incentive Disbursements]]/'1.) CLM Reference'!$B$5</f>
        <v>0</v>
      </c>
    </row>
    <row r="130" spans="1:15" ht="17" thickBot="1">
      <c r="A130" s="67" t="s">
        <v>134</v>
      </c>
      <c r="B130" s="67" t="s">
        <v>135</v>
      </c>
      <c r="C130" s="104" t="s">
        <v>60</v>
      </c>
      <c r="D130" s="11">
        <f>Table3[[#This Row],[Residential CLM $ Collected]]+Table3[[#This Row],[Column1]]</f>
        <v>93900.642000000007</v>
      </c>
      <c r="E130" s="13">
        <f>Table3[[#This Row],[CLM $ Collected ]]/'1.) CLM Reference'!$B$4</f>
        <v>2.9781703013820791E-3</v>
      </c>
      <c r="F130" s="8">
        <f>Table3[[#This Row],[Residential Incentive Disbursements]]+Table3[[#This Row],[C&amp;I Incentive Disbursements]]</f>
        <v>65039.22</v>
      </c>
      <c r="G130" s="13">
        <f>Table3[[#This Row],[Incentive Disbursements]]/'1.) CLM Reference'!$B$5</f>
        <v>2.464758990320838E-3</v>
      </c>
      <c r="H130" s="30">
        <v>63734.724000000002</v>
      </c>
      <c r="I130" s="31">
        <f>Table3[[#This Row],[CLM $ Collected ]]/'1.) CLM Reference'!$B$4</f>
        <v>2.9781703013820791E-3</v>
      </c>
      <c r="J130" s="32">
        <v>981.14</v>
      </c>
      <c r="K130" s="31">
        <f>Table3[[#This Row],[Incentive Disbursements]]/'1.) CLM Reference'!$B$5</f>
        <v>2.464758990320838E-3</v>
      </c>
      <c r="L130" s="30">
        <v>30165.918000000001</v>
      </c>
      <c r="M130" s="48">
        <f>Table3[[#This Row],[CLM $ Collected ]]/'1.) CLM Reference'!$B$4</f>
        <v>2.9781703013820791E-3</v>
      </c>
      <c r="N130" s="32">
        <v>64058.080000000002</v>
      </c>
      <c r="O130" s="33">
        <f>Table3[[#This Row],[Incentive Disbursements]]/'1.) CLM Reference'!$B$5</f>
        <v>2.464758990320838E-3</v>
      </c>
    </row>
    <row r="131" spans="1:15" ht="17" thickBot="1">
      <c r="A131" s="67" t="s">
        <v>136</v>
      </c>
      <c r="B131" s="67" t="s">
        <v>135</v>
      </c>
      <c r="C131" s="104" t="s">
        <v>60</v>
      </c>
      <c r="D131" s="11">
        <f>Table3[[#This Row],[Residential CLM $ Collected]]+Table3[[#This Row],[Column1]]</f>
        <v>116434.90199999999</v>
      </c>
      <c r="E131" s="13">
        <f>Table3[[#This Row],[CLM $ Collected ]]/'1.) CLM Reference'!$B$4</f>
        <v>3.692871100718702E-3</v>
      </c>
      <c r="F131" s="8">
        <f>Table3[[#This Row],[Residential Incentive Disbursements]]+Table3[[#This Row],[C&amp;I Incentive Disbursements]]</f>
        <v>37072.49</v>
      </c>
      <c r="G131" s="13">
        <f>Table3[[#This Row],[Incentive Disbursements]]/'1.) CLM Reference'!$B$5</f>
        <v>1.4049177253521699E-3</v>
      </c>
      <c r="H131" s="30">
        <v>108415.89599999999</v>
      </c>
      <c r="I131" s="31">
        <f>Table3[[#This Row],[CLM $ Collected ]]/'1.) CLM Reference'!$B$4</f>
        <v>3.692871100718702E-3</v>
      </c>
      <c r="J131" s="32">
        <v>36322.49</v>
      </c>
      <c r="K131" s="31">
        <f>Table3[[#This Row],[Incentive Disbursements]]/'1.) CLM Reference'!$B$5</f>
        <v>1.4049177253521699E-3</v>
      </c>
      <c r="L131" s="30">
        <v>8019.0060000000003</v>
      </c>
      <c r="M131" s="48">
        <f>Table3[[#This Row],[CLM $ Collected ]]/'1.) CLM Reference'!$B$4</f>
        <v>3.692871100718702E-3</v>
      </c>
      <c r="N131" s="32">
        <v>750</v>
      </c>
      <c r="O131" s="33">
        <f>Table3[[#This Row],[Incentive Disbursements]]/'1.) CLM Reference'!$B$5</f>
        <v>1.4049177253521699E-3</v>
      </c>
    </row>
    <row r="132" spans="1:15" ht="17" thickBot="1">
      <c r="A132" s="67" t="s">
        <v>137</v>
      </c>
      <c r="B132" s="67" t="s">
        <v>135</v>
      </c>
      <c r="C132" s="104" t="s">
        <v>60</v>
      </c>
      <c r="D132" s="11">
        <f>Table3[[#This Row],[Residential CLM $ Collected]]+Table3[[#This Row],[Column1]]</f>
        <v>173273.712</v>
      </c>
      <c r="E132" s="13">
        <f>Table3[[#This Row],[CLM $ Collected ]]/'1.) CLM Reference'!$B$4</f>
        <v>5.4955814156055667E-3</v>
      </c>
      <c r="F132" s="8">
        <f>Table3[[#This Row],[Residential Incentive Disbursements]]+Table3[[#This Row],[C&amp;I Incentive Disbursements]]</f>
        <v>212077.02</v>
      </c>
      <c r="G132" s="13">
        <f>Table3[[#This Row],[Incentive Disbursements]]/'1.) CLM Reference'!$B$5</f>
        <v>8.0369774066394433E-3</v>
      </c>
      <c r="H132" s="30">
        <v>105039.588</v>
      </c>
      <c r="I132" s="31">
        <f>Table3[[#This Row],[CLM $ Collected ]]/'1.) CLM Reference'!$B$4</f>
        <v>5.4955814156055667E-3</v>
      </c>
      <c r="J132" s="32">
        <v>168470.53</v>
      </c>
      <c r="K132" s="31">
        <f>Table3[[#This Row],[Incentive Disbursements]]/'1.) CLM Reference'!$B$5</f>
        <v>8.0369774066394433E-3</v>
      </c>
      <c r="L132" s="30">
        <v>68234.123999999996</v>
      </c>
      <c r="M132" s="48">
        <f>Table3[[#This Row],[CLM $ Collected ]]/'1.) CLM Reference'!$B$4</f>
        <v>5.4955814156055667E-3</v>
      </c>
      <c r="N132" s="32">
        <v>43606.49</v>
      </c>
      <c r="O132" s="33">
        <f>Table3[[#This Row],[Incentive Disbursements]]/'1.) CLM Reference'!$B$5</f>
        <v>8.0369774066394433E-3</v>
      </c>
    </row>
    <row r="133" spans="1:15" ht="17" thickBot="1">
      <c r="A133" s="67" t="s">
        <v>137</v>
      </c>
      <c r="B133" s="67" t="s">
        <v>112</v>
      </c>
      <c r="C133" s="104" t="s">
        <v>60</v>
      </c>
      <c r="D133" s="11">
        <f>Table3[[#This Row],[Residential CLM $ Collected]]+Table3[[#This Row],[Column1]]</f>
        <v>142.494</v>
      </c>
      <c r="E133" s="13">
        <f>Table3[[#This Row],[CLM $ Collected ]]/'1.) CLM Reference'!$B$4</f>
        <v>4.5193663204681594E-6</v>
      </c>
      <c r="F133" s="8">
        <f>Table3[[#This Row],[Residential Incentive Disbursements]]+Table3[[#This Row],[C&amp;I Incentive Disbursements]]</f>
        <v>0</v>
      </c>
      <c r="G133" s="13">
        <f>Table3[[#This Row],[Incentive Disbursements]]/'1.) CLM Reference'!$B$5</f>
        <v>0</v>
      </c>
      <c r="H133" s="30">
        <v>142.494</v>
      </c>
      <c r="I133" s="31">
        <f>Table3[[#This Row],[CLM $ Collected ]]/'1.) CLM Reference'!$B$4</f>
        <v>4.5193663204681594E-6</v>
      </c>
      <c r="J133" s="32">
        <v>0</v>
      </c>
      <c r="K133" s="31">
        <f>Table3[[#This Row],[Incentive Disbursements]]/'1.) CLM Reference'!$B$5</f>
        <v>0</v>
      </c>
      <c r="L133" s="30">
        <v>0</v>
      </c>
      <c r="M133" s="48">
        <f>Table3[[#This Row],[CLM $ Collected ]]/'1.) CLM Reference'!$B$4</f>
        <v>4.5193663204681594E-6</v>
      </c>
      <c r="N133" s="32">
        <v>0</v>
      </c>
      <c r="O133" s="33">
        <f>Table3[[#This Row],[Incentive Disbursements]]/'1.) CLM Reference'!$B$5</f>
        <v>0</v>
      </c>
    </row>
    <row r="134" spans="1:15" ht="17" thickBot="1">
      <c r="A134" s="67" t="s">
        <v>138</v>
      </c>
      <c r="B134" s="67" t="s">
        <v>135</v>
      </c>
      <c r="C134" s="104" t="s">
        <v>60</v>
      </c>
      <c r="D134" s="11">
        <f>Table3[[#This Row],[Residential CLM $ Collected]]+Table3[[#This Row],[Column1]]</f>
        <v>172419.834</v>
      </c>
      <c r="E134" s="13">
        <f>Table3[[#This Row],[CLM $ Collected ]]/'1.) CLM Reference'!$B$4</f>
        <v>5.468499661461612E-3</v>
      </c>
      <c r="F134" s="8">
        <f>Table3[[#This Row],[Residential Incentive Disbursements]]+Table3[[#This Row],[C&amp;I Incentive Disbursements]]</f>
        <v>94318.75</v>
      </c>
      <c r="G134" s="13">
        <f>Table3[[#This Row],[Incentive Disbursements]]/'1.) CLM Reference'!$B$5</f>
        <v>3.5743507843163489E-3</v>
      </c>
      <c r="H134" s="30">
        <v>133157.68799999999</v>
      </c>
      <c r="I134" s="31">
        <f>Table3[[#This Row],[CLM $ Collected ]]/'1.) CLM Reference'!$B$4</f>
        <v>5.468499661461612E-3</v>
      </c>
      <c r="J134" s="32">
        <v>25729.97</v>
      </c>
      <c r="K134" s="31">
        <f>Table3[[#This Row],[Incentive Disbursements]]/'1.) CLM Reference'!$B$5</f>
        <v>3.5743507843163489E-3</v>
      </c>
      <c r="L134" s="30">
        <v>39262.146000000001</v>
      </c>
      <c r="M134" s="48">
        <f>Table3[[#This Row],[CLM $ Collected ]]/'1.) CLM Reference'!$B$4</f>
        <v>5.468499661461612E-3</v>
      </c>
      <c r="N134" s="32">
        <v>68588.78</v>
      </c>
      <c r="O134" s="33">
        <f>Table3[[#This Row],[Incentive Disbursements]]/'1.) CLM Reference'!$B$5</f>
        <v>3.5743507843163489E-3</v>
      </c>
    </row>
    <row r="135" spans="1:15" ht="17" thickBot="1">
      <c r="A135" s="67" t="s">
        <v>139</v>
      </c>
      <c r="B135" s="67" t="s">
        <v>135</v>
      </c>
      <c r="C135" s="104" t="s">
        <v>60</v>
      </c>
      <c r="D135" s="11">
        <f>Table3[[#This Row],[Residential CLM $ Collected]]+Table3[[#This Row],[Column1]]</f>
        <v>174360.12599999999</v>
      </c>
      <c r="E135" s="13">
        <f>Table3[[#This Row],[CLM $ Collected ]]/'1.) CLM Reference'!$B$4</f>
        <v>5.5300383249609437E-3</v>
      </c>
      <c r="F135" s="8">
        <f>Table3[[#This Row],[Residential Incentive Disbursements]]+Table3[[#This Row],[C&amp;I Incentive Disbursements]]</f>
        <v>243290.65</v>
      </c>
      <c r="G135" s="13">
        <f>Table3[[#This Row],[Incentive Disbursements]]/'1.) CLM Reference'!$B$5</f>
        <v>9.2198648269228994E-3</v>
      </c>
      <c r="H135" s="30">
        <v>73671.558000000005</v>
      </c>
      <c r="I135" s="31">
        <f>Table3[[#This Row],[CLM $ Collected ]]/'1.) CLM Reference'!$B$4</f>
        <v>5.5300383249609437E-3</v>
      </c>
      <c r="J135" s="32">
        <v>48145.63</v>
      </c>
      <c r="K135" s="31">
        <f>Table3[[#This Row],[Incentive Disbursements]]/'1.) CLM Reference'!$B$5</f>
        <v>9.2198648269228994E-3</v>
      </c>
      <c r="L135" s="30">
        <v>100688.568</v>
      </c>
      <c r="M135" s="48">
        <f>Table3[[#This Row],[CLM $ Collected ]]/'1.) CLM Reference'!$B$4</f>
        <v>5.5300383249609437E-3</v>
      </c>
      <c r="N135" s="32">
        <v>195145.02</v>
      </c>
      <c r="O135" s="33">
        <f>Table3[[#This Row],[Incentive Disbursements]]/'1.) CLM Reference'!$B$5</f>
        <v>9.2198648269228994E-3</v>
      </c>
    </row>
    <row r="136" spans="1:15" ht="17" thickBot="1">
      <c r="A136" s="67" t="s">
        <v>139</v>
      </c>
      <c r="B136" s="67" t="s">
        <v>112</v>
      </c>
      <c r="C136" s="104" t="s">
        <v>60</v>
      </c>
      <c r="D136" s="11">
        <f>Table3[[#This Row],[Residential CLM $ Collected]]+Table3[[#This Row],[Column1]]</f>
        <v>104.736</v>
      </c>
      <c r="E136" s="13">
        <f>Table3[[#This Row],[CLM $ Collected ]]/'1.) CLM Reference'!$B$4</f>
        <v>3.3218265396476566E-6</v>
      </c>
      <c r="F136" s="8">
        <f>Table3[[#This Row],[Residential Incentive Disbursements]]+Table3[[#This Row],[C&amp;I Incentive Disbursements]]</f>
        <v>0</v>
      </c>
      <c r="G136" s="13">
        <f>Table3[[#This Row],[Incentive Disbursements]]/'1.) CLM Reference'!$B$5</f>
        <v>0</v>
      </c>
      <c r="H136" s="30">
        <v>104.736</v>
      </c>
      <c r="I136" s="31">
        <f>Table3[[#This Row],[CLM $ Collected ]]/'1.) CLM Reference'!$B$4</f>
        <v>3.3218265396476566E-6</v>
      </c>
      <c r="J136" s="32">
        <v>0</v>
      </c>
      <c r="K136" s="31">
        <f>Table3[[#This Row],[Incentive Disbursements]]/'1.) CLM Reference'!$B$5</f>
        <v>0</v>
      </c>
      <c r="L136" s="30">
        <v>0</v>
      </c>
      <c r="M136" s="48">
        <f>Table3[[#This Row],[CLM $ Collected ]]/'1.) CLM Reference'!$B$4</f>
        <v>3.3218265396476566E-6</v>
      </c>
      <c r="N136" s="32">
        <v>0</v>
      </c>
      <c r="O136" s="33">
        <f>Table3[[#This Row],[Incentive Disbursements]]/'1.) CLM Reference'!$B$5</f>
        <v>0</v>
      </c>
    </row>
    <row r="137" spans="1:15" ht="17" thickBot="1">
      <c r="A137" s="67" t="s">
        <v>139</v>
      </c>
      <c r="B137" s="67" t="s">
        <v>124</v>
      </c>
      <c r="C137" s="104" t="s">
        <v>60</v>
      </c>
      <c r="D137" s="11">
        <f>Table3[[#This Row],[Residential CLM $ Collected]]+Table3[[#This Row],[Column1]]</f>
        <v>159.126</v>
      </c>
      <c r="E137" s="13">
        <f>Table3[[#This Row],[CLM $ Collected ]]/'1.) CLM Reference'!$B$4</f>
        <v>5.0468699391610627E-6</v>
      </c>
      <c r="F137" s="8">
        <f>Table3[[#This Row],[Residential Incentive Disbursements]]+Table3[[#This Row],[C&amp;I Incentive Disbursements]]</f>
        <v>0</v>
      </c>
      <c r="G137" s="13">
        <f>Table3[[#This Row],[Incentive Disbursements]]/'1.) CLM Reference'!$B$5</f>
        <v>0</v>
      </c>
      <c r="H137" s="30">
        <v>159.126</v>
      </c>
      <c r="I137" s="31">
        <f>Table3[[#This Row],[CLM $ Collected ]]/'1.) CLM Reference'!$B$4</f>
        <v>5.0468699391610627E-6</v>
      </c>
      <c r="J137" s="32">
        <v>0</v>
      </c>
      <c r="K137" s="31">
        <f>Table3[[#This Row],[Incentive Disbursements]]/'1.) CLM Reference'!$B$5</f>
        <v>0</v>
      </c>
      <c r="L137" s="30">
        <v>0</v>
      </c>
      <c r="M137" s="48">
        <f>Table3[[#This Row],[CLM $ Collected ]]/'1.) CLM Reference'!$B$4</f>
        <v>5.0468699391610627E-6</v>
      </c>
      <c r="N137" s="32">
        <v>0</v>
      </c>
      <c r="O137" s="33">
        <f>Table3[[#This Row],[Incentive Disbursements]]/'1.) CLM Reference'!$B$5</f>
        <v>0</v>
      </c>
    </row>
    <row r="138" spans="1:15" ht="17" thickBot="1">
      <c r="A138" s="67" t="s">
        <v>254</v>
      </c>
      <c r="B138" s="67" t="s">
        <v>135</v>
      </c>
      <c r="C138" s="104" t="s">
        <v>60</v>
      </c>
      <c r="D138" s="11">
        <f>Table3[[#This Row],[Residential CLM $ Collected]]+Table3[[#This Row],[Column1]]</f>
        <v>119543.27399999999</v>
      </c>
      <c r="E138" s="13">
        <f>Table3[[#This Row],[CLM $ Collected ]]/'1.) CLM Reference'!$B$4</f>
        <v>3.7914568076838112E-3</v>
      </c>
      <c r="F138" s="8">
        <f>Table3[[#This Row],[Residential Incentive Disbursements]]+Table3[[#This Row],[C&amp;I Incentive Disbursements]]</f>
        <v>144112.89000000001</v>
      </c>
      <c r="G138" s="13">
        <f>Table3[[#This Row],[Incentive Disbursements]]/'1.) CLM Reference'!$B$5</f>
        <v>5.4613745559774244E-3</v>
      </c>
      <c r="H138" s="30">
        <v>108326.124</v>
      </c>
      <c r="I138" s="31">
        <f>Table3[[#This Row],[CLM $ Collected ]]/'1.) CLM Reference'!$B$4</f>
        <v>3.7914568076838112E-3</v>
      </c>
      <c r="J138" s="32">
        <v>144112.89000000001</v>
      </c>
      <c r="K138" s="31">
        <f>Table3[[#This Row],[Incentive Disbursements]]/'1.) CLM Reference'!$B$5</f>
        <v>5.4613745559774244E-3</v>
      </c>
      <c r="L138" s="30">
        <v>11217.15</v>
      </c>
      <c r="M138" s="48">
        <f>Table3[[#This Row],[CLM $ Collected ]]/'1.) CLM Reference'!$B$4</f>
        <v>3.7914568076838112E-3</v>
      </c>
      <c r="N138" s="32">
        <v>0</v>
      </c>
      <c r="O138" s="33">
        <f>Table3[[#This Row],[Incentive Disbursements]]/'1.) CLM Reference'!$B$5</f>
        <v>5.4613745559774244E-3</v>
      </c>
    </row>
    <row r="139" spans="1:15" ht="17" thickBot="1">
      <c r="A139" s="67" t="s">
        <v>140</v>
      </c>
      <c r="B139" s="67" t="s">
        <v>132</v>
      </c>
      <c r="C139" s="104" t="s">
        <v>60</v>
      </c>
      <c r="D139" s="11">
        <f>Table3[[#This Row],[Residential CLM $ Collected]]+Table3[[#This Row],[Column1]]</f>
        <v>27.815999999999999</v>
      </c>
      <c r="E139" s="13">
        <f>Table3[[#This Row],[CLM $ Collected ]]/'1.) CLM Reference'!$B$4</f>
        <v>8.8221745175335331E-7</v>
      </c>
      <c r="F139" s="8">
        <f>Table3[[#This Row],[Residential Incentive Disbursements]]+Table3[[#This Row],[C&amp;I Incentive Disbursements]]</f>
        <v>0</v>
      </c>
      <c r="G139" s="13">
        <f>Table3[[#This Row],[Incentive Disbursements]]/'1.) CLM Reference'!$B$5</f>
        <v>0</v>
      </c>
      <c r="H139" s="30">
        <v>27.815999999999999</v>
      </c>
      <c r="I139" s="31">
        <f>Table3[[#This Row],[CLM $ Collected ]]/'1.) CLM Reference'!$B$4</f>
        <v>8.8221745175335331E-7</v>
      </c>
      <c r="J139" s="32">
        <v>0</v>
      </c>
      <c r="K139" s="31">
        <f>Table3[[#This Row],[Incentive Disbursements]]/'1.) CLM Reference'!$B$5</f>
        <v>0</v>
      </c>
      <c r="L139" s="30">
        <v>0</v>
      </c>
      <c r="M139" s="48">
        <f>Table3[[#This Row],[CLM $ Collected ]]/'1.) CLM Reference'!$B$4</f>
        <v>8.8221745175335331E-7</v>
      </c>
      <c r="N139" s="32">
        <v>0</v>
      </c>
      <c r="O139" s="33">
        <f>Table3[[#This Row],[Incentive Disbursements]]/'1.) CLM Reference'!$B$5</f>
        <v>0</v>
      </c>
    </row>
    <row r="140" spans="1:15" ht="17" thickBot="1">
      <c r="A140" s="67" t="s">
        <v>140</v>
      </c>
      <c r="B140" s="67" t="s">
        <v>135</v>
      </c>
      <c r="C140" s="104" t="s">
        <v>60</v>
      </c>
      <c r="D140" s="11">
        <f>Table3[[#This Row],[Residential CLM $ Collected]]+Table3[[#This Row],[Column1]]</f>
        <v>143345.736</v>
      </c>
      <c r="E140" s="13">
        <f>Table3[[#This Row],[CLM $ Collected ]]/'1.) CLM Reference'!$B$4</f>
        <v>4.5463801385400102E-3</v>
      </c>
      <c r="F140" s="8">
        <f>Table3[[#This Row],[Residential Incentive Disbursements]]+Table3[[#This Row],[C&amp;I Incentive Disbursements]]</f>
        <v>98944.97</v>
      </c>
      <c r="G140" s="13">
        <f>Table3[[#This Row],[Incentive Disbursements]]/'1.) CLM Reference'!$B$5</f>
        <v>3.7496683440318875E-3</v>
      </c>
      <c r="H140" s="30">
        <v>134129.766</v>
      </c>
      <c r="I140" s="31">
        <f>Table3[[#This Row],[CLM $ Collected ]]/'1.) CLM Reference'!$B$4</f>
        <v>4.5463801385400102E-3</v>
      </c>
      <c r="J140" s="32">
        <v>95387.97</v>
      </c>
      <c r="K140" s="31">
        <f>Table3[[#This Row],[Incentive Disbursements]]/'1.) CLM Reference'!$B$5</f>
        <v>3.7496683440318875E-3</v>
      </c>
      <c r="L140" s="30">
        <v>9215.9699999999993</v>
      </c>
      <c r="M140" s="48">
        <f>Table3[[#This Row],[CLM $ Collected ]]/'1.) CLM Reference'!$B$4</f>
        <v>4.5463801385400102E-3</v>
      </c>
      <c r="N140" s="32">
        <v>3557</v>
      </c>
      <c r="O140" s="33">
        <f>Table3[[#This Row],[Incentive Disbursements]]/'1.) CLM Reference'!$B$5</f>
        <v>3.7496683440318875E-3</v>
      </c>
    </row>
    <row r="141" spans="1:15" ht="17" thickBot="1">
      <c r="A141" s="67" t="s">
        <v>140</v>
      </c>
      <c r="B141" s="67" t="s">
        <v>124</v>
      </c>
      <c r="C141" s="104" t="s">
        <v>60</v>
      </c>
      <c r="D141" s="11">
        <f>Table3[[#This Row],[Residential CLM $ Collected]]+Table3[[#This Row],[Column1]]</f>
        <v>70.212000000000003</v>
      </c>
      <c r="E141" s="13">
        <f>Table3[[#This Row],[CLM $ Collected ]]/'1.) CLM Reference'!$B$4</f>
        <v>2.226856906906329E-6</v>
      </c>
      <c r="F141" s="8">
        <f>Table3[[#This Row],[Residential Incentive Disbursements]]+Table3[[#This Row],[C&amp;I Incentive Disbursements]]</f>
        <v>0</v>
      </c>
      <c r="G141" s="13">
        <f>Table3[[#This Row],[Incentive Disbursements]]/'1.) CLM Reference'!$B$5</f>
        <v>0</v>
      </c>
      <c r="H141" s="30">
        <v>70.212000000000003</v>
      </c>
      <c r="I141" s="31">
        <f>Table3[[#This Row],[CLM $ Collected ]]/'1.) CLM Reference'!$B$4</f>
        <v>2.226856906906329E-6</v>
      </c>
      <c r="J141" s="32">
        <v>0</v>
      </c>
      <c r="K141" s="31">
        <f>Table3[[#This Row],[Incentive Disbursements]]/'1.) CLM Reference'!$B$5</f>
        <v>0</v>
      </c>
      <c r="L141" s="30">
        <v>0</v>
      </c>
      <c r="M141" s="48">
        <f>Table3[[#This Row],[CLM $ Collected ]]/'1.) CLM Reference'!$B$4</f>
        <v>2.226856906906329E-6</v>
      </c>
      <c r="N141" s="32">
        <v>0</v>
      </c>
      <c r="O141" s="33">
        <f>Table3[[#This Row],[Incentive Disbursements]]/'1.) CLM Reference'!$B$5</f>
        <v>0</v>
      </c>
    </row>
    <row r="142" spans="1:15" ht="17" thickBot="1">
      <c r="A142" s="67" t="s">
        <v>141</v>
      </c>
      <c r="B142" s="67" t="s">
        <v>59</v>
      </c>
      <c r="C142" s="104" t="s">
        <v>60</v>
      </c>
      <c r="D142" s="11">
        <f>Table3[[#This Row],[Residential CLM $ Collected]]+Table3[[#This Row],[Column1]]</f>
        <v>792.18</v>
      </c>
      <c r="E142" s="13">
        <f>Table3[[#This Row],[CLM $ Collected ]]/'1.) CLM Reference'!$B$4</f>
        <v>2.5124928851379474E-5</v>
      </c>
      <c r="F142" s="8">
        <f>Table3[[#This Row],[Residential Incentive Disbursements]]+Table3[[#This Row],[C&amp;I Incentive Disbursements]]</f>
        <v>0</v>
      </c>
      <c r="G142" s="13">
        <f>Table3[[#This Row],[Incentive Disbursements]]/'1.) CLM Reference'!$B$5</f>
        <v>0</v>
      </c>
      <c r="H142" s="30">
        <v>792.18</v>
      </c>
      <c r="I142" s="31">
        <f>Table3[[#This Row],[CLM $ Collected ]]/'1.) CLM Reference'!$B$4</f>
        <v>2.5124928851379474E-5</v>
      </c>
      <c r="J142" s="32">
        <v>0</v>
      </c>
      <c r="K142" s="31">
        <f>Table3[[#This Row],[Incentive Disbursements]]/'1.) CLM Reference'!$B$5</f>
        <v>0</v>
      </c>
      <c r="L142" s="30">
        <v>0</v>
      </c>
      <c r="M142" s="48">
        <f>Table3[[#This Row],[CLM $ Collected ]]/'1.) CLM Reference'!$B$4</f>
        <v>2.5124928851379474E-5</v>
      </c>
      <c r="N142" s="32">
        <v>0</v>
      </c>
      <c r="O142" s="33">
        <f>Table3[[#This Row],[Incentive Disbursements]]/'1.) CLM Reference'!$B$5</f>
        <v>0</v>
      </c>
    </row>
    <row r="143" spans="1:15" ht="17" thickBot="1">
      <c r="A143" s="67" t="s">
        <v>141</v>
      </c>
      <c r="B143" s="67" t="s">
        <v>135</v>
      </c>
      <c r="C143" s="104" t="s">
        <v>60</v>
      </c>
      <c r="D143" s="11">
        <f>Table3[[#This Row],[Residential CLM $ Collected]]+Table3[[#This Row],[Column1]]</f>
        <v>187919.28600000002</v>
      </c>
      <c r="E143" s="13">
        <f>Table3[[#This Row],[CLM $ Collected ]]/'1.) CLM Reference'!$B$4</f>
        <v>5.9600831762377637E-3</v>
      </c>
      <c r="F143" s="8">
        <f>Table3[[#This Row],[Residential Incentive Disbursements]]+Table3[[#This Row],[C&amp;I Incentive Disbursements]]</f>
        <v>113154.56</v>
      </c>
      <c r="G143" s="13">
        <f>Table3[[#This Row],[Incentive Disbursements]]/'1.) CLM Reference'!$B$5</f>
        <v>4.2881621128881726E-3</v>
      </c>
      <c r="H143" s="30">
        <v>173945.95800000001</v>
      </c>
      <c r="I143" s="31">
        <f>Table3[[#This Row],[CLM $ Collected ]]/'1.) CLM Reference'!$B$4</f>
        <v>5.9600831762377637E-3</v>
      </c>
      <c r="J143" s="32">
        <v>103622.3</v>
      </c>
      <c r="K143" s="31">
        <f>Table3[[#This Row],[Incentive Disbursements]]/'1.) CLM Reference'!$B$5</f>
        <v>4.2881621128881726E-3</v>
      </c>
      <c r="L143" s="30">
        <v>13973.328</v>
      </c>
      <c r="M143" s="48">
        <f>Table3[[#This Row],[CLM $ Collected ]]/'1.) CLM Reference'!$B$4</f>
        <v>5.9600831762377637E-3</v>
      </c>
      <c r="N143" s="32">
        <v>9532.26</v>
      </c>
      <c r="O143" s="33">
        <f>Table3[[#This Row],[Incentive Disbursements]]/'1.) CLM Reference'!$B$5</f>
        <v>4.2881621128881726E-3</v>
      </c>
    </row>
    <row r="144" spans="1:15" ht="17" thickBot="1">
      <c r="A144" s="67" t="s">
        <v>255</v>
      </c>
      <c r="B144" s="67" t="s">
        <v>132</v>
      </c>
      <c r="C144" s="104" t="s">
        <v>60</v>
      </c>
      <c r="D144" s="11">
        <f>Table3[[#This Row],[Residential CLM $ Collected]]+Table3[[#This Row],[Column1]]</f>
        <v>1710.114</v>
      </c>
      <c r="E144" s="13">
        <f>Table3[[#This Row],[CLM $ Collected ]]/'1.) CLM Reference'!$B$4</f>
        <v>5.423829505636088E-5</v>
      </c>
      <c r="F144" s="8">
        <f>Table3[[#This Row],[Residential Incentive Disbursements]]+Table3[[#This Row],[C&amp;I Incentive Disbursements]]</f>
        <v>0</v>
      </c>
      <c r="G144" s="13">
        <f>Table3[[#This Row],[Incentive Disbursements]]/'1.) CLM Reference'!$B$5</f>
        <v>0</v>
      </c>
      <c r="H144" s="30">
        <v>1669.9380000000001</v>
      </c>
      <c r="I144" s="31">
        <f>Table3[[#This Row],[CLM $ Collected ]]/'1.) CLM Reference'!$B$4</f>
        <v>5.423829505636088E-5</v>
      </c>
      <c r="J144" s="32">
        <v>0</v>
      </c>
      <c r="K144" s="31">
        <f>Table3[[#This Row],[Incentive Disbursements]]/'1.) CLM Reference'!$B$5</f>
        <v>0</v>
      </c>
      <c r="L144" s="30">
        <v>40.176000000000002</v>
      </c>
      <c r="M144" s="48">
        <f>Table3[[#This Row],[CLM $ Collected ]]/'1.) CLM Reference'!$B$4</f>
        <v>5.423829505636088E-5</v>
      </c>
      <c r="N144" s="32">
        <v>0</v>
      </c>
      <c r="O144" s="33">
        <f>Table3[[#This Row],[Incentive Disbursements]]/'1.) CLM Reference'!$B$5</f>
        <v>0</v>
      </c>
    </row>
    <row r="145" spans="1:15" ht="17" thickBot="1">
      <c r="A145" s="67" t="s">
        <v>142</v>
      </c>
      <c r="B145" s="67" t="s">
        <v>73</v>
      </c>
      <c r="C145" s="104" t="s">
        <v>60</v>
      </c>
      <c r="D145" s="11">
        <f>Table3[[#This Row],[Residential CLM $ Collected]]+Table3[[#This Row],[Column1]]</f>
        <v>123860.352</v>
      </c>
      <c r="E145" s="13">
        <f>Table3[[#This Row],[CLM $ Collected ]]/'1.) CLM Reference'!$B$4</f>
        <v>3.9283780599192325E-3</v>
      </c>
      <c r="F145" s="8">
        <f>Table3[[#This Row],[Residential Incentive Disbursements]]+Table3[[#This Row],[C&amp;I Incentive Disbursements]]</f>
        <v>225541.53000000003</v>
      </c>
      <c r="G145" s="13">
        <f>Table3[[#This Row],[Incentive Disbursements]]/'1.) CLM Reference'!$B$5</f>
        <v>8.5472352491038038E-3</v>
      </c>
      <c r="H145" s="30">
        <v>55128.923999999999</v>
      </c>
      <c r="I145" s="31">
        <f>Table3[[#This Row],[CLM $ Collected ]]/'1.) CLM Reference'!$B$4</f>
        <v>3.9283780599192325E-3</v>
      </c>
      <c r="J145" s="32">
        <v>42152.61</v>
      </c>
      <c r="K145" s="31">
        <f>Table3[[#This Row],[Incentive Disbursements]]/'1.) CLM Reference'!$B$5</f>
        <v>8.5472352491038038E-3</v>
      </c>
      <c r="L145" s="30">
        <v>68731.428</v>
      </c>
      <c r="M145" s="48">
        <f>Table3[[#This Row],[CLM $ Collected ]]/'1.) CLM Reference'!$B$4</f>
        <v>3.9283780599192325E-3</v>
      </c>
      <c r="N145" s="32">
        <v>183388.92</v>
      </c>
      <c r="O145" s="33">
        <f>Table3[[#This Row],[Incentive Disbursements]]/'1.) CLM Reference'!$B$5</f>
        <v>8.5472352491038038E-3</v>
      </c>
    </row>
    <row r="146" spans="1:15" ht="17" thickBot="1">
      <c r="A146" s="67" t="s">
        <v>143</v>
      </c>
      <c r="B146" s="67" t="s">
        <v>147</v>
      </c>
      <c r="C146" s="104" t="s">
        <v>60</v>
      </c>
      <c r="D146" s="11">
        <f>Table3[[#This Row],[Residential CLM $ Collected]]+Table3[[#This Row],[Column1]]</f>
        <v>596.11199999999997</v>
      </c>
      <c r="E146" s="13">
        <f>Table3[[#This Row],[CLM $ Collected ]]/'1.) CLM Reference'!$B$4</f>
        <v>1.8906399539818627E-5</v>
      </c>
      <c r="F146" s="8">
        <f>Table3[[#This Row],[Residential Incentive Disbursements]]+Table3[[#This Row],[C&amp;I Incentive Disbursements]]</f>
        <v>0</v>
      </c>
      <c r="G146" s="13">
        <f>Table3[[#This Row],[Incentive Disbursements]]/'1.) CLM Reference'!$B$5</f>
        <v>0</v>
      </c>
      <c r="H146" s="30">
        <v>190.27199999999999</v>
      </c>
      <c r="I146" s="31">
        <f>Table3[[#This Row],[CLM $ Collected ]]/'1.) CLM Reference'!$B$4</f>
        <v>1.8906399539818627E-5</v>
      </c>
      <c r="J146" s="32">
        <v>0</v>
      </c>
      <c r="K146" s="31">
        <f>Table3[[#This Row],[Incentive Disbursements]]/'1.) CLM Reference'!$B$5</f>
        <v>0</v>
      </c>
      <c r="L146" s="30">
        <v>405.84</v>
      </c>
      <c r="M146" s="48">
        <f>Table3[[#This Row],[CLM $ Collected ]]/'1.) CLM Reference'!$B$4</f>
        <v>1.8906399539818627E-5</v>
      </c>
      <c r="N146" s="32">
        <v>0</v>
      </c>
      <c r="O146" s="33">
        <f>Table3[[#This Row],[Incentive Disbursements]]/'1.) CLM Reference'!$B$5</f>
        <v>0</v>
      </c>
    </row>
    <row r="147" spans="1:15" ht="17" thickBot="1">
      <c r="A147" s="67" t="s">
        <v>143</v>
      </c>
      <c r="B147" s="67" t="s">
        <v>144</v>
      </c>
      <c r="C147" s="104" t="s">
        <v>60</v>
      </c>
      <c r="D147" s="11">
        <f>Table3[[#This Row],[Residential CLM $ Collected]]+Table3[[#This Row],[Column1]]</f>
        <v>164340.81</v>
      </c>
      <c r="E147" s="13">
        <f>Table3[[#This Row],[CLM $ Collected ]]/'1.) CLM Reference'!$B$4</f>
        <v>5.2122638271959306E-3</v>
      </c>
      <c r="F147" s="8">
        <f>Table3[[#This Row],[Residential Incentive Disbursements]]+Table3[[#This Row],[C&amp;I Incentive Disbursements]]</f>
        <v>150203.24</v>
      </c>
      <c r="G147" s="13">
        <f>Table3[[#This Row],[Incentive Disbursements]]/'1.) CLM Reference'!$B$5</f>
        <v>5.6921775225059357E-3</v>
      </c>
      <c r="H147" s="30">
        <v>130344.03599999999</v>
      </c>
      <c r="I147" s="31">
        <f>Table3[[#This Row],[CLM $ Collected ]]/'1.) CLM Reference'!$B$4</f>
        <v>5.2122638271959306E-3</v>
      </c>
      <c r="J147" s="32">
        <v>137033.24</v>
      </c>
      <c r="K147" s="31">
        <f>Table3[[#This Row],[Incentive Disbursements]]/'1.) CLM Reference'!$B$5</f>
        <v>5.6921775225059357E-3</v>
      </c>
      <c r="L147" s="30">
        <v>33996.773999999998</v>
      </c>
      <c r="M147" s="48">
        <f>Table3[[#This Row],[CLM $ Collected ]]/'1.) CLM Reference'!$B$4</f>
        <v>5.2122638271959306E-3</v>
      </c>
      <c r="N147" s="32">
        <v>13170</v>
      </c>
      <c r="O147" s="33">
        <f>Table3[[#This Row],[Incentive Disbursements]]/'1.) CLM Reference'!$B$5</f>
        <v>5.6921775225059357E-3</v>
      </c>
    </row>
    <row r="148" spans="1:15" ht="17" thickBot="1">
      <c r="A148" s="67" t="s">
        <v>143</v>
      </c>
      <c r="B148" s="67" t="s">
        <v>205</v>
      </c>
      <c r="C148" s="104" t="s">
        <v>60</v>
      </c>
      <c r="D148" s="11">
        <f>Table3[[#This Row],[Residential CLM $ Collected]]+Table3[[#This Row],[Column1]]</f>
        <v>127.608</v>
      </c>
      <c r="E148" s="13">
        <f>Table3[[#This Row],[CLM $ Collected ]]/'1.) CLM Reference'!$B$4</f>
        <v>4.0472391639107678E-6</v>
      </c>
      <c r="F148" s="8">
        <f>Table3[[#This Row],[Residential Incentive Disbursements]]+Table3[[#This Row],[C&amp;I Incentive Disbursements]]</f>
        <v>0</v>
      </c>
      <c r="G148" s="13">
        <f>Table3[[#This Row],[Incentive Disbursements]]/'1.) CLM Reference'!$B$5</f>
        <v>0</v>
      </c>
      <c r="H148" s="30">
        <v>115.038</v>
      </c>
      <c r="I148" s="31">
        <f>Table3[[#This Row],[CLM $ Collected ]]/'1.) CLM Reference'!$B$4</f>
        <v>4.0472391639107678E-6</v>
      </c>
      <c r="J148" s="32">
        <v>0</v>
      </c>
      <c r="K148" s="31">
        <f>Table3[[#This Row],[Incentive Disbursements]]/'1.) CLM Reference'!$B$5</f>
        <v>0</v>
      </c>
      <c r="L148" s="30">
        <v>12.57</v>
      </c>
      <c r="M148" s="48">
        <f>Table3[[#This Row],[CLM $ Collected ]]/'1.) CLM Reference'!$B$4</f>
        <v>4.0472391639107678E-6</v>
      </c>
      <c r="N148" s="32">
        <v>0</v>
      </c>
      <c r="O148" s="33">
        <f>Table3[[#This Row],[Incentive Disbursements]]/'1.) CLM Reference'!$B$5</f>
        <v>0</v>
      </c>
    </row>
    <row r="149" spans="1:15" ht="17" thickBot="1">
      <c r="A149" s="67" t="s">
        <v>145</v>
      </c>
      <c r="B149" s="67" t="s">
        <v>147</v>
      </c>
      <c r="C149" s="104" t="s">
        <v>60</v>
      </c>
      <c r="D149" s="11">
        <f>Table3[[#This Row],[Residential CLM $ Collected]]+Table3[[#This Row],[Column1]]</f>
        <v>68.238</v>
      </c>
      <c r="E149" s="13">
        <f>Table3[[#This Row],[CLM $ Collected ]]/'1.) CLM Reference'!$B$4</f>
        <v>2.1642491541826764E-6</v>
      </c>
      <c r="F149" s="8">
        <f>Table3[[#This Row],[Residential Incentive Disbursements]]+Table3[[#This Row],[C&amp;I Incentive Disbursements]]</f>
        <v>0</v>
      </c>
      <c r="G149" s="13">
        <f>Table3[[#This Row],[Incentive Disbursements]]/'1.) CLM Reference'!$B$5</f>
        <v>0</v>
      </c>
      <c r="H149" s="30">
        <v>68.238</v>
      </c>
      <c r="I149" s="31">
        <f>Table3[[#This Row],[CLM $ Collected ]]/'1.) CLM Reference'!$B$4</f>
        <v>2.1642491541826764E-6</v>
      </c>
      <c r="J149" s="32">
        <v>0</v>
      </c>
      <c r="K149" s="31">
        <f>Table3[[#This Row],[Incentive Disbursements]]/'1.) CLM Reference'!$B$5</f>
        <v>0</v>
      </c>
      <c r="L149" s="30">
        <v>0</v>
      </c>
      <c r="M149" s="48">
        <f>Table3[[#This Row],[CLM $ Collected ]]/'1.) CLM Reference'!$B$4</f>
        <v>2.1642491541826764E-6</v>
      </c>
      <c r="N149" s="32">
        <v>0</v>
      </c>
      <c r="O149" s="33">
        <f>Table3[[#This Row],[Incentive Disbursements]]/'1.) CLM Reference'!$B$5</f>
        <v>0</v>
      </c>
    </row>
    <row r="150" spans="1:15" ht="17" thickBot="1">
      <c r="A150" s="67" t="s">
        <v>145</v>
      </c>
      <c r="B150" s="67" t="s">
        <v>144</v>
      </c>
      <c r="C150" s="104" t="s">
        <v>60</v>
      </c>
      <c r="D150" s="11">
        <f>Table3[[#This Row],[Residential CLM $ Collected]]+Table3[[#This Row],[Column1]]</f>
        <v>177346.71600000001</v>
      </c>
      <c r="E150" s="13">
        <f>Table3[[#This Row],[CLM $ Collected ]]/'1.) CLM Reference'!$B$4</f>
        <v>5.6247615712663812E-3</v>
      </c>
      <c r="F150" s="8">
        <f>Table3[[#This Row],[Residential Incentive Disbursements]]+Table3[[#This Row],[C&amp;I Incentive Disbursements]]</f>
        <v>81174.760000000009</v>
      </c>
      <c r="G150" s="13">
        <f>Table3[[#This Row],[Incentive Disbursements]]/'1.) CLM Reference'!$B$5</f>
        <v>3.0762395289663127E-3</v>
      </c>
      <c r="H150" s="30">
        <v>115406.004</v>
      </c>
      <c r="I150" s="31">
        <f>Table3[[#This Row],[CLM $ Collected ]]/'1.) CLM Reference'!$B$4</f>
        <v>5.6247615712663812E-3</v>
      </c>
      <c r="J150" s="32">
        <v>43986.76</v>
      </c>
      <c r="K150" s="31">
        <f>Table3[[#This Row],[Incentive Disbursements]]/'1.) CLM Reference'!$B$5</f>
        <v>3.0762395289663127E-3</v>
      </c>
      <c r="L150" s="30">
        <v>61940.712</v>
      </c>
      <c r="M150" s="48">
        <f>Table3[[#This Row],[CLM $ Collected ]]/'1.) CLM Reference'!$B$4</f>
        <v>5.6247615712663812E-3</v>
      </c>
      <c r="N150" s="32">
        <v>37188</v>
      </c>
      <c r="O150" s="33">
        <f>Table3[[#This Row],[Incentive Disbursements]]/'1.) CLM Reference'!$B$5</f>
        <v>3.0762395289663127E-3</v>
      </c>
    </row>
    <row r="151" spans="1:15" ht="17" thickBot="1">
      <c r="A151" s="67" t="s">
        <v>145</v>
      </c>
      <c r="B151" s="67" t="s">
        <v>135</v>
      </c>
      <c r="C151" s="104" t="s">
        <v>60</v>
      </c>
      <c r="D151" s="11">
        <f>Table3[[#This Row],[Residential CLM $ Collected]]+Table3[[#This Row],[Column1]]</f>
        <v>4.5359999999999996</v>
      </c>
      <c r="E151" s="13">
        <f>Table3[[#This Row],[CLM $ Collected ]]/'1.) CLM Reference'!$B$4</f>
        <v>1.4386462327988246E-7</v>
      </c>
      <c r="F151" s="8">
        <f>Table3[[#This Row],[Residential Incentive Disbursements]]+Table3[[#This Row],[C&amp;I Incentive Disbursements]]</f>
        <v>0</v>
      </c>
      <c r="G151" s="13">
        <f>Table3[[#This Row],[Incentive Disbursements]]/'1.) CLM Reference'!$B$5</f>
        <v>0</v>
      </c>
      <c r="H151" s="30">
        <v>0</v>
      </c>
      <c r="I151" s="31">
        <f>Table3[[#This Row],[CLM $ Collected ]]/'1.) CLM Reference'!$B$4</f>
        <v>1.4386462327988246E-7</v>
      </c>
      <c r="J151" s="32">
        <v>0</v>
      </c>
      <c r="K151" s="31">
        <f>Table3[[#This Row],[Incentive Disbursements]]/'1.) CLM Reference'!$B$5</f>
        <v>0</v>
      </c>
      <c r="L151" s="30">
        <v>4.5359999999999996</v>
      </c>
      <c r="M151" s="48">
        <f>Table3[[#This Row],[CLM $ Collected ]]/'1.) CLM Reference'!$B$4</f>
        <v>1.4386462327988246E-7</v>
      </c>
      <c r="N151" s="32">
        <v>0</v>
      </c>
      <c r="O151" s="33">
        <f>Table3[[#This Row],[Incentive Disbursements]]/'1.) CLM Reference'!$B$5</f>
        <v>0</v>
      </c>
    </row>
    <row r="152" spans="1:15" ht="17" thickBot="1">
      <c r="A152" s="67" t="s">
        <v>146</v>
      </c>
      <c r="B152" s="67" t="s">
        <v>147</v>
      </c>
      <c r="C152" s="104" t="s">
        <v>60</v>
      </c>
      <c r="D152" s="11">
        <f>Table3[[#This Row],[Residential CLM $ Collected]]+Table3[[#This Row],[Column1]]</f>
        <v>89885.843999999997</v>
      </c>
      <c r="E152" s="13">
        <f>Table3[[#This Row],[CLM $ Collected ]]/'1.) CLM Reference'!$B$4</f>
        <v>2.8508362180895688E-3</v>
      </c>
      <c r="F152" s="8">
        <f>Table3[[#This Row],[Residential Incentive Disbursements]]+Table3[[#This Row],[C&amp;I Incentive Disbursements]]</f>
        <v>100272.07</v>
      </c>
      <c r="G152" s="13">
        <f>Table3[[#This Row],[Incentive Disbursements]]/'1.) CLM Reference'!$B$5</f>
        <v>3.7999607930504151E-3</v>
      </c>
      <c r="H152" s="30">
        <v>84751.932000000001</v>
      </c>
      <c r="I152" s="31">
        <f>Table3[[#This Row],[CLM $ Collected ]]/'1.) CLM Reference'!$B$4</f>
        <v>2.8508362180895688E-3</v>
      </c>
      <c r="J152" s="32">
        <v>85690.07</v>
      </c>
      <c r="K152" s="31">
        <f>Table3[[#This Row],[Incentive Disbursements]]/'1.) CLM Reference'!$B$5</f>
        <v>3.7999607930504151E-3</v>
      </c>
      <c r="L152" s="30">
        <v>5133.9120000000003</v>
      </c>
      <c r="M152" s="48">
        <f>Table3[[#This Row],[CLM $ Collected ]]/'1.) CLM Reference'!$B$4</f>
        <v>2.8508362180895688E-3</v>
      </c>
      <c r="N152" s="32">
        <v>14582</v>
      </c>
      <c r="O152" s="33">
        <f>Table3[[#This Row],[Incentive Disbursements]]/'1.) CLM Reference'!$B$5</f>
        <v>3.7999607930504151E-3</v>
      </c>
    </row>
    <row r="153" spans="1:15" ht="17" thickBot="1">
      <c r="A153" s="67" t="s">
        <v>146</v>
      </c>
      <c r="B153" s="67" t="s">
        <v>144</v>
      </c>
      <c r="C153" s="104" t="s">
        <v>60</v>
      </c>
      <c r="D153" s="11">
        <f>Table3[[#This Row],[Residential CLM $ Collected]]+Table3[[#This Row],[Column1]]</f>
        <v>777.58799999999997</v>
      </c>
      <c r="E153" s="13">
        <f>Table3[[#This Row],[CLM $ Collected ]]/'1.) CLM Reference'!$B$4</f>
        <v>2.4662126253738369E-5</v>
      </c>
      <c r="F153" s="8">
        <f>Table3[[#This Row],[Residential Incentive Disbursements]]+Table3[[#This Row],[C&amp;I Incentive Disbursements]]</f>
        <v>750</v>
      </c>
      <c r="G153" s="13">
        <f>Table3[[#This Row],[Incentive Disbursements]]/'1.) CLM Reference'!$B$5</f>
        <v>2.8422377186267435E-5</v>
      </c>
      <c r="H153" s="30">
        <v>754.57799999999997</v>
      </c>
      <c r="I153" s="31">
        <f>Table3[[#This Row],[CLM $ Collected ]]/'1.) CLM Reference'!$B$4</f>
        <v>2.4662126253738369E-5</v>
      </c>
      <c r="J153" s="32">
        <v>750</v>
      </c>
      <c r="K153" s="31">
        <f>Table3[[#This Row],[Incentive Disbursements]]/'1.) CLM Reference'!$B$5</f>
        <v>2.8422377186267435E-5</v>
      </c>
      <c r="L153" s="30">
        <v>23.01</v>
      </c>
      <c r="M153" s="48">
        <f>Table3[[#This Row],[CLM $ Collected ]]/'1.) CLM Reference'!$B$4</f>
        <v>2.4662126253738369E-5</v>
      </c>
      <c r="N153" s="32">
        <v>0</v>
      </c>
      <c r="O153" s="33">
        <f>Table3[[#This Row],[Incentive Disbursements]]/'1.) CLM Reference'!$B$5</f>
        <v>2.8422377186267435E-5</v>
      </c>
    </row>
    <row r="154" spans="1:15" ht="17" thickBot="1">
      <c r="A154" s="67" t="s">
        <v>148</v>
      </c>
      <c r="B154" s="67" t="s">
        <v>147</v>
      </c>
      <c r="C154" s="104" t="s">
        <v>60</v>
      </c>
      <c r="D154" s="11">
        <f>Table3[[#This Row],[Residential CLM $ Collected]]+Table3[[#This Row],[Column1]]</f>
        <v>144071.58600000001</v>
      </c>
      <c r="E154" s="13">
        <f>Table3[[#This Row],[CLM $ Collected ]]/'1.) CLM Reference'!$B$4</f>
        <v>4.5694013327216027E-3</v>
      </c>
      <c r="F154" s="8">
        <f>Table3[[#This Row],[Residential Incentive Disbursements]]+Table3[[#This Row],[C&amp;I Incentive Disbursements]]</f>
        <v>131087.26</v>
      </c>
      <c r="G154" s="13">
        <f>Table3[[#This Row],[Incentive Disbursements]]/'1.) CLM Reference'!$B$5</f>
        <v>4.96774873071241E-3</v>
      </c>
      <c r="H154" s="30">
        <v>102067.50599999999</v>
      </c>
      <c r="I154" s="31">
        <f>Table3[[#This Row],[CLM $ Collected ]]/'1.) CLM Reference'!$B$4</f>
        <v>4.5694013327216027E-3</v>
      </c>
      <c r="J154" s="32">
        <v>23117.22</v>
      </c>
      <c r="K154" s="31">
        <f>Table3[[#This Row],[Incentive Disbursements]]/'1.) CLM Reference'!$B$5</f>
        <v>4.96774873071241E-3</v>
      </c>
      <c r="L154" s="30">
        <v>42004.08</v>
      </c>
      <c r="M154" s="48">
        <f>Table3[[#This Row],[CLM $ Collected ]]/'1.) CLM Reference'!$B$4</f>
        <v>4.5694013327216027E-3</v>
      </c>
      <c r="N154" s="32">
        <v>107970.04</v>
      </c>
      <c r="O154" s="33">
        <f>Table3[[#This Row],[Incentive Disbursements]]/'1.) CLM Reference'!$B$5</f>
        <v>4.96774873071241E-3</v>
      </c>
    </row>
    <row r="155" spans="1:15" ht="17" thickBot="1">
      <c r="A155" s="67" t="s">
        <v>149</v>
      </c>
      <c r="B155" s="67" t="s">
        <v>147</v>
      </c>
      <c r="C155" s="104" t="s">
        <v>76</v>
      </c>
      <c r="D155" s="11">
        <f>Table3[[#This Row],[Residential CLM $ Collected]]+Table3[[#This Row],[Column1]]</f>
        <v>125397.414</v>
      </c>
      <c r="E155" s="13">
        <f>Table3[[#This Row],[CLM $ Collected ]]/'1.) CLM Reference'!$B$4</f>
        <v>3.9771278054191936E-3</v>
      </c>
      <c r="F155" s="8">
        <f>Table3[[#This Row],[Residential Incentive Disbursements]]+Table3[[#This Row],[C&amp;I Incentive Disbursements]]</f>
        <v>90011.28</v>
      </c>
      <c r="G155" s="13">
        <f>Table3[[#This Row],[Incentive Disbursements]]/'1.) CLM Reference'!$B$5</f>
        <v>3.4111127349049737E-3</v>
      </c>
      <c r="H155" s="30">
        <v>86362.728000000003</v>
      </c>
      <c r="I155" s="31">
        <f>Table3[[#This Row],[CLM $ Collected ]]/'1.) CLM Reference'!$B$4</f>
        <v>3.9771278054191936E-3</v>
      </c>
      <c r="J155" s="32">
        <v>39702.25</v>
      </c>
      <c r="K155" s="31">
        <f>Table3[[#This Row],[Incentive Disbursements]]/'1.) CLM Reference'!$B$5</f>
        <v>3.4111127349049737E-3</v>
      </c>
      <c r="L155" s="30">
        <v>39034.686000000002</v>
      </c>
      <c r="M155" s="48">
        <f>Table3[[#This Row],[CLM $ Collected ]]/'1.) CLM Reference'!$B$4</f>
        <v>3.9771278054191936E-3</v>
      </c>
      <c r="N155" s="32">
        <v>50309.03</v>
      </c>
      <c r="O155" s="33">
        <f>Table3[[#This Row],[Incentive Disbursements]]/'1.) CLM Reference'!$B$5</f>
        <v>3.4111127349049737E-3</v>
      </c>
    </row>
    <row r="156" spans="1:15" ht="17" thickBot="1">
      <c r="A156" s="67" t="s">
        <v>150</v>
      </c>
      <c r="B156" s="67" t="s">
        <v>147</v>
      </c>
      <c r="C156" s="104" t="s">
        <v>60</v>
      </c>
      <c r="D156" s="11">
        <f>Table3[[#This Row],[Residential CLM $ Collected]]+Table3[[#This Row],[Column1]]</f>
        <v>67749.263999999996</v>
      </c>
      <c r="E156" s="13">
        <f>Table3[[#This Row],[CLM $ Collected ]]/'1.) CLM Reference'!$B$4</f>
        <v>2.1487483119156311E-3</v>
      </c>
      <c r="F156" s="8">
        <f>Table3[[#This Row],[Residential Incentive Disbursements]]+Table3[[#This Row],[C&amp;I Incentive Disbursements]]</f>
        <v>80239.509999999995</v>
      </c>
      <c r="G156" s="13">
        <f>Table3[[#This Row],[Incentive Disbursements]]/'1.) CLM Reference'!$B$5</f>
        <v>3.0407968246150365E-3</v>
      </c>
      <c r="H156" s="30">
        <v>61818.137999999999</v>
      </c>
      <c r="I156" s="31">
        <f>Table3[[#This Row],[CLM $ Collected ]]/'1.) CLM Reference'!$B$4</f>
        <v>2.1487483119156311E-3</v>
      </c>
      <c r="J156" s="32">
        <v>80239.509999999995</v>
      </c>
      <c r="K156" s="31">
        <f>Table3[[#This Row],[Incentive Disbursements]]/'1.) CLM Reference'!$B$5</f>
        <v>3.0407968246150365E-3</v>
      </c>
      <c r="L156" s="30">
        <v>5931.1260000000002</v>
      </c>
      <c r="M156" s="48">
        <f>Table3[[#This Row],[CLM $ Collected ]]/'1.) CLM Reference'!$B$4</f>
        <v>2.1487483119156311E-3</v>
      </c>
      <c r="N156" s="32">
        <v>0</v>
      </c>
      <c r="O156" s="33">
        <f>Table3[[#This Row],[Incentive Disbursements]]/'1.) CLM Reference'!$B$5</f>
        <v>3.0407968246150365E-3</v>
      </c>
    </row>
    <row r="157" spans="1:15" ht="17" thickBot="1">
      <c r="A157" s="67" t="s">
        <v>256</v>
      </c>
      <c r="B157" s="67" t="s">
        <v>210</v>
      </c>
      <c r="C157" s="104" t="s">
        <v>60</v>
      </c>
      <c r="D157" s="11">
        <f>Table3[[#This Row],[Residential CLM $ Collected]]+Table3[[#This Row],[Column1]]</f>
        <v>298.08600000000001</v>
      </c>
      <c r="E157" s="13">
        <f>Table3[[#This Row],[CLM $ Collected ]]/'1.) CLM Reference'!$B$4</f>
        <v>9.4541512555130173E-6</v>
      </c>
      <c r="F157" s="8">
        <f>Table3[[#This Row],[Residential Incentive Disbursements]]+Table3[[#This Row],[C&amp;I Incentive Disbursements]]</f>
        <v>186.94</v>
      </c>
      <c r="G157" s="13">
        <f>Table3[[#This Row],[Incentive Disbursements]]/'1.) CLM Reference'!$B$5</f>
        <v>7.0843722549344457E-6</v>
      </c>
      <c r="H157" s="30">
        <v>298.08600000000001</v>
      </c>
      <c r="I157" s="31">
        <f>Table3[[#This Row],[CLM $ Collected ]]/'1.) CLM Reference'!$B$4</f>
        <v>9.4541512555130173E-6</v>
      </c>
      <c r="J157" s="32">
        <v>186.94</v>
      </c>
      <c r="K157" s="31">
        <f>Table3[[#This Row],[Incentive Disbursements]]/'1.) CLM Reference'!$B$5</f>
        <v>7.0843722549344457E-6</v>
      </c>
      <c r="L157" s="30">
        <v>0</v>
      </c>
      <c r="M157" s="48">
        <f>Table3[[#This Row],[CLM $ Collected ]]/'1.) CLM Reference'!$B$4</f>
        <v>9.4541512555130173E-6</v>
      </c>
      <c r="N157" s="32">
        <v>0</v>
      </c>
      <c r="O157" s="33">
        <f>Table3[[#This Row],[Incentive Disbursements]]/'1.) CLM Reference'!$B$5</f>
        <v>7.0843722549344457E-6</v>
      </c>
    </row>
    <row r="158" spans="1:15" ht="17" thickBot="1">
      <c r="A158" s="67" t="s">
        <v>257</v>
      </c>
      <c r="B158" s="67" t="s">
        <v>147</v>
      </c>
      <c r="C158" s="104" t="s">
        <v>60</v>
      </c>
      <c r="D158" s="11">
        <f>Table3[[#This Row],[Residential CLM $ Collected]]+Table3[[#This Row],[Column1]]</f>
        <v>208.33799999999999</v>
      </c>
      <c r="E158" s="13">
        <f>Table3[[#This Row],[CLM $ Collected ]]/'1.) CLM Reference'!$B$4</f>
        <v>6.6076869234753426E-6</v>
      </c>
      <c r="F158" s="8">
        <f>Table3[[#This Row],[Residential Incentive Disbursements]]+Table3[[#This Row],[C&amp;I Incentive Disbursements]]</f>
        <v>0</v>
      </c>
      <c r="G158" s="13">
        <f>Table3[[#This Row],[Incentive Disbursements]]/'1.) CLM Reference'!$B$5</f>
        <v>0</v>
      </c>
      <c r="H158" s="30">
        <v>208.33799999999999</v>
      </c>
      <c r="I158" s="31">
        <f>Table3[[#This Row],[CLM $ Collected ]]/'1.) CLM Reference'!$B$4</f>
        <v>6.6076869234753426E-6</v>
      </c>
      <c r="J158" s="32">
        <v>0</v>
      </c>
      <c r="K158" s="31">
        <f>Table3[[#This Row],[Incentive Disbursements]]/'1.) CLM Reference'!$B$5</f>
        <v>0</v>
      </c>
      <c r="L158" s="30">
        <v>0</v>
      </c>
      <c r="M158" s="48">
        <f>Table3[[#This Row],[CLM $ Collected ]]/'1.) CLM Reference'!$B$4</f>
        <v>6.6076869234753426E-6</v>
      </c>
      <c r="N158" s="32">
        <v>0</v>
      </c>
      <c r="O158" s="33">
        <f>Table3[[#This Row],[Incentive Disbursements]]/'1.) CLM Reference'!$B$5</f>
        <v>0</v>
      </c>
    </row>
    <row r="159" spans="1:15" ht="17" thickBot="1">
      <c r="A159" s="67" t="s">
        <v>258</v>
      </c>
      <c r="B159" s="67" t="s">
        <v>147</v>
      </c>
      <c r="C159" s="104" t="s">
        <v>60</v>
      </c>
      <c r="D159" s="11">
        <f>Table3[[#This Row],[Residential CLM $ Collected]]+Table3[[#This Row],[Column1]]</f>
        <v>615.03600000000006</v>
      </c>
      <c r="E159" s="13">
        <f>Table3[[#This Row],[CLM $ Collected ]]/'1.) CLM Reference'!$B$4</f>
        <v>1.9506596658634435E-5</v>
      </c>
      <c r="F159" s="8">
        <f>Table3[[#This Row],[Residential Incentive Disbursements]]+Table3[[#This Row],[C&amp;I Incentive Disbursements]]</f>
        <v>0</v>
      </c>
      <c r="G159" s="13">
        <f>Table3[[#This Row],[Incentive Disbursements]]/'1.) CLM Reference'!$B$5</f>
        <v>0</v>
      </c>
      <c r="H159" s="30">
        <v>59.915999999999997</v>
      </c>
      <c r="I159" s="31">
        <f>Table3[[#This Row],[CLM $ Collected ]]/'1.) CLM Reference'!$B$4</f>
        <v>1.9506596658634435E-5</v>
      </c>
      <c r="J159" s="32">
        <v>0</v>
      </c>
      <c r="K159" s="31">
        <f>Table3[[#This Row],[Incentive Disbursements]]/'1.) CLM Reference'!$B$5</f>
        <v>0</v>
      </c>
      <c r="L159" s="30">
        <v>555.12</v>
      </c>
      <c r="M159" s="48">
        <f>Table3[[#This Row],[CLM $ Collected ]]/'1.) CLM Reference'!$B$4</f>
        <v>1.9506596658634435E-5</v>
      </c>
      <c r="N159" s="32">
        <v>0</v>
      </c>
      <c r="O159" s="33">
        <f>Table3[[#This Row],[Incentive Disbursements]]/'1.) CLM Reference'!$B$5</f>
        <v>0</v>
      </c>
    </row>
    <row r="160" spans="1:15" ht="17" thickBot="1">
      <c r="A160" s="67" t="s">
        <v>258</v>
      </c>
      <c r="B160" s="67" t="s">
        <v>144</v>
      </c>
      <c r="C160" s="104" t="s">
        <v>60</v>
      </c>
      <c r="D160" s="11">
        <f>Table3[[#This Row],[Residential CLM $ Collected]]+Table3[[#This Row],[Column1]]</f>
        <v>192.726</v>
      </c>
      <c r="E160" s="13">
        <f>Table3[[#This Row],[CLM $ Collected ]]/'1.) CLM Reference'!$B$4</f>
        <v>6.1125338153083393E-6</v>
      </c>
      <c r="F160" s="8">
        <f>Table3[[#This Row],[Residential Incentive Disbursements]]+Table3[[#This Row],[C&amp;I Incentive Disbursements]]</f>
        <v>0</v>
      </c>
      <c r="G160" s="13">
        <f>Table3[[#This Row],[Incentive Disbursements]]/'1.) CLM Reference'!$B$5</f>
        <v>0</v>
      </c>
      <c r="H160" s="30">
        <v>192.726</v>
      </c>
      <c r="I160" s="31">
        <f>Table3[[#This Row],[CLM $ Collected ]]/'1.) CLM Reference'!$B$4</f>
        <v>6.1125338153083393E-6</v>
      </c>
      <c r="J160" s="32">
        <v>0</v>
      </c>
      <c r="K160" s="31">
        <f>Table3[[#This Row],[Incentive Disbursements]]/'1.) CLM Reference'!$B$5</f>
        <v>0</v>
      </c>
      <c r="L160" s="30">
        <v>0</v>
      </c>
      <c r="M160" s="48">
        <f>Table3[[#This Row],[CLM $ Collected ]]/'1.) CLM Reference'!$B$4</f>
        <v>6.1125338153083393E-6</v>
      </c>
      <c r="N160" s="32">
        <v>0</v>
      </c>
      <c r="O160" s="33">
        <f>Table3[[#This Row],[Incentive Disbursements]]/'1.) CLM Reference'!$B$5</f>
        <v>0</v>
      </c>
    </row>
    <row r="161" spans="1:15" ht="17" thickBot="1">
      <c r="A161" s="67" t="s">
        <v>151</v>
      </c>
      <c r="B161" s="67" t="s">
        <v>152</v>
      </c>
      <c r="C161" s="104" t="s">
        <v>60</v>
      </c>
      <c r="D161" s="11">
        <f>Table3[[#This Row],[Residential CLM $ Collected]]+Table3[[#This Row],[Column1]]</f>
        <v>11032.824000000001</v>
      </c>
      <c r="E161" s="13">
        <f>Table3[[#This Row],[CLM $ Collected ]]/'1.) CLM Reference'!$B$4</f>
        <v>3.4991910680627121E-4</v>
      </c>
      <c r="F161" s="8">
        <f>Table3[[#This Row],[Residential Incentive Disbursements]]+Table3[[#This Row],[C&amp;I Incentive Disbursements]]</f>
        <v>0</v>
      </c>
      <c r="G161" s="13">
        <f>Table3[[#This Row],[Incentive Disbursements]]/'1.) CLM Reference'!$B$5</f>
        <v>0</v>
      </c>
      <c r="H161" s="30">
        <v>8554.9979999999996</v>
      </c>
      <c r="I161" s="31">
        <f>Table3[[#This Row],[CLM $ Collected ]]/'1.) CLM Reference'!$B$4</f>
        <v>3.4991910680627121E-4</v>
      </c>
      <c r="J161" s="32">
        <v>0</v>
      </c>
      <c r="K161" s="31">
        <f>Table3[[#This Row],[Incentive Disbursements]]/'1.) CLM Reference'!$B$5</f>
        <v>0</v>
      </c>
      <c r="L161" s="30">
        <v>2477.826</v>
      </c>
      <c r="M161" s="48">
        <f>Table3[[#This Row],[CLM $ Collected ]]/'1.) CLM Reference'!$B$4</f>
        <v>3.4991910680627121E-4</v>
      </c>
      <c r="N161" s="32">
        <v>0</v>
      </c>
      <c r="O161" s="33">
        <f>Table3[[#This Row],[Incentive Disbursements]]/'1.) CLM Reference'!$B$5</f>
        <v>0</v>
      </c>
    </row>
    <row r="162" spans="1:15" ht="17" thickBot="1">
      <c r="A162" s="67" t="s">
        <v>151</v>
      </c>
      <c r="B162" s="67" t="s">
        <v>152</v>
      </c>
      <c r="C162" s="104" t="s">
        <v>76</v>
      </c>
      <c r="D162" s="11">
        <f>Table3[[#This Row],[Residential CLM $ Collected]]+Table3[[#This Row],[Column1]]</f>
        <v>224858.26800000001</v>
      </c>
      <c r="E162" s="13">
        <f>Table3[[#This Row],[CLM $ Collected ]]/'1.) CLM Reference'!$B$4</f>
        <v>7.1316468291858139E-3</v>
      </c>
      <c r="F162" s="8">
        <f>Table3[[#This Row],[Residential Incentive Disbursements]]+Table3[[#This Row],[C&amp;I Incentive Disbursements]]</f>
        <v>111204</v>
      </c>
      <c r="G162" s="13">
        <f>Table3[[#This Row],[Incentive Disbursements]]/'1.) CLM Reference'!$B$5</f>
        <v>4.214242710162245E-3</v>
      </c>
      <c r="H162" s="30">
        <v>63175.146000000001</v>
      </c>
      <c r="I162" s="31">
        <f>Table3[[#This Row],[CLM $ Collected ]]/'1.) CLM Reference'!$B$4</f>
        <v>7.1316468291858139E-3</v>
      </c>
      <c r="J162" s="32">
        <v>1663.58</v>
      </c>
      <c r="K162" s="31">
        <f>Table3[[#This Row],[Incentive Disbursements]]/'1.) CLM Reference'!$B$5</f>
        <v>4.214242710162245E-3</v>
      </c>
      <c r="L162" s="30">
        <v>161683.122</v>
      </c>
      <c r="M162" s="48">
        <f>Table3[[#This Row],[CLM $ Collected ]]/'1.) CLM Reference'!$B$4</f>
        <v>7.1316468291858139E-3</v>
      </c>
      <c r="N162" s="32">
        <v>109540.42</v>
      </c>
      <c r="O162" s="33">
        <f>Table3[[#This Row],[Incentive Disbursements]]/'1.) CLM Reference'!$B$5</f>
        <v>4.214242710162245E-3</v>
      </c>
    </row>
    <row r="163" spans="1:15" ht="17" thickBot="1">
      <c r="A163" s="67" t="s">
        <v>153</v>
      </c>
      <c r="B163" s="67" t="s">
        <v>152</v>
      </c>
      <c r="C163" s="104" t="s">
        <v>60</v>
      </c>
      <c r="D163" s="11">
        <f>Table3[[#This Row],[Residential CLM $ Collected]]+Table3[[#This Row],[Column1]]</f>
        <v>6411.0599999999995</v>
      </c>
      <c r="E163" s="13">
        <f>Table3[[#This Row],[CLM $ Collected ]]/'1.) CLM Reference'!$B$4</f>
        <v>2.0333437648252276E-4</v>
      </c>
      <c r="F163" s="8">
        <f>Table3[[#This Row],[Residential Incentive Disbursements]]+Table3[[#This Row],[C&amp;I Incentive Disbursements]]</f>
        <v>0</v>
      </c>
      <c r="G163" s="13">
        <f>Table3[[#This Row],[Incentive Disbursements]]/'1.) CLM Reference'!$B$5</f>
        <v>0</v>
      </c>
      <c r="H163" s="30">
        <v>3170.0340000000001</v>
      </c>
      <c r="I163" s="31">
        <f>Table3[[#This Row],[CLM $ Collected ]]/'1.) CLM Reference'!$B$4</f>
        <v>2.0333437648252276E-4</v>
      </c>
      <c r="J163" s="32">
        <v>0</v>
      </c>
      <c r="K163" s="31">
        <f>Table3[[#This Row],[Incentive Disbursements]]/'1.) CLM Reference'!$B$5</f>
        <v>0</v>
      </c>
      <c r="L163" s="30">
        <v>3241.0259999999998</v>
      </c>
      <c r="M163" s="48">
        <f>Table3[[#This Row],[CLM $ Collected ]]/'1.) CLM Reference'!$B$4</f>
        <v>2.0333437648252276E-4</v>
      </c>
      <c r="N163" s="32">
        <v>0</v>
      </c>
      <c r="O163" s="33">
        <f>Table3[[#This Row],[Incentive Disbursements]]/'1.) CLM Reference'!$B$5</f>
        <v>0</v>
      </c>
    </row>
    <row r="164" spans="1:15" ht="17" thickBot="1">
      <c r="A164" s="67" t="s">
        <v>153</v>
      </c>
      <c r="B164" s="67" t="s">
        <v>152</v>
      </c>
      <c r="C164" s="104" t="s">
        <v>76</v>
      </c>
      <c r="D164" s="11">
        <f>Table3[[#This Row],[Residential CLM $ Collected]]+Table3[[#This Row],[Column1]]</f>
        <v>66976.763999999996</v>
      </c>
      <c r="E164" s="13">
        <f>Table3[[#This Row],[CLM $ Collected ]]/'1.) CLM Reference'!$B$4</f>
        <v>2.1242475576202808E-3</v>
      </c>
      <c r="F164" s="8">
        <f>Table3[[#This Row],[Residential Incentive Disbursements]]+Table3[[#This Row],[C&amp;I Incentive Disbursements]]</f>
        <v>67023.05</v>
      </c>
      <c r="G164" s="13">
        <f>Table3[[#This Row],[Incentive Disbursements]]/'1.) CLM Reference'!$B$5</f>
        <v>2.539939209698749E-3</v>
      </c>
      <c r="H164" s="30">
        <v>3611.9760000000001</v>
      </c>
      <c r="I164" s="31">
        <f>Table3[[#This Row],[CLM $ Collected ]]/'1.) CLM Reference'!$B$4</f>
        <v>2.1242475576202808E-3</v>
      </c>
      <c r="J164" s="32">
        <v>63.05</v>
      </c>
      <c r="K164" s="31">
        <f>Table3[[#This Row],[Incentive Disbursements]]/'1.) CLM Reference'!$B$5</f>
        <v>2.539939209698749E-3</v>
      </c>
      <c r="L164" s="30">
        <v>63364.788</v>
      </c>
      <c r="M164" s="48">
        <f>Table3[[#This Row],[CLM $ Collected ]]/'1.) CLM Reference'!$B$4</f>
        <v>2.1242475576202808E-3</v>
      </c>
      <c r="N164" s="32">
        <v>66960</v>
      </c>
      <c r="O164" s="33">
        <f>Table3[[#This Row],[Incentive Disbursements]]/'1.) CLM Reference'!$B$5</f>
        <v>2.539939209698749E-3</v>
      </c>
    </row>
    <row r="165" spans="1:15" ht="17" thickBot="1">
      <c r="A165" s="67" t="s">
        <v>154</v>
      </c>
      <c r="B165" s="67" t="s">
        <v>152</v>
      </c>
      <c r="C165" s="104" t="s">
        <v>60</v>
      </c>
      <c r="D165" s="11">
        <f>Table3[[#This Row],[Residential CLM $ Collected]]+Table3[[#This Row],[Column1]]</f>
        <v>9991.8780000000006</v>
      </c>
      <c r="E165" s="13">
        <f>Table3[[#This Row],[CLM $ Collected ]]/'1.) CLM Reference'!$B$4</f>
        <v>3.169042690318663E-4</v>
      </c>
      <c r="F165" s="8">
        <f>Table3[[#This Row],[Residential Incentive Disbursements]]+Table3[[#This Row],[C&amp;I Incentive Disbursements]]</f>
        <v>0</v>
      </c>
      <c r="G165" s="13">
        <f>Table3[[#This Row],[Incentive Disbursements]]/'1.) CLM Reference'!$B$5</f>
        <v>0</v>
      </c>
      <c r="H165" s="30">
        <v>7242.384</v>
      </c>
      <c r="I165" s="31">
        <f>Table3[[#This Row],[CLM $ Collected ]]/'1.) CLM Reference'!$B$4</f>
        <v>3.169042690318663E-4</v>
      </c>
      <c r="J165" s="32">
        <v>0</v>
      </c>
      <c r="K165" s="31">
        <f>Table3[[#This Row],[Incentive Disbursements]]/'1.) CLM Reference'!$B$5</f>
        <v>0</v>
      </c>
      <c r="L165" s="30">
        <v>2749.4940000000001</v>
      </c>
      <c r="M165" s="48">
        <f>Table3[[#This Row],[CLM $ Collected ]]/'1.) CLM Reference'!$B$4</f>
        <v>3.169042690318663E-4</v>
      </c>
      <c r="N165" s="32">
        <v>0</v>
      </c>
      <c r="O165" s="33">
        <f>Table3[[#This Row],[Incentive Disbursements]]/'1.) CLM Reference'!$B$5</f>
        <v>0</v>
      </c>
    </row>
    <row r="166" spans="1:15" ht="17" thickBot="1">
      <c r="A166" s="67" t="s">
        <v>154</v>
      </c>
      <c r="B166" s="67" t="s">
        <v>152</v>
      </c>
      <c r="C166" s="104" t="s">
        <v>76</v>
      </c>
      <c r="D166" s="11">
        <f>Table3[[#This Row],[Residential CLM $ Collected]]+Table3[[#This Row],[Column1]]</f>
        <v>59323.482000000004</v>
      </c>
      <c r="E166" s="13">
        <f>Table3[[#This Row],[CLM $ Collected ]]/'1.) CLM Reference'!$B$4</f>
        <v>1.8815146361509897E-3</v>
      </c>
      <c r="F166" s="8">
        <f>Table3[[#This Row],[Residential Incentive Disbursements]]+Table3[[#This Row],[C&amp;I Incentive Disbursements]]</f>
        <v>33368.19</v>
      </c>
      <c r="G166" s="13">
        <f>Table3[[#This Row],[Incentive Disbursements]]/'1.) CLM Reference'!$B$5</f>
        <v>1.2645377096040496E-3</v>
      </c>
      <c r="H166" s="30">
        <v>34473.03</v>
      </c>
      <c r="I166" s="31">
        <f>Table3[[#This Row],[CLM $ Collected ]]/'1.) CLM Reference'!$B$4</f>
        <v>1.8815146361509897E-3</v>
      </c>
      <c r="J166" s="32">
        <v>466.01</v>
      </c>
      <c r="K166" s="31">
        <f>Table3[[#This Row],[Incentive Disbursements]]/'1.) CLM Reference'!$B$5</f>
        <v>1.2645377096040496E-3</v>
      </c>
      <c r="L166" s="30">
        <v>24850.452000000001</v>
      </c>
      <c r="M166" s="48">
        <f>Table3[[#This Row],[CLM $ Collected ]]/'1.) CLM Reference'!$B$4</f>
        <v>1.8815146361509897E-3</v>
      </c>
      <c r="N166" s="32">
        <v>32902.18</v>
      </c>
      <c r="O166" s="33">
        <f>Table3[[#This Row],[Incentive Disbursements]]/'1.) CLM Reference'!$B$5</f>
        <v>1.2645377096040496E-3</v>
      </c>
    </row>
    <row r="167" spans="1:15" ht="17" thickBot="1">
      <c r="A167" s="67" t="s">
        <v>155</v>
      </c>
      <c r="B167" s="67" t="s">
        <v>152</v>
      </c>
      <c r="C167" s="104" t="s">
        <v>76</v>
      </c>
      <c r="D167" s="11">
        <f>Table3[[#This Row],[Residential CLM $ Collected]]+Table3[[#This Row],[Column1]]</f>
        <v>67296.33</v>
      </c>
      <c r="E167" s="13">
        <f>Table3[[#This Row],[CLM $ Collected ]]/'1.) CLM Reference'!$B$4</f>
        <v>2.1343829725680454E-3</v>
      </c>
      <c r="F167" s="8">
        <f>Table3[[#This Row],[Residential Incentive Disbursements]]+Table3[[#This Row],[C&amp;I Incentive Disbursements]]</f>
        <v>14527.29</v>
      </c>
      <c r="G167" s="13">
        <f>Table3[[#This Row],[Incentive Disbursements]]/'1.) CLM Reference'!$B$5</f>
        <v>5.5053348783238806E-4</v>
      </c>
      <c r="H167" s="30">
        <v>48914.124000000003</v>
      </c>
      <c r="I167" s="31">
        <f>Table3[[#This Row],[CLM $ Collected ]]/'1.) CLM Reference'!$B$4</f>
        <v>2.1343829725680454E-3</v>
      </c>
      <c r="J167" s="32">
        <v>593.29</v>
      </c>
      <c r="K167" s="31">
        <f>Table3[[#This Row],[Incentive Disbursements]]/'1.) CLM Reference'!$B$5</f>
        <v>5.5053348783238806E-4</v>
      </c>
      <c r="L167" s="30">
        <v>18382.205999999998</v>
      </c>
      <c r="M167" s="48">
        <f>Table3[[#This Row],[CLM $ Collected ]]/'1.) CLM Reference'!$B$4</f>
        <v>2.1343829725680454E-3</v>
      </c>
      <c r="N167" s="32">
        <v>13934</v>
      </c>
      <c r="O167" s="33">
        <f>Table3[[#This Row],[Incentive Disbursements]]/'1.) CLM Reference'!$B$5</f>
        <v>5.5053348783238806E-4</v>
      </c>
    </row>
    <row r="168" spans="1:15" ht="17" thickBot="1">
      <c r="A168" s="67" t="s">
        <v>156</v>
      </c>
      <c r="B168" s="67" t="s">
        <v>152</v>
      </c>
      <c r="C168" s="104" t="s">
        <v>60</v>
      </c>
      <c r="D168" s="11">
        <f>Table3[[#This Row],[Residential CLM $ Collected]]+Table3[[#This Row],[Column1]]</f>
        <v>1.1040000000000001</v>
      </c>
      <c r="E168" s="13">
        <f>Table3[[#This Row],[CLM $ Collected ]]/'1.) CLM Reference'!$B$4</f>
        <v>3.5014670216267695E-8</v>
      </c>
      <c r="F168" s="8">
        <f>Table3[[#This Row],[Residential Incentive Disbursements]]+Table3[[#This Row],[C&amp;I Incentive Disbursements]]</f>
        <v>0</v>
      </c>
      <c r="G168" s="13">
        <f>Table3[[#This Row],[Incentive Disbursements]]/'1.) CLM Reference'!$B$5</f>
        <v>0</v>
      </c>
      <c r="H168" s="30">
        <v>1.1040000000000001</v>
      </c>
      <c r="I168" s="31">
        <f>Table3[[#This Row],[CLM $ Collected ]]/'1.) CLM Reference'!$B$4</f>
        <v>3.5014670216267695E-8</v>
      </c>
      <c r="J168" s="32">
        <v>0</v>
      </c>
      <c r="K168" s="31">
        <f>Table3[[#This Row],[Incentive Disbursements]]/'1.) CLM Reference'!$B$5</f>
        <v>0</v>
      </c>
      <c r="L168" s="30">
        <v>0</v>
      </c>
      <c r="M168" s="48">
        <f>Table3[[#This Row],[CLM $ Collected ]]/'1.) CLM Reference'!$B$4</f>
        <v>3.5014670216267695E-8</v>
      </c>
      <c r="N168" s="32">
        <v>0</v>
      </c>
      <c r="O168" s="33">
        <f>Table3[[#This Row],[Incentive Disbursements]]/'1.) CLM Reference'!$B$5</f>
        <v>0</v>
      </c>
    </row>
    <row r="169" spans="1:15" ht="17" thickBot="1">
      <c r="A169" s="67" t="s">
        <v>156</v>
      </c>
      <c r="B169" s="67" t="s">
        <v>152</v>
      </c>
      <c r="C169" s="104" t="s">
        <v>76</v>
      </c>
      <c r="D169" s="11">
        <f>Table3[[#This Row],[Residential CLM $ Collected]]+Table3[[#This Row],[Column1]]</f>
        <v>72653.441999999995</v>
      </c>
      <c r="E169" s="13">
        <f>Table3[[#This Row],[CLM $ Collected ]]/'1.) CLM Reference'!$B$4</f>
        <v>2.3042901374155183E-3</v>
      </c>
      <c r="F169" s="8">
        <f>Table3[[#This Row],[Residential Incentive Disbursements]]+Table3[[#This Row],[C&amp;I Incentive Disbursements]]</f>
        <v>71065.52</v>
      </c>
      <c r="G169" s="13">
        <f>Table3[[#This Row],[Incentive Disbursements]]/'1.) CLM Reference'!$B$5</f>
        <v>2.693134685837643E-3</v>
      </c>
      <c r="H169" s="30">
        <v>50221.716</v>
      </c>
      <c r="I169" s="31">
        <f>Table3[[#This Row],[CLM $ Collected ]]/'1.) CLM Reference'!$B$4</f>
        <v>2.3042901374155183E-3</v>
      </c>
      <c r="J169" s="32">
        <v>41312.33</v>
      </c>
      <c r="K169" s="31">
        <f>Table3[[#This Row],[Incentive Disbursements]]/'1.) CLM Reference'!$B$5</f>
        <v>2.693134685837643E-3</v>
      </c>
      <c r="L169" s="30">
        <v>22431.725999999999</v>
      </c>
      <c r="M169" s="48">
        <f>Table3[[#This Row],[CLM $ Collected ]]/'1.) CLM Reference'!$B$4</f>
        <v>2.3042901374155183E-3</v>
      </c>
      <c r="N169" s="32">
        <v>29753.19</v>
      </c>
      <c r="O169" s="33">
        <f>Table3[[#This Row],[Incentive Disbursements]]/'1.) CLM Reference'!$B$5</f>
        <v>2.693134685837643E-3</v>
      </c>
    </row>
    <row r="170" spans="1:15" ht="17" thickBot="1">
      <c r="A170" s="67" t="s">
        <v>157</v>
      </c>
      <c r="B170" s="67" t="s">
        <v>152</v>
      </c>
      <c r="C170" s="104" t="s">
        <v>76</v>
      </c>
      <c r="D170" s="11">
        <f>Table3[[#This Row],[Residential CLM $ Collected]]+Table3[[#This Row],[Column1]]</f>
        <v>86242.434000000008</v>
      </c>
      <c r="E170" s="13">
        <f>Table3[[#This Row],[CLM $ Collected ]]/'1.) CLM Reference'!$B$4</f>
        <v>2.7352811459766596E-3</v>
      </c>
      <c r="F170" s="8">
        <f>Table3[[#This Row],[Residential Incentive Disbursements]]+Table3[[#This Row],[C&amp;I Incentive Disbursements]]</f>
        <v>65002.19</v>
      </c>
      <c r="G170" s="13">
        <f>Table3[[#This Row],[Incentive Disbursements]]/'1.) CLM Reference'!$B$5</f>
        <v>2.4633556828178951E-3</v>
      </c>
      <c r="H170" s="30">
        <v>61259.538</v>
      </c>
      <c r="I170" s="31">
        <f>Table3[[#This Row],[CLM $ Collected ]]/'1.) CLM Reference'!$B$4</f>
        <v>2.7352811459766596E-3</v>
      </c>
      <c r="J170" s="32">
        <v>45582.19</v>
      </c>
      <c r="K170" s="31">
        <f>Table3[[#This Row],[Incentive Disbursements]]/'1.) CLM Reference'!$B$5</f>
        <v>2.4633556828178951E-3</v>
      </c>
      <c r="L170" s="30">
        <v>24982.896000000001</v>
      </c>
      <c r="M170" s="48">
        <f>Table3[[#This Row],[CLM $ Collected ]]/'1.) CLM Reference'!$B$4</f>
        <v>2.7352811459766596E-3</v>
      </c>
      <c r="N170" s="32">
        <v>19420</v>
      </c>
      <c r="O170" s="33">
        <f>Table3[[#This Row],[Incentive Disbursements]]/'1.) CLM Reference'!$B$5</f>
        <v>2.4633556828178951E-3</v>
      </c>
    </row>
    <row r="171" spans="1:15" ht="17" thickBot="1">
      <c r="A171" s="67" t="s">
        <v>158</v>
      </c>
      <c r="B171" s="67" t="s">
        <v>152</v>
      </c>
      <c r="C171" s="104" t="s">
        <v>60</v>
      </c>
      <c r="D171" s="11">
        <f>Table3[[#This Row],[Residential CLM $ Collected]]+Table3[[#This Row],[Column1]]</f>
        <v>2509.056</v>
      </c>
      <c r="E171" s="13">
        <f>Table3[[#This Row],[CLM $ Collected ]]/'1.) CLM Reference'!$B$4</f>
        <v>7.9577688762814985E-5</v>
      </c>
      <c r="F171" s="8">
        <f>Table3[[#This Row],[Residential Incentive Disbursements]]+Table3[[#This Row],[C&amp;I Incentive Disbursements]]</f>
        <v>0</v>
      </c>
      <c r="G171" s="13">
        <f>Table3[[#This Row],[Incentive Disbursements]]/'1.) CLM Reference'!$B$5</f>
        <v>0</v>
      </c>
      <c r="H171" s="30">
        <v>1997.856</v>
      </c>
      <c r="I171" s="31">
        <f>Table3[[#This Row],[CLM $ Collected ]]/'1.) CLM Reference'!$B$4</f>
        <v>7.9577688762814985E-5</v>
      </c>
      <c r="J171" s="32">
        <v>0</v>
      </c>
      <c r="K171" s="31">
        <f>Table3[[#This Row],[Incentive Disbursements]]/'1.) CLM Reference'!$B$5</f>
        <v>0</v>
      </c>
      <c r="L171" s="30">
        <v>511.2</v>
      </c>
      <c r="M171" s="48">
        <f>Table3[[#This Row],[CLM $ Collected ]]/'1.) CLM Reference'!$B$4</f>
        <v>7.9577688762814985E-5</v>
      </c>
      <c r="N171" s="32">
        <v>0</v>
      </c>
      <c r="O171" s="33">
        <f>Table3[[#This Row],[Incentive Disbursements]]/'1.) CLM Reference'!$B$5</f>
        <v>0</v>
      </c>
    </row>
    <row r="172" spans="1:15" ht="17" thickBot="1">
      <c r="A172" s="67" t="s">
        <v>158</v>
      </c>
      <c r="B172" s="67" t="s">
        <v>152</v>
      </c>
      <c r="C172" s="104" t="s">
        <v>76</v>
      </c>
      <c r="D172" s="11">
        <f>Table3[[#This Row],[Residential CLM $ Collected]]+Table3[[#This Row],[Column1]]</f>
        <v>85836.168000000005</v>
      </c>
      <c r="E172" s="13">
        <f>Table3[[#This Row],[CLM $ Collected ]]/'1.) CLM Reference'!$B$4</f>
        <v>2.7223959376341941E-3</v>
      </c>
      <c r="F172" s="8">
        <f>Table3[[#This Row],[Residential Incentive Disbursements]]+Table3[[#This Row],[C&amp;I Incentive Disbursements]]</f>
        <v>45094.59</v>
      </c>
      <c r="G172" s="13">
        <f>Table3[[#This Row],[Incentive Disbursements]]/'1.) CLM Reference'!$B$5</f>
        <v>1.7089272613867779E-3</v>
      </c>
      <c r="H172" s="30">
        <v>55957.584000000003</v>
      </c>
      <c r="I172" s="31">
        <f>Table3[[#This Row],[CLM $ Collected ]]/'1.) CLM Reference'!$B$4</f>
        <v>2.7223959376341941E-3</v>
      </c>
      <c r="J172" s="32">
        <v>1467.59</v>
      </c>
      <c r="K172" s="31">
        <f>Table3[[#This Row],[Incentive Disbursements]]/'1.) CLM Reference'!$B$5</f>
        <v>1.7089272613867779E-3</v>
      </c>
      <c r="L172" s="30">
        <v>29878.583999999999</v>
      </c>
      <c r="M172" s="48">
        <f>Table3[[#This Row],[CLM $ Collected ]]/'1.) CLM Reference'!$B$4</f>
        <v>2.7223959376341941E-3</v>
      </c>
      <c r="N172" s="32">
        <v>43627</v>
      </c>
      <c r="O172" s="33">
        <f>Table3[[#This Row],[Incentive Disbursements]]/'1.) CLM Reference'!$B$5</f>
        <v>1.7089272613867779E-3</v>
      </c>
    </row>
    <row r="173" spans="1:15" ht="17" thickBot="1">
      <c r="A173" s="67" t="s">
        <v>159</v>
      </c>
      <c r="B173" s="67" t="s">
        <v>152</v>
      </c>
      <c r="C173" s="104" t="s">
        <v>76</v>
      </c>
      <c r="D173" s="11">
        <f>Table3[[#This Row],[Residential CLM $ Collected]]+Table3[[#This Row],[Column1]]</f>
        <v>82729.224000000002</v>
      </c>
      <c r="E173" s="13">
        <f>Table3[[#This Row],[CLM $ Collected ]]/'1.) CLM Reference'!$B$4</f>
        <v>2.6238555213838211E-3</v>
      </c>
      <c r="F173" s="8">
        <f>Table3[[#This Row],[Residential Incentive Disbursements]]+Table3[[#This Row],[C&amp;I Incentive Disbursements]]</f>
        <v>9097.7900000000009</v>
      </c>
      <c r="G173" s="13">
        <f>Table3[[#This Row],[Incentive Disbursements]]/'1.) CLM Reference'!$B$5</f>
        <v>3.4477442525526937E-4</v>
      </c>
      <c r="H173" s="30">
        <v>59010.311999999998</v>
      </c>
      <c r="I173" s="31">
        <f>Table3[[#This Row],[CLM $ Collected ]]/'1.) CLM Reference'!$B$4</f>
        <v>2.6238555213838211E-3</v>
      </c>
      <c r="J173" s="32">
        <v>2231.21</v>
      </c>
      <c r="K173" s="31">
        <f>Table3[[#This Row],[Incentive Disbursements]]/'1.) CLM Reference'!$B$5</f>
        <v>3.4477442525526937E-4</v>
      </c>
      <c r="L173" s="30">
        <v>23718.912</v>
      </c>
      <c r="M173" s="48">
        <f>Table3[[#This Row],[CLM $ Collected ]]/'1.) CLM Reference'!$B$4</f>
        <v>2.6238555213838211E-3</v>
      </c>
      <c r="N173" s="32">
        <v>6866.58</v>
      </c>
      <c r="O173" s="33">
        <f>Table3[[#This Row],[Incentive Disbursements]]/'1.) CLM Reference'!$B$5</f>
        <v>3.4477442525526937E-4</v>
      </c>
    </row>
    <row r="174" spans="1:15" ht="17" thickBot="1">
      <c r="A174" s="67" t="s">
        <v>159</v>
      </c>
      <c r="B174" s="67" t="s">
        <v>194</v>
      </c>
      <c r="C174" s="104" t="s">
        <v>76</v>
      </c>
      <c r="D174" s="11">
        <f>Table3[[#This Row],[Residential CLM $ Collected]]+Table3[[#This Row],[Column1]]</f>
        <v>73.98</v>
      </c>
      <c r="E174" s="13">
        <f>Table3[[#This Row],[CLM $ Collected ]]/'1.) CLM Reference'!$B$4</f>
        <v>2.3463634987314168E-6</v>
      </c>
      <c r="F174" s="8">
        <f>Table3[[#This Row],[Residential Incentive Disbursements]]+Table3[[#This Row],[C&amp;I Incentive Disbursements]]</f>
        <v>0</v>
      </c>
      <c r="G174" s="13">
        <f>Table3[[#This Row],[Incentive Disbursements]]/'1.) CLM Reference'!$B$5</f>
        <v>0</v>
      </c>
      <c r="H174" s="30">
        <v>73.98</v>
      </c>
      <c r="I174" s="31">
        <f>Table3[[#This Row],[CLM $ Collected ]]/'1.) CLM Reference'!$B$4</f>
        <v>2.3463634987314168E-6</v>
      </c>
      <c r="J174" s="32">
        <v>0</v>
      </c>
      <c r="K174" s="31">
        <f>Table3[[#This Row],[Incentive Disbursements]]/'1.) CLM Reference'!$B$5</f>
        <v>0</v>
      </c>
      <c r="L174" s="30">
        <v>0</v>
      </c>
      <c r="M174" s="48">
        <f>Table3[[#This Row],[CLM $ Collected ]]/'1.) CLM Reference'!$B$4</f>
        <v>2.3463634987314168E-6</v>
      </c>
      <c r="N174" s="32">
        <v>0</v>
      </c>
      <c r="O174" s="33">
        <f>Table3[[#This Row],[Incentive Disbursements]]/'1.) CLM Reference'!$B$5</f>
        <v>0</v>
      </c>
    </row>
    <row r="175" spans="1:15" ht="17" thickBot="1">
      <c r="A175" s="67" t="s">
        <v>160</v>
      </c>
      <c r="B175" s="67" t="s">
        <v>152</v>
      </c>
      <c r="C175" s="104" t="s">
        <v>60</v>
      </c>
      <c r="D175" s="11">
        <f>Table3[[#This Row],[Residential CLM $ Collected]]+Table3[[#This Row],[Column1]]</f>
        <v>3375.5099999999998</v>
      </c>
      <c r="E175" s="13">
        <f>Table3[[#This Row],[CLM $ Collected ]]/'1.) CLM Reference'!$B$4</f>
        <v>1.0705830567184216E-4</v>
      </c>
      <c r="F175" s="8">
        <f>Table3[[#This Row],[Residential Incentive Disbursements]]+Table3[[#This Row],[C&amp;I Incentive Disbursements]]</f>
        <v>0</v>
      </c>
      <c r="G175" s="13">
        <f>Table3[[#This Row],[Incentive Disbursements]]/'1.) CLM Reference'!$B$5</f>
        <v>0</v>
      </c>
      <c r="H175" s="30">
        <v>3261.0839999999998</v>
      </c>
      <c r="I175" s="31">
        <f>Table3[[#This Row],[CLM $ Collected ]]/'1.) CLM Reference'!$B$4</f>
        <v>1.0705830567184216E-4</v>
      </c>
      <c r="J175" s="32">
        <v>0</v>
      </c>
      <c r="K175" s="31">
        <f>Table3[[#This Row],[Incentive Disbursements]]/'1.) CLM Reference'!$B$5</f>
        <v>0</v>
      </c>
      <c r="L175" s="30">
        <v>114.426</v>
      </c>
      <c r="M175" s="48">
        <f>Table3[[#This Row],[CLM $ Collected ]]/'1.) CLM Reference'!$B$4</f>
        <v>1.0705830567184216E-4</v>
      </c>
      <c r="N175" s="32">
        <v>0</v>
      </c>
      <c r="O175" s="33">
        <f>Table3[[#This Row],[Incentive Disbursements]]/'1.) CLM Reference'!$B$5</f>
        <v>0</v>
      </c>
    </row>
    <row r="176" spans="1:15" ht="17" thickBot="1">
      <c r="A176" s="67" t="s">
        <v>160</v>
      </c>
      <c r="B176" s="67" t="s">
        <v>152</v>
      </c>
      <c r="C176" s="104" t="s">
        <v>76</v>
      </c>
      <c r="D176" s="11">
        <f>Table3[[#This Row],[Residential CLM $ Collected]]+Table3[[#This Row],[Column1]]</f>
        <v>79542.918000000005</v>
      </c>
      <c r="E176" s="13">
        <f>Table3[[#This Row],[CLM $ Collected ]]/'1.) CLM Reference'!$B$4</f>
        <v>2.5227980451174126E-3</v>
      </c>
      <c r="F176" s="8">
        <f>Table3[[#This Row],[Residential Incentive Disbursements]]+Table3[[#This Row],[C&amp;I Incentive Disbursements]]</f>
        <v>44397.32</v>
      </c>
      <c r="G176" s="13">
        <f>Table3[[#This Row],[Incentive Disbursements]]/'1.) CLM Reference'!$B$5</f>
        <v>1.6825031667992197E-3</v>
      </c>
      <c r="H176" s="30">
        <v>67155.33</v>
      </c>
      <c r="I176" s="31">
        <f>Table3[[#This Row],[CLM $ Collected ]]/'1.) CLM Reference'!$B$4</f>
        <v>2.5227980451174126E-3</v>
      </c>
      <c r="J176" s="32">
        <v>43832.32</v>
      </c>
      <c r="K176" s="31">
        <f>Table3[[#This Row],[Incentive Disbursements]]/'1.) CLM Reference'!$B$5</f>
        <v>1.6825031667992197E-3</v>
      </c>
      <c r="L176" s="30">
        <v>12387.588</v>
      </c>
      <c r="M176" s="48">
        <f>Table3[[#This Row],[CLM $ Collected ]]/'1.) CLM Reference'!$B$4</f>
        <v>2.5227980451174126E-3</v>
      </c>
      <c r="N176" s="32">
        <v>565</v>
      </c>
      <c r="O176" s="33">
        <f>Table3[[#This Row],[Incentive Disbursements]]/'1.) CLM Reference'!$B$5</f>
        <v>1.6825031667992197E-3</v>
      </c>
    </row>
    <row r="177" spans="1:15" ht="17" thickBot="1">
      <c r="A177" s="67" t="s">
        <v>161</v>
      </c>
      <c r="B177" s="67" t="s">
        <v>152</v>
      </c>
      <c r="C177" s="104" t="s">
        <v>60</v>
      </c>
      <c r="D177" s="11">
        <f>Table3[[#This Row],[Residential CLM $ Collected]]+Table3[[#This Row],[Column1]]</f>
        <v>76039.008000000002</v>
      </c>
      <c r="E177" s="13">
        <f>Table3[[#This Row],[CLM $ Collected ]]/'1.) CLM Reference'!$B$4</f>
        <v>2.4116673810617218E-3</v>
      </c>
      <c r="F177" s="8">
        <f>Table3[[#This Row],[Residential Incentive Disbursements]]+Table3[[#This Row],[C&amp;I Incentive Disbursements]]</f>
        <v>30725.72</v>
      </c>
      <c r="G177" s="13">
        <f>Table3[[#This Row],[Incentive Disbursements]]/'1.) CLM Reference'!$B$5</f>
        <v>1.164397337546188E-3</v>
      </c>
      <c r="H177" s="30">
        <v>68895.528000000006</v>
      </c>
      <c r="I177" s="31">
        <f>Table3[[#This Row],[CLM $ Collected ]]/'1.) CLM Reference'!$B$4</f>
        <v>2.4116673810617218E-3</v>
      </c>
      <c r="J177" s="32">
        <v>28782.720000000001</v>
      </c>
      <c r="K177" s="31">
        <f>Table3[[#This Row],[Incentive Disbursements]]/'1.) CLM Reference'!$B$5</f>
        <v>1.164397337546188E-3</v>
      </c>
      <c r="L177" s="30">
        <v>7143.48</v>
      </c>
      <c r="M177" s="48">
        <f>Table3[[#This Row],[CLM $ Collected ]]/'1.) CLM Reference'!$B$4</f>
        <v>2.4116673810617218E-3</v>
      </c>
      <c r="N177" s="32">
        <v>1943</v>
      </c>
      <c r="O177" s="33">
        <f>Table3[[#This Row],[Incentive Disbursements]]/'1.) CLM Reference'!$B$5</f>
        <v>1.164397337546188E-3</v>
      </c>
    </row>
    <row r="178" spans="1:15" ht="17" thickBot="1">
      <c r="A178" s="67" t="s">
        <v>162</v>
      </c>
      <c r="B178" s="67" t="s">
        <v>152</v>
      </c>
      <c r="C178" s="104" t="s">
        <v>60</v>
      </c>
      <c r="D178" s="11">
        <f>Table3[[#This Row],[Residential CLM $ Collected]]+Table3[[#This Row],[Column1]]</f>
        <v>57607.182000000001</v>
      </c>
      <c r="E178" s="13">
        <f>Table3[[#This Row],[CLM $ Collected ]]/'1.) CLM Reference'!$B$4</f>
        <v>1.8270801447631453E-3</v>
      </c>
      <c r="F178" s="8">
        <f>Table3[[#This Row],[Residential Incentive Disbursements]]+Table3[[#This Row],[C&amp;I Incentive Disbursements]]</f>
        <v>174346.04</v>
      </c>
      <c r="G178" s="13">
        <f>Table3[[#This Row],[Incentive Disbursements]]/'1.) CLM Reference'!$B$5</f>
        <v>6.6071052130827592E-3</v>
      </c>
      <c r="H178" s="30">
        <v>56970.521999999997</v>
      </c>
      <c r="I178" s="31">
        <f>Table3[[#This Row],[CLM $ Collected ]]/'1.) CLM Reference'!$B$4</f>
        <v>1.8270801447631453E-3</v>
      </c>
      <c r="J178" s="32">
        <v>173421.04</v>
      </c>
      <c r="K178" s="31">
        <f>Table3[[#This Row],[Incentive Disbursements]]/'1.) CLM Reference'!$B$5</f>
        <v>6.6071052130827592E-3</v>
      </c>
      <c r="L178" s="30">
        <v>636.66</v>
      </c>
      <c r="M178" s="48">
        <f>Table3[[#This Row],[CLM $ Collected ]]/'1.) CLM Reference'!$B$4</f>
        <v>1.8270801447631453E-3</v>
      </c>
      <c r="N178" s="32">
        <v>925</v>
      </c>
      <c r="O178" s="33">
        <f>Table3[[#This Row],[Incentive Disbursements]]/'1.) CLM Reference'!$B$5</f>
        <v>6.6071052130827592E-3</v>
      </c>
    </row>
    <row r="179" spans="1:15" ht="17" thickBot="1">
      <c r="A179" s="67" t="s">
        <v>162</v>
      </c>
      <c r="B179" s="67" t="s">
        <v>194</v>
      </c>
      <c r="C179" s="104" t="s">
        <v>60</v>
      </c>
      <c r="D179" s="11">
        <f>Table3[[#This Row],[Residential CLM $ Collected]]+Table3[[#This Row],[Column1]]</f>
        <v>28.806000000000001</v>
      </c>
      <c r="E179" s="13">
        <f>Table3[[#This Row],[CLM $ Collected ]]/'1.) CLM Reference'!$B$4</f>
        <v>9.1361647667554994E-7</v>
      </c>
      <c r="F179" s="8">
        <f>Table3[[#This Row],[Residential Incentive Disbursements]]+Table3[[#This Row],[C&amp;I Incentive Disbursements]]</f>
        <v>0</v>
      </c>
      <c r="G179" s="13">
        <f>Table3[[#This Row],[Incentive Disbursements]]/'1.) CLM Reference'!$B$5</f>
        <v>0</v>
      </c>
      <c r="H179" s="30">
        <v>0</v>
      </c>
      <c r="I179" s="31">
        <f>Table3[[#This Row],[CLM $ Collected ]]/'1.) CLM Reference'!$B$4</f>
        <v>9.1361647667554994E-7</v>
      </c>
      <c r="J179" s="32">
        <v>0</v>
      </c>
      <c r="K179" s="31">
        <f>Table3[[#This Row],[Incentive Disbursements]]/'1.) CLM Reference'!$B$5</f>
        <v>0</v>
      </c>
      <c r="L179" s="30">
        <v>28.806000000000001</v>
      </c>
      <c r="M179" s="48">
        <f>Table3[[#This Row],[CLM $ Collected ]]/'1.) CLM Reference'!$B$4</f>
        <v>9.1361647667554994E-7</v>
      </c>
      <c r="N179" s="32">
        <v>0</v>
      </c>
      <c r="O179" s="33">
        <f>Table3[[#This Row],[Incentive Disbursements]]/'1.) CLM Reference'!$B$5</f>
        <v>0</v>
      </c>
    </row>
    <row r="180" spans="1:15" ht="17" thickBot="1">
      <c r="A180" s="67" t="s">
        <v>163</v>
      </c>
      <c r="B180" s="67" t="s">
        <v>152</v>
      </c>
      <c r="C180" s="104" t="s">
        <v>60</v>
      </c>
      <c r="D180" s="11">
        <f>Table3[[#This Row],[Residential CLM $ Collected]]+Table3[[#This Row],[Column1]]</f>
        <v>115094.25600000001</v>
      </c>
      <c r="E180" s="13">
        <f>Table3[[#This Row],[CLM $ Collected ]]/'1.) CLM Reference'!$B$4</f>
        <v>3.6503509217633056E-3</v>
      </c>
      <c r="F180" s="8">
        <f>Table3[[#This Row],[Residential Incentive Disbursements]]+Table3[[#This Row],[C&amp;I Incentive Disbursements]]</f>
        <v>79903.23000000001</v>
      </c>
      <c r="G180" s="13">
        <f>Table3[[#This Row],[Incentive Disbursements]]/'1.) CLM Reference'!$B$5</f>
        <v>3.0280529886147732E-3</v>
      </c>
      <c r="H180" s="30">
        <v>72946.206000000006</v>
      </c>
      <c r="I180" s="31">
        <f>Table3[[#This Row],[CLM $ Collected ]]/'1.) CLM Reference'!$B$4</f>
        <v>3.6503509217633056E-3</v>
      </c>
      <c r="J180" s="32">
        <v>42389.23</v>
      </c>
      <c r="K180" s="31">
        <f>Table3[[#This Row],[Incentive Disbursements]]/'1.) CLM Reference'!$B$5</f>
        <v>3.0280529886147732E-3</v>
      </c>
      <c r="L180" s="30">
        <v>42148.05</v>
      </c>
      <c r="M180" s="48">
        <f>Table3[[#This Row],[CLM $ Collected ]]/'1.) CLM Reference'!$B$4</f>
        <v>3.6503509217633056E-3</v>
      </c>
      <c r="N180" s="32">
        <v>37514</v>
      </c>
      <c r="O180" s="33">
        <f>Table3[[#This Row],[Incentive Disbursements]]/'1.) CLM Reference'!$B$5</f>
        <v>3.0280529886147732E-3</v>
      </c>
    </row>
    <row r="181" spans="1:15" ht="17" thickBot="1">
      <c r="A181" s="67" t="s">
        <v>163</v>
      </c>
      <c r="B181" s="67" t="s">
        <v>210</v>
      </c>
      <c r="C181" s="104" t="s">
        <v>60</v>
      </c>
      <c r="D181" s="11">
        <f>Table3[[#This Row],[Residential CLM $ Collected]]+Table3[[#This Row],[Column1]]</f>
        <v>647.74800000000005</v>
      </c>
      <c r="E181" s="13">
        <f>Table3[[#This Row],[CLM $ Collected ]]/'1.) CLM Reference'!$B$4</f>
        <v>2.0544096560912107E-5</v>
      </c>
      <c r="F181" s="8">
        <f>Table3[[#This Row],[Residential Incentive Disbursements]]+Table3[[#This Row],[C&amp;I Incentive Disbursements]]</f>
        <v>0</v>
      </c>
      <c r="G181" s="13">
        <f>Table3[[#This Row],[Incentive Disbursements]]/'1.) CLM Reference'!$B$5</f>
        <v>0</v>
      </c>
      <c r="H181" s="30">
        <v>0</v>
      </c>
      <c r="I181" s="31">
        <f>Table3[[#This Row],[CLM $ Collected ]]/'1.) CLM Reference'!$B$4</f>
        <v>2.0544096560912107E-5</v>
      </c>
      <c r="J181" s="32">
        <v>0</v>
      </c>
      <c r="K181" s="31">
        <f>Table3[[#This Row],[Incentive Disbursements]]/'1.) CLM Reference'!$B$5</f>
        <v>0</v>
      </c>
      <c r="L181" s="30">
        <v>647.74800000000005</v>
      </c>
      <c r="M181" s="48">
        <f>Table3[[#This Row],[CLM $ Collected ]]/'1.) CLM Reference'!$B$4</f>
        <v>2.0544096560912107E-5</v>
      </c>
      <c r="N181" s="32">
        <v>0</v>
      </c>
      <c r="O181" s="33">
        <f>Table3[[#This Row],[Incentive Disbursements]]/'1.) CLM Reference'!$B$5</f>
        <v>0</v>
      </c>
    </row>
    <row r="182" spans="1:15" ht="17" thickBot="1">
      <c r="A182" s="67" t="s">
        <v>164</v>
      </c>
      <c r="B182" s="67" t="s">
        <v>213</v>
      </c>
      <c r="C182" s="104" t="s">
        <v>76</v>
      </c>
      <c r="D182" s="11">
        <f>Table3[[#This Row],[Residential CLM $ Collected]]+Table3[[#This Row],[Column1]]</f>
        <v>271.33800000000002</v>
      </c>
      <c r="E182" s="13">
        <f>Table3[[#This Row],[CLM $ Collected ]]/'1.) CLM Reference'!$B$4</f>
        <v>8.6058066912514888E-6</v>
      </c>
      <c r="F182" s="8">
        <f>Table3[[#This Row],[Residential Incentive Disbursements]]+Table3[[#This Row],[C&amp;I Incentive Disbursements]]</f>
        <v>0</v>
      </c>
      <c r="G182" s="13">
        <f>Table3[[#This Row],[Incentive Disbursements]]/'1.) CLM Reference'!$B$5</f>
        <v>0</v>
      </c>
      <c r="H182" s="30">
        <v>256.82400000000001</v>
      </c>
      <c r="I182" s="31">
        <f>Table3[[#This Row],[CLM $ Collected ]]/'1.) CLM Reference'!$B$4</f>
        <v>8.6058066912514888E-6</v>
      </c>
      <c r="J182" s="32">
        <v>0</v>
      </c>
      <c r="K182" s="31">
        <f>Table3[[#This Row],[Incentive Disbursements]]/'1.) CLM Reference'!$B$5</f>
        <v>0</v>
      </c>
      <c r="L182" s="30">
        <v>14.513999999999999</v>
      </c>
      <c r="M182" s="48">
        <f>Table3[[#This Row],[CLM $ Collected ]]/'1.) CLM Reference'!$B$4</f>
        <v>8.6058066912514888E-6</v>
      </c>
      <c r="N182" s="32">
        <v>0</v>
      </c>
      <c r="O182" s="33">
        <f>Table3[[#This Row],[Incentive Disbursements]]/'1.) CLM Reference'!$B$5</f>
        <v>0</v>
      </c>
    </row>
    <row r="183" spans="1:15" ht="17" thickBot="1">
      <c r="A183" s="67" t="s">
        <v>164</v>
      </c>
      <c r="B183" s="67" t="s">
        <v>152</v>
      </c>
      <c r="C183" s="104" t="s">
        <v>76</v>
      </c>
      <c r="D183" s="11">
        <f>Table3[[#This Row],[Residential CLM $ Collected]]+Table3[[#This Row],[Column1]]</f>
        <v>129321.552</v>
      </c>
      <c r="E183" s="13">
        <f>Table3[[#This Row],[CLM $ Collected ]]/'1.) CLM Reference'!$B$4</f>
        <v>4.1015864992173124E-3</v>
      </c>
      <c r="F183" s="8">
        <f>Table3[[#This Row],[Residential Incentive Disbursements]]+Table3[[#This Row],[C&amp;I Incentive Disbursements]]</f>
        <v>33101.07</v>
      </c>
      <c r="G183" s="13">
        <f>Table3[[#This Row],[Incentive Disbursements]]/'1.) CLM Reference'!$B$5</f>
        <v>1.2544147957453886E-3</v>
      </c>
      <c r="H183" s="30">
        <v>86746.53</v>
      </c>
      <c r="I183" s="31">
        <f>Table3[[#This Row],[CLM $ Collected ]]/'1.) CLM Reference'!$B$4</f>
        <v>4.1015864992173124E-3</v>
      </c>
      <c r="J183" s="32">
        <v>6975.31</v>
      </c>
      <c r="K183" s="31">
        <f>Table3[[#This Row],[Incentive Disbursements]]/'1.) CLM Reference'!$B$5</f>
        <v>1.2544147957453886E-3</v>
      </c>
      <c r="L183" s="30">
        <v>42575.021999999997</v>
      </c>
      <c r="M183" s="48">
        <f>Table3[[#This Row],[CLM $ Collected ]]/'1.) CLM Reference'!$B$4</f>
        <v>4.1015864992173124E-3</v>
      </c>
      <c r="N183" s="32">
        <v>26125.759999999998</v>
      </c>
      <c r="O183" s="33">
        <f>Table3[[#This Row],[Incentive Disbursements]]/'1.) CLM Reference'!$B$5</f>
        <v>1.2544147957453886E-3</v>
      </c>
    </row>
    <row r="184" spans="1:15" ht="17" thickBot="1">
      <c r="A184" s="67" t="s">
        <v>165</v>
      </c>
      <c r="B184" s="67" t="s">
        <v>213</v>
      </c>
      <c r="C184" s="104" t="s">
        <v>60</v>
      </c>
      <c r="D184" s="11">
        <f>Table3[[#This Row],[Residential CLM $ Collected]]+Table3[[#This Row],[Column1]]</f>
        <v>245.82599999999999</v>
      </c>
      <c r="E184" s="13">
        <f>Table3[[#This Row],[CLM $ Collected ]]/'1.) CLM Reference'!$B$4</f>
        <v>7.7966633338625185E-6</v>
      </c>
      <c r="F184" s="8">
        <f>Table3[[#This Row],[Residential Incentive Disbursements]]+Table3[[#This Row],[C&amp;I Incentive Disbursements]]</f>
        <v>0</v>
      </c>
      <c r="G184" s="13">
        <f>Table3[[#This Row],[Incentive Disbursements]]/'1.) CLM Reference'!$B$5</f>
        <v>0</v>
      </c>
      <c r="H184" s="30">
        <v>245.82599999999999</v>
      </c>
      <c r="I184" s="31">
        <f>Table3[[#This Row],[CLM $ Collected ]]/'1.) CLM Reference'!$B$4</f>
        <v>7.7966633338625185E-6</v>
      </c>
      <c r="J184" s="32">
        <v>0</v>
      </c>
      <c r="K184" s="31">
        <f>Table3[[#This Row],[Incentive Disbursements]]/'1.) CLM Reference'!$B$5</f>
        <v>0</v>
      </c>
      <c r="L184" s="30">
        <v>0</v>
      </c>
      <c r="M184" s="48">
        <f>Table3[[#This Row],[CLM $ Collected ]]/'1.) CLM Reference'!$B$4</f>
        <v>7.7966633338625185E-6</v>
      </c>
      <c r="N184" s="32">
        <v>0</v>
      </c>
      <c r="O184" s="33">
        <f>Table3[[#This Row],[Incentive Disbursements]]/'1.) CLM Reference'!$B$5</f>
        <v>0</v>
      </c>
    </row>
    <row r="185" spans="1:15" ht="17" thickBot="1">
      <c r="A185" s="67" t="s">
        <v>165</v>
      </c>
      <c r="B185" s="67" t="s">
        <v>152</v>
      </c>
      <c r="C185" s="104" t="s">
        <v>60</v>
      </c>
      <c r="D185" s="11">
        <f>Table3[[#This Row],[Residential CLM $ Collected]]+Table3[[#This Row],[Column1]]</f>
        <v>94747.176000000007</v>
      </c>
      <c r="E185" s="13">
        <f>Table3[[#This Row],[CLM $ Collected ]]/'1.) CLM Reference'!$B$4</f>
        <v>3.0050191318502476E-3</v>
      </c>
      <c r="F185" s="8">
        <f>Table3[[#This Row],[Residential Incentive Disbursements]]+Table3[[#This Row],[C&amp;I Incentive Disbursements]]</f>
        <v>73695.08</v>
      </c>
      <c r="G185" s="13">
        <f>Table3[[#This Row],[Incentive Disbursements]]/'1.) CLM Reference'!$B$5</f>
        <v>2.7927858140428712E-3</v>
      </c>
      <c r="H185" s="30">
        <v>79691.478000000003</v>
      </c>
      <c r="I185" s="31">
        <f>Table3[[#This Row],[CLM $ Collected ]]/'1.) CLM Reference'!$B$4</f>
        <v>3.0050191318502476E-3</v>
      </c>
      <c r="J185" s="32">
        <v>73073.08</v>
      </c>
      <c r="K185" s="31">
        <f>Table3[[#This Row],[Incentive Disbursements]]/'1.) CLM Reference'!$B$5</f>
        <v>2.7927858140428712E-3</v>
      </c>
      <c r="L185" s="30">
        <v>15055.698</v>
      </c>
      <c r="M185" s="48">
        <f>Table3[[#This Row],[CLM $ Collected ]]/'1.) CLM Reference'!$B$4</f>
        <v>3.0050191318502476E-3</v>
      </c>
      <c r="N185" s="32">
        <v>622</v>
      </c>
      <c r="O185" s="33">
        <f>Table3[[#This Row],[Incentive Disbursements]]/'1.) CLM Reference'!$B$5</f>
        <v>2.7927858140428712E-3</v>
      </c>
    </row>
    <row r="186" spans="1:15" ht="17" thickBot="1">
      <c r="A186" s="67" t="s">
        <v>166</v>
      </c>
      <c r="B186" s="67" t="s">
        <v>213</v>
      </c>
      <c r="C186" s="104" t="s">
        <v>76</v>
      </c>
      <c r="D186" s="11">
        <f>Table3[[#This Row],[Residential CLM $ Collected]]+Table3[[#This Row],[Column1]]</f>
        <v>86.19</v>
      </c>
      <c r="E186" s="13">
        <f>Table3[[#This Row],[CLM $ Collected ]]/'1.) CLM Reference'!$B$4</f>
        <v>2.7336181394385075E-6</v>
      </c>
      <c r="F186" s="8">
        <f>Table3[[#This Row],[Residential Incentive Disbursements]]+Table3[[#This Row],[C&amp;I Incentive Disbursements]]</f>
        <v>0</v>
      </c>
      <c r="G186" s="13">
        <f>Table3[[#This Row],[Incentive Disbursements]]/'1.) CLM Reference'!$B$5</f>
        <v>0</v>
      </c>
      <c r="H186" s="30">
        <v>86.19</v>
      </c>
      <c r="I186" s="31">
        <f>Table3[[#This Row],[CLM $ Collected ]]/'1.) CLM Reference'!$B$4</f>
        <v>2.7336181394385075E-6</v>
      </c>
      <c r="J186" s="32">
        <v>0</v>
      </c>
      <c r="K186" s="31">
        <f>Table3[[#This Row],[Incentive Disbursements]]/'1.) CLM Reference'!$B$5</f>
        <v>0</v>
      </c>
      <c r="L186" s="30">
        <v>0</v>
      </c>
      <c r="M186" s="48">
        <f>Table3[[#This Row],[CLM $ Collected ]]/'1.) CLM Reference'!$B$4</f>
        <v>2.7336181394385075E-6</v>
      </c>
      <c r="N186" s="32">
        <v>0</v>
      </c>
      <c r="O186" s="33">
        <f>Table3[[#This Row],[Incentive Disbursements]]/'1.) CLM Reference'!$B$5</f>
        <v>0</v>
      </c>
    </row>
    <row r="187" spans="1:15" ht="17" thickBot="1">
      <c r="A187" s="67" t="s">
        <v>166</v>
      </c>
      <c r="B187" s="67" t="s">
        <v>152</v>
      </c>
      <c r="C187" s="104" t="s">
        <v>76</v>
      </c>
      <c r="D187" s="11">
        <f>Table3[[#This Row],[Residential CLM $ Collected]]+Table3[[#This Row],[Column1]]</f>
        <v>119453.226</v>
      </c>
      <c r="E187" s="13">
        <f>Table3[[#This Row],[CLM $ Collected ]]/'1.) CLM Reference'!$B$4</f>
        <v>3.7886008284957365E-3</v>
      </c>
      <c r="F187" s="8">
        <f>Table3[[#This Row],[Residential Incentive Disbursements]]+Table3[[#This Row],[C&amp;I Incentive Disbursements]]</f>
        <v>49752.159999999996</v>
      </c>
      <c r="G187" s="13">
        <f>Table3[[#This Row],[Incentive Disbursements]]/'1.) CLM Reference'!$B$5</f>
        <v>1.8854328764687028E-3</v>
      </c>
      <c r="H187" s="30">
        <v>106159.764</v>
      </c>
      <c r="I187" s="31">
        <f>Table3[[#This Row],[CLM $ Collected ]]/'1.) CLM Reference'!$B$4</f>
        <v>3.7886008284957365E-3</v>
      </c>
      <c r="J187" s="32">
        <v>38238.239999999998</v>
      </c>
      <c r="K187" s="31">
        <f>Table3[[#This Row],[Incentive Disbursements]]/'1.) CLM Reference'!$B$5</f>
        <v>1.8854328764687028E-3</v>
      </c>
      <c r="L187" s="30">
        <v>13293.462</v>
      </c>
      <c r="M187" s="48">
        <f>Table3[[#This Row],[CLM $ Collected ]]/'1.) CLM Reference'!$B$4</f>
        <v>3.7886008284957365E-3</v>
      </c>
      <c r="N187" s="32">
        <v>11513.92</v>
      </c>
      <c r="O187" s="33">
        <f>Table3[[#This Row],[Incentive Disbursements]]/'1.) CLM Reference'!$B$5</f>
        <v>1.8854328764687028E-3</v>
      </c>
    </row>
    <row r="188" spans="1:15" ht="17" thickBot="1">
      <c r="A188" s="67" t="s">
        <v>167</v>
      </c>
      <c r="B188" s="67" t="s">
        <v>152</v>
      </c>
      <c r="C188" s="104" t="s">
        <v>76</v>
      </c>
      <c r="D188" s="11">
        <f>Table3[[#This Row],[Residential CLM $ Collected]]+Table3[[#This Row],[Column1]]</f>
        <v>98504.51999999999</v>
      </c>
      <c r="E188" s="13">
        <f>Table3[[#This Row],[CLM $ Collected ]]/'1.) CLM Reference'!$B$4</f>
        <v>3.1241877559888991E-3</v>
      </c>
      <c r="F188" s="8">
        <f>Table3[[#This Row],[Residential Incentive Disbursements]]+Table3[[#This Row],[C&amp;I Incentive Disbursements]]</f>
        <v>90466.34</v>
      </c>
      <c r="G188" s="13">
        <f>Table3[[#This Row],[Incentive Disbursements]]/'1.) CLM Reference'!$B$5</f>
        <v>3.4283579175214841E-3</v>
      </c>
      <c r="H188" s="30">
        <v>67662.491999999998</v>
      </c>
      <c r="I188" s="31">
        <f>Table3[[#This Row],[CLM $ Collected ]]/'1.) CLM Reference'!$B$4</f>
        <v>3.1241877559888991E-3</v>
      </c>
      <c r="J188" s="32">
        <v>47781.34</v>
      </c>
      <c r="K188" s="31">
        <f>Table3[[#This Row],[Incentive Disbursements]]/'1.) CLM Reference'!$B$5</f>
        <v>3.4283579175214841E-3</v>
      </c>
      <c r="L188" s="30">
        <v>30842.027999999998</v>
      </c>
      <c r="M188" s="48">
        <f>Table3[[#This Row],[CLM $ Collected ]]/'1.) CLM Reference'!$B$4</f>
        <v>3.1241877559888991E-3</v>
      </c>
      <c r="N188" s="32">
        <v>42685</v>
      </c>
      <c r="O188" s="33">
        <f>Table3[[#This Row],[Incentive Disbursements]]/'1.) CLM Reference'!$B$5</f>
        <v>3.4283579175214841E-3</v>
      </c>
    </row>
    <row r="189" spans="1:15" ht="17" thickBot="1">
      <c r="A189" s="67" t="s">
        <v>168</v>
      </c>
      <c r="B189" s="67" t="s">
        <v>213</v>
      </c>
      <c r="C189" s="104" t="s">
        <v>60</v>
      </c>
      <c r="D189" s="11">
        <f>Table3[[#This Row],[Residential CLM $ Collected]]+Table3[[#This Row],[Column1]]</f>
        <v>306</v>
      </c>
      <c r="E189" s="13">
        <f>Table3[[#This Row],[CLM $ Collected ]]/'1.) CLM Reference'!$B$4</f>
        <v>9.7051531577698488E-6</v>
      </c>
      <c r="F189" s="8">
        <f>Table3[[#This Row],[Residential Incentive Disbursements]]+Table3[[#This Row],[C&amp;I Incentive Disbursements]]</f>
        <v>0</v>
      </c>
      <c r="G189" s="13">
        <f>Table3[[#This Row],[Incentive Disbursements]]/'1.) CLM Reference'!$B$5</f>
        <v>0</v>
      </c>
      <c r="H189" s="30">
        <v>288.27</v>
      </c>
      <c r="I189" s="31">
        <f>Table3[[#This Row],[CLM $ Collected ]]/'1.) CLM Reference'!$B$4</f>
        <v>9.7051531577698488E-6</v>
      </c>
      <c r="J189" s="32">
        <v>0</v>
      </c>
      <c r="K189" s="31">
        <f>Table3[[#This Row],[Incentive Disbursements]]/'1.) CLM Reference'!$B$5</f>
        <v>0</v>
      </c>
      <c r="L189" s="30">
        <v>17.73</v>
      </c>
      <c r="M189" s="48">
        <f>Table3[[#This Row],[CLM $ Collected ]]/'1.) CLM Reference'!$B$4</f>
        <v>9.7051531577698488E-6</v>
      </c>
      <c r="N189" s="32">
        <v>0</v>
      </c>
      <c r="O189" s="33">
        <f>Table3[[#This Row],[Incentive Disbursements]]/'1.) CLM Reference'!$B$5</f>
        <v>0</v>
      </c>
    </row>
    <row r="190" spans="1:15" ht="17" thickBot="1">
      <c r="A190" s="67" t="s">
        <v>168</v>
      </c>
      <c r="B190" s="67" t="s">
        <v>152</v>
      </c>
      <c r="C190" s="104" t="s">
        <v>60</v>
      </c>
      <c r="D190" s="11">
        <f>Table3[[#This Row],[Residential CLM $ Collected]]+Table3[[#This Row],[Column1]]</f>
        <v>87548.202000000005</v>
      </c>
      <c r="E190" s="13">
        <f>Table3[[#This Row],[CLM $ Collected ]]/'1.) CLM Reference'!$B$4</f>
        <v>2.776695127769192E-3</v>
      </c>
      <c r="F190" s="8">
        <f>Table3[[#This Row],[Residential Incentive Disbursements]]+Table3[[#This Row],[C&amp;I Incentive Disbursements]]</f>
        <v>40259.800000000003</v>
      </c>
      <c r="G190" s="13">
        <f>Table3[[#This Row],[Incentive Disbursements]]/'1.) CLM Reference'!$B$5</f>
        <v>1.525705628058253E-3</v>
      </c>
      <c r="H190" s="30">
        <v>63199.98</v>
      </c>
      <c r="I190" s="31">
        <f>Table3[[#This Row],[CLM $ Collected ]]/'1.) CLM Reference'!$B$4</f>
        <v>2.776695127769192E-3</v>
      </c>
      <c r="J190" s="32">
        <v>13849.67</v>
      </c>
      <c r="K190" s="31">
        <f>Table3[[#This Row],[Incentive Disbursements]]/'1.) CLM Reference'!$B$5</f>
        <v>1.525705628058253E-3</v>
      </c>
      <c r="L190" s="30">
        <v>24348.222000000002</v>
      </c>
      <c r="M190" s="48">
        <f>Table3[[#This Row],[CLM $ Collected ]]/'1.) CLM Reference'!$B$4</f>
        <v>2.776695127769192E-3</v>
      </c>
      <c r="N190" s="32">
        <v>26410.13</v>
      </c>
      <c r="O190" s="33">
        <f>Table3[[#This Row],[Incentive Disbursements]]/'1.) CLM Reference'!$B$5</f>
        <v>1.525705628058253E-3</v>
      </c>
    </row>
    <row r="191" spans="1:15" ht="17" thickBot="1">
      <c r="A191" s="67" t="s">
        <v>169</v>
      </c>
      <c r="B191" s="67" t="s">
        <v>213</v>
      </c>
      <c r="C191" s="104" t="s">
        <v>60</v>
      </c>
      <c r="D191" s="11">
        <f>Table3[[#This Row],[Residential CLM $ Collected]]+Table3[[#This Row],[Column1]]</f>
        <v>56.49</v>
      </c>
      <c r="E191" s="13">
        <f>Table3[[#This Row],[CLM $ Collected ]]/'1.) CLM Reference'!$B$4</f>
        <v>1.7916473917726105E-6</v>
      </c>
      <c r="F191" s="8">
        <f>Table3[[#This Row],[Residential Incentive Disbursements]]+Table3[[#This Row],[C&amp;I Incentive Disbursements]]</f>
        <v>0</v>
      </c>
      <c r="G191" s="13">
        <f>Table3[[#This Row],[Incentive Disbursements]]/'1.) CLM Reference'!$B$5</f>
        <v>0</v>
      </c>
      <c r="H191" s="30">
        <v>56.49</v>
      </c>
      <c r="I191" s="31">
        <f>Table3[[#This Row],[CLM $ Collected ]]/'1.) CLM Reference'!$B$4</f>
        <v>1.7916473917726105E-6</v>
      </c>
      <c r="J191" s="32">
        <v>0</v>
      </c>
      <c r="K191" s="31">
        <f>Table3[[#This Row],[Incentive Disbursements]]/'1.) CLM Reference'!$B$5</f>
        <v>0</v>
      </c>
      <c r="L191" s="30">
        <v>0</v>
      </c>
      <c r="M191" s="48">
        <f>Table3[[#This Row],[CLM $ Collected ]]/'1.) CLM Reference'!$B$4</f>
        <v>1.7916473917726105E-6</v>
      </c>
      <c r="N191" s="32">
        <v>0</v>
      </c>
      <c r="O191" s="33">
        <f>Table3[[#This Row],[Incentive Disbursements]]/'1.) CLM Reference'!$B$5</f>
        <v>0</v>
      </c>
    </row>
    <row r="192" spans="1:15" ht="17" thickBot="1">
      <c r="A192" s="67" t="s">
        <v>169</v>
      </c>
      <c r="B192" s="67" t="s">
        <v>152</v>
      </c>
      <c r="C192" s="104" t="s">
        <v>60</v>
      </c>
      <c r="D192" s="11">
        <f>Table3[[#This Row],[Residential CLM $ Collected]]+Table3[[#This Row],[Column1]]</f>
        <v>111555.56400000001</v>
      </c>
      <c r="E192" s="13">
        <f>Table3[[#This Row],[CLM $ Collected ]]/'1.) CLM Reference'!$B$4</f>
        <v>3.538117105298682E-3</v>
      </c>
      <c r="F192" s="8">
        <f>Table3[[#This Row],[Residential Incentive Disbursements]]+Table3[[#This Row],[C&amp;I Incentive Disbursements]]</f>
        <v>105551.44</v>
      </c>
      <c r="G192" s="13">
        <f>Table3[[#This Row],[Incentive Disbursements]]/'1.) CLM Reference'!$B$5</f>
        <v>4.0000304536449011E-3</v>
      </c>
      <c r="H192" s="30">
        <v>89118.57</v>
      </c>
      <c r="I192" s="31">
        <f>Table3[[#This Row],[CLM $ Collected ]]/'1.) CLM Reference'!$B$4</f>
        <v>3.538117105298682E-3</v>
      </c>
      <c r="J192" s="32">
        <v>91288.639999999999</v>
      </c>
      <c r="K192" s="31">
        <f>Table3[[#This Row],[Incentive Disbursements]]/'1.) CLM Reference'!$B$5</f>
        <v>4.0000304536449011E-3</v>
      </c>
      <c r="L192" s="30">
        <v>22436.993999999999</v>
      </c>
      <c r="M192" s="48">
        <f>Table3[[#This Row],[CLM $ Collected ]]/'1.) CLM Reference'!$B$4</f>
        <v>3.538117105298682E-3</v>
      </c>
      <c r="N192" s="32">
        <v>14262.8</v>
      </c>
      <c r="O192" s="33">
        <f>Table3[[#This Row],[Incentive Disbursements]]/'1.) CLM Reference'!$B$5</f>
        <v>4.0000304536449011E-3</v>
      </c>
    </row>
    <row r="193" spans="1:15" ht="17" thickBot="1">
      <c r="A193" s="67" t="s">
        <v>170</v>
      </c>
      <c r="B193" s="67" t="s">
        <v>152</v>
      </c>
      <c r="C193" s="104" t="s">
        <v>60</v>
      </c>
      <c r="D193" s="11">
        <f>Table3[[#This Row],[Residential CLM $ Collected]]+Table3[[#This Row],[Column1]]</f>
        <v>124500.822</v>
      </c>
      <c r="E193" s="13">
        <f>Table3[[#This Row],[CLM $ Collected ]]/'1.) CLM Reference'!$B$4</f>
        <v>3.948691326072686E-3</v>
      </c>
      <c r="F193" s="8">
        <f>Table3[[#This Row],[Residential Incentive Disbursements]]+Table3[[#This Row],[C&amp;I Incentive Disbursements]]</f>
        <v>20894.419999999998</v>
      </c>
      <c r="G193" s="13">
        <f>Table3[[#This Row],[Incentive Disbursements]]/'1.) CLM Reference'!$B$5</f>
        <v>7.9182544843771992E-4</v>
      </c>
      <c r="H193" s="30">
        <v>62069.682000000001</v>
      </c>
      <c r="I193" s="31">
        <f>Table3[[#This Row],[CLM $ Collected ]]/'1.) CLM Reference'!$B$4</f>
        <v>3.948691326072686E-3</v>
      </c>
      <c r="J193" s="32">
        <v>907.42</v>
      </c>
      <c r="K193" s="31">
        <f>Table3[[#This Row],[Incentive Disbursements]]/'1.) CLM Reference'!$B$5</f>
        <v>7.9182544843771992E-4</v>
      </c>
      <c r="L193" s="30">
        <v>62431.14</v>
      </c>
      <c r="M193" s="48">
        <f>Table3[[#This Row],[CLM $ Collected ]]/'1.) CLM Reference'!$B$4</f>
        <v>3.948691326072686E-3</v>
      </c>
      <c r="N193" s="32">
        <v>19987</v>
      </c>
      <c r="O193" s="33">
        <f>Table3[[#This Row],[Incentive Disbursements]]/'1.) CLM Reference'!$B$5</f>
        <v>7.9182544843771992E-4</v>
      </c>
    </row>
    <row r="194" spans="1:15" ht="17" thickBot="1">
      <c r="A194" s="67" t="s">
        <v>171</v>
      </c>
      <c r="B194" s="67" t="s">
        <v>152</v>
      </c>
      <c r="C194" s="104" t="s">
        <v>60</v>
      </c>
      <c r="D194" s="11">
        <f>Table3[[#This Row],[Residential CLM $ Collected]]+Table3[[#This Row],[Column1]]</f>
        <v>1317.306</v>
      </c>
      <c r="E194" s="13">
        <f>Table3[[#This Row],[CLM $ Collected ]]/'1.) CLM Reference'!$B$4</f>
        <v>4.1779923155716239E-5</v>
      </c>
      <c r="F194" s="8">
        <f>Table3[[#This Row],[Residential Incentive Disbursements]]+Table3[[#This Row],[C&amp;I Incentive Disbursements]]</f>
        <v>0</v>
      </c>
      <c r="G194" s="13">
        <f>Table3[[#This Row],[Incentive Disbursements]]/'1.) CLM Reference'!$B$5</f>
        <v>0</v>
      </c>
      <c r="H194" s="30">
        <v>1317.306</v>
      </c>
      <c r="I194" s="31">
        <f>Table3[[#This Row],[CLM $ Collected ]]/'1.) CLM Reference'!$B$4</f>
        <v>4.1779923155716239E-5</v>
      </c>
      <c r="J194" s="32">
        <v>0</v>
      </c>
      <c r="K194" s="31">
        <f>Table3[[#This Row],[Incentive Disbursements]]/'1.) CLM Reference'!$B$5</f>
        <v>0</v>
      </c>
      <c r="L194" s="30">
        <v>0</v>
      </c>
      <c r="M194" s="48">
        <f>Table3[[#This Row],[CLM $ Collected ]]/'1.) CLM Reference'!$B$4</f>
        <v>4.1779923155716239E-5</v>
      </c>
      <c r="N194" s="32">
        <v>0</v>
      </c>
      <c r="O194" s="33">
        <f>Table3[[#This Row],[Incentive Disbursements]]/'1.) CLM Reference'!$B$5</f>
        <v>0</v>
      </c>
    </row>
    <row r="195" spans="1:15" ht="17" thickBot="1">
      <c r="A195" s="67" t="s">
        <v>171</v>
      </c>
      <c r="B195" s="67" t="s">
        <v>152</v>
      </c>
      <c r="C195" s="104" t="s">
        <v>76</v>
      </c>
      <c r="D195" s="11">
        <f>Table3[[#This Row],[Residential CLM $ Collected]]+Table3[[#This Row],[Column1]]</f>
        <v>46928.97</v>
      </c>
      <c r="E195" s="13">
        <f>Table3[[#This Row],[CLM $ Collected ]]/'1.) CLM Reference'!$B$4</f>
        <v>1.4884079783868841E-3</v>
      </c>
      <c r="F195" s="8">
        <f>Table3[[#This Row],[Residential Incentive Disbursements]]+Table3[[#This Row],[C&amp;I Incentive Disbursements]]</f>
        <v>3704.78</v>
      </c>
      <c r="G195" s="13">
        <f>Table3[[#This Row],[Incentive Disbursements]]/'1.) CLM Reference'!$B$5</f>
        <v>1.4039820606951981E-4</v>
      </c>
      <c r="H195" s="30">
        <v>20001.689999999999</v>
      </c>
      <c r="I195" s="31">
        <f>Table3[[#This Row],[CLM $ Collected ]]/'1.) CLM Reference'!$B$4</f>
        <v>1.4884079783868841E-3</v>
      </c>
      <c r="J195" s="32">
        <v>14.78</v>
      </c>
      <c r="K195" s="31">
        <f>Table3[[#This Row],[Incentive Disbursements]]/'1.) CLM Reference'!$B$5</f>
        <v>1.4039820606951981E-4</v>
      </c>
      <c r="L195" s="30">
        <v>26927.279999999999</v>
      </c>
      <c r="M195" s="48">
        <f>Table3[[#This Row],[CLM $ Collected ]]/'1.) CLM Reference'!$B$4</f>
        <v>1.4884079783868841E-3</v>
      </c>
      <c r="N195" s="32">
        <v>3690</v>
      </c>
      <c r="O195" s="33">
        <f>Table3[[#This Row],[Incentive Disbursements]]/'1.) CLM Reference'!$B$5</f>
        <v>1.4039820606951981E-4</v>
      </c>
    </row>
    <row r="196" spans="1:15" ht="17" thickBot="1">
      <c r="A196" s="67" t="s">
        <v>172</v>
      </c>
      <c r="B196" s="67" t="s">
        <v>152</v>
      </c>
      <c r="C196" s="104" t="s">
        <v>60</v>
      </c>
      <c r="D196" s="11">
        <f>Table3[[#This Row],[Residential CLM $ Collected]]+Table3[[#This Row],[Column1]]</f>
        <v>71479.11</v>
      </c>
      <c r="E196" s="13">
        <f>Table3[[#This Row],[CLM $ Collected ]]/'1.) CLM Reference'!$B$4</f>
        <v>2.2670448043499293E-3</v>
      </c>
      <c r="F196" s="8">
        <f>Table3[[#This Row],[Residential Incentive Disbursements]]+Table3[[#This Row],[C&amp;I Incentive Disbursements]]</f>
        <v>149193.13</v>
      </c>
      <c r="G196" s="13">
        <f>Table3[[#This Row],[Incentive Disbursements]]/'1.) CLM Reference'!$B$5</f>
        <v>5.6538978859464418E-3</v>
      </c>
      <c r="H196" s="30">
        <v>37423.061999999998</v>
      </c>
      <c r="I196" s="31">
        <f>Table3[[#This Row],[CLM $ Collected ]]/'1.) CLM Reference'!$B$4</f>
        <v>2.2670448043499293E-3</v>
      </c>
      <c r="J196" s="32">
        <v>69757.34</v>
      </c>
      <c r="K196" s="31">
        <f>Table3[[#This Row],[Incentive Disbursements]]/'1.) CLM Reference'!$B$5</f>
        <v>5.6538978859464418E-3</v>
      </c>
      <c r="L196" s="30">
        <v>34056.048000000003</v>
      </c>
      <c r="M196" s="48">
        <f>Table3[[#This Row],[CLM $ Collected ]]/'1.) CLM Reference'!$B$4</f>
        <v>2.2670448043499293E-3</v>
      </c>
      <c r="N196" s="32">
        <v>79435.789999999994</v>
      </c>
      <c r="O196" s="33">
        <f>Table3[[#This Row],[Incentive Disbursements]]/'1.) CLM Reference'!$B$5</f>
        <v>5.6538978859464418E-3</v>
      </c>
    </row>
    <row r="197" spans="1:15" ht="17" thickBot="1">
      <c r="A197" s="67" t="s">
        <v>173</v>
      </c>
      <c r="B197" s="67" t="s">
        <v>230</v>
      </c>
      <c r="C197" s="104" t="s">
        <v>76</v>
      </c>
      <c r="D197" s="11">
        <f>Table3[[#This Row],[Residential CLM $ Collected]]+Table3[[#This Row],[Column1]]</f>
        <v>26.28</v>
      </c>
      <c r="E197" s="13">
        <f>Table3[[#This Row],[CLM $ Collected ]]/'1.) CLM Reference'!$B$4</f>
        <v>8.3350138884376361E-7</v>
      </c>
      <c r="F197" s="8">
        <f>Table3[[#This Row],[Residential Incentive Disbursements]]+Table3[[#This Row],[C&amp;I Incentive Disbursements]]</f>
        <v>0</v>
      </c>
      <c r="G197" s="13">
        <f>Table3[[#This Row],[Incentive Disbursements]]/'1.) CLM Reference'!$B$5</f>
        <v>0</v>
      </c>
      <c r="H197" s="30">
        <v>0</v>
      </c>
      <c r="I197" s="31">
        <f>Table3[[#This Row],[CLM $ Collected ]]/'1.) CLM Reference'!$B$4</f>
        <v>8.3350138884376361E-7</v>
      </c>
      <c r="J197" s="32">
        <v>0</v>
      </c>
      <c r="K197" s="31">
        <f>Table3[[#This Row],[Incentive Disbursements]]/'1.) CLM Reference'!$B$5</f>
        <v>0</v>
      </c>
      <c r="L197" s="30">
        <v>26.28</v>
      </c>
      <c r="M197" s="48">
        <f>Table3[[#This Row],[CLM $ Collected ]]/'1.) CLM Reference'!$B$4</f>
        <v>8.3350138884376361E-7</v>
      </c>
      <c r="N197" s="32">
        <v>0</v>
      </c>
      <c r="O197" s="33">
        <f>Table3[[#This Row],[Incentive Disbursements]]/'1.) CLM Reference'!$B$5</f>
        <v>0</v>
      </c>
    </row>
    <row r="198" spans="1:15" ht="17" thickBot="1">
      <c r="A198" s="67" t="s">
        <v>173</v>
      </c>
      <c r="B198" s="67" t="s">
        <v>152</v>
      </c>
      <c r="C198" s="104" t="s">
        <v>76</v>
      </c>
      <c r="D198" s="11">
        <f>Table3[[#This Row],[Residential CLM $ Collected]]+Table3[[#This Row],[Column1]]</f>
        <v>100371.75599999999</v>
      </c>
      <c r="E198" s="13">
        <f>Table3[[#This Row],[CLM $ Collected ]]/'1.) CLM Reference'!$B$4</f>
        <v>3.1834093617460939E-3</v>
      </c>
      <c r="F198" s="8">
        <f>Table3[[#This Row],[Residential Incentive Disbursements]]+Table3[[#This Row],[C&amp;I Incentive Disbursements]]</f>
        <v>30886.71</v>
      </c>
      <c r="G198" s="13">
        <f>Table3[[#This Row],[Incentive Disbursements]]/'1.) CLM Reference'!$B$5</f>
        <v>1.1704982955504776E-3</v>
      </c>
      <c r="H198" s="30">
        <v>64886.351999999999</v>
      </c>
      <c r="I198" s="31">
        <f>Table3[[#This Row],[CLM $ Collected ]]/'1.) CLM Reference'!$B$4</f>
        <v>3.1834093617460939E-3</v>
      </c>
      <c r="J198" s="32">
        <v>2461.86</v>
      </c>
      <c r="K198" s="31">
        <f>Table3[[#This Row],[Incentive Disbursements]]/'1.) CLM Reference'!$B$5</f>
        <v>1.1704982955504776E-3</v>
      </c>
      <c r="L198" s="30">
        <v>35485.404000000002</v>
      </c>
      <c r="M198" s="48">
        <f>Table3[[#This Row],[CLM $ Collected ]]/'1.) CLM Reference'!$B$4</f>
        <v>3.1834093617460939E-3</v>
      </c>
      <c r="N198" s="32">
        <v>28424.85</v>
      </c>
      <c r="O198" s="33">
        <f>Table3[[#This Row],[Incentive Disbursements]]/'1.) CLM Reference'!$B$5</f>
        <v>1.1704982955504776E-3</v>
      </c>
    </row>
    <row r="199" spans="1:15" ht="17" thickBot="1">
      <c r="A199" s="67" t="s">
        <v>174</v>
      </c>
      <c r="B199" s="67" t="s">
        <v>152</v>
      </c>
      <c r="C199" s="104" t="s">
        <v>76</v>
      </c>
      <c r="D199" s="11">
        <f>Table3[[#This Row],[Residential CLM $ Collected]]+Table3[[#This Row],[Column1]]</f>
        <v>99165.923999999999</v>
      </c>
      <c r="E199" s="13">
        <f>Table3[[#This Row],[CLM $ Collected ]]/'1.) CLM Reference'!$B$4</f>
        <v>3.1451649687966174E-3</v>
      </c>
      <c r="F199" s="8">
        <f>Table3[[#This Row],[Residential Incentive Disbursements]]+Table3[[#This Row],[C&amp;I Incentive Disbursements]]</f>
        <v>30668.34</v>
      </c>
      <c r="G199" s="13">
        <f>Table3[[#This Row],[Incentive Disbursements]]/'1.) CLM Reference'!$B$5</f>
        <v>1.162222836208924E-3</v>
      </c>
      <c r="H199" s="30">
        <v>64789.41</v>
      </c>
      <c r="I199" s="31">
        <f>Table3[[#This Row],[CLM $ Collected ]]/'1.) CLM Reference'!$B$4</f>
        <v>3.1451649687966174E-3</v>
      </c>
      <c r="J199" s="32">
        <v>6309.84</v>
      </c>
      <c r="K199" s="31">
        <f>Table3[[#This Row],[Incentive Disbursements]]/'1.) CLM Reference'!$B$5</f>
        <v>1.162222836208924E-3</v>
      </c>
      <c r="L199" s="30">
        <v>34376.514000000003</v>
      </c>
      <c r="M199" s="48">
        <f>Table3[[#This Row],[CLM $ Collected ]]/'1.) CLM Reference'!$B$4</f>
        <v>3.1451649687966174E-3</v>
      </c>
      <c r="N199" s="32">
        <v>24358.5</v>
      </c>
      <c r="O199" s="33">
        <f>Table3[[#This Row],[Incentive Disbursements]]/'1.) CLM Reference'!$B$5</f>
        <v>1.162222836208924E-3</v>
      </c>
    </row>
    <row r="200" spans="1:15" ht="17" thickBot="1">
      <c r="A200" s="67" t="s">
        <v>175</v>
      </c>
      <c r="B200" s="67" t="s">
        <v>213</v>
      </c>
      <c r="C200" s="104" t="s">
        <v>76</v>
      </c>
      <c r="D200" s="11">
        <f>Table3[[#This Row],[Residential CLM $ Collected]]+Table3[[#This Row],[Column1]]</f>
        <v>701.37599999999998</v>
      </c>
      <c r="E200" s="13">
        <f>Table3[[#This Row],[CLM $ Collected ]]/'1.) CLM Reference'!$B$4</f>
        <v>2.2244972226091455E-5</v>
      </c>
      <c r="F200" s="8">
        <f>Table3[[#This Row],[Residential Incentive Disbursements]]+Table3[[#This Row],[C&amp;I Incentive Disbursements]]</f>
        <v>0</v>
      </c>
      <c r="G200" s="13">
        <f>Table3[[#This Row],[Incentive Disbursements]]/'1.) CLM Reference'!$B$5</f>
        <v>0</v>
      </c>
      <c r="H200" s="30">
        <v>243.28800000000001</v>
      </c>
      <c r="I200" s="31">
        <f>Table3[[#This Row],[CLM $ Collected ]]/'1.) CLM Reference'!$B$4</f>
        <v>2.2244972226091455E-5</v>
      </c>
      <c r="J200" s="32">
        <v>0</v>
      </c>
      <c r="K200" s="31">
        <f>Table3[[#This Row],[Incentive Disbursements]]/'1.) CLM Reference'!$B$5</f>
        <v>0</v>
      </c>
      <c r="L200" s="30">
        <v>458.08800000000002</v>
      </c>
      <c r="M200" s="48">
        <f>Table3[[#This Row],[CLM $ Collected ]]/'1.) CLM Reference'!$B$4</f>
        <v>2.2244972226091455E-5</v>
      </c>
      <c r="N200" s="32">
        <v>0</v>
      </c>
      <c r="O200" s="33">
        <f>Table3[[#This Row],[Incentive Disbursements]]/'1.) CLM Reference'!$B$5</f>
        <v>0</v>
      </c>
    </row>
    <row r="201" spans="1:15" ht="17" thickBot="1">
      <c r="A201" s="67" t="s">
        <v>175</v>
      </c>
      <c r="B201" s="67" t="s">
        <v>152</v>
      </c>
      <c r="C201" s="104" t="s">
        <v>60</v>
      </c>
      <c r="D201" s="11">
        <f>Table3[[#This Row],[Residential CLM $ Collected]]+Table3[[#This Row],[Column1]]</f>
        <v>637.00800000000004</v>
      </c>
      <c r="E201" s="13">
        <f>Table3[[#This Row],[CLM $ Collected ]]/'1.) CLM Reference'!$B$4</f>
        <v>2.0203464714786458E-5</v>
      </c>
      <c r="F201" s="8">
        <f>Table3[[#This Row],[Residential Incentive Disbursements]]+Table3[[#This Row],[C&amp;I Incentive Disbursements]]</f>
        <v>0</v>
      </c>
      <c r="G201" s="13">
        <f>Table3[[#This Row],[Incentive Disbursements]]/'1.) CLM Reference'!$B$5</f>
        <v>0</v>
      </c>
      <c r="H201" s="30">
        <v>637.00800000000004</v>
      </c>
      <c r="I201" s="31">
        <f>Table3[[#This Row],[CLM $ Collected ]]/'1.) CLM Reference'!$B$4</f>
        <v>2.0203464714786458E-5</v>
      </c>
      <c r="J201" s="32">
        <v>0</v>
      </c>
      <c r="K201" s="31">
        <f>Table3[[#This Row],[Incentive Disbursements]]/'1.) CLM Reference'!$B$5</f>
        <v>0</v>
      </c>
      <c r="L201" s="30">
        <v>0</v>
      </c>
      <c r="M201" s="48">
        <f>Table3[[#This Row],[CLM $ Collected ]]/'1.) CLM Reference'!$B$4</f>
        <v>2.0203464714786458E-5</v>
      </c>
      <c r="N201" s="32">
        <v>0</v>
      </c>
      <c r="O201" s="33">
        <f>Table3[[#This Row],[Incentive Disbursements]]/'1.) CLM Reference'!$B$5</f>
        <v>0</v>
      </c>
    </row>
    <row r="202" spans="1:15" ht="17" thickBot="1">
      <c r="A202" s="67" t="s">
        <v>175</v>
      </c>
      <c r="B202" s="67" t="s">
        <v>152</v>
      </c>
      <c r="C202" s="104" t="s">
        <v>76</v>
      </c>
      <c r="D202" s="11">
        <f>Table3[[#This Row],[Residential CLM $ Collected]]+Table3[[#This Row],[Column1]]</f>
        <v>101251.152</v>
      </c>
      <c r="E202" s="13">
        <f>Table3[[#This Row],[CLM $ Collected ]]/'1.) CLM Reference'!$B$4</f>
        <v>3.211300449544559E-3</v>
      </c>
      <c r="F202" s="8">
        <f>Table3[[#This Row],[Residential Incentive Disbursements]]+Table3[[#This Row],[C&amp;I Incentive Disbursements]]</f>
        <v>52014.229999999996</v>
      </c>
      <c r="G202" s="13">
        <f>Table3[[#This Row],[Incentive Disbursements]]/'1.) CLM Reference'!$B$5</f>
        <v>1.9711574188176892E-3</v>
      </c>
      <c r="H202" s="30">
        <v>74525.076000000001</v>
      </c>
      <c r="I202" s="31">
        <f>Table3[[#This Row],[CLM $ Collected ]]/'1.) CLM Reference'!$B$4</f>
        <v>3.211300449544559E-3</v>
      </c>
      <c r="J202" s="32">
        <v>5028.03</v>
      </c>
      <c r="K202" s="31">
        <f>Table3[[#This Row],[Incentive Disbursements]]/'1.) CLM Reference'!$B$5</f>
        <v>1.9711574188176892E-3</v>
      </c>
      <c r="L202" s="30">
        <v>26726.076000000001</v>
      </c>
      <c r="M202" s="48">
        <f>Table3[[#This Row],[CLM $ Collected ]]/'1.) CLM Reference'!$B$4</f>
        <v>3.211300449544559E-3</v>
      </c>
      <c r="N202" s="32">
        <v>46986.2</v>
      </c>
      <c r="O202" s="33">
        <f>Table3[[#This Row],[Incentive Disbursements]]/'1.) CLM Reference'!$B$5</f>
        <v>1.9711574188176892E-3</v>
      </c>
    </row>
    <row r="203" spans="1:15" ht="17" thickBot="1">
      <c r="A203" s="67" t="s">
        <v>176</v>
      </c>
      <c r="B203" s="67" t="s">
        <v>230</v>
      </c>
      <c r="C203" s="104" t="s">
        <v>60</v>
      </c>
      <c r="D203" s="11">
        <f>Table3[[#This Row],[Residential CLM $ Collected]]+Table3[[#This Row],[Column1]]</f>
        <v>61.253999999999998</v>
      </c>
      <c r="E203" s="13">
        <f>Table3[[#This Row],[CLM $ Collected ]]/'1.) CLM Reference'!$B$4</f>
        <v>1.9427433056406351E-6</v>
      </c>
      <c r="F203" s="8">
        <f>Table3[[#This Row],[Residential Incentive Disbursements]]+Table3[[#This Row],[C&amp;I Incentive Disbursements]]</f>
        <v>0</v>
      </c>
      <c r="G203" s="13">
        <f>Table3[[#This Row],[Incentive Disbursements]]/'1.) CLM Reference'!$B$5</f>
        <v>0</v>
      </c>
      <c r="H203" s="30">
        <v>61.253999999999998</v>
      </c>
      <c r="I203" s="31">
        <f>Table3[[#This Row],[CLM $ Collected ]]/'1.) CLM Reference'!$B$4</f>
        <v>1.9427433056406351E-6</v>
      </c>
      <c r="J203" s="32">
        <v>0</v>
      </c>
      <c r="K203" s="31">
        <f>Table3[[#This Row],[Incentive Disbursements]]/'1.) CLM Reference'!$B$5</f>
        <v>0</v>
      </c>
      <c r="L203" s="30">
        <v>0</v>
      </c>
      <c r="M203" s="48">
        <f>Table3[[#This Row],[CLM $ Collected ]]/'1.) CLM Reference'!$B$4</f>
        <v>1.9427433056406351E-6</v>
      </c>
      <c r="N203" s="32">
        <v>0</v>
      </c>
      <c r="O203" s="33">
        <f>Table3[[#This Row],[Incentive Disbursements]]/'1.) CLM Reference'!$B$5</f>
        <v>0</v>
      </c>
    </row>
    <row r="204" spans="1:15" ht="17" thickBot="1">
      <c r="A204" s="67" t="s">
        <v>176</v>
      </c>
      <c r="B204" s="67" t="s">
        <v>152</v>
      </c>
      <c r="C204" s="104" t="s">
        <v>60</v>
      </c>
      <c r="D204" s="11">
        <f>Table3[[#This Row],[Residential CLM $ Collected]]+Table3[[#This Row],[Column1]]</f>
        <v>132869.394</v>
      </c>
      <c r="E204" s="13">
        <f>Table3[[#This Row],[CLM $ Collected ]]/'1.) CLM Reference'!$B$4</f>
        <v>4.2141105187910666E-3</v>
      </c>
      <c r="F204" s="8">
        <f>Table3[[#This Row],[Residential Incentive Disbursements]]+Table3[[#This Row],[C&amp;I Incentive Disbursements]]</f>
        <v>54863.92</v>
      </c>
      <c r="G204" s="13">
        <f>Table3[[#This Row],[Incentive Disbursements]]/'1.) CLM Reference'!$B$5</f>
        <v>2.0791507042096022E-3</v>
      </c>
      <c r="H204" s="30">
        <v>104429.38800000001</v>
      </c>
      <c r="I204" s="31">
        <f>Table3[[#This Row],[CLM $ Collected ]]/'1.) CLM Reference'!$B$4</f>
        <v>4.2141105187910666E-3</v>
      </c>
      <c r="J204" s="32">
        <v>41566.42</v>
      </c>
      <c r="K204" s="31">
        <f>Table3[[#This Row],[Incentive Disbursements]]/'1.) CLM Reference'!$B$5</f>
        <v>2.0791507042096022E-3</v>
      </c>
      <c r="L204" s="30">
        <v>28440.006000000001</v>
      </c>
      <c r="M204" s="48">
        <f>Table3[[#This Row],[CLM $ Collected ]]/'1.) CLM Reference'!$B$4</f>
        <v>4.2141105187910666E-3</v>
      </c>
      <c r="N204" s="32">
        <v>13297.5</v>
      </c>
      <c r="O204" s="33">
        <f>Table3[[#This Row],[Incentive Disbursements]]/'1.) CLM Reference'!$B$5</f>
        <v>2.0791507042096022E-3</v>
      </c>
    </row>
    <row r="205" spans="1:15" ht="17" thickBot="1">
      <c r="A205" s="67" t="s">
        <v>176</v>
      </c>
      <c r="B205" s="67" t="s">
        <v>197</v>
      </c>
      <c r="C205" s="104" t="s">
        <v>60</v>
      </c>
      <c r="D205" s="11">
        <f>Table3[[#This Row],[Residential CLM $ Collected]]+Table3[[#This Row],[Column1]]</f>
        <v>612.69600000000003</v>
      </c>
      <c r="E205" s="13">
        <f>Table3[[#This Row],[CLM $ Collected ]]/'1.) CLM Reference'!$B$4</f>
        <v>1.9432380781545607E-5</v>
      </c>
      <c r="F205" s="8">
        <f>Table3[[#This Row],[Residential Incentive Disbursements]]+Table3[[#This Row],[C&amp;I Incentive Disbursements]]</f>
        <v>0</v>
      </c>
      <c r="G205" s="13">
        <f>Table3[[#This Row],[Incentive Disbursements]]/'1.) CLM Reference'!$B$5</f>
        <v>0</v>
      </c>
      <c r="H205" s="30">
        <v>612.69600000000003</v>
      </c>
      <c r="I205" s="31">
        <f>Table3[[#This Row],[CLM $ Collected ]]/'1.) CLM Reference'!$B$4</f>
        <v>1.9432380781545607E-5</v>
      </c>
      <c r="J205" s="32">
        <v>0</v>
      </c>
      <c r="K205" s="31">
        <f>Table3[[#This Row],[Incentive Disbursements]]/'1.) CLM Reference'!$B$5</f>
        <v>0</v>
      </c>
      <c r="L205" s="30">
        <v>0</v>
      </c>
      <c r="M205" s="48">
        <f>Table3[[#This Row],[CLM $ Collected ]]/'1.) CLM Reference'!$B$4</f>
        <v>1.9432380781545607E-5</v>
      </c>
      <c r="N205" s="32">
        <v>0</v>
      </c>
      <c r="O205" s="33">
        <f>Table3[[#This Row],[Incentive Disbursements]]/'1.) CLM Reference'!$B$5</f>
        <v>0</v>
      </c>
    </row>
    <row r="206" spans="1:15" ht="17" thickBot="1">
      <c r="A206" s="67" t="s">
        <v>177</v>
      </c>
      <c r="B206" s="67" t="s">
        <v>230</v>
      </c>
      <c r="C206" s="104" t="s">
        <v>76</v>
      </c>
      <c r="D206" s="11">
        <f>Table3[[#This Row],[Residential CLM $ Collected]]+Table3[[#This Row],[Column1]]</f>
        <v>171.702</v>
      </c>
      <c r="E206" s="13">
        <f>Table3[[#This Row],[CLM $ Collected ]]/'1.) CLM Reference'!$B$4</f>
        <v>5.4457327042333291E-6</v>
      </c>
      <c r="F206" s="8">
        <f>Table3[[#This Row],[Residential Incentive Disbursements]]+Table3[[#This Row],[C&amp;I Incentive Disbursements]]</f>
        <v>0</v>
      </c>
      <c r="G206" s="13">
        <f>Table3[[#This Row],[Incentive Disbursements]]/'1.) CLM Reference'!$B$5</f>
        <v>0</v>
      </c>
      <c r="H206" s="30">
        <v>0</v>
      </c>
      <c r="I206" s="31">
        <f>Table3[[#This Row],[CLM $ Collected ]]/'1.) CLM Reference'!$B$4</f>
        <v>5.4457327042333291E-6</v>
      </c>
      <c r="J206" s="32">
        <v>0</v>
      </c>
      <c r="K206" s="31">
        <f>Table3[[#This Row],[Incentive Disbursements]]/'1.) CLM Reference'!$B$5</f>
        <v>0</v>
      </c>
      <c r="L206" s="30">
        <v>171.702</v>
      </c>
      <c r="M206" s="48">
        <f>Table3[[#This Row],[CLM $ Collected ]]/'1.) CLM Reference'!$B$4</f>
        <v>5.4457327042333291E-6</v>
      </c>
      <c r="N206" s="32">
        <v>0</v>
      </c>
      <c r="O206" s="33">
        <f>Table3[[#This Row],[Incentive Disbursements]]/'1.) CLM Reference'!$B$5</f>
        <v>0</v>
      </c>
    </row>
    <row r="207" spans="1:15" ht="17" thickBot="1">
      <c r="A207" s="67" t="s">
        <v>177</v>
      </c>
      <c r="B207" s="67" t="s">
        <v>152</v>
      </c>
      <c r="C207" s="104" t="s">
        <v>76</v>
      </c>
      <c r="D207" s="11">
        <f>Table3[[#This Row],[Residential CLM $ Collected]]+Table3[[#This Row],[Column1]]</f>
        <v>58856.027999999998</v>
      </c>
      <c r="E207" s="13">
        <f>Table3[[#This Row],[CLM $ Collected ]]/'1.) CLM Reference'!$B$4</f>
        <v>1.8666887777712112E-3</v>
      </c>
      <c r="F207" s="8">
        <f>Table3[[#This Row],[Residential Incentive Disbursements]]+Table3[[#This Row],[C&amp;I Incentive Disbursements]]</f>
        <v>25276</v>
      </c>
      <c r="G207" s="13">
        <f>Table3[[#This Row],[Incentive Disbursements]]/'1.) CLM Reference'!$B$5</f>
        <v>9.578720076801275E-4</v>
      </c>
      <c r="H207" s="30">
        <v>50920.212</v>
      </c>
      <c r="I207" s="31">
        <f>Table3[[#This Row],[CLM $ Collected ]]/'1.) CLM Reference'!$B$4</f>
        <v>1.8666887777712112E-3</v>
      </c>
      <c r="J207" s="32">
        <v>20106</v>
      </c>
      <c r="K207" s="31">
        <f>Table3[[#This Row],[Incentive Disbursements]]/'1.) CLM Reference'!$B$5</f>
        <v>9.578720076801275E-4</v>
      </c>
      <c r="L207" s="30">
        <v>7935.8159999999998</v>
      </c>
      <c r="M207" s="48">
        <f>Table3[[#This Row],[CLM $ Collected ]]/'1.) CLM Reference'!$B$4</f>
        <v>1.8666887777712112E-3</v>
      </c>
      <c r="N207" s="32">
        <v>5170</v>
      </c>
      <c r="O207" s="33">
        <f>Table3[[#This Row],[Incentive Disbursements]]/'1.) CLM Reference'!$B$5</f>
        <v>9.578720076801275E-4</v>
      </c>
    </row>
    <row r="208" spans="1:15" ht="17" thickBot="1">
      <c r="A208" s="67" t="s">
        <v>178</v>
      </c>
      <c r="B208" s="67" t="s">
        <v>230</v>
      </c>
      <c r="C208" s="104" t="s">
        <v>60</v>
      </c>
      <c r="D208" s="11">
        <f>Table3[[#This Row],[Residential CLM $ Collected]]+Table3[[#This Row],[Column1]]</f>
        <v>676.81799999999998</v>
      </c>
      <c r="E208" s="13">
        <f>Table3[[#This Row],[CLM $ Collected ]]/'1.) CLM Reference'!$B$4</f>
        <v>2.1466086110900241E-5</v>
      </c>
      <c r="F208" s="8">
        <f>Table3[[#This Row],[Residential Incentive Disbursements]]+Table3[[#This Row],[C&amp;I Incentive Disbursements]]</f>
        <v>649.72</v>
      </c>
      <c r="G208" s="13">
        <f>Table3[[#This Row],[Incentive Disbursements]]/'1.) CLM Reference'!$B$5</f>
        <v>2.4622115873948903E-5</v>
      </c>
      <c r="H208" s="30">
        <v>676.81799999999998</v>
      </c>
      <c r="I208" s="31">
        <f>Table3[[#This Row],[CLM $ Collected ]]/'1.) CLM Reference'!$B$4</f>
        <v>2.1466086110900241E-5</v>
      </c>
      <c r="J208" s="32">
        <v>649.72</v>
      </c>
      <c r="K208" s="31">
        <f>Table3[[#This Row],[Incentive Disbursements]]/'1.) CLM Reference'!$B$5</f>
        <v>2.4622115873948903E-5</v>
      </c>
      <c r="L208" s="30">
        <v>0</v>
      </c>
      <c r="M208" s="48">
        <f>Table3[[#This Row],[CLM $ Collected ]]/'1.) CLM Reference'!$B$4</f>
        <v>2.1466086110900241E-5</v>
      </c>
      <c r="N208" s="32">
        <v>0</v>
      </c>
      <c r="O208" s="33">
        <f>Table3[[#This Row],[Incentive Disbursements]]/'1.) CLM Reference'!$B$5</f>
        <v>2.4622115873948903E-5</v>
      </c>
    </row>
    <row r="209" spans="1:15" ht="17" thickBot="1">
      <c r="A209" s="67" t="s">
        <v>178</v>
      </c>
      <c r="B209" s="67" t="s">
        <v>152</v>
      </c>
      <c r="C209" s="104" t="s">
        <v>60</v>
      </c>
      <c r="D209" s="11">
        <f>Table3[[#This Row],[Residential CLM $ Collected]]+Table3[[#This Row],[Column1]]</f>
        <v>53061.372000000003</v>
      </c>
      <c r="E209" s="13">
        <f>Table3[[#This Row],[CLM $ Collected ]]/'1.) CLM Reference'!$B$4</f>
        <v>1.6829043856908519E-3</v>
      </c>
      <c r="F209" s="8">
        <f>Table3[[#This Row],[Residential Incentive Disbursements]]+Table3[[#This Row],[C&amp;I Incentive Disbursements]]</f>
        <v>23987.190000000002</v>
      </c>
      <c r="G209" s="13">
        <f>Table3[[#This Row],[Incentive Disbursements]]/'1.) CLM Reference'!$B$5</f>
        <v>9.0903061575821657E-4</v>
      </c>
      <c r="H209" s="30">
        <v>45875.586000000003</v>
      </c>
      <c r="I209" s="31">
        <f>Table3[[#This Row],[CLM $ Collected ]]/'1.) CLM Reference'!$B$4</f>
        <v>1.6829043856908519E-3</v>
      </c>
      <c r="J209" s="32">
        <v>14197.19</v>
      </c>
      <c r="K209" s="31">
        <f>Table3[[#This Row],[Incentive Disbursements]]/'1.) CLM Reference'!$B$5</f>
        <v>9.0903061575821657E-4</v>
      </c>
      <c r="L209" s="30">
        <v>7185.7860000000001</v>
      </c>
      <c r="M209" s="48">
        <f>Table3[[#This Row],[CLM $ Collected ]]/'1.) CLM Reference'!$B$4</f>
        <v>1.6829043856908519E-3</v>
      </c>
      <c r="N209" s="32">
        <v>9790</v>
      </c>
      <c r="O209" s="33">
        <f>Table3[[#This Row],[Incentive Disbursements]]/'1.) CLM Reference'!$B$5</f>
        <v>9.0903061575821657E-4</v>
      </c>
    </row>
    <row r="210" spans="1:15" ht="17" thickBot="1">
      <c r="A210" s="67" t="s">
        <v>178</v>
      </c>
      <c r="B210" s="67" t="s">
        <v>197</v>
      </c>
      <c r="C210" s="104" t="s">
        <v>60</v>
      </c>
      <c r="D210" s="11">
        <f>Table3[[#This Row],[Residential CLM $ Collected]]+Table3[[#This Row],[Column1]]</f>
        <v>37.475999999999999</v>
      </c>
      <c r="E210" s="13">
        <f>Table3[[#This Row],[CLM $ Collected ]]/'1.) CLM Reference'!$B$4</f>
        <v>1.1885958161456956E-6</v>
      </c>
      <c r="F210" s="8">
        <f>Table3[[#This Row],[Residential Incentive Disbursements]]+Table3[[#This Row],[C&amp;I Incentive Disbursements]]</f>
        <v>0</v>
      </c>
      <c r="G210" s="13">
        <f>Table3[[#This Row],[Incentive Disbursements]]/'1.) CLM Reference'!$B$5</f>
        <v>0</v>
      </c>
      <c r="H210" s="30">
        <v>37.475999999999999</v>
      </c>
      <c r="I210" s="31">
        <f>Table3[[#This Row],[CLM $ Collected ]]/'1.) CLM Reference'!$B$4</f>
        <v>1.1885958161456956E-6</v>
      </c>
      <c r="J210" s="32">
        <v>0</v>
      </c>
      <c r="K210" s="31">
        <f>Table3[[#This Row],[Incentive Disbursements]]/'1.) CLM Reference'!$B$5</f>
        <v>0</v>
      </c>
      <c r="L210" s="30">
        <v>0</v>
      </c>
      <c r="M210" s="48">
        <f>Table3[[#This Row],[CLM $ Collected ]]/'1.) CLM Reference'!$B$4</f>
        <v>1.1885958161456956E-6</v>
      </c>
      <c r="N210" s="32">
        <v>0</v>
      </c>
      <c r="O210" s="33">
        <f>Table3[[#This Row],[Incentive Disbursements]]/'1.) CLM Reference'!$B$5</f>
        <v>0</v>
      </c>
    </row>
    <row r="211" spans="1:15" ht="17" thickBot="1">
      <c r="A211" s="67" t="s">
        <v>179</v>
      </c>
      <c r="B211" s="67" t="s">
        <v>230</v>
      </c>
      <c r="C211" s="104" t="s">
        <v>60</v>
      </c>
      <c r="D211" s="11">
        <f>Table3[[#This Row],[Residential CLM $ Collected]]+Table3[[#This Row],[Column1]]</f>
        <v>834.01800000000003</v>
      </c>
      <c r="E211" s="13">
        <f>Table3[[#This Row],[CLM $ Collected ]]/'1.) CLM Reference'!$B$4</f>
        <v>2.6451870674303578E-5</v>
      </c>
      <c r="F211" s="8">
        <f>Table3[[#This Row],[Residential Incentive Disbursements]]+Table3[[#This Row],[C&amp;I Incentive Disbursements]]</f>
        <v>2951.08</v>
      </c>
      <c r="G211" s="13">
        <f>Table3[[#This Row],[Incentive Disbursements]]/'1.) CLM Reference'!$B$5</f>
        <v>1.118356118224668E-4</v>
      </c>
      <c r="H211" s="30">
        <v>798.16800000000001</v>
      </c>
      <c r="I211" s="31">
        <f>Table3[[#This Row],[CLM $ Collected ]]/'1.) CLM Reference'!$B$4</f>
        <v>2.6451870674303578E-5</v>
      </c>
      <c r="J211" s="32">
        <v>2951.08</v>
      </c>
      <c r="K211" s="31">
        <f>Table3[[#This Row],[Incentive Disbursements]]/'1.) CLM Reference'!$B$5</f>
        <v>1.118356118224668E-4</v>
      </c>
      <c r="L211" s="30">
        <v>35.85</v>
      </c>
      <c r="M211" s="48">
        <f>Table3[[#This Row],[CLM $ Collected ]]/'1.) CLM Reference'!$B$4</f>
        <v>2.6451870674303578E-5</v>
      </c>
      <c r="N211" s="32">
        <v>0</v>
      </c>
      <c r="O211" s="33">
        <f>Table3[[#This Row],[Incentive Disbursements]]/'1.) CLM Reference'!$B$5</f>
        <v>1.118356118224668E-4</v>
      </c>
    </row>
    <row r="212" spans="1:15" ht="17" thickBot="1">
      <c r="A212" s="67" t="s">
        <v>179</v>
      </c>
      <c r="B212" s="67" t="s">
        <v>152</v>
      </c>
      <c r="C212" s="104" t="s">
        <v>60</v>
      </c>
      <c r="D212" s="11">
        <f>Table3[[#This Row],[Residential CLM $ Collected]]+Table3[[#This Row],[Column1]]</f>
        <v>135530.23800000001</v>
      </c>
      <c r="E212" s="13">
        <f>Table3[[#This Row],[CLM $ Collected ]]/'1.) CLM Reference'!$B$4</f>
        <v>4.2985023441143768E-3</v>
      </c>
      <c r="F212" s="8">
        <f>Table3[[#This Row],[Residential Incentive Disbursements]]+Table3[[#This Row],[C&amp;I Incentive Disbursements]]</f>
        <v>113170.66</v>
      </c>
      <c r="G212" s="13">
        <f>Table3[[#This Row],[Incentive Disbursements]]/'1.) CLM Reference'!$B$5</f>
        <v>4.2887722465851045E-3</v>
      </c>
      <c r="H212" s="30">
        <v>96360.797999999995</v>
      </c>
      <c r="I212" s="31">
        <f>Table3[[#This Row],[CLM $ Collected ]]/'1.) CLM Reference'!$B$4</f>
        <v>4.2985023441143768E-3</v>
      </c>
      <c r="J212" s="32">
        <v>100371.38</v>
      </c>
      <c r="K212" s="31">
        <f>Table3[[#This Row],[Incentive Disbursements]]/'1.) CLM Reference'!$B$5</f>
        <v>4.2887722465851045E-3</v>
      </c>
      <c r="L212" s="30">
        <v>39169.440000000002</v>
      </c>
      <c r="M212" s="48">
        <f>Table3[[#This Row],[CLM $ Collected ]]/'1.) CLM Reference'!$B$4</f>
        <v>4.2985023441143768E-3</v>
      </c>
      <c r="N212" s="32">
        <v>12799.28</v>
      </c>
      <c r="O212" s="33">
        <f>Table3[[#This Row],[Incentive Disbursements]]/'1.) CLM Reference'!$B$5</f>
        <v>4.2887722465851045E-3</v>
      </c>
    </row>
    <row r="213" spans="1:15" ht="17" thickBot="1">
      <c r="A213" s="67" t="s">
        <v>180</v>
      </c>
      <c r="B213" s="67" t="s">
        <v>230</v>
      </c>
      <c r="C213" s="104" t="s">
        <v>60</v>
      </c>
      <c r="D213" s="11">
        <f>Table3[[#This Row],[Residential CLM $ Collected]]+Table3[[#This Row],[Column1]]</f>
        <v>1073.1000000000001</v>
      </c>
      <c r="E213" s="13">
        <f>Table3[[#This Row],[CLM $ Collected ]]/'1.) CLM Reference'!$B$4</f>
        <v>3.4034640044453682E-5</v>
      </c>
      <c r="F213" s="8">
        <f>Table3[[#This Row],[Residential Incentive Disbursements]]+Table3[[#This Row],[C&amp;I Incentive Disbursements]]</f>
        <v>295.33</v>
      </c>
      <c r="G213" s="13">
        <f>Table3[[#This Row],[Incentive Disbursements]]/'1.) CLM Reference'!$B$5</f>
        <v>1.1191974205893814E-5</v>
      </c>
      <c r="H213" s="30">
        <v>893.77200000000005</v>
      </c>
      <c r="I213" s="31">
        <f>Table3[[#This Row],[CLM $ Collected ]]/'1.) CLM Reference'!$B$4</f>
        <v>3.4034640044453682E-5</v>
      </c>
      <c r="J213" s="32">
        <v>295.33</v>
      </c>
      <c r="K213" s="31">
        <f>Table3[[#This Row],[Incentive Disbursements]]/'1.) CLM Reference'!$B$5</f>
        <v>1.1191974205893814E-5</v>
      </c>
      <c r="L213" s="30">
        <v>179.328</v>
      </c>
      <c r="M213" s="48">
        <f>Table3[[#This Row],[CLM $ Collected ]]/'1.) CLM Reference'!$B$4</f>
        <v>3.4034640044453682E-5</v>
      </c>
      <c r="N213" s="32">
        <v>0</v>
      </c>
      <c r="O213" s="33">
        <f>Table3[[#This Row],[Incentive Disbursements]]/'1.) CLM Reference'!$B$5</f>
        <v>1.1191974205893814E-5</v>
      </c>
    </row>
    <row r="214" spans="1:15" ht="17" thickBot="1">
      <c r="A214" s="67" t="s">
        <v>180</v>
      </c>
      <c r="B214" s="67" t="s">
        <v>152</v>
      </c>
      <c r="C214" s="104" t="s">
        <v>60</v>
      </c>
      <c r="D214" s="11">
        <f>Table3[[#This Row],[Residential CLM $ Collected]]+Table3[[#This Row],[Column1]]</f>
        <v>96948.72</v>
      </c>
      <c r="E214" s="13">
        <f>Table3[[#This Row],[CLM $ Collected ]]/'1.) CLM Reference'!$B$4</f>
        <v>3.0748437125808657E-3</v>
      </c>
      <c r="F214" s="8">
        <f>Table3[[#This Row],[Residential Incentive Disbursements]]+Table3[[#This Row],[C&amp;I Incentive Disbursements]]</f>
        <v>23876.080000000002</v>
      </c>
      <c r="G214" s="13">
        <f>Table3[[#This Row],[Incentive Disbursements]]/'1.) CLM Reference'!$B$5</f>
        <v>9.0481993531932824E-4</v>
      </c>
      <c r="H214" s="30">
        <v>88143.288</v>
      </c>
      <c r="I214" s="31">
        <f>Table3[[#This Row],[CLM $ Collected ]]/'1.) CLM Reference'!$B$4</f>
        <v>3.0748437125808657E-3</v>
      </c>
      <c r="J214" s="32">
        <v>20496.080000000002</v>
      </c>
      <c r="K214" s="31">
        <f>Table3[[#This Row],[Incentive Disbursements]]/'1.) CLM Reference'!$B$5</f>
        <v>9.0481993531932824E-4</v>
      </c>
      <c r="L214" s="30">
        <v>8805.4320000000007</v>
      </c>
      <c r="M214" s="48">
        <f>Table3[[#This Row],[CLM $ Collected ]]/'1.) CLM Reference'!$B$4</f>
        <v>3.0748437125808657E-3</v>
      </c>
      <c r="N214" s="32">
        <v>3380</v>
      </c>
      <c r="O214" s="33">
        <f>Table3[[#This Row],[Incentive Disbursements]]/'1.) CLM Reference'!$B$5</f>
        <v>9.0481993531932824E-4</v>
      </c>
    </row>
    <row r="215" spans="1:15" ht="17" thickBot="1">
      <c r="A215" s="67" t="s">
        <v>181</v>
      </c>
      <c r="B215" s="67" t="s">
        <v>182</v>
      </c>
      <c r="C215" s="104" t="s">
        <v>60</v>
      </c>
      <c r="D215" s="11">
        <f>Table3[[#This Row],[Residential CLM $ Collected]]+Table3[[#This Row],[Column1]]</f>
        <v>185032.53000000003</v>
      </c>
      <c r="E215" s="13">
        <f>Table3[[#This Row],[CLM $ Collected ]]/'1.) CLM Reference'!$B$4</f>
        <v>5.8685262837243285E-3</v>
      </c>
      <c r="F215" s="8">
        <f>Table3[[#This Row],[Residential Incentive Disbursements]]+Table3[[#This Row],[C&amp;I Incentive Disbursements]]</f>
        <v>308947.73</v>
      </c>
      <c r="G215" s="13">
        <f>Table3[[#This Row],[Incentive Disbursements]]/'1.) CLM Reference'!$B$5</f>
        <v>1.1708038550534814E-2</v>
      </c>
      <c r="H215" s="30">
        <v>101070.42600000001</v>
      </c>
      <c r="I215" s="31">
        <f>Table3[[#This Row],[CLM $ Collected ]]/'1.) CLM Reference'!$B$4</f>
        <v>5.8685262837243285E-3</v>
      </c>
      <c r="J215" s="32">
        <v>88813.36</v>
      </c>
      <c r="K215" s="31">
        <f>Table3[[#This Row],[Incentive Disbursements]]/'1.) CLM Reference'!$B$5</f>
        <v>1.1708038550534814E-2</v>
      </c>
      <c r="L215" s="30">
        <v>83962.104000000007</v>
      </c>
      <c r="M215" s="48">
        <f>Table3[[#This Row],[CLM $ Collected ]]/'1.) CLM Reference'!$B$4</f>
        <v>5.8685262837243285E-3</v>
      </c>
      <c r="N215" s="32">
        <v>220134.37</v>
      </c>
      <c r="O215" s="33">
        <f>Table3[[#This Row],[Incentive Disbursements]]/'1.) CLM Reference'!$B$5</f>
        <v>1.1708038550534814E-2</v>
      </c>
    </row>
    <row r="216" spans="1:15" ht="17" thickBot="1">
      <c r="A216" s="67" t="s">
        <v>183</v>
      </c>
      <c r="B216" s="67" t="s">
        <v>182</v>
      </c>
      <c r="C216" s="104" t="s">
        <v>60</v>
      </c>
      <c r="D216" s="11">
        <f>Table3[[#This Row],[Residential CLM $ Collected]]+Table3[[#This Row],[Column1]]</f>
        <v>85717.578000000009</v>
      </c>
      <c r="E216" s="13">
        <f>Table3[[#This Row],[CLM $ Collected ]]/'1.) CLM Reference'!$B$4</f>
        <v>2.7186347150427565E-3</v>
      </c>
      <c r="F216" s="8">
        <f>Table3[[#This Row],[Residential Incentive Disbursements]]+Table3[[#This Row],[C&amp;I Incentive Disbursements]]</f>
        <v>26063.34</v>
      </c>
      <c r="G216" s="13">
        <f>Table3[[#This Row],[Incentive Disbursements]]/'1.) CLM Reference'!$B$5</f>
        <v>9.8770944028524188E-4</v>
      </c>
      <c r="H216" s="30">
        <v>67629.138000000006</v>
      </c>
      <c r="I216" s="31">
        <f>Table3[[#This Row],[CLM $ Collected ]]/'1.) CLM Reference'!$B$4</f>
        <v>2.7186347150427565E-3</v>
      </c>
      <c r="J216" s="32">
        <v>20432.34</v>
      </c>
      <c r="K216" s="31">
        <f>Table3[[#This Row],[Incentive Disbursements]]/'1.) CLM Reference'!$B$5</f>
        <v>9.8770944028524188E-4</v>
      </c>
      <c r="L216" s="30">
        <v>18088.439999999999</v>
      </c>
      <c r="M216" s="48">
        <f>Table3[[#This Row],[CLM $ Collected ]]/'1.) CLM Reference'!$B$4</f>
        <v>2.7186347150427565E-3</v>
      </c>
      <c r="N216" s="32">
        <v>5631</v>
      </c>
      <c r="O216" s="33">
        <f>Table3[[#This Row],[Incentive Disbursements]]/'1.) CLM Reference'!$B$5</f>
        <v>9.8770944028524188E-4</v>
      </c>
    </row>
    <row r="217" spans="1:15" ht="17" thickBot="1">
      <c r="A217" s="67" t="s">
        <v>184</v>
      </c>
      <c r="B217" s="67" t="s">
        <v>182</v>
      </c>
      <c r="C217" s="104" t="s">
        <v>60</v>
      </c>
      <c r="D217" s="11">
        <f>Table3[[#This Row],[Residential CLM $ Collected]]+Table3[[#This Row],[Column1]]</f>
        <v>130191.03</v>
      </c>
      <c r="E217" s="13">
        <f>Table3[[#This Row],[CLM $ Collected ]]/'1.) CLM Reference'!$B$4</f>
        <v>4.1291630258751934E-3</v>
      </c>
      <c r="F217" s="8">
        <f>Table3[[#This Row],[Residential Incentive Disbursements]]+Table3[[#This Row],[C&amp;I Incentive Disbursements]]</f>
        <v>154496.87</v>
      </c>
      <c r="G217" s="13">
        <f>Table3[[#This Row],[Incentive Disbursements]]/'1.) CLM Reference'!$B$5</f>
        <v>5.8548910843169676E-3</v>
      </c>
      <c r="H217" s="30">
        <v>78884.585999999996</v>
      </c>
      <c r="I217" s="31">
        <f>Table3[[#This Row],[CLM $ Collected ]]/'1.) CLM Reference'!$B$4</f>
        <v>4.1291630258751934E-3</v>
      </c>
      <c r="J217" s="32">
        <v>63198.05</v>
      </c>
      <c r="K217" s="31">
        <f>Table3[[#This Row],[Incentive Disbursements]]/'1.) CLM Reference'!$B$5</f>
        <v>5.8548910843169676E-3</v>
      </c>
      <c r="L217" s="30">
        <v>51306.444000000003</v>
      </c>
      <c r="M217" s="48">
        <f>Table3[[#This Row],[CLM $ Collected ]]/'1.) CLM Reference'!$B$4</f>
        <v>4.1291630258751934E-3</v>
      </c>
      <c r="N217" s="32">
        <v>91298.82</v>
      </c>
      <c r="O217" s="33">
        <f>Table3[[#This Row],[Incentive Disbursements]]/'1.) CLM Reference'!$B$5</f>
        <v>5.8548910843169676E-3</v>
      </c>
    </row>
    <row r="218" spans="1:15" ht="17" thickBot="1">
      <c r="A218" s="67" t="s">
        <v>259</v>
      </c>
      <c r="B218" s="67" t="s">
        <v>182</v>
      </c>
      <c r="C218" s="104" t="s">
        <v>60</v>
      </c>
      <c r="D218" s="11">
        <f>Table3[[#This Row],[Residential CLM $ Collected]]+Table3[[#This Row],[Column1]]</f>
        <v>87671.351999999999</v>
      </c>
      <c r="E218" s="13">
        <f>Table3[[#This Row],[CLM $ Collected ]]/'1.) CLM Reference'!$B$4</f>
        <v>2.7806009761723919E-3</v>
      </c>
      <c r="F218" s="8">
        <f>Table3[[#This Row],[Residential Incentive Disbursements]]+Table3[[#This Row],[C&amp;I Incentive Disbursements]]</f>
        <v>25812.93</v>
      </c>
      <c r="G218" s="13">
        <f>Table3[[#This Row],[Incentive Disbursements]]/'1.) CLM Reference'!$B$5</f>
        <v>9.7821977699029091E-4</v>
      </c>
      <c r="H218" s="30">
        <v>78657.707999999999</v>
      </c>
      <c r="I218" s="31">
        <f>Table3[[#This Row],[CLM $ Collected ]]/'1.) CLM Reference'!$B$4</f>
        <v>2.7806009761723919E-3</v>
      </c>
      <c r="J218" s="32">
        <v>22192.93</v>
      </c>
      <c r="K218" s="31">
        <f>Table3[[#This Row],[Incentive Disbursements]]/'1.) CLM Reference'!$B$5</f>
        <v>9.7821977699029091E-4</v>
      </c>
      <c r="L218" s="30">
        <v>9013.6440000000002</v>
      </c>
      <c r="M218" s="48">
        <f>Table3[[#This Row],[CLM $ Collected ]]/'1.) CLM Reference'!$B$4</f>
        <v>2.7806009761723919E-3</v>
      </c>
      <c r="N218" s="32">
        <v>3620</v>
      </c>
      <c r="O218" s="33">
        <f>Table3[[#This Row],[Incentive Disbursements]]/'1.) CLM Reference'!$B$5</f>
        <v>9.7821977699029091E-4</v>
      </c>
    </row>
    <row r="219" spans="1:15" ht="17" thickBot="1">
      <c r="A219" s="67" t="s">
        <v>185</v>
      </c>
      <c r="B219" s="67" t="s">
        <v>182</v>
      </c>
      <c r="C219" s="104" t="s">
        <v>60</v>
      </c>
      <c r="D219" s="11">
        <f>Table3[[#This Row],[Residential CLM $ Collected]]+Table3[[#This Row],[Column1]]</f>
        <v>147884.28</v>
      </c>
      <c r="E219" s="13">
        <f>Table3[[#This Row],[CLM $ Collected ]]/'1.) CLM Reference'!$B$4</f>
        <v>4.6903254477990864E-3</v>
      </c>
      <c r="F219" s="8">
        <f>Table3[[#This Row],[Residential Incentive Disbursements]]+Table3[[#This Row],[C&amp;I Incentive Disbursements]]</f>
        <v>278194.56</v>
      </c>
      <c r="G219" s="13">
        <f>Table3[[#This Row],[Incentive Disbursements]]/'1.) CLM Reference'!$B$5</f>
        <v>1.0542600953983608E-2</v>
      </c>
      <c r="H219" s="30">
        <v>86893.494000000006</v>
      </c>
      <c r="I219" s="31">
        <f>Table3[[#This Row],[CLM $ Collected ]]/'1.) CLM Reference'!$B$4</f>
        <v>4.6903254477990864E-3</v>
      </c>
      <c r="J219" s="32">
        <v>29635.759999999998</v>
      </c>
      <c r="K219" s="31">
        <f>Table3[[#This Row],[Incentive Disbursements]]/'1.) CLM Reference'!$B$5</f>
        <v>1.0542600953983608E-2</v>
      </c>
      <c r="L219" s="30">
        <v>60990.786</v>
      </c>
      <c r="M219" s="48">
        <f>Table3[[#This Row],[CLM $ Collected ]]/'1.) CLM Reference'!$B$4</f>
        <v>4.6903254477990864E-3</v>
      </c>
      <c r="N219" s="32">
        <v>248558.8</v>
      </c>
      <c r="O219" s="33">
        <f>Table3[[#This Row],[Incentive Disbursements]]/'1.) CLM Reference'!$B$5</f>
        <v>1.0542600953983608E-2</v>
      </c>
    </row>
    <row r="220" spans="1:15" ht="17" thickBot="1">
      <c r="A220" s="69" t="s">
        <v>186</v>
      </c>
      <c r="B220" s="70" t="s">
        <v>182</v>
      </c>
      <c r="C220" s="102" t="s">
        <v>60</v>
      </c>
      <c r="D220" s="11">
        <f>Table3[[#This Row],[Residential CLM $ Collected]]+Table3[[#This Row],[Column1]]</f>
        <v>198398.47200000001</v>
      </c>
      <c r="E220" s="71">
        <f>Table3[[#This Row],[CLM $ Collected ]]/'1.) CLM Reference'!$B$4</f>
        <v>6.292442996821938E-3</v>
      </c>
      <c r="F220" s="8">
        <f>Table3[[#This Row],[Residential Incentive Disbursements]]+Table3[[#This Row],[C&amp;I Incentive Disbursements]]</f>
        <v>148977.37</v>
      </c>
      <c r="G220" s="71">
        <f>Table3[[#This Row],[Incentive Disbursements]]/'1.) CLM Reference'!$B$5</f>
        <v>5.6457213364774963E-3</v>
      </c>
      <c r="H220" s="61">
        <v>138470.82</v>
      </c>
      <c r="I220" s="62">
        <f>Table3[[#This Row],[CLM $ Collected ]]/'1.) CLM Reference'!$B$4</f>
        <v>6.292442996821938E-3</v>
      </c>
      <c r="J220" s="63">
        <v>120053.37</v>
      </c>
      <c r="K220" s="62">
        <f>Table3[[#This Row],[Incentive Disbursements]]/'1.) CLM Reference'!$B$5</f>
        <v>5.6457213364774963E-3</v>
      </c>
      <c r="L220" s="61">
        <v>59927.652000000002</v>
      </c>
      <c r="M220" s="72">
        <f>Table3[[#This Row],[CLM $ Collected ]]/'1.) CLM Reference'!$B$4</f>
        <v>6.292442996821938E-3</v>
      </c>
      <c r="N220" s="63">
        <v>28924</v>
      </c>
      <c r="O220" s="73">
        <f>Table3[[#This Row],[Incentive Disbursements]]/'1.) CLM Reference'!$B$5</f>
        <v>5.6457213364774963E-3</v>
      </c>
    </row>
    <row r="221" spans="1:15" ht="17" thickBot="1">
      <c r="A221" s="69" t="s">
        <v>187</v>
      </c>
      <c r="B221" s="70" t="s">
        <v>59</v>
      </c>
      <c r="C221" s="102" t="s">
        <v>60</v>
      </c>
      <c r="D221" s="11">
        <f>Table3[[#This Row],[Residential CLM $ Collected]]+Table3[[#This Row],[Column1]]</f>
        <v>479.57400000000001</v>
      </c>
      <c r="E221" s="71">
        <f>Table3[[#This Row],[CLM $ Collected ]]/'1.) CLM Reference'!$B$4</f>
        <v>1.521025856367424E-5</v>
      </c>
      <c r="F221" s="8">
        <f>Table3[[#This Row],[Residential Incentive Disbursements]]+Table3[[#This Row],[C&amp;I Incentive Disbursements]]</f>
        <v>0</v>
      </c>
      <c r="G221" s="71">
        <f>Table3[[#This Row],[Incentive Disbursements]]/'1.) CLM Reference'!$B$5</f>
        <v>0</v>
      </c>
      <c r="H221" s="61">
        <v>479.57400000000001</v>
      </c>
      <c r="I221" s="62">
        <f>Table3[[#This Row],[CLM $ Collected ]]/'1.) CLM Reference'!$B$4</f>
        <v>1.521025856367424E-5</v>
      </c>
      <c r="J221" s="63">
        <v>0</v>
      </c>
      <c r="K221" s="62">
        <f>Table3[[#This Row],[Incentive Disbursements]]/'1.) CLM Reference'!$B$5</f>
        <v>0</v>
      </c>
      <c r="L221" s="61">
        <v>0</v>
      </c>
      <c r="M221" s="72">
        <f>Table3[[#This Row],[CLM $ Collected ]]/'1.) CLM Reference'!$B$4</f>
        <v>1.521025856367424E-5</v>
      </c>
      <c r="N221" s="63">
        <v>0</v>
      </c>
      <c r="O221" s="73">
        <f>Table3[[#This Row],[Incentive Disbursements]]/'1.) CLM Reference'!$B$5</f>
        <v>0</v>
      </c>
    </row>
    <row r="222" spans="1:15" ht="17" thickBot="1">
      <c r="A222" s="69" t="s">
        <v>187</v>
      </c>
      <c r="B222" s="70" t="s">
        <v>182</v>
      </c>
      <c r="C222" s="102" t="s">
        <v>60</v>
      </c>
      <c r="D222" s="11">
        <f>Table3[[#This Row],[Residential CLM $ Collected]]+Table3[[#This Row],[Column1]]</f>
        <v>149571.06</v>
      </c>
      <c r="E222" s="71">
        <f>Table3[[#This Row],[CLM $ Collected ]]/'1.) CLM Reference'!$B$4</f>
        <v>4.7438236773528876E-3</v>
      </c>
      <c r="F222" s="8">
        <f>Table3[[#This Row],[Residential Incentive Disbursements]]+Table3[[#This Row],[C&amp;I Incentive Disbursements]]</f>
        <v>38895.43</v>
      </c>
      <c r="G222" s="71">
        <f>Table3[[#This Row],[Incentive Disbursements]]/'1.) CLM Reference'!$B$5</f>
        <v>1.4740007763760826E-3</v>
      </c>
      <c r="H222" s="61">
        <v>123831.504</v>
      </c>
      <c r="I222" s="62">
        <f>Table3[[#This Row],[CLM $ Collected ]]/'1.) CLM Reference'!$B$4</f>
        <v>4.7438236773528876E-3</v>
      </c>
      <c r="J222" s="63">
        <v>34997.43</v>
      </c>
      <c r="K222" s="62">
        <f>Table3[[#This Row],[Incentive Disbursements]]/'1.) CLM Reference'!$B$5</f>
        <v>1.4740007763760826E-3</v>
      </c>
      <c r="L222" s="61">
        <v>25739.556</v>
      </c>
      <c r="M222" s="72">
        <f>Table3[[#This Row],[CLM $ Collected ]]/'1.) CLM Reference'!$B$4</f>
        <v>4.7438236773528876E-3</v>
      </c>
      <c r="N222" s="63">
        <v>3898</v>
      </c>
      <c r="O222" s="73">
        <f>Table3[[#This Row],[Incentive Disbursements]]/'1.) CLM Reference'!$B$5</f>
        <v>1.4740007763760826E-3</v>
      </c>
    </row>
    <row r="223" spans="1:15" ht="17" thickBot="1">
      <c r="A223" s="69" t="s">
        <v>187</v>
      </c>
      <c r="B223" s="70" t="s">
        <v>205</v>
      </c>
      <c r="C223" s="102" t="s">
        <v>60</v>
      </c>
      <c r="D223" s="11">
        <f>Table3[[#This Row],[Residential CLM $ Collected]]+Table3[[#This Row],[Column1]]</f>
        <v>816.72</v>
      </c>
      <c r="E223" s="71">
        <f>Table3[[#This Row],[CLM $ Collected ]]/'1.) CLM Reference'!$B$4</f>
        <v>2.5903244075208469E-5</v>
      </c>
      <c r="F223" s="8">
        <f>Table3[[#This Row],[Residential Incentive Disbursements]]+Table3[[#This Row],[C&amp;I Incentive Disbursements]]</f>
        <v>55319.73</v>
      </c>
      <c r="G223" s="71">
        <f>Table3[[#This Row],[Incentive Disbursements]]/'1.) CLM Reference'!$B$5</f>
        <v>2.0964243092032992E-3</v>
      </c>
      <c r="H223" s="61">
        <v>816.72</v>
      </c>
      <c r="I223" s="62">
        <f>Table3[[#This Row],[CLM $ Collected ]]/'1.) CLM Reference'!$B$4</f>
        <v>2.5903244075208469E-5</v>
      </c>
      <c r="J223" s="63">
        <v>55319.73</v>
      </c>
      <c r="K223" s="62">
        <f>Table3[[#This Row],[Incentive Disbursements]]/'1.) CLM Reference'!$B$5</f>
        <v>2.0964243092032992E-3</v>
      </c>
      <c r="L223" s="61">
        <v>0</v>
      </c>
      <c r="M223" s="72">
        <f>Table3[[#This Row],[CLM $ Collected ]]/'1.) CLM Reference'!$B$4</f>
        <v>2.5903244075208469E-5</v>
      </c>
      <c r="N223" s="63">
        <v>0</v>
      </c>
      <c r="O223" s="73">
        <f>Table3[[#This Row],[Incentive Disbursements]]/'1.) CLM Reference'!$B$5</f>
        <v>2.0964243092032992E-3</v>
      </c>
    </row>
    <row r="224" spans="1:15" ht="17" thickBot="1">
      <c r="A224" s="69" t="s">
        <v>188</v>
      </c>
      <c r="B224" s="70" t="s">
        <v>182</v>
      </c>
      <c r="C224" s="102" t="s">
        <v>60</v>
      </c>
      <c r="D224" s="11">
        <f>Table3[[#This Row],[Residential CLM $ Collected]]+Table3[[#This Row],[Column1]]</f>
        <v>198684.948</v>
      </c>
      <c r="E224" s="71">
        <f>Table3[[#This Row],[CLM $ Collected ]]/'1.) CLM Reference'!$B$4</f>
        <v>6.3015289231488185E-3</v>
      </c>
      <c r="F224" s="8">
        <f>Table3[[#This Row],[Residential Incentive Disbursements]]+Table3[[#This Row],[C&amp;I Incentive Disbursements]]</f>
        <v>99816.22</v>
      </c>
      <c r="G224" s="71">
        <f>Table3[[#This Row],[Incentive Disbursements]]/'1.) CLM Reference'!$B$5</f>
        <v>3.7826856721966014E-3</v>
      </c>
      <c r="H224" s="61">
        <v>82579.92</v>
      </c>
      <c r="I224" s="62">
        <f>Table3[[#This Row],[CLM $ Collected ]]/'1.) CLM Reference'!$B$4</f>
        <v>6.3015289231488185E-3</v>
      </c>
      <c r="J224" s="63">
        <v>53829.19</v>
      </c>
      <c r="K224" s="62">
        <f>Table3[[#This Row],[Incentive Disbursements]]/'1.) CLM Reference'!$B$5</f>
        <v>3.7826856721966014E-3</v>
      </c>
      <c r="L224" s="61">
        <v>116105.02800000001</v>
      </c>
      <c r="M224" s="72">
        <f>Table3[[#This Row],[CLM $ Collected ]]/'1.) CLM Reference'!$B$4</f>
        <v>6.3015289231488185E-3</v>
      </c>
      <c r="N224" s="63">
        <v>45987.03</v>
      </c>
      <c r="O224" s="73">
        <f>Table3[[#This Row],[Incentive Disbursements]]/'1.) CLM Reference'!$B$5</f>
        <v>3.7826856721966014E-3</v>
      </c>
    </row>
    <row r="225" spans="1:15" ht="17" thickBot="1">
      <c r="A225" s="69" t="s">
        <v>189</v>
      </c>
      <c r="B225" s="70" t="s">
        <v>182</v>
      </c>
      <c r="C225" s="102" t="s">
        <v>60</v>
      </c>
      <c r="D225" s="11">
        <f>Table3[[#This Row],[Residential CLM $ Collected]]+Table3[[#This Row],[Column1]]</f>
        <v>138520.212</v>
      </c>
      <c r="E225" s="71">
        <f>Table3[[#This Row],[CLM $ Collected ]]/'1.) CLM Reference'!$B$4</f>
        <v>4.3933329179959117E-3</v>
      </c>
      <c r="F225" s="8">
        <f>Table3[[#This Row],[Residential Incentive Disbursements]]+Table3[[#This Row],[C&amp;I Incentive Disbursements]]</f>
        <v>159635.04</v>
      </c>
      <c r="G225" s="71">
        <f>Table3[[#This Row],[Incentive Disbursements]]/'1.) CLM Reference'!$B$5</f>
        <v>6.049609758699853E-3</v>
      </c>
      <c r="H225" s="61">
        <v>90620.034</v>
      </c>
      <c r="I225" s="62">
        <f>Table3[[#This Row],[CLM $ Collected ]]/'1.) CLM Reference'!$B$4</f>
        <v>4.3933329179959117E-3</v>
      </c>
      <c r="J225" s="63">
        <v>61899.4</v>
      </c>
      <c r="K225" s="62">
        <f>Table3[[#This Row],[Incentive Disbursements]]/'1.) CLM Reference'!$B$5</f>
        <v>6.049609758699853E-3</v>
      </c>
      <c r="L225" s="61">
        <v>47900.178</v>
      </c>
      <c r="M225" s="72">
        <f>Table3[[#This Row],[CLM $ Collected ]]/'1.) CLM Reference'!$B$4</f>
        <v>4.3933329179959117E-3</v>
      </c>
      <c r="N225" s="63">
        <v>97735.64</v>
      </c>
      <c r="O225" s="73">
        <f>Table3[[#This Row],[Incentive Disbursements]]/'1.) CLM Reference'!$B$5</f>
        <v>6.049609758699853E-3</v>
      </c>
    </row>
    <row r="226" spans="1:15" ht="17" thickBot="1">
      <c r="A226" s="69" t="s">
        <v>190</v>
      </c>
      <c r="B226" s="70" t="s">
        <v>182</v>
      </c>
      <c r="C226" s="102" t="s">
        <v>60</v>
      </c>
      <c r="D226" s="11">
        <f>Table3[[#This Row],[Residential CLM $ Collected]]+Table3[[#This Row],[Column1]]</f>
        <v>91851.012000000002</v>
      </c>
      <c r="E226" s="71">
        <f>Table3[[#This Row],[CLM $ Collected ]]/'1.) CLM Reference'!$B$4</f>
        <v>2.9131638534514912E-3</v>
      </c>
      <c r="F226" s="8">
        <f>Table3[[#This Row],[Residential Incentive Disbursements]]+Table3[[#This Row],[C&amp;I Incentive Disbursements]]</f>
        <v>16892.09</v>
      </c>
      <c r="G226" s="71">
        <f>Table3[[#This Row],[Incentive Disbursements]]/'1.) CLM Reference'!$B$5</f>
        <v>6.4015113792583497E-4</v>
      </c>
      <c r="H226" s="61">
        <v>88294.415999999997</v>
      </c>
      <c r="I226" s="62">
        <f>Table3[[#This Row],[CLM $ Collected ]]/'1.) CLM Reference'!$B$4</f>
        <v>2.9131638534514912E-3</v>
      </c>
      <c r="J226" s="63">
        <v>16105.09</v>
      </c>
      <c r="K226" s="62">
        <f>Table3[[#This Row],[Incentive Disbursements]]/'1.) CLM Reference'!$B$5</f>
        <v>6.4015113792583497E-4</v>
      </c>
      <c r="L226" s="61">
        <v>3556.596</v>
      </c>
      <c r="M226" s="72">
        <f>Table3[[#This Row],[CLM $ Collected ]]/'1.) CLM Reference'!$B$4</f>
        <v>2.9131638534514912E-3</v>
      </c>
      <c r="N226" s="63">
        <v>787</v>
      </c>
      <c r="O226" s="73">
        <f>Table3[[#This Row],[Incentive Disbursements]]/'1.) CLM Reference'!$B$5</f>
        <v>6.4015113792583497E-4</v>
      </c>
    </row>
    <row r="227" spans="1:15" ht="17" thickBot="1">
      <c r="A227" s="69" t="s">
        <v>191</v>
      </c>
      <c r="B227" s="70" t="s">
        <v>182</v>
      </c>
      <c r="C227" s="102" t="s">
        <v>60</v>
      </c>
      <c r="D227" s="11">
        <f>Table3[[#This Row],[Residential CLM $ Collected]]+Table3[[#This Row],[Column1]]</f>
        <v>182364.804</v>
      </c>
      <c r="E227" s="71">
        <f>Table3[[#This Row],[CLM $ Collected ]]/'1.) CLM Reference'!$B$4</f>
        <v>5.7839161876035283E-3</v>
      </c>
      <c r="F227" s="8">
        <f>Table3[[#This Row],[Residential Incentive Disbursements]]+Table3[[#This Row],[C&amp;I Incentive Disbursements]]</f>
        <v>121235.75</v>
      </c>
      <c r="G227" s="71">
        <f>Table3[[#This Row],[Incentive Disbursements]]/'1.) CLM Reference'!$B$5</f>
        <v>4.5944109532800297E-3</v>
      </c>
      <c r="H227" s="61">
        <v>130402.47</v>
      </c>
      <c r="I227" s="62">
        <f>Table3[[#This Row],[CLM $ Collected ]]/'1.) CLM Reference'!$B$4</f>
        <v>5.7839161876035283E-3</v>
      </c>
      <c r="J227" s="63">
        <v>96302.75</v>
      </c>
      <c r="K227" s="62">
        <f>Table3[[#This Row],[Incentive Disbursements]]/'1.) CLM Reference'!$B$5</f>
        <v>4.5944109532800297E-3</v>
      </c>
      <c r="L227" s="61">
        <v>51962.334000000003</v>
      </c>
      <c r="M227" s="72">
        <f>Table3[[#This Row],[CLM $ Collected ]]/'1.) CLM Reference'!$B$4</f>
        <v>5.7839161876035283E-3</v>
      </c>
      <c r="N227" s="63">
        <v>24933</v>
      </c>
      <c r="O227" s="73">
        <f>Table3[[#This Row],[Incentive Disbursements]]/'1.) CLM Reference'!$B$5</f>
        <v>4.5944109532800297E-3</v>
      </c>
    </row>
    <row r="228" spans="1:15" ht="17" thickBot="1">
      <c r="A228" s="69" t="s">
        <v>192</v>
      </c>
      <c r="B228" s="70" t="s">
        <v>182</v>
      </c>
      <c r="C228" s="102" t="s">
        <v>60</v>
      </c>
      <c r="D228" s="11">
        <f>Table3[[#This Row],[Residential CLM $ Collected]]+Table3[[#This Row],[Column1]]</f>
        <v>107869.482</v>
      </c>
      <c r="E228" s="71">
        <f>Table3[[#This Row],[CLM $ Collected ]]/'1.) CLM Reference'!$B$4</f>
        <v>3.4212086400630653E-3</v>
      </c>
      <c r="F228" s="8">
        <f>Table3[[#This Row],[Residential Incentive Disbursements]]+Table3[[#This Row],[C&amp;I Incentive Disbursements]]</f>
        <v>62120.07</v>
      </c>
      <c r="G228" s="71">
        <f>Table3[[#This Row],[Incentive Disbursements]]/'1.) CLM Reference'!$B$5</f>
        <v>2.3541334138364482E-3</v>
      </c>
      <c r="H228" s="61">
        <v>60949.008000000002</v>
      </c>
      <c r="I228" s="62">
        <f>Table3[[#This Row],[CLM $ Collected ]]/'1.) CLM Reference'!$B$4</f>
        <v>3.4212086400630653E-3</v>
      </c>
      <c r="J228" s="63">
        <v>42599.89</v>
      </c>
      <c r="K228" s="62">
        <f>Table3[[#This Row],[Incentive Disbursements]]/'1.) CLM Reference'!$B$5</f>
        <v>2.3541334138364482E-3</v>
      </c>
      <c r="L228" s="61">
        <v>46920.474000000002</v>
      </c>
      <c r="M228" s="72">
        <f>Table3[[#This Row],[CLM $ Collected ]]/'1.) CLM Reference'!$B$4</f>
        <v>3.4212086400630653E-3</v>
      </c>
      <c r="N228" s="63">
        <v>19520.18</v>
      </c>
      <c r="O228" s="73">
        <f>Table3[[#This Row],[Incentive Disbursements]]/'1.) CLM Reference'!$B$5</f>
        <v>2.3541334138364482E-3</v>
      </c>
    </row>
    <row r="229" spans="1:15" ht="17" thickBot="1">
      <c r="A229" s="69" t="s">
        <v>192</v>
      </c>
      <c r="B229" s="70" t="s">
        <v>205</v>
      </c>
      <c r="C229" s="102" t="s">
        <v>60</v>
      </c>
      <c r="D229" s="11">
        <f>Table3[[#This Row],[Residential CLM $ Collected]]+Table3[[#This Row],[Column1]]</f>
        <v>10.926</v>
      </c>
      <c r="E229" s="71">
        <f>Table3[[#This Row],[CLM $ Collected ]]/'1.) CLM Reference'!$B$4</f>
        <v>3.465310568686058E-7</v>
      </c>
      <c r="F229" s="8">
        <f>Table3[[#This Row],[Residential Incentive Disbursements]]+Table3[[#This Row],[C&amp;I Incentive Disbursements]]</f>
        <v>0</v>
      </c>
      <c r="G229" s="71">
        <f>Table3[[#This Row],[Incentive Disbursements]]/'1.) CLM Reference'!$B$5</f>
        <v>0</v>
      </c>
      <c r="H229" s="61">
        <v>0</v>
      </c>
      <c r="I229" s="62">
        <f>Table3[[#This Row],[CLM $ Collected ]]/'1.) CLM Reference'!$B$4</f>
        <v>3.465310568686058E-7</v>
      </c>
      <c r="J229" s="63">
        <v>0</v>
      </c>
      <c r="K229" s="62">
        <f>Table3[[#This Row],[Incentive Disbursements]]/'1.) CLM Reference'!$B$5</f>
        <v>0</v>
      </c>
      <c r="L229" s="61">
        <v>10.926</v>
      </c>
      <c r="M229" s="72">
        <f>Table3[[#This Row],[CLM $ Collected ]]/'1.) CLM Reference'!$B$4</f>
        <v>3.465310568686058E-7</v>
      </c>
      <c r="N229" s="63">
        <v>0</v>
      </c>
      <c r="O229" s="73">
        <f>Table3[[#This Row],[Incentive Disbursements]]/'1.) CLM Reference'!$B$5</f>
        <v>0</v>
      </c>
    </row>
    <row r="230" spans="1:15" ht="17" thickBot="1">
      <c r="A230" s="69" t="s">
        <v>192</v>
      </c>
      <c r="B230" s="70" t="s">
        <v>194</v>
      </c>
      <c r="C230" s="102" t="s">
        <v>60</v>
      </c>
      <c r="D230" s="11">
        <f>Table3[[#This Row],[Residential CLM $ Collected]]+Table3[[#This Row],[Column1]]</f>
        <v>35.981999999999999</v>
      </c>
      <c r="E230" s="71">
        <f>Table3[[#This Row],[CLM $ Collected ]]/'1.) CLM Reference'!$B$4</f>
        <v>1.14121183308129E-6</v>
      </c>
      <c r="F230" s="8">
        <f>Table3[[#This Row],[Residential Incentive Disbursements]]+Table3[[#This Row],[C&amp;I Incentive Disbursements]]</f>
        <v>0</v>
      </c>
      <c r="G230" s="71">
        <f>Table3[[#This Row],[Incentive Disbursements]]/'1.) CLM Reference'!$B$5</f>
        <v>0</v>
      </c>
      <c r="H230" s="61">
        <v>35.981999999999999</v>
      </c>
      <c r="I230" s="62">
        <f>Table3[[#This Row],[CLM $ Collected ]]/'1.) CLM Reference'!$B$4</f>
        <v>1.14121183308129E-6</v>
      </c>
      <c r="J230" s="63">
        <v>0</v>
      </c>
      <c r="K230" s="62">
        <f>Table3[[#This Row],[Incentive Disbursements]]/'1.) CLM Reference'!$B$5</f>
        <v>0</v>
      </c>
      <c r="L230" s="61">
        <v>0</v>
      </c>
      <c r="M230" s="72">
        <f>Table3[[#This Row],[CLM $ Collected ]]/'1.) CLM Reference'!$B$4</f>
        <v>1.14121183308129E-6</v>
      </c>
      <c r="N230" s="63">
        <v>0</v>
      </c>
      <c r="O230" s="73">
        <f>Table3[[#This Row],[Incentive Disbursements]]/'1.) CLM Reference'!$B$5</f>
        <v>0</v>
      </c>
    </row>
    <row r="231" spans="1:15" ht="17" thickBot="1">
      <c r="A231" s="69" t="s">
        <v>193</v>
      </c>
      <c r="B231" s="70" t="s">
        <v>230</v>
      </c>
      <c r="C231" s="102" t="s">
        <v>60</v>
      </c>
      <c r="D231" s="11">
        <f>Table3[[#This Row],[Residential CLM $ Collected]]+Table3[[#This Row],[Column1]]</f>
        <v>100.536</v>
      </c>
      <c r="E231" s="71">
        <f>Table3[[#This Row],[CLM $ Collected ]]/'1.) CLM Reference'!$B$4</f>
        <v>3.188618555129247E-6</v>
      </c>
      <c r="F231" s="8">
        <f>Table3[[#This Row],[Residential Incentive Disbursements]]+Table3[[#This Row],[C&amp;I Incentive Disbursements]]</f>
        <v>0</v>
      </c>
      <c r="G231" s="71">
        <f>Table3[[#This Row],[Incentive Disbursements]]/'1.) CLM Reference'!$B$5</f>
        <v>0</v>
      </c>
      <c r="H231" s="61">
        <v>100.536</v>
      </c>
      <c r="I231" s="62">
        <f>Table3[[#This Row],[CLM $ Collected ]]/'1.) CLM Reference'!$B$4</f>
        <v>3.188618555129247E-6</v>
      </c>
      <c r="J231" s="63">
        <v>0</v>
      </c>
      <c r="K231" s="62">
        <f>Table3[[#This Row],[Incentive Disbursements]]/'1.) CLM Reference'!$B$5</f>
        <v>0</v>
      </c>
      <c r="L231" s="61">
        <v>0</v>
      </c>
      <c r="M231" s="72">
        <f>Table3[[#This Row],[CLM $ Collected ]]/'1.) CLM Reference'!$B$4</f>
        <v>3.188618555129247E-6</v>
      </c>
      <c r="N231" s="63">
        <v>0</v>
      </c>
      <c r="O231" s="73">
        <f>Table3[[#This Row],[Incentive Disbursements]]/'1.) CLM Reference'!$B$5</f>
        <v>0</v>
      </c>
    </row>
    <row r="232" spans="1:15" ht="17" thickBot="1">
      <c r="A232" s="69" t="s">
        <v>193</v>
      </c>
      <c r="B232" s="70" t="s">
        <v>152</v>
      </c>
      <c r="C232" s="102" t="s">
        <v>60</v>
      </c>
      <c r="D232" s="11">
        <f>Table3[[#This Row],[Residential CLM $ Collected]]+Table3[[#This Row],[Column1]]</f>
        <v>125.922</v>
      </c>
      <c r="E232" s="71">
        <f>Table3[[#This Row],[CLM $ Collected ]]/'1.) CLM Reference'!$B$4</f>
        <v>3.993765672982663E-6</v>
      </c>
      <c r="F232" s="8">
        <f>Table3[[#This Row],[Residential Incentive Disbursements]]+Table3[[#This Row],[C&amp;I Incentive Disbursements]]</f>
        <v>0</v>
      </c>
      <c r="G232" s="71">
        <f>Table3[[#This Row],[Incentive Disbursements]]/'1.) CLM Reference'!$B$5</f>
        <v>0</v>
      </c>
      <c r="H232" s="61">
        <v>125.922</v>
      </c>
      <c r="I232" s="62">
        <f>Table3[[#This Row],[CLM $ Collected ]]/'1.) CLM Reference'!$B$4</f>
        <v>3.993765672982663E-6</v>
      </c>
      <c r="J232" s="63">
        <v>0</v>
      </c>
      <c r="K232" s="62">
        <f>Table3[[#This Row],[Incentive Disbursements]]/'1.) CLM Reference'!$B$5</f>
        <v>0</v>
      </c>
      <c r="L232" s="61">
        <v>0</v>
      </c>
      <c r="M232" s="72">
        <f>Table3[[#This Row],[CLM $ Collected ]]/'1.) CLM Reference'!$B$4</f>
        <v>3.993765672982663E-6</v>
      </c>
      <c r="N232" s="63">
        <v>0</v>
      </c>
      <c r="O232" s="73">
        <f>Table3[[#This Row],[Incentive Disbursements]]/'1.) CLM Reference'!$B$5</f>
        <v>0</v>
      </c>
    </row>
    <row r="233" spans="1:15" ht="17" thickBot="1">
      <c r="A233" s="69" t="s">
        <v>193</v>
      </c>
      <c r="B233" s="70" t="s">
        <v>194</v>
      </c>
      <c r="C233" s="102" t="s">
        <v>60</v>
      </c>
      <c r="D233" s="11">
        <f>Table3[[#This Row],[Residential CLM $ Collected]]+Table3[[#This Row],[Column1]]</f>
        <v>217258.326</v>
      </c>
      <c r="E233" s="71">
        <f>Table3[[#This Row],[CLM $ Collected ]]/'1.) CLM Reference'!$B$4</f>
        <v>6.8906056491199064E-3</v>
      </c>
      <c r="F233" s="8">
        <f>Table3[[#This Row],[Residential Incentive Disbursements]]+Table3[[#This Row],[C&amp;I Incentive Disbursements]]</f>
        <v>550437.54</v>
      </c>
      <c r="G233" s="71">
        <f>Table3[[#This Row],[Incentive Disbursements]]/'1.) CLM Reference'!$B$5</f>
        <v>2.0859657839148227E-2</v>
      </c>
      <c r="H233" s="61">
        <v>157964.106</v>
      </c>
      <c r="I233" s="62">
        <f>Table3[[#This Row],[CLM $ Collected ]]/'1.) CLM Reference'!$B$4</f>
        <v>6.8906056491199064E-3</v>
      </c>
      <c r="J233" s="63">
        <v>518399.56</v>
      </c>
      <c r="K233" s="62">
        <f>Table3[[#This Row],[Incentive Disbursements]]/'1.) CLM Reference'!$B$5</f>
        <v>2.0859657839148227E-2</v>
      </c>
      <c r="L233" s="61">
        <v>59294.22</v>
      </c>
      <c r="M233" s="72">
        <f>Table3[[#This Row],[CLM $ Collected ]]/'1.) CLM Reference'!$B$4</f>
        <v>6.8906056491199064E-3</v>
      </c>
      <c r="N233" s="63">
        <v>32037.98</v>
      </c>
      <c r="O233" s="73">
        <f>Table3[[#This Row],[Incentive Disbursements]]/'1.) CLM Reference'!$B$5</f>
        <v>2.0859657839148227E-2</v>
      </c>
    </row>
    <row r="234" spans="1:15" ht="17" thickBot="1">
      <c r="A234" s="69" t="s">
        <v>195</v>
      </c>
      <c r="B234" s="70" t="s">
        <v>230</v>
      </c>
      <c r="C234" s="102" t="s">
        <v>60</v>
      </c>
      <c r="D234" s="11">
        <f>Table3[[#This Row],[Residential CLM $ Collected]]+Table3[[#This Row],[Column1]]</f>
        <v>614.54999999999995</v>
      </c>
      <c r="E234" s="71">
        <f>Table3[[#This Row],[CLM $ Collected ]]/'1.) CLM Reference'!$B$4</f>
        <v>1.9491182591854444E-5</v>
      </c>
      <c r="F234" s="8">
        <f>Table3[[#This Row],[Residential Incentive Disbursements]]+Table3[[#This Row],[C&amp;I Incentive Disbursements]]</f>
        <v>0</v>
      </c>
      <c r="G234" s="71">
        <f>Table3[[#This Row],[Incentive Disbursements]]/'1.) CLM Reference'!$B$5</f>
        <v>0</v>
      </c>
      <c r="H234" s="61">
        <v>614.54999999999995</v>
      </c>
      <c r="I234" s="62">
        <f>Table3[[#This Row],[CLM $ Collected ]]/'1.) CLM Reference'!$B$4</f>
        <v>1.9491182591854444E-5</v>
      </c>
      <c r="J234" s="63">
        <v>0</v>
      </c>
      <c r="K234" s="62">
        <f>Table3[[#This Row],[Incentive Disbursements]]/'1.) CLM Reference'!$B$5</f>
        <v>0</v>
      </c>
      <c r="L234" s="61">
        <v>0</v>
      </c>
      <c r="M234" s="72">
        <f>Table3[[#This Row],[CLM $ Collected ]]/'1.) CLM Reference'!$B$4</f>
        <v>1.9491182591854444E-5</v>
      </c>
      <c r="N234" s="63">
        <v>0</v>
      </c>
      <c r="O234" s="73">
        <f>Table3[[#This Row],[Incentive Disbursements]]/'1.) CLM Reference'!$B$5</f>
        <v>0</v>
      </c>
    </row>
    <row r="235" spans="1:15" ht="17" thickBot="1">
      <c r="A235" s="69" t="s">
        <v>195</v>
      </c>
      <c r="B235" s="70" t="s">
        <v>197</v>
      </c>
      <c r="C235" s="102" t="s">
        <v>60</v>
      </c>
      <c r="D235" s="11">
        <f>Table3[[#This Row],[Residential CLM $ Collected]]+Table3[[#This Row],[Column1]]</f>
        <v>587.64</v>
      </c>
      <c r="E235" s="71">
        <f>Table3[[#This Row],[CLM $ Collected ]]/'1.) CLM Reference'!$B$4</f>
        <v>1.8637700005332922E-5</v>
      </c>
      <c r="F235" s="8">
        <f>Table3[[#This Row],[Residential Incentive Disbursements]]+Table3[[#This Row],[C&amp;I Incentive Disbursements]]</f>
        <v>0</v>
      </c>
      <c r="G235" s="71">
        <f>Table3[[#This Row],[Incentive Disbursements]]/'1.) CLM Reference'!$B$5</f>
        <v>0</v>
      </c>
      <c r="H235" s="61">
        <v>568.56600000000003</v>
      </c>
      <c r="I235" s="62">
        <f>Table3[[#This Row],[CLM $ Collected ]]/'1.) CLM Reference'!$B$4</f>
        <v>1.8637700005332922E-5</v>
      </c>
      <c r="J235" s="63">
        <v>0</v>
      </c>
      <c r="K235" s="62">
        <f>Table3[[#This Row],[Incentive Disbursements]]/'1.) CLM Reference'!$B$5</f>
        <v>0</v>
      </c>
      <c r="L235" s="61">
        <v>19.074000000000002</v>
      </c>
      <c r="M235" s="72">
        <f>Table3[[#This Row],[CLM $ Collected ]]/'1.) CLM Reference'!$B$4</f>
        <v>1.8637700005332922E-5</v>
      </c>
      <c r="N235" s="63">
        <v>0</v>
      </c>
      <c r="O235" s="73">
        <f>Table3[[#This Row],[Incentive Disbursements]]/'1.) CLM Reference'!$B$5</f>
        <v>0</v>
      </c>
    </row>
    <row r="236" spans="1:15" ht="17" thickBot="1">
      <c r="A236" s="69" t="s">
        <v>195</v>
      </c>
      <c r="B236" s="70" t="s">
        <v>194</v>
      </c>
      <c r="C236" s="102" t="s">
        <v>60</v>
      </c>
      <c r="D236" s="11">
        <f>Table3[[#This Row],[Residential CLM $ Collected]]+Table3[[#This Row],[Column1]]</f>
        <v>168144.64199999999</v>
      </c>
      <c r="E236" s="71">
        <f>Table3[[#This Row],[CLM $ Collected ]]/'1.) CLM Reference'!$B$4</f>
        <v>5.3329068734260807E-3</v>
      </c>
      <c r="F236" s="8">
        <f>Table3[[#This Row],[Residential Incentive Disbursements]]+Table3[[#This Row],[C&amp;I Incentive Disbursements]]</f>
        <v>147752.13</v>
      </c>
      <c r="G236" s="71">
        <f>Table3[[#This Row],[Incentive Disbursements]]/'1.) CLM Reference'!$B$5</f>
        <v>5.5992890252458934E-3</v>
      </c>
      <c r="H236" s="61">
        <v>138969.516</v>
      </c>
      <c r="I236" s="62">
        <f>Table3[[#This Row],[CLM $ Collected ]]/'1.) CLM Reference'!$B$4</f>
        <v>5.3329068734260807E-3</v>
      </c>
      <c r="J236" s="63">
        <v>97683.13</v>
      </c>
      <c r="K236" s="62">
        <f>Table3[[#This Row],[Incentive Disbursements]]/'1.) CLM Reference'!$B$5</f>
        <v>5.5992890252458934E-3</v>
      </c>
      <c r="L236" s="61">
        <v>29175.126</v>
      </c>
      <c r="M236" s="72">
        <f>Table3[[#This Row],[CLM $ Collected ]]/'1.) CLM Reference'!$B$4</f>
        <v>5.3329068734260807E-3</v>
      </c>
      <c r="N236" s="63">
        <v>50069</v>
      </c>
      <c r="O236" s="73">
        <f>Table3[[#This Row],[Incentive Disbursements]]/'1.) CLM Reference'!$B$5</f>
        <v>5.5992890252458934E-3</v>
      </c>
    </row>
    <row r="237" spans="1:15" ht="17" thickBot="1">
      <c r="A237" s="69" t="s">
        <v>196</v>
      </c>
      <c r="B237" s="70" t="s">
        <v>230</v>
      </c>
      <c r="C237" s="102" t="s">
        <v>76</v>
      </c>
      <c r="D237" s="11">
        <f>Table3[[#This Row],[Residential CLM $ Collected]]+Table3[[#This Row],[Column1]]</f>
        <v>2314.4639999999999</v>
      </c>
      <c r="E237" s="71">
        <f>Table3[[#This Row],[CLM $ Collected ]]/'1.) CLM Reference'!$B$4</f>
        <v>7.340597254295633E-5</v>
      </c>
      <c r="F237" s="8">
        <f>Table3[[#This Row],[Residential Incentive Disbursements]]+Table3[[#This Row],[C&amp;I Incentive Disbursements]]</f>
        <v>0</v>
      </c>
      <c r="G237" s="71">
        <f>Table3[[#This Row],[Incentive Disbursements]]/'1.) CLM Reference'!$B$5</f>
        <v>0</v>
      </c>
      <c r="H237" s="61">
        <v>859.65</v>
      </c>
      <c r="I237" s="62">
        <f>Table3[[#This Row],[CLM $ Collected ]]/'1.) CLM Reference'!$B$4</f>
        <v>7.340597254295633E-5</v>
      </c>
      <c r="J237" s="63">
        <v>0</v>
      </c>
      <c r="K237" s="62">
        <f>Table3[[#This Row],[Incentive Disbursements]]/'1.) CLM Reference'!$B$5</f>
        <v>0</v>
      </c>
      <c r="L237" s="61">
        <v>1454.8140000000001</v>
      </c>
      <c r="M237" s="72">
        <f>Table3[[#This Row],[CLM $ Collected ]]/'1.) CLM Reference'!$B$4</f>
        <v>7.340597254295633E-5</v>
      </c>
      <c r="N237" s="63">
        <v>0</v>
      </c>
      <c r="O237" s="73">
        <f>Table3[[#This Row],[Incentive Disbursements]]/'1.) CLM Reference'!$B$5</f>
        <v>0</v>
      </c>
    </row>
    <row r="238" spans="1:15" ht="17" thickBot="1">
      <c r="A238" s="69" t="s">
        <v>196</v>
      </c>
      <c r="B238" s="70" t="s">
        <v>152</v>
      </c>
      <c r="C238" s="102" t="s">
        <v>76</v>
      </c>
      <c r="D238" s="11">
        <f>Table3[[#This Row],[Residential CLM $ Collected]]+Table3[[#This Row],[Column1]]</f>
        <v>7.4459999999999997</v>
      </c>
      <c r="E238" s="71">
        <f>Table3[[#This Row],[CLM $ Collected ]]/'1.) CLM Reference'!$B$4</f>
        <v>2.3615872683906631E-7</v>
      </c>
      <c r="F238" s="8">
        <f>Table3[[#This Row],[Residential Incentive Disbursements]]+Table3[[#This Row],[C&amp;I Incentive Disbursements]]</f>
        <v>0</v>
      </c>
      <c r="G238" s="71">
        <f>Table3[[#This Row],[Incentive Disbursements]]/'1.) CLM Reference'!$B$5</f>
        <v>0</v>
      </c>
      <c r="H238" s="61">
        <v>0</v>
      </c>
      <c r="I238" s="62">
        <f>Table3[[#This Row],[CLM $ Collected ]]/'1.) CLM Reference'!$B$4</f>
        <v>2.3615872683906631E-7</v>
      </c>
      <c r="J238" s="63">
        <v>0</v>
      </c>
      <c r="K238" s="62">
        <f>Table3[[#This Row],[Incentive Disbursements]]/'1.) CLM Reference'!$B$5</f>
        <v>0</v>
      </c>
      <c r="L238" s="61">
        <v>7.4459999999999997</v>
      </c>
      <c r="M238" s="72">
        <f>Table3[[#This Row],[CLM $ Collected ]]/'1.) CLM Reference'!$B$4</f>
        <v>2.3615872683906631E-7</v>
      </c>
      <c r="N238" s="63">
        <v>0</v>
      </c>
      <c r="O238" s="73">
        <f>Table3[[#This Row],[Incentive Disbursements]]/'1.) CLM Reference'!$B$5</f>
        <v>0</v>
      </c>
    </row>
    <row r="239" spans="1:15" ht="17" thickBot="1">
      <c r="A239" s="69" t="s">
        <v>196</v>
      </c>
      <c r="B239" s="70" t="s">
        <v>197</v>
      </c>
      <c r="C239" s="102" t="s">
        <v>76</v>
      </c>
      <c r="D239" s="11">
        <f>Table3[[#This Row],[Residential CLM $ Collected]]+Table3[[#This Row],[Column1]]</f>
        <v>38.058</v>
      </c>
      <c r="E239" s="71">
        <f>Table3[[#This Row],[CLM $ Collected ]]/'1.) CLM Reference'!$B$4</f>
        <v>1.2070546368575324E-6</v>
      </c>
      <c r="F239" s="8">
        <f>Table3[[#This Row],[Residential Incentive Disbursements]]+Table3[[#This Row],[C&amp;I Incentive Disbursements]]</f>
        <v>0</v>
      </c>
      <c r="G239" s="71">
        <f>Table3[[#This Row],[Incentive Disbursements]]/'1.) CLM Reference'!$B$5</f>
        <v>0</v>
      </c>
      <c r="H239" s="61">
        <v>0</v>
      </c>
      <c r="I239" s="62">
        <f>Table3[[#This Row],[CLM $ Collected ]]/'1.) CLM Reference'!$B$4</f>
        <v>1.2070546368575324E-6</v>
      </c>
      <c r="J239" s="63">
        <v>0</v>
      </c>
      <c r="K239" s="62">
        <f>Table3[[#This Row],[Incentive Disbursements]]/'1.) CLM Reference'!$B$5</f>
        <v>0</v>
      </c>
      <c r="L239" s="61">
        <v>38.058</v>
      </c>
      <c r="M239" s="72">
        <f>Table3[[#This Row],[CLM $ Collected ]]/'1.) CLM Reference'!$B$4</f>
        <v>1.2070546368575324E-6</v>
      </c>
      <c r="N239" s="63">
        <v>0</v>
      </c>
      <c r="O239" s="73">
        <f>Table3[[#This Row],[Incentive Disbursements]]/'1.) CLM Reference'!$B$5</f>
        <v>0</v>
      </c>
    </row>
    <row r="240" spans="1:15" ht="17" thickBot="1">
      <c r="A240" s="69" t="s">
        <v>196</v>
      </c>
      <c r="B240" s="70" t="s">
        <v>194</v>
      </c>
      <c r="C240" s="102" t="s">
        <v>76</v>
      </c>
      <c r="D240" s="11">
        <f>Table3[[#This Row],[Residential CLM $ Collected]]+Table3[[#This Row],[Column1]]</f>
        <v>107236.68000000001</v>
      </c>
      <c r="E240" s="71">
        <f>Table3[[#This Row],[CLM $ Collected ]]/'1.) CLM Reference'!$B$4</f>
        <v>3.401138573629918E-3</v>
      </c>
      <c r="F240" s="8">
        <f>Table3[[#This Row],[Residential Incentive Disbursements]]+Table3[[#This Row],[C&amp;I Incentive Disbursements]]</f>
        <v>26000.93</v>
      </c>
      <c r="G240" s="71">
        <f>Table3[[#This Row],[Incentive Disbursements]]/'1.) CLM Reference'!$B$5</f>
        <v>9.8534431953831527E-4</v>
      </c>
      <c r="H240" s="61">
        <v>78515.172000000006</v>
      </c>
      <c r="I240" s="62">
        <f>Table3[[#This Row],[CLM $ Collected ]]/'1.) CLM Reference'!$B$4</f>
        <v>3.401138573629918E-3</v>
      </c>
      <c r="J240" s="63">
        <v>11338.93</v>
      </c>
      <c r="K240" s="62">
        <f>Table3[[#This Row],[Incentive Disbursements]]/'1.) CLM Reference'!$B$5</f>
        <v>9.8534431953831527E-4</v>
      </c>
      <c r="L240" s="61">
        <v>28721.508000000002</v>
      </c>
      <c r="M240" s="72">
        <f>Table3[[#This Row],[CLM $ Collected ]]/'1.) CLM Reference'!$B$4</f>
        <v>3.401138573629918E-3</v>
      </c>
      <c r="N240" s="63">
        <v>14662</v>
      </c>
      <c r="O240" s="73">
        <f>Table3[[#This Row],[Incentive Disbursements]]/'1.) CLM Reference'!$B$5</f>
        <v>9.8534431953831527E-4</v>
      </c>
    </row>
    <row r="241" spans="1:15" ht="17" thickBot="1">
      <c r="A241" s="69" t="s">
        <v>198</v>
      </c>
      <c r="B241" s="70" t="s">
        <v>230</v>
      </c>
      <c r="C241" s="102" t="s">
        <v>60</v>
      </c>
      <c r="D241" s="11">
        <f>Table3[[#This Row],[Residential CLM $ Collected]]+Table3[[#This Row],[Column1]]</f>
        <v>748.07400000000007</v>
      </c>
      <c r="E241" s="71">
        <f>Table3[[#This Row],[CLM $ Collected ]]/'1.) CLM Reference'!$B$4</f>
        <v>2.3726054716815435E-5</v>
      </c>
      <c r="F241" s="8">
        <f>Table3[[#This Row],[Residential Incentive Disbursements]]+Table3[[#This Row],[C&amp;I Incentive Disbursements]]</f>
        <v>2674.68</v>
      </c>
      <c r="G241" s="71">
        <f>Table3[[#This Row],[Incentive Disbursements]]/'1.) CLM Reference'!$B$5</f>
        <v>1.0136101841675436E-4</v>
      </c>
      <c r="H241" s="61">
        <v>129.88800000000001</v>
      </c>
      <c r="I241" s="62">
        <f>Table3[[#This Row],[CLM $ Collected ]]/'1.) CLM Reference'!$B$4</f>
        <v>2.3726054716815435E-5</v>
      </c>
      <c r="J241" s="63">
        <v>0</v>
      </c>
      <c r="K241" s="62">
        <f>Table3[[#This Row],[Incentive Disbursements]]/'1.) CLM Reference'!$B$5</f>
        <v>1.0136101841675436E-4</v>
      </c>
      <c r="L241" s="61">
        <v>618.18600000000004</v>
      </c>
      <c r="M241" s="72">
        <f>Table3[[#This Row],[CLM $ Collected ]]/'1.) CLM Reference'!$B$4</f>
        <v>2.3726054716815435E-5</v>
      </c>
      <c r="N241" s="63">
        <v>2674.68</v>
      </c>
      <c r="O241" s="73">
        <f>Table3[[#This Row],[Incentive Disbursements]]/'1.) CLM Reference'!$B$5</f>
        <v>1.0136101841675436E-4</v>
      </c>
    </row>
    <row r="242" spans="1:15" ht="17" thickBot="1">
      <c r="A242" s="69" t="s">
        <v>198</v>
      </c>
      <c r="B242" s="70" t="s">
        <v>152</v>
      </c>
      <c r="C242" s="102" t="s">
        <v>60</v>
      </c>
      <c r="D242" s="11">
        <f>Table3[[#This Row],[Residential CLM $ Collected]]+Table3[[#This Row],[Column1]]</f>
        <v>11.88</v>
      </c>
      <c r="E242" s="71">
        <f>Table3[[#This Row],[CLM $ Collected ]]/'1.) CLM Reference'!$B$4</f>
        <v>3.7678829906635889E-7</v>
      </c>
      <c r="F242" s="8">
        <f>Table3[[#This Row],[Residential Incentive Disbursements]]+Table3[[#This Row],[C&amp;I Incentive Disbursements]]</f>
        <v>0</v>
      </c>
      <c r="G242" s="71">
        <f>Table3[[#This Row],[Incentive Disbursements]]/'1.) CLM Reference'!$B$5</f>
        <v>0</v>
      </c>
      <c r="H242" s="61">
        <v>11.88</v>
      </c>
      <c r="I242" s="62">
        <f>Table3[[#This Row],[CLM $ Collected ]]/'1.) CLM Reference'!$B$4</f>
        <v>3.7678829906635889E-7</v>
      </c>
      <c r="J242" s="63">
        <v>0</v>
      </c>
      <c r="K242" s="62">
        <f>Table3[[#This Row],[Incentive Disbursements]]/'1.) CLM Reference'!$B$5</f>
        <v>0</v>
      </c>
      <c r="L242" s="61">
        <v>0</v>
      </c>
      <c r="M242" s="72">
        <f>Table3[[#This Row],[CLM $ Collected ]]/'1.) CLM Reference'!$B$4</f>
        <v>3.7678829906635889E-7</v>
      </c>
      <c r="N242" s="63">
        <v>0</v>
      </c>
      <c r="O242" s="73">
        <f>Table3[[#This Row],[Incentive Disbursements]]/'1.) CLM Reference'!$B$5</f>
        <v>0</v>
      </c>
    </row>
    <row r="243" spans="1:15" ht="17" thickBot="1">
      <c r="A243" s="69" t="s">
        <v>198</v>
      </c>
      <c r="B243" s="70" t="s">
        <v>197</v>
      </c>
      <c r="C243" s="102" t="s">
        <v>60</v>
      </c>
      <c r="D243" s="11">
        <f>Table3[[#This Row],[Residential CLM $ Collected]]+Table3[[#This Row],[Column1]]</f>
        <v>168.828</v>
      </c>
      <c r="E243" s="71">
        <f>Table3[[#This Row],[CLM $ Collected ]]/'1.) CLM Reference'!$B$4</f>
        <v>5.3545803833985883E-6</v>
      </c>
      <c r="F243" s="8">
        <f>Table3[[#This Row],[Residential Incentive Disbursements]]+Table3[[#This Row],[C&amp;I Incentive Disbursements]]</f>
        <v>0</v>
      </c>
      <c r="G243" s="71">
        <f>Table3[[#This Row],[Incentive Disbursements]]/'1.) CLM Reference'!$B$5</f>
        <v>0</v>
      </c>
      <c r="H243" s="61">
        <v>168.828</v>
      </c>
      <c r="I243" s="62">
        <f>Table3[[#This Row],[CLM $ Collected ]]/'1.) CLM Reference'!$B$4</f>
        <v>5.3545803833985883E-6</v>
      </c>
      <c r="J243" s="63">
        <v>0</v>
      </c>
      <c r="K243" s="62">
        <f>Table3[[#This Row],[Incentive Disbursements]]/'1.) CLM Reference'!$B$5</f>
        <v>0</v>
      </c>
      <c r="L243" s="61">
        <v>0</v>
      </c>
      <c r="M243" s="72">
        <f>Table3[[#This Row],[CLM $ Collected ]]/'1.) CLM Reference'!$B$4</f>
        <v>5.3545803833985883E-6</v>
      </c>
      <c r="N243" s="63">
        <v>0</v>
      </c>
      <c r="O243" s="73">
        <f>Table3[[#This Row],[Incentive Disbursements]]/'1.) CLM Reference'!$B$5</f>
        <v>0</v>
      </c>
    </row>
    <row r="244" spans="1:15" ht="17" thickBot="1">
      <c r="A244" s="69" t="s">
        <v>198</v>
      </c>
      <c r="B244" s="70" t="s">
        <v>194</v>
      </c>
      <c r="C244" s="102" t="s">
        <v>60</v>
      </c>
      <c r="D244" s="11">
        <f>Table3[[#This Row],[Residential CLM $ Collected]]+Table3[[#This Row],[Column1]]</f>
        <v>133071.10800000001</v>
      </c>
      <c r="E244" s="71">
        <f>Table3[[#This Row],[CLM $ Collected ]]/'1.) CLM Reference'!$B$4</f>
        <v>4.2205081176932445E-3</v>
      </c>
      <c r="F244" s="8">
        <f>Table3[[#This Row],[Residential Incentive Disbursements]]+Table3[[#This Row],[C&amp;I Incentive Disbursements]]</f>
        <v>307598.52</v>
      </c>
      <c r="G244" s="71">
        <f>Table3[[#This Row],[Incentive Disbursements]]/'1.) CLM Reference'!$B$5</f>
        <v>1.1656908209836836E-2</v>
      </c>
      <c r="H244" s="61">
        <v>83467.721999999994</v>
      </c>
      <c r="I244" s="62">
        <f>Table3[[#This Row],[CLM $ Collected ]]/'1.) CLM Reference'!$B$4</f>
        <v>4.2205081176932445E-3</v>
      </c>
      <c r="J244" s="63">
        <v>260057.12</v>
      </c>
      <c r="K244" s="62">
        <f>Table3[[#This Row],[Incentive Disbursements]]/'1.) CLM Reference'!$B$5</f>
        <v>1.1656908209836836E-2</v>
      </c>
      <c r="L244" s="61">
        <v>49603.385999999999</v>
      </c>
      <c r="M244" s="72">
        <f>Table3[[#This Row],[CLM $ Collected ]]/'1.) CLM Reference'!$B$4</f>
        <v>4.2205081176932445E-3</v>
      </c>
      <c r="N244" s="63">
        <v>47541.4</v>
      </c>
      <c r="O244" s="73">
        <f>Table3[[#This Row],[Incentive Disbursements]]/'1.) CLM Reference'!$B$5</f>
        <v>1.1656908209836836E-2</v>
      </c>
    </row>
    <row r="245" spans="1:15" ht="17" thickBot="1">
      <c r="A245" s="69" t="s">
        <v>199</v>
      </c>
      <c r="B245" s="70" t="s">
        <v>197</v>
      </c>
      <c r="C245" s="102" t="s">
        <v>60</v>
      </c>
      <c r="D245" s="11">
        <f>Table3[[#This Row],[Residential CLM $ Collected]]+Table3[[#This Row],[Column1]]</f>
        <v>351.90600000000001</v>
      </c>
      <c r="E245" s="71">
        <f>Table3[[#This Row],[CLM $ Collected ]]/'1.) CLM Reference'!$B$4</f>
        <v>1.1161116428556067E-5</v>
      </c>
      <c r="F245" s="8">
        <f>Table3[[#This Row],[Residential Incentive Disbursements]]+Table3[[#This Row],[C&amp;I Incentive Disbursements]]</f>
        <v>0</v>
      </c>
      <c r="G245" s="71">
        <f>Table3[[#This Row],[Incentive Disbursements]]/'1.) CLM Reference'!$B$5</f>
        <v>0</v>
      </c>
      <c r="H245" s="61">
        <v>351.90600000000001</v>
      </c>
      <c r="I245" s="62">
        <f>Table3[[#This Row],[CLM $ Collected ]]/'1.) CLM Reference'!$B$4</f>
        <v>1.1161116428556067E-5</v>
      </c>
      <c r="J245" s="63">
        <v>0</v>
      </c>
      <c r="K245" s="62">
        <f>Table3[[#This Row],[Incentive Disbursements]]/'1.) CLM Reference'!$B$5</f>
        <v>0</v>
      </c>
      <c r="L245" s="61">
        <v>0</v>
      </c>
      <c r="M245" s="72">
        <f>Table3[[#This Row],[CLM $ Collected ]]/'1.) CLM Reference'!$B$4</f>
        <v>1.1161116428556067E-5</v>
      </c>
      <c r="N245" s="63">
        <v>0</v>
      </c>
      <c r="O245" s="73">
        <f>Table3[[#This Row],[Incentive Disbursements]]/'1.) CLM Reference'!$B$5</f>
        <v>0</v>
      </c>
    </row>
    <row r="246" spans="1:15" ht="17" thickBot="1">
      <c r="A246" s="69" t="s">
        <v>199</v>
      </c>
      <c r="B246" s="70" t="s">
        <v>194</v>
      </c>
      <c r="C246" s="102" t="s">
        <v>60</v>
      </c>
      <c r="D246" s="11">
        <f>Table3[[#This Row],[Residential CLM $ Collected]]+Table3[[#This Row],[Column1]]</f>
        <v>147824.72399999999</v>
      </c>
      <c r="E246" s="71">
        <f>Table3[[#This Row],[CLM $ Collected ]]/'1.) CLM Reference'!$B$4</f>
        <v>4.6884365585786155E-3</v>
      </c>
      <c r="F246" s="8">
        <f>Table3[[#This Row],[Residential Incentive Disbursements]]+Table3[[#This Row],[C&amp;I Incentive Disbursements]]</f>
        <v>191312.22</v>
      </c>
      <c r="G246" s="71">
        <f>Table3[[#This Row],[Incentive Disbursements]]/'1.) CLM Reference'!$B$5</f>
        <v>7.2500641029095685E-3</v>
      </c>
      <c r="H246" s="61">
        <v>123375.636</v>
      </c>
      <c r="I246" s="62">
        <f>Table3[[#This Row],[CLM $ Collected ]]/'1.) CLM Reference'!$B$4</f>
        <v>4.6884365585786155E-3</v>
      </c>
      <c r="J246" s="63">
        <v>89332.42</v>
      </c>
      <c r="K246" s="62">
        <f>Table3[[#This Row],[Incentive Disbursements]]/'1.) CLM Reference'!$B$5</f>
        <v>7.2500641029095685E-3</v>
      </c>
      <c r="L246" s="61">
        <v>24449.088</v>
      </c>
      <c r="M246" s="72">
        <f>Table3[[#This Row],[CLM $ Collected ]]/'1.) CLM Reference'!$B$4</f>
        <v>4.6884365585786155E-3</v>
      </c>
      <c r="N246" s="63">
        <v>101979.8</v>
      </c>
      <c r="O246" s="73">
        <f>Table3[[#This Row],[Incentive Disbursements]]/'1.) CLM Reference'!$B$5</f>
        <v>7.2500641029095685E-3</v>
      </c>
    </row>
    <row r="247" spans="1:15" ht="17" thickBot="1">
      <c r="A247" s="69" t="s">
        <v>200</v>
      </c>
      <c r="B247" s="70" t="s">
        <v>230</v>
      </c>
      <c r="C247" s="102" t="s">
        <v>60</v>
      </c>
      <c r="D247" s="11">
        <f>Table3[[#This Row],[Residential CLM $ Collected]]+Table3[[#This Row],[Column1]]</f>
        <v>557.05200000000002</v>
      </c>
      <c r="E247" s="71">
        <f>Table3[[#This Row],[CLM $ Collected ]]/'1.) CLM Reference'!$B$4</f>
        <v>1.7667565283797418E-5</v>
      </c>
      <c r="F247" s="8">
        <f>Table3[[#This Row],[Residential Incentive Disbursements]]+Table3[[#This Row],[C&amp;I Incentive Disbursements]]</f>
        <v>0</v>
      </c>
      <c r="G247" s="71">
        <f>Table3[[#This Row],[Incentive Disbursements]]/'1.) CLM Reference'!$B$5</f>
        <v>0</v>
      </c>
      <c r="H247" s="61">
        <v>139.09800000000001</v>
      </c>
      <c r="I247" s="62">
        <f>Table3[[#This Row],[CLM $ Collected ]]/'1.) CLM Reference'!$B$4</f>
        <v>1.7667565283797418E-5</v>
      </c>
      <c r="J247" s="63">
        <v>0</v>
      </c>
      <c r="K247" s="62">
        <f>Table3[[#This Row],[Incentive Disbursements]]/'1.) CLM Reference'!$B$5</f>
        <v>0</v>
      </c>
      <c r="L247" s="61">
        <v>417.95400000000001</v>
      </c>
      <c r="M247" s="72">
        <f>Table3[[#This Row],[CLM $ Collected ]]/'1.) CLM Reference'!$B$4</f>
        <v>1.7667565283797418E-5</v>
      </c>
      <c r="N247" s="63">
        <v>0</v>
      </c>
      <c r="O247" s="73">
        <f>Table3[[#This Row],[Incentive Disbursements]]/'1.) CLM Reference'!$B$5</f>
        <v>0</v>
      </c>
    </row>
    <row r="248" spans="1:15" ht="17" thickBot="1">
      <c r="A248" s="69" t="s">
        <v>200</v>
      </c>
      <c r="B248" s="70" t="s">
        <v>197</v>
      </c>
      <c r="C248" s="102" t="s">
        <v>60</v>
      </c>
      <c r="D248" s="11">
        <f>Table3[[#This Row],[Residential CLM $ Collected]]+Table3[[#This Row],[Column1]]</f>
        <v>123.98399999999999</v>
      </c>
      <c r="E248" s="71">
        <f>Table3[[#This Row],[CLM $ Collected ]]/'1.) CLM Reference'!$B$4</f>
        <v>3.932299702983454E-6</v>
      </c>
      <c r="F248" s="8">
        <f>Table3[[#This Row],[Residential Incentive Disbursements]]+Table3[[#This Row],[C&amp;I Incentive Disbursements]]</f>
        <v>0</v>
      </c>
      <c r="G248" s="71">
        <f>Table3[[#This Row],[Incentive Disbursements]]/'1.) CLM Reference'!$B$5</f>
        <v>0</v>
      </c>
      <c r="H248" s="61">
        <v>123.98399999999999</v>
      </c>
      <c r="I248" s="62">
        <f>Table3[[#This Row],[CLM $ Collected ]]/'1.) CLM Reference'!$B$4</f>
        <v>3.932299702983454E-6</v>
      </c>
      <c r="J248" s="63">
        <v>0</v>
      </c>
      <c r="K248" s="62">
        <f>Table3[[#This Row],[Incentive Disbursements]]/'1.) CLM Reference'!$B$5</f>
        <v>0</v>
      </c>
      <c r="L248" s="61">
        <v>0</v>
      </c>
      <c r="M248" s="72">
        <f>Table3[[#This Row],[CLM $ Collected ]]/'1.) CLM Reference'!$B$4</f>
        <v>3.932299702983454E-6</v>
      </c>
      <c r="N248" s="63">
        <v>0</v>
      </c>
      <c r="O248" s="73">
        <f>Table3[[#This Row],[Incentive Disbursements]]/'1.) CLM Reference'!$B$5</f>
        <v>0</v>
      </c>
    </row>
    <row r="249" spans="1:15" ht="17" thickBot="1">
      <c r="A249" s="69" t="s">
        <v>200</v>
      </c>
      <c r="B249" s="70" t="s">
        <v>194</v>
      </c>
      <c r="C249" s="102" t="s">
        <v>60</v>
      </c>
      <c r="D249" s="11">
        <f>Table3[[#This Row],[Residential CLM $ Collected]]+Table3[[#This Row],[Column1]]</f>
        <v>103005.474</v>
      </c>
      <c r="E249" s="71">
        <f>Table3[[#This Row],[CLM $ Collected ]]/'1.) CLM Reference'!$B$4</f>
        <v>3.2669408537865366E-3</v>
      </c>
      <c r="F249" s="8">
        <f>Table3[[#This Row],[Residential Incentive Disbursements]]+Table3[[#This Row],[C&amp;I Incentive Disbursements]]</f>
        <v>102164.47</v>
      </c>
      <c r="G249" s="71">
        <f>Table3[[#This Row],[Incentive Disbursements]]/'1.) CLM Reference'!$B$5</f>
        <v>3.8716761351668049E-3</v>
      </c>
      <c r="H249" s="61">
        <v>97562.292000000001</v>
      </c>
      <c r="I249" s="62">
        <f>Table3[[#This Row],[CLM $ Collected ]]/'1.) CLM Reference'!$B$4</f>
        <v>3.2669408537865366E-3</v>
      </c>
      <c r="J249" s="63">
        <v>99975.47</v>
      </c>
      <c r="K249" s="62">
        <f>Table3[[#This Row],[Incentive Disbursements]]/'1.) CLM Reference'!$B$5</f>
        <v>3.8716761351668049E-3</v>
      </c>
      <c r="L249" s="61">
        <v>5443.1819999999998</v>
      </c>
      <c r="M249" s="72">
        <f>Table3[[#This Row],[CLM $ Collected ]]/'1.) CLM Reference'!$B$4</f>
        <v>3.2669408537865366E-3</v>
      </c>
      <c r="N249" s="63">
        <v>2189</v>
      </c>
      <c r="O249" s="73">
        <f>Table3[[#This Row],[Incentive Disbursements]]/'1.) CLM Reference'!$B$5</f>
        <v>3.8716761351668049E-3</v>
      </c>
    </row>
    <row r="250" spans="1:15" ht="17" thickBot="1">
      <c r="A250" s="69" t="s">
        <v>201</v>
      </c>
      <c r="B250" s="70" t="s">
        <v>230</v>
      </c>
      <c r="C250" s="102" t="s">
        <v>60</v>
      </c>
      <c r="D250" s="11">
        <f>Table3[[#This Row],[Residential CLM $ Collected]]+Table3[[#This Row],[Column1]]</f>
        <v>747.56999999999994</v>
      </c>
      <c r="E250" s="71">
        <f>Table3[[#This Row],[CLM $ Collected ]]/'1.) CLM Reference'!$B$4</f>
        <v>2.3710069758673222E-5</v>
      </c>
      <c r="F250" s="8">
        <f>Table3[[#This Row],[Residential Incentive Disbursements]]+Table3[[#This Row],[C&amp;I Incentive Disbursements]]</f>
        <v>0</v>
      </c>
      <c r="G250" s="71">
        <f>Table3[[#This Row],[Incentive Disbursements]]/'1.) CLM Reference'!$B$5</f>
        <v>0</v>
      </c>
      <c r="H250" s="61">
        <v>75.197999999999993</v>
      </c>
      <c r="I250" s="62">
        <f>Table3[[#This Row],[CLM $ Collected ]]/'1.) CLM Reference'!$B$4</f>
        <v>2.3710069758673222E-5</v>
      </c>
      <c r="J250" s="63">
        <v>0</v>
      </c>
      <c r="K250" s="62">
        <f>Table3[[#This Row],[Incentive Disbursements]]/'1.) CLM Reference'!$B$5</f>
        <v>0</v>
      </c>
      <c r="L250" s="61">
        <v>672.37199999999996</v>
      </c>
      <c r="M250" s="72">
        <f>Table3[[#This Row],[CLM $ Collected ]]/'1.) CLM Reference'!$B$4</f>
        <v>2.3710069758673222E-5</v>
      </c>
      <c r="N250" s="63">
        <v>0</v>
      </c>
      <c r="O250" s="73">
        <f>Table3[[#This Row],[Incentive Disbursements]]/'1.) CLM Reference'!$B$5</f>
        <v>0</v>
      </c>
    </row>
    <row r="251" spans="1:15" ht="17" thickBot="1">
      <c r="A251" s="69" t="s">
        <v>201</v>
      </c>
      <c r="B251" s="70" t="s">
        <v>194</v>
      </c>
      <c r="C251" s="102" t="s">
        <v>60</v>
      </c>
      <c r="D251" s="11">
        <f>Table3[[#This Row],[Residential CLM $ Collected]]+Table3[[#This Row],[Column1]]</f>
        <v>85302.233999999997</v>
      </c>
      <c r="E251" s="71">
        <f>Table3[[#This Row],[CLM $ Collected ]]/'1.) CLM Reference'!$B$4</f>
        <v>2.7054615871566095E-3</v>
      </c>
      <c r="F251" s="8">
        <f>Table3[[#This Row],[Residential Incentive Disbursements]]+Table3[[#This Row],[C&amp;I Incentive Disbursements]]</f>
        <v>38805.56</v>
      </c>
      <c r="G251" s="71">
        <f>Table3[[#This Row],[Incentive Disbursements]]/'1.) CLM Reference'!$B$5</f>
        <v>1.4705950176591093E-3</v>
      </c>
      <c r="H251" s="61">
        <v>68938.895999999993</v>
      </c>
      <c r="I251" s="62">
        <f>Table3[[#This Row],[CLM $ Collected ]]/'1.) CLM Reference'!$B$4</f>
        <v>2.7054615871566095E-3</v>
      </c>
      <c r="J251" s="63">
        <v>36365.56</v>
      </c>
      <c r="K251" s="62">
        <f>Table3[[#This Row],[Incentive Disbursements]]/'1.) CLM Reference'!$B$5</f>
        <v>1.4705950176591093E-3</v>
      </c>
      <c r="L251" s="61">
        <v>16363.338</v>
      </c>
      <c r="M251" s="72">
        <f>Table3[[#This Row],[CLM $ Collected ]]/'1.) CLM Reference'!$B$4</f>
        <v>2.7054615871566095E-3</v>
      </c>
      <c r="N251" s="63">
        <v>2440</v>
      </c>
      <c r="O251" s="73">
        <f>Table3[[#This Row],[Incentive Disbursements]]/'1.) CLM Reference'!$B$5</f>
        <v>1.4705950176591093E-3</v>
      </c>
    </row>
    <row r="252" spans="1:15" ht="17" thickBot="1">
      <c r="A252" s="69" t="s">
        <v>202</v>
      </c>
      <c r="B252" s="70" t="s">
        <v>230</v>
      </c>
      <c r="C252" s="102" t="s">
        <v>60</v>
      </c>
      <c r="D252" s="11">
        <f>Table3[[#This Row],[Residential CLM $ Collected]]+Table3[[#This Row],[Column1]]</f>
        <v>414.64800000000002</v>
      </c>
      <c r="E252" s="71">
        <f>Table3[[#This Row],[CLM $ Collected ]]/'1.) CLM Reference'!$B$4</f>
        <v>1.3151053420140368E-5</v>
      </c>
      <c r="F252" s="8">
        <f>Table3[[#This Row],[Residential Incentive Disbursements]]+Table3[[#This Row],[C&amp;I Incentive Disbursements]]</f>
        <v>1111.18</v>
      </c>
      <c r="G252" s="71">
        <f>Table3[[#This Row],[Incentive Disbursements]]/'1.) CLM Reference'!$B$5</f>
        <v>4.2109836109115529E-5</v>
      </c>
      <c r="H252" s="61">
        <v>136.76400000000001</v>
      </c>
      <c r="I252" s="62">
        <f>Table3[[#This Row],[CLM $ Collected ]]/'1.) CLM Reference'!$B$4</f>
        <v>1.3151053420140368E-5</v>
      </c>
      <c r="J252" s="63">
        <v>0</v>
      </c>
      <c r="K252" s="62">
        <f>Table3[[#This Row],[Incentive Disbursements]]/'1.) CLM Reference'!$B$5</f>
        <v>4.2109836109115529E-5</v>
      </c>
      <c r="L252" s="61">
        <v>277.88400000000001</v>
      </c>
      <c r="M252" s="72">
        <f>Table3[[#This Row],[CLM $ Collected ]]/'1.) CLM Reference'!$B$4</f>
        <v>1.3151053420140368E-5</v>
      </c>
      <c r="N252" s="63">
        <v>1111.18</v>
      </c>
      <c r="O252" s="73">
        <f>Table3[[#This Row],[Incentive Disbursements]]/'1.) CLM Reference'!$B$5</f>
        <v>4.2109836109115529E-5</v>
      </c>
    </row>
    <row r="253" spans="1:15" ht="17" thickBot="1">
      <c r="A253" s="69" t="s">
        <v>202</v>
      </c>
      <c r="B253" s="70" t="s">
        <v>197</v>
      </c>
      <c r="C253" s="102" t="s">
        <v>60</v>
      </c>
      <c r="D253" s="11">
        <f>Table3[[#This Row],[Residential CLM $ Collected]]+Table3[[#This Row],[Column1]]</f>
        <v>1428.8579999999999</v>
      </c>
      <c r="E253" s="71">
        <f>Table3[[#This Row],[CLM $ Collected ]]/'1.) CLM Reference'!$B$4</f>
        <v>4.5317927224525201E-5</v>
      </c>
      <c r="F253" s="8">
        <f>Table3[[#This Row],[Residential Incentive Disbursements]]+Table3[[#This Row],[C&amp;I Incentive Disbursements]]</f>
        <v>0</v>
      </c>
      <c r="G253" s="71">
        <f>Table3[[#This Row],[Incentive Disbursements]]/'1.) CLM Reference'!$B$5</f>
        <v>0</v>
      </c>
      <c r="H253" s="61">
        <v>784.72199999999998</v>
      </c>
      <c r="I253" s="62">
        <f>Table3[[#This Row],[CLM $ Collected ]]/'1.) CLM Reference'!$B$4</f>
        <v>4.5317927224525201E-5</v>
      </c>
      <c r="J253" s="63">
        <v>0</v>
      </c>
      <c r="K253" s="62">
        <f>Table3[[#This Row],[Incentive Disbursements]]/'1.) CLM Reference'!$B$5</f>
        <v>0</v>
      </c>
      <c r="L253" s="61">
        <v>644.13599999999997</v>
      </c>
      <c r="M253" s="72">
        <f>Table3[[#This Row],[CLM $ Collected ]]/'1.) CLM Reference'!$B$4</f>
        <v>4.5317927224525201E-5</v>
      </c>
      <c r="N253" s="63">
        <v>0</v>
      </c>
      <c r="O253" s="73">
        <f>Table3[[#This Row],[Incentive Disbursements]]/'1.) CLM Reference'!$B$5</f>
        <v>0</v>
      </c>
    </row>
    <row r="254" spans="1:15" ht="17" thickBot="1">
      <c r="A254" s="69" t="s">
        <v>202</v>
      </c>
      <c r="B254" s="70" t="s">
        <v>194</v>
      </c>
      <c r="C254" s="102" t="s">
        <v>60</v>
      </c>
      <c r="D254" s="11">
        <f>Table3[[#This Row],[Residential CLM $ Collected]]+Table3[[#This Row],[Column1]]</f>
        <v>100885.026</v>
      </c>
      <c r="E254" s="71">
        <f>Table3[[#This Row],[CLM $ Collected ]]/'1.) CLM Reference'!$B$4</f>
        <v>3.1996883289398476E-3</v>
      </c>
      <c r="F254" s="8">
        <f>Table3[[#This Row],[Residential Incentive Disbursements]]+Table3[[#This Row],[C&amp;I Incentive Disbursements]]</f>
        <v>82891.5</v>
      </c>
      <c r="G254" s="71">
        <f>Table3[[#This Row],[Incentive Disbursements]]/'1.) CLM Reference'!$B$5</f>
        <v>3.1412979713806495E-3</v>
      </c>
      <c r="H254" s="61">
        <v>84985.122000000003</v>
      </c>
      <c r="I254" s="62">
        <f>Table3[[#This Row],[CLM $ Collected ]]/'1.) CLM Reference'!$B$4</f>
        <v>3.1996883289398476E-3</v>
      </c>
      <c r="J254" s="63">
        <v>69604.490000000005</v>
      </c>
      <c r="K254" s="62">
        <f>Table3[[#This Row],[Incentive Disbursements]]/'1.) CLM Reference'!$B$5</f>
        <v>3.1412979713806495E-3</v>
      </c>
      <c r="L254" s="61">
        <v>15899.904</v>
      </c>
      <c r="M254" s="72">
        <f>Table3[[#This Row],[CLM $ Collected ]]/'1.) CLM Reference'!$B$4</f>
        <v>3.1996883289398476E-3</v>
      </c>
      <c r="N254" s="63">
        <v>13287.01</v>
      </c>
      <c r="O254" s="73">
        <f>Table3[[#This Row],[Incentive Disbursements]]/'1.) CLM Reference'!$B$5</f>
        <v>3.1412979713806495E-3</v>
      </c>
    </row>
    <row r="255" spans="1:15" ht="17" thickBot="1">
      <c r="A255" s="69" t="s">
        <v>203</v>
      </c>
      <c r="B255" s="70" t="s">
        <v>230</v>
      </c>
      <c r="C255" s="102" t="s">
        <v>76</v>
      </c>
      <c r="D255" s="11">
        <f>Table3[[#This Row],[Residential CLM $ Collected]]+Table3[[#This Row],[Column1]]</f>
        <v>892.62600000000009</v>
      </c>
      <c r="E255" s="71">
        <f>Table3[[#This Row],[CLM $ Collected ]]/'1.) CLM Reference'!$B$4</f>
        <v>2.8310692949697614E-5</v>
      </c>
      <c r="F255" s="8">
        <f>Table3[[#This Row],[Residential Incentive Disbursements]]+Table3[[#This Row],[C&amp;I Incentive Disbursements]]</f>
        <v>37135.26</v>
      </c>
      <c r="G255" s="71">
        <f>Table3[[#This Row],[Incentive Disbursements]]/'1.) CLM Reference'!$B$5</f>
        <v>1.4072964888401463E-3</v>
      </c>
      <c r="H255" s="61">
        <v>100.806</v>
      </c>
      <c r="I255" s="62">
        <f>Table3[[#This Row],[CLM $ Collected ]]/'1.) CLM Reference'!$B$4</f>
        <v>2.8310692949697614E-5</v>
      </c>
      <c r="J255" s="63">
        <v>0</v>
      </c>
      <c r="K255" s="62">
        <f>Table3[[#This Row],[Incentive Disbursements]]/'1.) CLM Reference'!$B$5</f>
        <v>1.4072964888401463E-3</v>
      </c>
      <c r="L255" s="61">
        <v>791.82</v>
      </c>
      <c r="M255" s="72">
        <f>Table3[[#This Row],[CLM $ Collected ]]/'1.) CLM Reference'!$B$4</f>
        <v>2.8310692949697614E-5</v>
      </c>
      <c r="N255" s="63">
        <v>37135.26</v>
      </c>
      <c r="O255" s="73">
        <f>Table3[[#This Row],[Incentive Disbursements]]/'1.) CLM Reference'!$B$5</f>
        <v>1.4072964888401463E-3</v>
      </c>
    </row>
    <row r="256" spans="1:15" ht="17" thickBot="1">
      <c r="A256" s="69" t="s">
        <v>203</v>
      </c>
      <c r="B256" s="70" t="s">
        <v>197</v>
      </c>
      <c r="C256" s="102" t="s">
        <v>76</v>
      </c>
      <c r="D256" s="11">
        <f>Table3[[#This Row],[Residential CLM $ Collected]]+Table3[[#This Row],[Column1]]</f>
        <v>2687.4180000000001</v>
      </c>
      <c r="E256" s="71">
        <f>Table3[[#This Row],[CLM $ Collected ]]/'1.) CLM Reference'!$B$4</f>
        <v>8.5234651271070375E-5</v>
      </c>
      <c r="F256" s="8">
        <f>Table3[[#This Row],[Residential Incentive Disbursements]]+Table3[[#This Row],[C&amp;I Incentive Disbursements]]</f>
        <v>100</v>
      </c>
      <c r="G256" s="71">
        <f>Table3[[#This Row],[Incentive Disbursements]]/'1.) CLM Reference'!$B$5</f>
        <v>3.7896502915023245E-6</v>
      </c>
      <c r="H256" s="61">
        <v>293.07</v>
      </c>
      <c r="I256" s="62">
        <f>Table3[[#This Row],[CLM $ Collected ]]/'1.) CLM Reference'!$B$4</f>
        <v>8.5234651271070375E-5</v>
      </c>
      <c r="J256" s="63">
        <v>0</v>
      </c>
      <c r="K256" s="62">
        <f>Table3[[#This Row],[Incentive Disbursements]]/'1.) CLM Reference'!$B$5</f>
        <v>3.7896502915023245E-6</v>
      </c>
      <c r="L256" s="61">
        <v>2394.348</v>
      </c>
      <c r="M256" s="72">
        <f>Table3[[#This Row],[CLM $ Collected ]]/'1.) CLM Reference'!$B$4</f>
        <v>8.5234651271070375E-5</v>
      </c>
      <c r="N256" s="63">
        <v>100</v>
      </c>
      <c r="O256" s="73">
        <f>Table3[[#This Row],[Incentive Disbursements]]/'1.) CLM Reference'!$B$5</f>
        <v>3.7896502915023245E-6</v>
      </c>
    </row>
    <row r="257" spans="1:15" ht="17" thickBot="1">
      <c r="A257" s="69" t="s">
        <v>203</v>
      </c>
      <c r="B257" s="70" t="s">
        <v>194</v>
      </c>
      <c r="C257" s="102" t="s">
        <v>76</v>
      </c>
      <c r="D257" s="11">
        <f>Table3[[#This Row],[Residential CLM $ Collected]]+Table3[[#This Row],[Column1]]</f>
        <v>76024.241999999998</v>
      </c>
      <c r="E257" s="71">
        <f>Table3[[#This Row],[CLM $ Collected ]]/'1.) CLM Reference'!$B$4</f>
        <v>2.4111990598475789E-3</v>
      </c>
      <c r="F257" s="8">
        <f>Table3[[#This Row],[Residential Incentive Disbursements]]+Table3[[#This Row],[C&amp;I Incentive Disbursements]]</f>
        <v>53450.03</v>
      </c>
      <c r="G257" s="71">
        <f>Table3[[#This Row],[Incentive Disbursements]]/'1.) CLM Reference'!$B$5</f>
        <v>2.02556921770308E-3</v>
      </c>
      <c r="H257" s="61">
        <v>60136.883999999998</v>
      </c>
      <c r="I257" s="62">
        <f>Table3[[#This Row],[CLM $ Collected ]]/'1.) CLM Reference'!$B$4</f>
        <v>2.4111990598475789E-3</v>
      </c>
      <c r="J257" s="63">
        <v>50085.03</v>
      </c>
      <c r="K257" s="62">
        <f>Table3[[#This Row],[Incentive Disbursements]]/'1.) CLM Reference'!$B$5</f>
        <v>2.02556921770308E-3</v>
      </c>
      <c r="L257" s="61">
        <v>15887.358</v>
      </c>
      <c r="M257" s="72">
        <f>Table3[[#This Row],[CLM $ Collected ]]/'1.) CLM Reference'!$B$4</f>
        <v>2.4111990598475789E-3</v>
      </c>
      <c r="N257" s="63">
        <v>3365</v>
      </c>
      <c r="O257" s="73">
        <f>Table3[[#This Row],[Incentive Disbursements]]/'1.) CLM Reference'!$B$5</f>
        <v>2.02556921770308E-3</v>
      </c>
    </row>
    <row r="258" spans="1:15" ht="17" thickBot="1">
      <c r="A258" s="69" t="s">
        <v>204</v>
      </c>
      <c r="B258" s="70" t="s">
        <v>182</v>
      </c>
      <c r="C258" s="102" t="s">
        <v>60</v>
      </c>
      <c r="D258" s="11">
        <f>Table3[[#This Row],[Residential CLM $ Collected]]+Table3[[#This Row],[Column1]]</f>
        <v>120.492</v>
      </c>
      <c r="E258" s="71">
        <f>Table3[[#This Row],[CLM $ Collected ]]/'1.) CLM Reference'!$B$4</f>
        <v>3.8215467787124333E-6</v>
      </c>
      <c r="F258" s="8">
        <f>Table3[[#This Row],[Residential Incentive Disbursements]]+Table3[[#This Row],[C&amp;I Incentive Disbursements]]</f>
        <v>0</v>
      </c>
      <c r="G258" s="71">
        <f>Table3[[#This Row],[Incentive Disbursements]]/'1.) CLM Reference'!$B$5</f>
        <v>0</v>
      </c>
      <c r="H258" s="61">
        <v>120.492</v>
      </c>
      <c r="I258" s="62">
        <f>Table3[[#This Row],[CLM $ Collected ]]/'1.) CLM Reference'!$B$4</f>
        <v>3.8215467787124333E-6</v>
      </c>
      <c r="J258" s="63">
        <v>0</v>
      </c>
      <c r="K258" s="62">
        <f>Table3[[#This Row],[Incentive Disbursements]]/'1.) CLM Reference'!$B$5</f>
        <v>0</v>
      </c>
      <c r="L258" s="61">
        <v>0</v>
      </c>
      <c r="M258" s="72">
        <f>Table3[[#This Row],[CLM $ Collected ]]/'1.) CLM Reference'!$B$4</f>
        <v>3.8215467787124333E-6</v>
      </c>
      <c r="N258" s="63">
        <v>0</v>
      </c>
      <c r="O258" s="73">
        <f>Table3[[#This Row],[Incentive Disbursements]]/'1.) CLM Reference'!$B$5</f>
        <v>0</v>
      </c>
    </row>
    <row r="259" spans="1:15" ht="17" thickBot="1">
      <c r="A259" s="69" t="s">
        <v>204</v>
      </c>
      <c r="B259" s="70" t="s">
        <v>205</v>
      </c>
      <c r="C259" s="102" t="s">
        <v>60</v>
      </c>
      <c r="D259" s="11">
        <f>Table3[[#This Row],[Residential CLM $ Collected]]+Table3[[#This Row],[Column1]]</f>
        <v>219252.51</v>
      </c>
      <c r="E259" s="71">
        <f>Table3[[#This Row],[CLM $ Collected ]]/'1.) CLM Reference'!$B$4</f>
        <v>6.9538535613577306E-3</v>
      </c>
      <c r="F259" s="8">
        <f>Table3[[#This Row],[Residential Incentive Disbursements]]+Table3[[#This Row],[C&amp;I Incentive Disbursements]]</f>
        <v>122879.57</v>
      </c>
      <c r="G259" s="71">
        <f>Table3[[#This Row],[Incentive Disbursements]]/'1.) CLM Reference'!$B$5</f>
        <v>4.6567059827018033E-3</v>
      </c>
      <c r="H259" s="61">
        <v>60854.358</v>
      </c>
      <c r="I259" s="62">
        <f>Table3[[#This Row],[CLM $ Collected ]]/'1.) CLM Reference'!$B$4</f>
        <v>6.9538535613577306E-3</v>
      </c>
      <c r="J259" s="63">
        <v>52880.37</v>
      </c>
      <c r="K259" s="62">
        <f>Table3[[#This Row],[Incentive Disbursements]]/'1.) CLM Reference'!$B$5</f>
        <v>4.6567059827018033E-3</v>
      </c>
      <c r="L259" s="61">
        <v>158398.152</v>
      </c>
      <c r="M259" s="72">
        <f>Table3[[#This Row],[CLM $ Collected ]]/'1.) CLM Reference'!$B$4</f>
        <v>6.9538535613577306E-3</v>
      </c>
      <c r="N259" s="63">
        <v>69999.199999999997</v>
      </c>
      <c r="O259" s="73">
        <f>Table3[[#This Row],[Incentive Disbursements]]/'1.) CLM Reference'!$B$5</f>
        <v>4.6567059827018033E-3</v>
      </c>
    </row>
    <row r="260" spans="1:15" ht="17" thickBot="1">
      <c r="A260" s="69" t="s">
        <v>204</v>
      </c>
      <c r="B260" s="70" t="s">
        <v>194</v>
      </c>
      <c r="C260" s="102" t="s">
        <v>60</v>
      </c>
      <c r="D260" s="11">
        <f>Table3[[#This Row],[Residential CLM $ Collected]]+Table3[[#This Row],[Column1]]</f>
        <v>9.8759999999999994</v>
      </c>
      <c r="E260" s="71">
        <f>Table3[[#This Row],[CLM $ Collected ]]/'1.) CLM Reference'!$B$4</f>
        <v>3.1322906073900336E-7</v>
      </c>
      <c r="F260" s="8">
        <f>Table3[[#This Row],[Residential Incentive Disbursements]]+Table3[[#This Row],[C&amp;I Incentive Disbursements]]</f>
        <v>0</v>
      </c>
      <c r="G260" s="71">
        <f>Table3[[#This Row],[Incentive Disbursements]]/'1.) CLM Reference'!$B$5</f>
        <v>0</v>
      </c>
      <c r="H260" s="61">
        <v>0</v>
      </c>
      <c r="I260" s="62">
        <f>Table3[[#This Row],[CLM $ Collected ]]/'1.) CLM Reference'!$B$4</f>
        <v>3.1322906073900336E-7</v>
      </c>
      <c r="J260" s="63">
        <v>0</v>
      </c>
      <c r="K260" s="62">
        <f>Table3[[#This Row],[Incentive Disbursements]]/'1.) CLM Reference'!$B$5</f>
        <v>0</v>
      </c>
      <c r="L260" s="61">
        <v>9.8759999999999994</v>
      </c>
      <c r="M260" s="72">
        <f>Table3[[#This Row],[CLM $ Collected ]]/'1.) CLM Reference'!$B$4</f>
        <v>3.1322906073900336E-7</v>
      </c>
      <c r="N260" s="63">
        <v>0</v>
      </c>
      <c r="O260" s="73">
        <f>Table3[[#This Row],[Incentive Disbursements]]/'1.) CLM Reference'!$B$5</f>
        <v>0</v>
      </c>
    </row>
    <row r="261" spans="1:15" ht="17" thickBot="1">
      <c r="A261" s="69" t="s">
        <v>206</v>
      </c>
      <c r="B261" s="70" t="s">
        <v>182</v>
      </c>
      <c r="C261" s="102" t="s">
        <v>60</v>
      </c>
      <c r="D261" s="11">
        <f>Table3[[#This Row],[Residential CLM $ Collected]]+Table3[[#This Row],[Column1]]</f>
        <v>88.944000000000003</v>
      </c>
      <c r="E261" s="71">
        <f>Table3[[#This Row],[CLM $ Collected ]]/'1.) CLM Reference'!$B$4</f>
        <v>2.8209645178584362E-6</v>
      </c>
      <c r="F261" s="8">
        <f>Table3[[#This Row],[Residential Incentive Disbursements]]+Table3[[#This Row],[C&amp;I Incentive Disbursements]]</f>
        <v>0</v>
      </c>
      <c r="G261" s="71">
        <f>Table3[[#This Row],[Incentive Disbursements]]/'1.) CLM Reference'!$B$5</f>
        <v>0</v>
      </c>
      <c r="H261" s="61">
        <v>88.944000000000003</v>
      </c>
      <c r="I261" s="62">
        <f>Table3[[#This Row],[CLM $ Collected ]]/'1.) CLM Reference'!$B$4</f>
        <v>2.8209645178584362E-6</v>
      </c>
      <c r="J261" s="63">
        <v>0</v>
      </c>
      <c r="K261" s="62">
        <f>Table3[[#This Row],[Incentive Disbursements]]/'1.) CLM Reference'!$B$5</f>
        <v>0</v>
      </c>
      <c r="L261" s="61">
        <v>0</v>
      </c>
      <c r="M261" s="72">
        <f>Table3[[#This Row],[CLM $ Collected ]]/'1.) CLM Reference'!$B$4</f>
        <v>2.8209645178584362E-6</v>
      </c>
      <c r="N261" s="63">
        <v>0</v>
      </c>
      <c r="O261" s="73">
        <f>Table3[[#This Row],[Incentive Disbursements]]/'1.) CLM Reference'!$B$5</f>
        <v>0</v>
      </c>
    </row>
    <row r="262" spans="1:15" ht="17" thickBot="1">
      <c r="A262" s="69" t="s">
        <v>206</v>
      </c>
      <c r="B262" s="70" t="s">
        <v>205</v>
      </c>
      <c r="C262" s="102" t="s">
        <v>60</v>
      </c>
      <c r="D262" s="11">
        <f>Table3[[#This Row],[Residential CLM $ Collected]]+Table3[[#This Row],[Column1]]</f>
        <v>109383.636</v>
      </c>
      <c r="E262" s="71">
        <f>Table3[[#This Row],[CLM $ Collected ]]/'1.) CLM Reference'!$B$4</f>
        <v>3.4692318311560382E-3</v>
      </c>
      <c r="F262" s="8">
        <f>Table3[[#This Row],[Residential Incentive Disbursements]]+Table3[[#This Row],[C&amp;I Incentive Disbursements]]</f>
        <v>201076.78</v>
      </c>
      <c r="G262" s="71">
        <f>Table3[[#This Row],[Incentive Disbursements]]/'1.) CLM Reference'!$B$5</f>
        <v>7.6201067794134875E-3</v>
      </c>
      <c r="H262" s="61">
        <v>90627.576000000001</v>
      </c>
      <c r="I262" s="62">
        <f>Table3[[#This Row],[CLM $ Collected ]]/'1.) CLM Reference'!$B$4</f>
        <v>3.4692318311560382E-3</v>
      </c>
      <c r="J262" s="63">
        <v>171374.47</v>
      </c>
      <c r="K262" s="62">
        <f>Table3[[#This Row],[Incentive Disbursements]]/'1.) CLM Reference'!$B$5</f>
        <v>7.6201067794134875E-3</v>
      </c>
      <c r="L262" s="61">
        <v>18756.060000000001</v>
      </c>
      <c r="M262" s="72">
        <f>Table3[[#This Row],[CLM $ Collected ]]/'1.) CLM Reference'!$B$4</f>
        <v>3.4692318311560382E-3</v>
      </c>
      <c r="N262" s="63">
        <v>29702.31</v>
      </c>
      <c r="O262" s="73">
        <f>Table3[[#This Row],[Incentive Disbursements]]/'1.) CLM Reference'!$B$5</f>
        <v>7.6201067794134875E-3</v>
      </c>
    </row>
    <row r="263" spans="1:15" ht="17" thickBot="1">
      <c r="A263" s="69" t="s">
        <v>207</v>
      </c>
      <c r="B263" s="70" t="s">
        <v>144</v>
      </c>
      <c r="C263" s="102" t="s">
        <v>60</v>
      </c>
      <c r="D263" s="11">
        <f>Table3[[#This Row],[Residential CLM $ Collected]]+Table3[[#This Row],[Column1]]</f>
        <v>14280.036</v>
      </c>
      <c r="E263" s="71">
        <f>Table3[[#This Row],[CLM $ Collected ]]/'1.) CLM Reference'!$B$4</f>
        <v>4.5290828914531741E-4</v>
      </c>
      <c r="F263" s="8">
        <f>Table3[[#This Row],[Residential Incentive Disbursements]]+Table3[[#This Row],[C&amp;I Incentive Disbursements]]</f>
        <v>4090.17</v>
      </c>
      <c r="G263" s="71">
        <f>Table3[[#This Row],[Incentive Disbursements]]/'1.) CLM Reference'!$B$5</f>
        <v>1.5500313932794062E-4</v>
      </c>
      <c r="H263" s="61">
        <v>8510.2860000000001</v>
      </c>
      <c r="I263" s="62">
        <f>Table3[[#This Row],[CLM $ Collected ]]/'1.) CLM Reference'!$B$4</f>
        <v>4.5290828914531741E-4</v>
      </c>
      <c r="J263" s="63">
        <v>3994.17</v>
      </c>
      <c r="K263" s="62">
        <f>Table3[[#This Row],[Incentive Disbursements]]/'1.) CLM Reference'!$B$5</f>
        <v>1.5500313932794062E-4</v>
      </c>
      <c r="L263" s="61">
        <v>5769.75</v>
      </c>
      <c r="M263" s="72">
        <f>Table3[[#This Row],[CLM $ Collected ]]/'1.) CLM Reference'!$B$4</f>
        <v>4.5290828914531741E-4</v>
      </c>
      <c r="N263" s="63">
        <v>96</v>
      </c>
      <c r="O263" s="73">
        <f>Table3[[#This Row],[Incentive Disbursements]]/'1.) CLM Reference'!$B$5</f>
        <v>1.5500313932794062E-4</v>
      </c>
    </row>
    <row r="264" spans="1:15" ht="17" thickBot="1">
      <c r="A264" s="69" t="s">
        <v>207</v>
      </c>
      <c r="B264" s="70" t="s">
        <v>205</v>
      </c>
      <c r="C264" s="102" t="s">
        <v>60</v>
      </c>
      <c r="D264" s="11">
        <f>Table3[[#This Row],[Residential CLM $ Collected]]+Table3[[#This Row],[Column1]]</f>
        <v>90809.952000000005</v>
      </c>
      <c r="E264" s="71">
        <f>Table3[[#This Row],[CLM $ Collected ]]/'1.) CLM Reference'!$B$4</f>
        <v>2.8801454000317926E-3</v>
      </c>
      <c r="F264" s="8">
        <f>Table3[[#This Row],[Residential Incentive Disbursements]]+Table3[[#This Row],[C&amp;I Incentive Disbursements]]</f>
        <v>38625.339999999997</v>
      </c>
      <c r="G264" s="71">
        <f>Table3[[#This Row],[Incentive Disbursements]]/'1.) CLM Reference'!$B$5</f>
        <v>1.4637653099037638E-3</v>
      </c>
      <c r="H264" s="61">
        <v>86129.88</v>
      </c>
      <c r="I264" s="62">
        <f>Table3[[#This Row],[CLM $ Collected ]]/'1.) CLM Reference'!$B$4</f>
        <v>2.8801454000317926E-3</v>
      </c>
      <c r="J264" s="63">
        <v>23005.34</v>
      </c>
      <c r="K264" s="62">
        <f>Table3[[#This Row],[Incentive Disbursements]]/'1.) CLM Reference'!$B$5</f>
        <v>1.4637653099037638E-3</v>
      </c>
      <c r="L264" s="61">
        <v>4680.0720000000001</v>
      </c>
      <c r="M264" s="72">
        <f>Table3[[#This Row],[CLM $ Collected ]]/'1.) CLM Reference'!$B$4</f>
        <v>2.8801454000317926E-3</v>
      </c>
      <c r="N264" s="63">
        <v>15620</v>
      </c>
      <c r="O264" s="73">
        <f>Table3[[#This Row],[Incentive Disbursements]]/'1.) CLM Reference'!$B$5</f>
        <v>1.4637653099037638E-3</v>
      </c>
    </row>
    <row r="265" spans="1:15" ht="17" thickBot="1">
      <c r="A265" s="69" t="s">
        <v>208</v>
      </c>
      <c r="B265" s="70" t="s">
        <v>205</v>
      </c>
      <c r="C265" s="102" t="s">
        <v>60</v>
      </c>
      <c r="D265" s="11">
        <f>Table3[[#This Row],[Residential CLM $ Collected]]+Table3[[#This Row],[Column1]]</f>
        <v>117728.58</v>
      </c>
      <c r="E265" s="71">
        <f>Table3[[#This Row],[CLM $ Collected ]]/'1.) CLM Reference'!$B$4</f>
        <v>3.7339016338129422E-3</v>
      </c>
      <c r="F265" s="8">
        <f>Table3[[#This Row],[Residential Incentive Disbursements]]+Table3[[#This Row],[C&amp;I Incentive Disbursements]]</f>
        <v>122521.87</v>
      </c>
      <c r="G265" s="71">
        <f>Table3[[#This Row],[Incentive Disbursements]]/'1.) CLM Reference'!$B$5</f>
        <v>4.6431504036090988E-3</v>
      </c>
      <c r="H265" s="61">
        <v>104997.264</v>
      </c>
      <c r="I265" s="62">
        <f>Table3[[#This Row],[CLM $ Collected ]]/'1.) CLM Reference'!$B$4</f>
        <v>3.7339016338129422E-3</v>
      </c>
      <c r="J265" s="63">
        <v>110738.95</v>
      </c>
      <c r="K265" s="62">
        <f>Table3[[#This Row],[Incentive Disbursements]]/'1.) CLM Reference'!$B$5</f>
        <v>4.6431504036090988E-3</v>
      </c>
      <c r="L265" s="61">
        <v>12731.316000000001</v>
      </c>
      <c r="M265" s="72">
        <f>Table3[[#This Row],[CLM $ Collected ]]/'1.) CLM Reference'!$B$4</f>
        <v>3.7339016338129422E-3</v>
      </c>
      <c r="N265" s="63">
        <v>11782.92</v>
      </c>
      <c r="O265" s="73">
        <f>Table3[[#This Row],[Incentive Disbursements]]/'1.) CLM Reference'!$B$5</f>
        <v>4.6431504036090988E-3</v>
      </c>
    </row>
    <row r="266" spans="1:15" ht="17" thickBot="1">
      <c r="A266" s="69" t="s">
        <v>209</v>
      </c>
      <c r="B266" s="70" t="s">
        <v>147</v>
      </c>
      <c r="C266" s="102" t="s">
        <v>60</v>
      </c>
      <c r="D266" s="11">
        <f>Table3[[#This Row],[Residential CLM $ Collected]]+Table3[[#This Row],[Column1]]</f>
        <v>431.4</v>
      </c>
      <c r="E266" s="71">
        <f>Table3[[#This Row],[CLM $ Collected ]]/'1.) CLM Reference'!$B$4</f>
        <v>1.3682362981248081E-5</v>
      </c>
      <c r="F266" s="8">
        <f>Table3[[#This Row],[Residential Incentive Disbursements]]+Table3[[#This Row],[C&amp;I Incentive Disbursements]]</f>
        <v>0</v>
      </c>
      <c r="G266" s="71">
        <f>Table3[[#This Row],[Incentive Disbursements]]/'1.) CLM Reference'!$B$5</f>
        <v>0</v>
      </c>
      <c r="H266" s="61">
        <v>431.4</v>
      </c>
      <c r="I266" s="62">
        <f>Table3[[#This Row],[CLM $ Collected ]]/'1.) CLM Reference'!$B$4</f>
        <v>1.3682362981248081E-5</v>
      </c>
      <c r="J266" s="63">
        <v>0</v>
      </c>
      <c r="K266" s="62">
        <f>Table3[[#This Row],[Incentive Disbursements]]/'1.) CLM Reference'!$B$5</f>
        <v>0</v>
      </c>
      <c r="L266" s="61">
        <v>0</v>
      </c>
      <c r="M266" s="72">
        <f>Table3[[#This Row],[CLM $ Collected ]]/'1.) CLM Reference'!$B$4</f>
        <v>1.3682362981248081E-5</v>
      </c>
      <c r="N266" s="63">
        <v>0</v>
      </c>
      <c r="O266" s="73">
        <f>Table3[[#This Row],[Incentive Disbursements]]/'1.) CLM Reference'!$B$5</f>
        <v>0</v>
      </c>
    </row>
    <row r="267" spans="1:15" ht="17" thickBot="1">
      <c r="A267" s="69" t="s">
        <v>209</v>
      </c>
      <c r="B267" s="70" t="s">
        <v>210</v>
      </c>
      <c r="C267" s="102" t="s">
        <v>60</v>
      </c>
      <c r="D267" s="11">
        <f>Table3[[#This Row],[Residential CLM $ Collected]]+Table3[[#This Row],[Column1]]</f>
        <v>106881.594</v>
      </c>
      <c r="E267" s="71">
        <f>Table3[[#This Row],[CLM $ Collected ]]/'1.) CLM Reference'!$B$4</f>
        <v>3.3898765997273689E-3</v>
      </c>
      <c r="F267" s="8">
        <f>Table3[[#This Row],[Residential Incentive Disbursements]]+Table3[[#This Row],[C&amp;I Incentive Disbursements]]</f>
        <v>105355.53</v>
      </c>
      <c r="G267" s="71">
        <f>Table3[[#This Row],[Incentive Disbursements]]/'1.) CLM Reference'!$B$5</f>
        <v>3.9926061497588192E-3</v>
      </c>
      <c r="H267" s="61">
        <v>101473.04399999999</v>
      </c>
      <c r="I267" s="62">
        <f>Table3[[#This Row],[CLM $ Collected ]]/'1.) CLM Reference'!$B$4</f>
        <v>3.3898765997273689E-3</v>
      </c>
      <c r="J267" s="63">
        <v>97397.33</v>
      </c>
      <c r="K267" s="62">
        <f>Table3[[#This Row],[Incentive Disbursements]]/'1.) CLM Reference'!$B$5</f>
        <v>3.9926061497588192E-3</v>
      </c>
      <c r="L267" s="61">
        <v>5408.55</v>
      </c>
      <c r="M267" s="72">
        <f>Table3[[#This Row],[CLM $ Collected ]]/'1.) CLM Reference'!$B$4</f>
        <v>3.3898765997273689E-3</v>
      </c>
      <c r="N267" s="63">
        <v>7958.2</v>
      </c>
      <c r="O267" s="73">
        <f>Table3[[#This Row],[Incentive Disbursements]]/'1.) CLM Reference'!$B$5</f>
        <v>3.9926061497588192E-3</v>
      </c>
    </row>
    <row r="268" spans="1:15" ht="17" thickBot="1">
      <c r="A268" s="69" t="s">
        <v>211</v>
      </c>
      <c r="B268" s="70" t="s">
        <v>152</v>
      </c>
      <c r="C268" s="102" t="s">
        <v>60</v>
      </c>
      <c r="D268" s="11">
        <f>Table3[[#This Row],[Residential CLM $ Collected]]+Table3[[#This Row],[Column1]]</f>
        <v>350.24400000000003</v>
      </c>
      <c r="E268" s="71">
        <f>Table3[[#This Row],[CLM $ Collected ]]/'1.) CLM Reference'!$B$4</f>
        <v>1.1108404126110927E-5</v>
      </c>
      <c r="F268" s="8">
        <f>Table3[[#This Row],[Residential Incentive Disbursements]]+Table3[[#This Row],[C&amp;I Incentive Disbursements]]</f>
        <v>0</v>
      </c>
      <c r="G268" s="71">
        <f>Table3[[#This Row],[Incentive Disbursements]]/'1.) CLM Reference'!$B$5</f>
        <v>0</v>
      </c>
      <c r="H268" s="61">
        <v>18.72</v>
      </c>
      <c r="I268" s="62">
        <f>Table3[[#This Row],[CLM $ Collected ]]/'1.) CLM Reference'!$B$4</f>
        <v>1.1108404126110927E-5</v>
      </c>
      <c r="J268" s="63">
        <v>0</v>
      </c>
      <c r="K268" s="62">
        <f>Table3[[#This Row],[Incentive Disbursements]]/'1.) CLM Reference'!$B$5</f>
        <v>0</v>
      </c>
      <c r="L268" s="61">
        <v>331.524</v>
      </c>
      <c r="M268" s="72">
        <f>Table3[[#This Row],[CLM $ Collected ]]/'1.) CLM Reference'!$B$4</f>
        <v>1.1108404126110927E-5</v>
      </c>
      <c r="N268" s="63">
        <v>0</v>
      </c>
      <c r="O268" s="73">
        <f>Table3[[#This Row],[Incentive Disbursements]]/'1.) CLM Reference'!$B$5</f>
        <v>0</v>
      </c>
    </row>
    <row r="269" spans="1:15" ht="17" thickBot="1">
      <c r="A269" s="69" t="s">
        <v>211</v>
      </c>
      <c r="B269" s="70" t="s">
        <v>210</v>
      </c>
      <c r="C269" s="102" t="s">
        <v>60</v>
      </c>
      <c r="D269" s="11">
        <f>Table3[[#This Row],[Residential CLM $ Collected]]+Table3[[#This Row],[Column1]]</f>
        <v>193540.94399999999</v>
      </c>
      <c r="E269" s="71">
        <f>Table3[[#This Row],[CLM $ Collected ]]/'1.) CLM Reference'!$B$4</f>
        <v>6.1383807314358083E-3</v>
      </c>
      <c r="F269" s="8">
        <f>Table3[[#This Row],[Residential Incentive Disbursements]]+Table3[[#This Row],[C&amp;I Incentive Disbursements]]</f>
        <v>177525.32</v>
      </c>
      <c r="G269" s="71">
        <f>Table3[[#This Row],[Incentive Disbursements]]/'1.) CLM Reference'!$B$5</f>
        <v>6.7275888068704347E-3</v>
      </c>
      <c r="H269" s="61">
        <v>144777.93</v>
      </c>
      <c r="I269" s="62">
        <f>Table3[[#This Row],[CLM $ Collected ]]/'1.) CLM Reference'!$B$4</f>
        <v>6.1383807314358083E-3</v>
      </c>
      <c r="J269" s="63">
        <v>170014.12</v>
      </c>
      <c r="K269" s="62">
        <f>Table3[[#This Row],[Incentive Disbursements]]/'1.) CLM Reference'!$B$5</f>
        <v>6.7275888068704347E-3</v>
      </c>
      <c r="L269" s="61">
        <v>48763.014000000003</v>
      </c>
      <c r="M269" s="72">
        <f>Table3[[#This Row],[CLM $ Collected ]]/'1.) CLM Reference'!$B$4</f>
        <v>6.1383807314358083E-3</v>
      </c>
      <c r="N269" s="63">
        <v>7511.2</v>
      </c>
      <c r="O269" s="73">
        <f>Table3[[#This Row],[Incentive Disbursements]]/'1.) CLM Reference'!$B$5</f>
        <v>6.7275888068704347E-3</v>
      </c>
    </row>
    <row r="270" spans="1:15" ht="17" thickBot="1">
      <c r="A270" s="69" t="s">
        <v>212</v>
      </c>
      <c r="B270" s="70" t="s">
        <v>213</v>
      </c>
      <c r="C270" s="102" t="s">
        <v>60</v>
      </c>
      <c r="D270" s="11">
        <f>Table3[[#This Row],[Residential CLM $ Collected]]+Table3[[#This Row],[Column1]]</f>
        <v>96991.368000000002</v>
      </c>
      <c r="E270" s="71">
        <f>Table3[[#This Row],[CLM $ Collected ]]/'1.) CLM Reference'!$B$4</f>
        <v>3.0761963445150899E-3</v>
      </c>
      <c r="F270" s="8">
        <f>Table3[[#This Row],[Residential Incentive Disbursements]]+Table3[[#This Row],[C&amp;I Incentive Disbursements]]</f>
        <v>144849.49</v>
      </c>
      <c r="G270" s="71">
        <f>Table3[[#This Row],[Incentive Disbursements]]/'1.) CLM Reference'!$B$5</f>
        <v>5.4892891200246296E-3</v>
      </c>
      <c r="H270" s="61">
        <v>68494.710000000006</v>
      </c>
      <c r="I270" s="62">
        <f>Table3[[#This Row],[CLM $ Collected ]]/'1.) CLM Reference'!$B$4</f>
        <v>3.0761963445150899E-3</v>
      </c>
      <c r="J270" s="63">
        <v>19861.77</v>
      </c>
      <c r="K270" s="62">
        <f>Table3[[#This Row],[Incentive Disbursements]]/'1.) CLM Reference'!$B$5</f>
        <v>5.4892891200246296E-3</v>
      </c>
      <c r="L270" s="61">
        <v>28496.657999999999</v>
      </c>
      <c r="M270" s="72">
        <f>Table3[[#This Row],[CLM $ Collected ]]/'1.) CLM Reference'!$B$4</f>
        <v>3.0761963445150899E-3</v>
      </c>
      <c r="N270" s="63">
        <v>124987.72</v>
      </c>
      <c r="O270" s="73">
        <f>Table3[[#This Row],[Incentive Disbursements]]/'1.) CLM Reference'!$B$5</f>
        <v>5.4892891200246296E-3</v>
      </c>
    </row>
    <row r="271" spans="1:15" ht="17" thickBot="1">
      <c r="A271" s="69" t="s">
        <v>212</v>
      </c>
      <c r="B271" s="70" t="s">
        <v>197</v>
      </c>
      <c r="C271" s="102" t="s">
        <v>60</v>
      </c>
      <c r="D271" s="11">
        <f>Table3[[#This Row],[Residential CLM $ Collected]]+Table3[[#This Row],[Column1]]</f>
        <v>165.846</v>
      </c>
      <c r="E271" s="71">
        <f>Table3[[#This Row],[CLM $ Collected ]]/'1.) CLM Reference'!$B$4</f>
        <v>5.2600027143905177E-6</v>
      </c>
      <c r="F271" s="8">
        <f>Table3[[#This Row],[Residential Incentive Disbursements]]+Table3[[#This Row],[C&amp;I Incentive Disbursements]]</f>
        <v>0</v>
      </c>
      <c r="G271" s="71">
        <f>Table3[[#This Row],[Incentive Disbursements]]/'1.) CLM Reference'!$B$5</f>
        <v>0</v>
      </c>
      <c r="H271" s="61">
        <v>0</v>
      </c>
      <c r="I271" s="62">
        <f>Table3[[#This Row],[CLM $ Collected ]]/'1.) CLM Reference'!$B$4</f>
        <v>5.2600027143905177E-6</v>
      </c>
      <c r="J271" s="63">
        <v>0</v>
      </c>
      <c r="K271" s="62">
        <f>Table3[[#This Row],[Incentive Disbursements]]/'1.) CLM Reference'!$B$5</f>
        <v>0</v>
      </c>
      <c r="L271" s="61">
        <v>165.846</v>
      </c>
      <c r="M271" s="72">
        <f>Table3[[#This Row],[CLM $ Collected ]]/'1.) CLM Reference'!$B$4</f>
        <v>5.2600027143905177E-6</v>
      </c>
      <c r="N271" s="63">
        <v>0</v>
      </c>
      <c r="O271" s="73">
        <f>Table3[[#This Row],[Incentive Disbursements]]/'1.) CLM Reference'!$B$5</f>
        <v>0</v>
      </c>
    </row>
    <row r="272" spans="1:15" ht="17" thickBot="1">
      <c r="A272" s="69" t="s">
        <v>214</v>
      </c>
      <c r="B272" s="70" t="s">
        <v>213</v>
      </c>
      <c r="C272" s="102" t="s">
        <v>60</v>
      </c>
      <c r="D272" s="11">
        <f>Table3[[#This Row],[Residential CLM $ Collected]]+Table3[[#This Row],[Column1]]</f>
        <v>67132.116000000009</v>
      </c>
      <c r="E272" s="71">
        <f>Table3[[#This Row],[CLM $ Collected ]]/'1.) CLM Reference'!$B$4</f>
        <v>2.1291747306704965E-3</v>
      </c>
      <c r="F272" s="8">
        <f>Table3[[#This Row],[Residential Incentive Disbursements]]+Table3[[#This Row],[C&amp;I Incentive Disbursements]]</f>
        <v>50219.91</v>
      </c>
      <c r="G272" s="71">
        <f>Table3[[#This Row],[Incentive Disbursements]]/'1.) CLM Reference'!$B$5</f>
        <v>1.9031589657072052E-3</v>
      </c>
      <c r="H272" s="61">
        <v>57974.898000000001</v>
      </c>
      <c r="I272" s="62">
        <f>Table3[[#This Row],[CLM $ Collected ]]/'1.) CLM Reference'!$B$4</f>
        <v>2.1291747306704965E-3</v>
      </c>
      <c r="J272" s="63">
        <v>26082.69</v>
      </c>
      <c r="K272" s="62">
        <f>Table3[[#This Row],[Incentive Disbursements]]/'1.) CLM Reference'!$B$5</f>
        <v>1.9031589657072052E-3</v>
      </c>
      <c r="L272" s="61">
        <v>9157.2180000000008</v>
      </c>
      <c r="M272" s="72">
        <f>Table3[[#This Row],[CLM $ Collected ]]/'1.) CLM Reference'!$B$4</f>
        <v>2.1291747306704965E-3</v>
      </c>
      <c r="N272" s="63">
        <v>24137.22</v>
      </c>
      <c r="O272" s="73">
        <f>Table3[[#This Row],[Incentive Disbursements]]/'1.) CLM Reference'!$B$5</f>
        <v>1.9031589657072052E-3</v>
      </c>
    </row>
    <row r="273" spans="1:15" ht="17" thickBot="1">
      <c r="A273" s="69" t="s">
        <v>214</v>
      </c>
      <c r="B273" s="70" t="s">
        <v>197</v>
      </c>
      <c r="C273" s="102" t="s">
        <v>60</v>
      </c>
      <c r="D273" s="11">
        <f>Table3[[#This Row],[Residential CLM $ Collected]]+Table3[[#This Row],[Column1]]</f>
        <v>126.432</v>
      </c>
      <c r="E273" s="71">
        <f>Table3[[#This Row],[CLM $ Collected ]]/'1.) CLM Reference'!$B$4</f>
        <v>4.009940928245613E-6</v>
      </c>
      <c r="F273" s="8">
        <f>Table3[[#This Row],[Residential Incentive Disbursements]]+Table3[[#This Row],[C&amp;I Incentive Disbursements]]</f>
        <v>0</v>
      </c>
      <c r="G273" s="71">
        <f>Table3[[#This Row],[Incentive Disbursements]]/'1.) CLM Reference'!$B$5</f>
        <v>0</v>
      </c>
      <c r="H273" s="61">
        <v>0</v>
      </c>
      <c r="I273" s="62">
        <f>Table3[[#This Row],[CLM $ Collected ]]/'1.) CLM Reference'!$B$4</f>
        <v>4.009940928245613E-6</v>
      </c>
      <c r="J273" s="63">
        <v>0</v>
      </c>
      <c r="K273" s="62">
        <f>Table3[[#This Row],[Incentive Disbursements]]/'1.) CLM Reference'!$B$5</f>
        <v>0</v>
      </c>
      <c r="L273" s="61">
        <v>126.432</v>
      </c>
      <c r="M273" s="72">
        <f>Table3[[#This Row],[CLM $ Collected ]]/'1.) CLM Reference'!$B$4</f>
        <v>4.009940928245613E-6</v>
      </c>
      <c r="N273" s="63">
        <v>0</v>
      </c>
      <c r="O273" s="73">
        <f>Table3[[#This Row],[Incentive Disbursements]]/'1.) CLM Reference'!$B$5</f>
        <v>0</v>
      </c>
    </row>
    <row r="274" spans="1:15" ht="17" thickBot="1">
      <c r="A274" s="69" t="s">
        <v>215</v>
      </c>
      <c r="B274" s="70" t="s">
        <v>213</v>
      </c>
      <c r="C274" s="102" t="s">
        <v>60</v>
      </c>
      <c r="D274" s="11">
        <f>Table3[[#This Row],[Residential CLM $ Collected]]+Table3[[#This Row],[Column1]]</f>
        <v>55623.528000000006</v>
      </c>
      <c r="E274" s="71">
        <f>Table3[[#This Row],[CLM $ Collected ]]/'1.) CLM Reference'!$B$4</f>
        <v>1.7641662039722212E-3</v>
      </c>
      <c r="F274" s="8">
        <f>Table3[[#This Row],[Residential Incentive Disbursements]]+Table3[[#This Row],[C&amp;I Incentive Disbursements]]</f>
        <v>45222.15</v>
      </c>
      <c r="G274" s="71">
        <f>Table3[[#This Row],[Incentive Disbursements]]/'1.) CLM Reference'!$B$5</f>
        <v>1.7137613392986186E-3</v>
      </c>
      <c r="H274" s="61">
        <v>42114.546000000002</v>
      </c>
      <c r="I274" s="62">
        <f>Table3[[#This Row],[CLM $ Collected ]]/'1.) CLM Reference'!$B$4</f>
        <v>1.7641662039722212E-3</v>
      </c>
      <c r="J274" s="63">
        <v>39572.15</v>
      </c>
      <c r="K274" s="62">
        <f>Table3[[#This Row],[Incentive Disbursements]]/'1.) CLM Reference'!$B$5</f>
        <v>1.7137613392986186E-3</v>
      </c>
      <c r="L274" s="61">
        <v>13508.982</v>
      </c>
      <c r="M274" s="72">
        <f>Table3[[#This Row],[CLM $ Collected ]]/'1.) CLM Reference'!$B$4</f>
        <v>1.7641662039722212E-3</v>
      </c>
      <c r="N274" s="63">
        <v>5650</v>
      </c>
      <c r="O274" s="73">
        <f>Table3[[#This Row],[Incentive Disbursements]]/'1.) CLM Reference'!$B$5</f>
        <v>1.7137613392986186E-3</v>
      </c>
    </row>
    <row r="275" spans="1:15" ht="17" thickBot="1">
      <c r="A275" s="69" t="s">
        <v>216</v>
      </c>
      <c r="B275" s="70" t="s">
        <v>213</v>
      </c>
      <c r="C275" s="102" t="s">
        <v>60</v>
      </c>
      <c r="D275" s="11">
        <f>Table3[[#This Row],[Residential CLM $ Collected]]+Table3[[#This Row],[Column1]]</f>
        <v>116019.97199999999</v>
      </c>
      <c r="E275" s="71">
        <f>Table3[[#This Row],[CLM $ Collected ]]/'1.) CLM Reference'!$B$4</f>
        <v>3.679711103333887E-3</v>
      </c>
      <c r="F275" s="8">
        <f>Table3[[#This Row],[Residential Incentive Disbursements]]+Table3[[#This Row],[C&amp;I Incentive Disbursements]]</f>
        <v>250843.82</v>
      </c>
      <c r="G275" s="71">
        <f>Table3[[#This Row],[Incentive Disbursements]]/'1.) CLM Reference'!$B$5</f>
        <v>9.5061035558455659E-3</v>
      </c>
      <c r="H275" s="61">
        <v>94184.73</v>
      </c>
      <c r="I275" s="62">
        <f>Table3[[#This Row],[CLM $ Collected ]]/'1.) CLM Reference'!$B$4</f>
        <v>3.679711103333887E-3</v>
      </c>
      <c r="J275" s="63">
        <v>54130.22</v>
      </c>
      <c r="K275" s="62">
        <f>Table3[[#This Row],[Incentive Disbursements]]/'1.) CLM Reference'!$B$5</f>
        <v>9.5061035558455659E-3</v>
      </c>
      <c r="L275" s="61">
        <v>21835.241999999998</v>
      </c>
      <c r="M275" s="72">
        <f>Table3[[#This Row],[CLM $ Collected ]]/'1.) CLM Reference'!$B$4</f>
        <v>3.679711103333887E-3</v>
      </c>
      <c r="N275" s="63">
        <v>196713.60000000001</v>
      </c>
      <c r="O275" s="73">
        <f>Table3[[#This Row],[Incentive Disbursements]]/'1.) CLM Reference'!$B$5</f>
        <v>9.5061035558455659E-3</v>
      </c>
    </row>
    <row r="276" spans="1:15" ht="17" thickBot="1">
      <c r="A276" s="69" t="s">
        <v>216</v>
      </c>
      <c r="B276" s="70" t="s">
        <v>152</v>
      </c>
      <c r="C276" s="102" t="s">
        <v>60</v>
      </c>
      <c r="D276" s="11">
        <f>Table3[[#This Row],[Residential CLM $ Collected]]+Table3[[#This Row],[Column1]]</f>
        <v>2779.6259999999997</v>
      </c>
      <c r="E276" s="71">
        <f>Table3[[#This Row],[CLM $ Collected ]]/'1.) CLM Reference'!$B$4</f>
        <v>8.8159137422611668E-5</v>
      </c>
      <c r="F276" s="8">
        <f>Table3[[#This Row],[Residential Incentive Disbursements]]+Table3[[#This Row],[C&amp;I Incentive Disbursements]]</f>
        <v>0</v>
      </c>
      <c r="G276" s="71">
        <f>Table3[[#This Row],[Incentive Disbursements]]/'1.) CLM Reference'!$B$5</f>
        <v>0</v>
      </c>
      <c r="H276" s="61">
        <v>3.1379999999999999</v>
      </c>
      <c r="I276" s="62">
        <f>Table3[[#This Row],[CLM $ Collected ]]/'1.) CLM Reference'!$B$4</f>
        <v>8.8159137422611668E-5</v>
      </c>
      <c r="J276" s="63">
        <v>0</v>
      </c>
      <c r="K276" s="62">
        <f>Table3[[#This Row],[Incentive Disbursements]]/'1.) CLM Reference'!$B$5</f>
        <v>0</v>
      </c>
      <c r="L276" s="61">
        <v>2776.4879999999998</v>
      </c>
      <c r="M276" s="72">
        <f>Table3[[#This Row],[CLM $ Collected ]]/'1.) CLM Reference'!$B$4</f>
        <v>8.8159137422611668E-5</v>
      </c>
      <c r="N276" s="63">
        <v>0</v>
      </c>
      <c r="O276" s="73">
        <f>Table3[[#This Row],[Incentive Disbursements]]/'1.) CLM Reference'!$B$5</f>
        <v>0</v>
      </c>
    </row>
    <row r="277" spans="1:15" ht="17" thickBot="1">
      <c r="A277" s="69" t="s">
        <v>217</v>
      </c>
      <c r="B277" s="70" t="s">
        <v>213</v>
      </c>
      <c r="C277" s="102" t="s">
        <v>76</v>
      </c>
      <c r="D277" s="11">
        <f>Table3[[#This Row],[Residential CLM $ Collected]]+Table3[[#This Row],[Column1]]</f>
        <v>118530.84</v>
      </c>
      <c r="E277" s="71">
        <f>Table3[[#This Row],[CLM $ Collected ]]/'1.) CLM Reference'!$B$4</f>
        <v>3.7593462618271656E-3</v>
      </c>
      <c r="F277" s="8">
        <f>Table3[[#This Row],[Residential Incentive Disbursements]]+Table3[[#This Row],[C&amp;I Incentive Disbursements]]</f>
        <v>68013.33</v>
      </c>
      <c r="G277" s="71">
        <f>Table3[[#This Row],[Incentive Disbursements]]/'1.) CLM Reference'!$B$5</f>
        <v>2.5774673586054378E-3</v>
      </c>
      <c r="H277" s="61">
        <v>76329.546000000002</v>
      </c>
      <c r="I277" s="62">
        <f>Table3[[#This Row],[CLM $ Collected ]]/'1.) CLM Reference'!$B$4</f>
        <v>3.7593462618271656E-3</v>
      </c>
      <c r="J277" s="63">
        <v>46838.33</v>
      </c>
      <c r="K277" s="62">
        <f>Table3[[#This Row],[Incentive Disbursements]]/'1.) CLM Reference'!$B$5</f>
        <v>2.5774673586054378E-3</v>
      </c>
      <c r="L277" s="61">
        <v>42201.294000000002</v>
      </c>
      <c r="M277" s="72">
        <f>Table3[[#This Row],[CLM $ Collected ]]/'1.) CLM Reference'!$B$4</f>
        <v>3.7593462618271656E-3</v>
      </c>
      <c r="N277" s="63">
        <v>21175</v>
      </c>
      <c r="O277" s="73">
        <f>Table3[[#This Row],[Incentive Disbursements]]/'1.) CLM Reference'!$B$5</f>
        <v>2.5774673586054378E-3</v>
      </c>
    </row>
    <row r="278" spans="1:15" ht="17" thickBot="1">
      <c r="A278" s="69" t="s">
        <v>217</v>
      </c>
      <c r="B278" s="70" t="s">
        <v>152</v>
      </c>
      <c r="C278" s="102" t="s">
        <v>76</v>
      </c>
      <c r="D278" s="11">
        <f>Table3[[#This Row],[Residential CLM $ Collected]]+Table3[[#This Row],[Column1]]</f>
        <v>1371.3420000000001</v>
      </c>
      <c r="E278" s="71">
        <f>Table3[[#This Row],[CLM $ Collected ]]/'1.) CLM Reference'!$B$4</f>
        <v>4.3493739025105955E-5</v>
      </c>
      <c r="F278" s="8">
        <f>Table3[[#This Row],[Residential Incentive Disbursements]]+Table3[[#This Row],[C&amp;I Incentive Disbursements]]</f>
        <v>0</v>
      </c>
      <c r="G278" s="71">
        <f>Table3[[#This Row],[Incentive Disbursements]]/'1.) CLM Reference'!$B$5</f>
        <v>0</v>
      </c>
      <c r="H278" s="61">
        <v>766.21799999999996</v>
      </c>
      <c r="I278" s="62">
        <f>Table3[[#This Row],[CLM $ Collected ]]/'1.) CLM Reference'!$B$4</f>
        <v>4.3493739025105955E-5</v>
      </c>
      <c r="J278" s="63">
        <v>0</v>
      </c>
      <c r="K278" s="62">
        <f>Table3[[#This Row],[Incentive Disbursements]]/'1.) CLM Reference'!$B$5</f>
        <v>0</v>
      </c>
      <c r="L278" s="61">
        <v>605.12400000000002</v>
      </c>
      <c r="M278" s="72">
        <f>Table3[[#This Row],[CLM $ Collected ]]/'1.) CLM Reference'!$B$4</f>
        <v>4.3493739025105955E-5</v>
      </c>
      <c r="N278" s="63">
        <v>0</v>
      </c>
      <c r="O278" s="73">
        <f>Table3[[#This Row],[Incentive Disbursements]]/'1.) CLM Reference'!$B$5</f>
        <v>0</v>
      </c>
    </row>
    <row r="279" spans="1:15" ht="17" thickBot="1">
      <c r="A279" s="69" t="s">
        <v>218</v>
      </c>
      <c r="B279" s="70" t="s">
        <v>213</v>
      </c>
      <c r="C279" s="102" t="s">
        <v>60</v>
      </c>
      <c r="D279" s="11">
        <f>Table3[[#This Row],[Residential CLM $ Collected]]+Table3[[#This Row],[Column1]]</f>
        <v>152247.41999999998</v>
      </c>
      <c r="E279" s="71">
        <f>Table3[[#This Row],[CLM $ Collected ]]/'1.) CLM Reference'!$B$4</f>
        <v>4.8287076110304326E-3</v>
      </c>
      <c r="F279" s="8">
        <f>Table3[[#This Row],[Residential Incentive Disbursements]]+Table3[[#This Row],[C&amp;I Incentive Disbursements]]</f>
        <v>83800.260000000009</v>
      </c>
      <c r="G279" s="71">
        <f>Table3[[#This Row],[Incentive Disbursements]]/'1.) CLM Reference'!$B$5</f>
        <v>3.175736797369706E-3</v>
      </c>
      <c r="H279" s="61">
        <v>99559.487999999998</v>
      </c>
      <c r="I279" s="62">
        <f>Table3[[#This Row],[CLM $ Collected ]]/'1.) CLM Reference'!$B$4</f>
        <v>4.8287076110304326E-3</v>
      </c>
      <c r="J279" s="63">
        <v>42762.78</v>
      </c>
      <c r="K279" s="62">
        <f>Table3[[#This Row],[Incentive Disbursements]]/'1.) CLM Reference'!$B$5</f>
        <v>3.175736797369706E-3</v>
      </c>
      <c r="L279" s="61">
        <v>52687.932000000001</v>
      </c>
      <c r="M279" s="72">
        <f>Table3[[#This Row],[CLM $ Collected ]]/'1.) CLM Reference'!$B$4</f>
        <v>4.8287076110304326E-3</v>
      </c>
      <c r="N279" s="63">
        <v>41037.480000000003</v>
      </c>
      <c r="O279" s="73">
        <f>Table3[[#This Row],[Incentive Disbursements]]/'1.) CLM Reference'!$B$5</f>
        <v>3.175736797369706E-3</v>
      </c>
    </row>
    <row r="280" spans="1:15" ht="17" thickBot="1">
      <c r="A280" s="69" t="s">
        <v>219</v>
      </c>
      <c r="B280" s="70" t="s">
        <v>213</v>
      </c>
      <c r="C280" s="102" t="s">
        <v>60</v>
      </c>
      <c r="D280" s="11">
        <f>Table3[[#This Row],[Residential CLM $ Collected]]+Table3[[#This Row],[Column1]]</f>
        <v>78155.7</v>
      </c>
      <c r="E280" s="71">
        <f>Table3[[#This Row],[CLM $ Collected ]]/'1.) CLM Reference'!$B$4</f>
        <v>2.4788007799108266E-3</v>
      </c>
      <c r="F280" s="8">
        <f>Table3[[#This Row],[Residential Incentive Disbursements]]+Table3[[#This Row],[C&amp;I Incentive Disbursements]]</f>
        <v>143985.89000000001</v>
      </c>
      <c r="G280" s="71">
        <f>Table3[[#This Row],[Incentive Disbursements]]/'1.) CLM Reference'!$B$5</f>
        <v>5.4565617001072165E-3</v>
      </c>
      <c r="H280" s="61">
        <v>74163.305999999997</v>
      </c>
      <c r="I280" s="62">
        <f>Table3[[#This Row],[CLM $ Collected ]]/'1.) CLM Reference'!$B$4</f>
        <v>2.4788007799108266E-3</v>
      </c>
      <c r="J280" s="63">
        <v>143985.89000000001</v>
      </c>
      <c r="K280" s="62">
        <f>Table3[[#This Row],[Incentive Disbursements]]/'1.) CLM Reference'!$B$5</f>
        <v>5.4565617001072165E-3</v>
      </c>
      <c r="L280" s="61">
        <v>3992.3939999999998</v>
      </c>
      <c r="M280" s="72">
        <f>Table3[[#This Row],[CLM $ Collected ]]/'1.) CLM Reference'!$B$4</f>
        <v>2.4788007799108266E-3</v>
      </c>
      <c r="N280" s="63">
        <v>0</v>
      </c>
      <c r="O280" s="73">
        <f>Table3[[#This Row],[Incentive Disbursements]]/'1.) CLM Reference'!$B$5</f>
        <v>5.4565617001072165E-3</v>
      </c>
    </row>
    <row r="281" spans="1:15" ht="17" thickBot="1">
      <c r="A281" s="69" t="s">
        <v>219</v>
      </c>
      <c r="B281" s="70" t="s">
        <v>152</v>
      </c>
      <c r="C281" s="102" t="s">
        <v>60</v>
      </c>
      <c r="D281" s="11">
        <f>Table3[[#This Row],[Residential CLM $ Collected]]+Table3[[#This Row],[Column1]]</f>
        <v>8.9879999999999995</v>
      </c>
      <c r="E281" s="71">
        <f>Table3[[#This Row],[CLM $ Collected ]]/'1.) CLM Reference'!$B$4</f>
        <v>2.8506508686939675E-7</v>
      </c>
      <c r="F281" s="8">
        <f>Table3[[#This Row],[Residential Incentive Disbursements]]+Table3[[#This Row],[C&amp;I Incentive Disbursements]]</f>
        <v>0</v>
      </c>
      <c r="G281" s="71">
        <f>Table3[[#This Row],[Incentive Disbursements]]/'1.) CLM Reference'!$B$5</f>
        <v>0</v>
      </c>
      <c r="H281" s="61">
        <v>0</v>
      </c>
      <c r="I281" s="62">
        <f>Table3[[#This Row],[CLM $ Collected ]]/'1.) CLM Reference'!$B$4</f>
        <v>2.8506508686939675E-7</v>
      </c>
      <c r="J281" s="63">
        <v>0</v>
      </c>
      <c r="K281" s="62">
        <f>Table3[[#This Row],[Incentive Disbursements]]/'1.) CLM Reference'!$B$5</f>
        <v>0</v>
      </c>
      <c r="L281" s="61">
        <v>8.9879999999999995</v>
      </c>
      <c r="M281" s="72">
        <f>Table3[[#This Row],[CLM $ Collected ]]/'1.) CLM Reference'!$B$4</f>
        <v>2.8506508686939675E-7</v>
      </c>
      <c r="N281" s="63">
        <v>0</v>
      </c>
      <c r="O281" s="73">
        <f>Table3[[#This Row],[Incentive Disbursements]]/'1.) CLM Reference'!$B$5</f>
        <v>0</v>
      </c>
    </row>
    <row r="282" spans="1:15" ht="17" thickBot="1">
      <c r="A282" s="69" t="s">
        <v>220</v>
      </c>
      <c r="B282" s="70" t="s">
        <v>213</v>
      </c>
      <c r="C282" s="102" t="s">
        <v>60</v>
      </c>
      <c r="D282" s="11">
        <f>Table3[[#This Row],[Residential CLM $ Collected]]+Table3[[#This Row],[Column1]]</f>
        <v>157906.45199999999</v>
      </c>
      <c r="E282" s="71">
        <f>Table3[[#This Row],[CLM $ Collected ]]/'1.) CLM Reference'!$B$4</f>
        <v>5.0081905269935721E-3</v>
      </c>
      <c r="F282" s="8">
        <f>Table3[[#This Row],[Residential Incentive Disbursements]]+Table3[[#This Row],[C&amp;I Incentive Disbursements]]</f>
        <v>36458.47</v>
      </c>
      <c r="G282" s="71">
        <f>Table3[[#This Row],[Incentive Disbursements]]/'1.) CLM Reference'!$B$5</f>
        <v>1.3816485146322876E-3</v>
      </c>
      <c r="H282" s="61">
        <v>89610.138000000006</v>
      </c>
      <c r="I282" s="62">
        <f>Table3[[#This Row],[CLM $ Collected ]]/'1.) CLM Reference'!$B$4</f>
        <v>5.0081905269935721E-3</v>
      </c>
      <c r="J282" s="63">
        <v>25840.49</v>
      </c>
      <c r="K282" s="62">
        <f>Table3[[#This Row],[Incentive Disbursements]]/'1.) CLM Reference'!$B$5</f>
        <v>1.3816485146322876E-3</v>
      </c>
      <c r="L282" s="61">
        <v>68296.313999999998</v>
      </c>
      <c r="M282" s="72">
        <f>Table3[[#This Row],[CLM $ Collected ]]/'1.) CLM Reference'!$B$4</f>
        <v>5.0081905269935721E-3</v>
      </c>
      <c r="N282" s="63">
        <v>10617.98</v>
      </c>
      <c r="O282" s="73">
        <f>Table3[[#This Row],[Incentive Disbursements]]/'1.) CLM Reference'!$B$5</f>
        <v>1.3816485146322876E-3</v>
      </c>
    </row>
    <row r="283" spans="1:15" ht="17" thickBot="1">
      <c r="A283" s="69" t="s">
        <v>221</v>
      </c>
      <c r="B283" s="70" t="s">
        <v>213</v>
      </c>
      <c r="C283" s="102" t="s">
        <v>60</v>
      </c>
      <c r="D283" s="11">
        <f>Table3[[#This Row],[Residential CLM $ Collected]]+Table3[[#This Row],[Column1]]</f>
        <v>92978.963999999993</v>
      </c>
      <c r="E283" s="71">
        <f>Table3[[#This Row],[CLM $ Collected ]]/'1.) CLM Reference'!$B$4</f>
        <v>2.9489381897737552E-3</v>
      </c>
      <c r="F283" s="8">
        <f>Table3[[#This Row],[Residential Incentive Disbursements]]+Table3[[#This Row],[C&amp;I Incentive Disbursements]]</f>
        <v>120352.87</v>
      </c>
      <c r="G283" s="71">
        <f>Table3[[#This Row],[Incentive Disbursements]]/'1.) CLM Reference'!$B$5</f>
        <v>4.5609528887864135E-3</v>
      </c>
      <c r="H283" s="61">
        <v>87222.521999999997</v>
      </c>
      <c r="I283" s="62">
        <f>Table3[[#This Row],[CLM $ Collected ]]/'1.) CLM Reference'!$B$4</f>
        <v>2.9489381897737552E-3</v>
      </c>
      <c r="J283" s="63">
        <v>120167.87</v>
      </c>
      <c r="K283" s="62">
        <f>Table3[[#This Row],[Incentive Disbursements]]/'1.) CLM Reference'!$B$5</f>
        <v>4.5609528887864135E-3</v>
      </c>
      <c r="L283" s="61">
        <v>5756.442</v>
      </c>
      <c r="M283" s="72">
        <f>Table3[[#This Row],[CLM $ Collected ]]/'1.) CLM Reference'!$B$4</f>
        <v>2.9489381897737552E-3</v>
      </c>
      <c r="N283" s="63">
        <v>185</v>
      </c>
      <c r="O283" s="73">
        <f>Table3[[#This Row],[Incentive Disbursements]]/'1.) CLM Reference'!$B$5</f>
        <v>4.5609528887864135E-3</v>
      </c>
    </row>
    <row r="284" spans="1:15" ht="17" thickBot="1">
      <c r="A284" s="69" t="s">
        <v>221</v>
      </c>
      <c r="B284" s="70" t="s">
        <v>152</v>
      </c>
      <c r="C284" s="102" t="s">
        <v>60</v>
      </c>
      <c r="D284" s="11">
        <f>Table3[[#This Row],[Residential CLM $ Collected]]+Table3[[#This Row],[Column1]]</f>
        <v>214.82400000000001</v>
      </c>
      <c r="E284" s="71">
        <f>Table3[[#This Row],[CLM $ Collected ]]/'1.) CLM Reference'!$B$4</f>
        <v>6.8133981109959159E-6</v>
      </c>
      <c r="F284" s="8">
        <f>Table3[[#This Row],[Residential Incentive Disbursements]]+Table3[[#This Row],[C&amp;I Incentive Disbursements]]</f>
        <v>0</v>
      </c>
      <c r="G284" s="71">
        <f>Table3[[#This Row],[Incentive Disbursements]]/'1.) CLM Reference'!$B$5</f>
        <v>0</v>
      </c>
      <c r="H284" s="61">
        <v>0</v>
      </c>
      <c r="I284" s="62">
        <f>Table3[[#This Row],[CLM $ Collected ]]/'1.) CLM Reference'!$B$4</f>
        <v>6.8133981109959159E-6</v>
      </c>
      <c r="J284" s="63">
        <v>0</v>
      </c>
      <c r="K284" s="62">
        <f>Table3[[#This Row],[Incentive Disbursements]]/'1.) CLM Reference'!$B$5</f>
        <v>0</v>
      </c>
      <c r="L284" s="61">
        <v>214.82400000000001</v>
      </c>
      <c r="M284" s="72">
        <f>Table3[[#This Row],[CLM $ Collected ]]/'1.) CLM Reference'!$B$4</f>
        <v>6.8133981109959159E-6</v>
      </c>
      <c r="N284" s="63">
        <v>0</v>
      </c>
      <c r="O284" s="73">
        <f>Table3[[#This Row],[Incentive Disbursements]]/'1.) CLM Reference'!$B$5</f>
        <v>0</v>
      </c>
    </row>
    <row r="285" spans="1:15" ht="17" thickBot="1">
      <c r="A285" s="69" t="s">
        <v>222</v>
      </c>
      <c r="B285" s="70" t="s">
        <v>213</v>
      </c>
      <c r="C285" s="102" t="s">
        <v>60</v>
      </c>
      <c r="D285" s="11">
        <f>Table3[[#This Row],[Residential CLM $ Collected]]+Table3[[#This Row],[Column1]]</f>
        <v>231558.234</v>
      </c>
      <c r="E285" s="71">
        <f>Table3[[#This Row],[CLM $ Collected ]]/'1.) CLM Reference'!$B$4</f>
        <v>7.3441442023291165E-3</v>
      </c>
      <c r="F285" s="8">
        <f>Table3[[#This Row],[Residential Incentive Disbursements]]+Table3[[#This Row],[C&amp;I Incentive Disbursements]]</f>
        <v>203007.94</v>
      </c>
      <c r="G285" s="71">
        <f>Table3[[#This Row],[Incentive Disbursements]]/'1.) CLM Reference'!$B$5</f>
        <v>7.6932909899828641E-3</v>
      </c>
      <c r="H285" s="61">
        <v>167198.20800000001</v>
      </c>
      <c r="I285" s="62">
        <f>Table3[[#This Row],[CLM $ Collected ]]/'1.) CLM Reference'!$B$4</f>
        <v>7.3441442023291165E-3</v>
      </c>
      <c r="J285" s="63">
        <v>130894.37</v>
      </c>
      <c r="K285" s="62">
        <f>Table3[[#This Row],[Incentive Disbursements]]/'1.) CLM Reference'!$B$5</f>
        <v>7.6932909899828641E-3</v>
      </c>
      <c r="L285" s="61">
        <v>64360.025999999998</v>
      </c>
      <c r="M285" s="72">
        <f>Table3[[#This Row],[CLM $ Collected ]]/'1.) CLM Reference'!$B$4</f>
        <v>7.3441442023291165E-3</v>
      </c>
      <c r="N285" s="63">
        <v>72113.570000000007</v>
      </c>
      <c r="O285" s="73">
        <f>Table3[[#This Row],[Incentive Disbursements]]/'1.) CLM Reference'!$B$5</f>
        <v>7.6932909899828641E-3</v>
      </c>
    </row>
    <row r="286" spans="1:15" ht="17" thickBot="1">
      <c r="A286" s="69" t="s">
        <v>223</v>
      </c>
      <c r="B286" s="70" t="s">
        <v>213</v>
      </c>
      <c r="C286" s="102" t="s">
        <v>60</v>
      </c>
      <c r="D286" s="11">
        <f>Table3[[#This Row],[Residential CLM $ Collected]]+Table3[[#This Row],[Column1]]</f>
        <v>183399.984</v>
      </c>
      <c r="E286" s="71">
        <f>Table3[[#This Row],[CLM $ Collected ]]/'1.) CLM Reference'!$B$4</f>
        <v>5.8167481498449013E-3</v>
      </c>
      <c r="F286" s="8">
        <f>Table3[[#This Row],[Residential Incentive Disbursements]]+Table3[[#This Row],[C&amp;I Incentive Disbursements]]</f>
        <v>137465.47999999998</v>
      </c>
      <c r="G286" s="71">
        <f>Table3[[#This Row],[Incentive Disbursements]]/'1.) CLM Reference'!$B$5</f>
        <v>5.2094609635350685E-3</v>
      </c>
      <c r="H286" s="61">
        <v>127058.946</v>
      </c>
      <c r="I286" s="62">
        <f>Table3[[#This Row],[CLM $ Collected ]]/'1.) CLM Reference'!$B$4</f>
        <v>5.8167481498449013E-3</v>
      </c>
      <c r="J286" s="63">
        <v>45895.06</v>
      </c>
      <c r="K286" s="62">
        <f>Table3[[#This Row],[Incentive Disbursements]]/'1.) CLM Reference'!$B$5</f>
        <v>5.2094609635350685E-3</v>
      </c>
      <c r="L286" s="61">
        <v>56341.038</v>
      </c>
      <c r="M286" s="72">
        <f>Table3[[#This Row],[CLM $ Collected ]]/'1.) CLM Reference'!$B$4</f>
        <v>5.8167481498449013E-3</v>
      </c>
      <c r="N286" s="63">
        <v>91570.42</v>
      </c>
      <c r="O286" s="73">
        <f>Table3[[#This Row],[Incentive Disbursements]]/'1.) CLM Reference'!$B$5</f>
        <v>5.2094609635350685E-3</v>
      </c>
    </row>
    <row r="287" spans="1:15" ht="17" thickBot="1">
      <c r="A287" s="69" t="s">
        <v>224</v>
      </c>
      <c r="B287" s="70" t="s">
        <v>213</v>
      </c>
      <c r="C287" s="102" t="s">
        <v>60</v>
      </c>
      <c r="D287" s="11">
        <f>Table3[[#This Row],[Residential CLM $ Collected]]+Table3[[#This Row],[Column1]]</f>
        <v>143535.88200000001</v>
      </c>
      <c r="E287" s="71">
        <f>Table3[[#This Row],[CLM $ Collected ]]/'1.) CLM Reference'!$B$4</f>
        <v>4.5524108445934002E-3</v>
      </c>
      <c r="F287" s="8">
        <f>Table3[[#This Row],[Residential Incentive Disbursements]]+Table3[[#This Row],[C&amp;I Incentive Disbursements]]</f>
        <v>146250.27000000002</v>
      </c>
      <c r="G287" s="71">
        <f>Table3[[#This Row],[Incentive Disbursements]]/'1.) CLM Reference'!$B$5</f>
        <v>5.5423737833779369E-3</v>
      </c>
      <c r="H287" s="61">
        <v>103141.008</v>
      </c>
      <c r="I287" s="62">
        <f>Table3[[#This Row],[CLM $ Collected ]]/'1.) CLM Reference'!$B$4</f>
        <v>4.5524108445934002E-3</v>
      </c>
      <c r="J287" s="63">
        <v>100989.63</v>
      </c>
      <c r="K287" s="62">
        <f>Table3[[#This Row],[Incentive Disbursements]]/'1.) CLM Reference'!$B$5</f>
        <v>5.5423737833779369E-3</v>
      </c>
      <c r="L287" s="61">
        <v>40394.874000000003</v>
      </c>
      <c r="M287" s="72">
        <f>Table3[[#This Row],[CLM $ Collected ]]/'1.) CLM Reference'!$B$4</f>
        <v>4.5524108445934002E-3</v>
      </c>
      <c r="N287" s="63">
        <v>45260.639999999999</v>
      </c>
      <c r="O287" s="73">
        <f>Table3[[#This Row],[Incentive Disbursements]]/'1.) CLM Reference'!$B$5</f>
        <v>5.5423737833779369E-3</v>
      </c>
    </row>
    <row r="288" spans="1:15" ht="17" thickBot="1">
      <c r="A288" s="69" t="s">
        <v>224</v>
      </c>
      <c r="B288" s="70" t="s">
        <v>152</v>
      </c>
      <c r="C288" s="102" t="s">
        <v>60</v>
      </c>
      <c r="D288" s="11">
        <f>Table3[[#This Row],[Residential CLM $ Collected]]+Table3[[#This Row],[Column1]]</f>
        <v>116.97</v>
      </c>
      <c r="E288" s="71">
        <f>Table3[[#This Row],[CLM $ Collected ]]/'1.) CLM Reference'!$B$4</f>
        <v>3.7098423688377101E-6</v>
      </c>
      <c r="F288" s="8">
        <f>Table3[[#This Row],[Residential Incentive Disbursements]]+Table3[[#This Row],[C&amp;I Incentive Disbursements]]</f>
        <v>0</v>
      </c>
      <c r="G288" s="71">
        <f>Table3[[#This Row],[Incentive Disbursements]]/'1.) CLM Reference'!$B$5</f>
        <v>0</v>
      </c>
      <c r="H288" s="61">
        <v>0</v>
      </c>
      <c r="I288" s="62">
        <f>Table3[[#This Row],[CLM $ Collected ]]/'1.) CLM Reference'!$B$4</f>
        <v>3.7098423688377101E-6</v>
      </c>
      <c r="J288" s="63">
        <v>0</v>
      </c>
      <c r="K288" s="62">
        <f>Table3[[#This Row],[Incentive Disbursements]]/'1.) CLM Reference'!$B$5</f>
        <v>0</v>
      </c>
      <c r="L288" s="61">
        <v>116.97</v>
      </c>
      <c r="M288" s="72">
        <f>Table3[[#This Row],[CLM $ Collected ]]/'1.) CLM Reference'!$B$4</f>
        <v>3.7098423688377101E-6</v>
      </c>
      <c r="N288" s="63">
        <v>0</v>
      </c>
      <c r="O288" s="73">
        <f>Table3[[#This Row],[Incentive Disbursements]]/'1.) CLM Reference'!$B$5</f>
        <v>0</v>
      </c>
    </row>
    <row r="289" spans="1:15" ht="17" thickBot="1">
      <c r="A289" s="69" t="s">
        <v>224</v>
      </c>
      <c r="B289" s="70" t="s">
        <v>197</v>
      </c>
      <c r="C289" s="102" t="s">
        <v>60</v>
      </c>
      <c r="D289" s="11">
        <f>Table3[[#This Row],[Residential CLM $ Collected]]+Table3[[#This Row],[Column1]]</f>
        <v>266.74799999999999</v>
      </c>
      <c r="E289" s="71">
        <f>Table3[[#This Row],[CLM $ Collected ]]/'1.) CLM Reference'!$B$4</f>
        <v>8.4602293938849403E-6</v>
      </c>
      <c r="F289" s="8">
        <f>Table3[[#This Row],[Residential Incentive Disbursements]]+Table3[[#This Row],[C&amp;I Incentive Disbursements]]</f>
        <v>0</v>
      </c>
      <c r="G289" s="71">
        <f>Table3[[#This Row],[Incentive Disbursements]]/'1.) CLM Reference'!$B$5</f>
        <v>0</v>
      </c>
      <c r="H289" s="61">
        <v>266.74799999999999</v>
      </c>
      <c r="I289" s="62">
        <f>Table3[[#This Row],[CLM $ Collected ]]/'1.) CLM Reference'!$B$4</f>
        <v>8.4602293938849403E-6</v>
      </c>
      <c r="J289" s="63">
        <v>0</v>
      </c>
      <c r="K289" s="62">
        <f>Table3[[#This Row],[Incentive Disbursements]]/'1.) CLM Reference'!$B$5</f>
        <v>0</v>
      </c>
      <c r="L289" s="61">
        <v>0</v>
      </c>
      <c r="M289" s="72">
        <f>Table3[[#This Row],[CLM $ Collected ]]/'1.) CLM Reference'!$B$4</f>
        <v>8.4602293938849403E-6</v>
      </c>
      <c r="N289" s="63">
        <v>0</v>
      </c>
      <c r="O289" s="73">
        <f>Table3[[#This Row],[Incentive Disbursements]]/'1.) CLM Reference'!$B$5</f>
        <v>0</v>
      </c>
    </row>
    <row r="290" spans="1:15" ht="17" thickBot="1">
      <c r="A290" s="69" t="s">
        <v>225</v>
      </c>
      <c r="B290" s="70" t="s">
        <v>213</v>
      </c>
      <c r="C290" s="102" t="s">
        <v>60</v>
      </c>
      <c r="D290" s="11">
        <f>Table3[[#This Row],[Residential CLM $ Collected]]+Table3[[#This Row],[Column1]]</f>
        <v>961.90200000000004</v>
      </c>
      <c r="E290" s="71">
        <f>Table3[[#This Row],[CLM $ Collected ]]/'1.) CLM Reference'!$B$4</f>
        <v>3.0507863505768413E-5</v>
      </c>
      <c r="F290" s="8">
        <f>Table3[[#This Row],[Residential Incentive Disbursements]]+Table3[[#This Row],[C&amp;I Incentive Disbursements]]</f>
        <v>0</v>
      </c>
      <c r="G290" s="71">
        <f>Table3[[#This Row],[Incentive Disbursements]]/'1.) CLM Reference'!$B$5</f>
        <v>0</v>
      </c>
      <c r="H290" s="61">
        <v>803.02200000000005</v>
      </c>
      <c r="I290" s="62">
        <f>Table3[[#This Row],[CLM $ Collected ]]/'1.) CLM Reference'!$B$4</f>
        <v>3.0507863505768413E-5</v>
      </c>
      <c r="J290" s="63">
        <v>0</v>
      </c>
      <c r="K290" s="62">
        <f>Table3[[#This Row],[Incentive Disbursements]]/'1.) CLM Reference'!$B$5</f>
        <v>0</v>
      </c>
      <c r="L290" s="61">
        <v>158.88</v>
      </c>
      <c r="M290" s="72">
        <f>Table3[[#This Row],[CLM $ Collected ]]/'1.) CLM Reference'!$B$4</f>
        <v>3.0507863505768413E-5</v>
      </c>
      <c r="N290" s="63">
        <v>0</v>
      </c>
      <c r="O290" s="73">
        <f>Table3[[#This Row],[Incentive Disbursements]]/'1.) CLM Reference'!$B$5</f>
        <v>0</v>
      </c>
    </row>
    <row r="291" spans="1:15" ht="17" thickBot="1">
      <c r="A291" s="69" t="s">
        <v>225</v>
      </c>
      <c r="B291" s="70" t="s">
        <v>197</v>
      </c>
      <c r="C291" s="102" t="s">
        <v>60</v>
      </c>
      <c r="D291" s="11">
        <f>Table3[[#This Row],[Residential CLM $ Collected]]+Table3[[#This Row],[Column1]]</f>
        <v>273679.93799999997</v>
      </c>
      <c r="E291" s="71">
        <f>Table3[[#This Row],[CLM $ Collected ]]/'1.) CLM Reference'!$B$4</f>
        <v>8.6800840343103144E-3</v>
      </c>
      <c r="F291" s="8">
        <f>Table3[[#This Row],[Residential Incentive Disbursements]]+Table3[[#This Row],[C&amp;I Incentive Disbursements]]</f>
        <v>301006.39</v>
      </c>
      <c r="G291" s="71">
        <f>Table3[[#This Row],[Incentive Disbursements]]/'1.) CLM Reference'!$B$5</f>
        <v>1.1407089536075624E-2</v>
      </c>
      <c r="H291" s="61">
        <v>200164.96799999999</v>
      </c>
      <c r="I291" s="62">
        <f>Table3[[#This Row],[CLM $ Collected ]]/'1.) CLM Reference'!$B$4</f>
        <v>8.6800840343103144E-3</v>
      </c>
      <c r="J291" s="63">
        <v>202792.43</v>
      </c>
      <c r="K291" s="62">
        <f>Table3[[#This Row],[Incentive Disbursements]]/'1.) CLM Reference'!$B$5</f>
        <v>1.1407089536075624E-2</v>
      </c>
      <c r="L291" s="61">
        <v>73514.97</v>
      </c>
      <c r="M291" s="72">
        <f>Table3[[#This Row],[CLM $ Collected ]]/'1.) CLM Reference'!$B$4</f>
        <v>8.6800840343103144E-3</v>
      </c>
      <c r="N291" s="63">
        <v>98213.96</v>
      </c>
      <c r="O291" s="73">
        <f>Table3[[#This Row],[Incentive Disbursements]]/'1.) CLM Reference'!$B$5</f>
        <v>1.1407089536075624E-2</v>
      </c>
    </row>
    <row r="292" spans="1:15" ht="17" thickBot="1">
      <c r="A292" s="69" t="s">
        <v>226</v>
      </c>
      <c r="B292" s="70" t="s">
        <v>230</v>
      </c>
      <c r="C292" s="102" t="s">
        <v>60</v>
      </c>
      <c r="D292" s="11">
        <f>Table3[[#This Row],[Residential CLM $ Collected]]+Table3[[#This Row],[Column1]]</f>
        <v>67.290000000000006</v>
      </c>
      <c r="E292" s="71">
        <f>Table3[[#This Row],[CLM $ Collected ]]/'1.) CLM Reference'!$B$4</f>
        <v>2.134182209105664E-6</v>
      </c>
      <c r="F292" s="8">
        <f>Table3[[#This Row],[Residential Incentive Disbursements]]+Table3[[#This Row],[C&amp;I Incentive Disbursements]]</f>
        <v>0</v>
      </c>
      <c r="G292" s="71">
        <f>Table3[[#This Row],[Incentive Disbursements]]/'1.) CLM Reference'!$B$5</f>
        <v>0</v>
      </c>
      <c r="H292" s="61">
        <v>0</v>
      </c>
      <c r="I292" s="62">
        <f>Table3[[#This Row],[CLM $ Collected ]]/'1.) CLM Reference'!$B$4</f>
        <v>2.134182209105664E-6</v>
      </c>
      <c r="J292" s="63">
        <v>0</v>
      </c>
      <c r="K292" s="62">
        <f>Table3[[#This Row],[Incentive Disbursements]]/'1.) CLM Reference'!$B$5</f>
        <v>0</v>
      </c>
      <c r="L292" s="61">
        <v>67.290000000000006</v>
      </c>
      <c r="M292" s="72">
        <f>Table3[[#This Row],[CLM $ Collected ]]/'1.) CLM Reference'!$B$4</f>
        <v>2.134182209105664E-6</v>
      </c>
      <c r="N292" s="63">
        <v>0</v>
      </c>
      <c r="O292" s="73">
        <f>Table3[[#This Row],[Incentive Disbursements]]/'1.) CLM Reference'!$B$5</f>
        <v>0</v>
      </c>
    </row>
    <row r="293" spans="1:15" ht="17" thickBot="1">
      <c r="A293" s="69" t="s">
        <v>226</v>
      </c>
      <c r="B293" s="70" t="s">
        <v>197</v>
      </c>
      <c r="C293" s="102" t="s">
        <v>60</v>
      </c>
      <c r="D293" s="11">
        <f>Table3[[#This Row],[Residential CLM $ Collected]]+Table3[[#This Row],[Column1]]</f>
        <v>167795.49</v>
      </c>
      <c r="E293" s="71">
        <f>Table3[[#This Row],[CLM $ Collected ]]/'1.) CLM Reference'!$B$4</f>
        <v>5.3218331033759447E-3</v>
      </c>
      <c r="F293" s="8">
        <f>Table3[[#This Row],[Residential Incentive Disbursements]]+Table3[[#This Row],[C&amp;I Incentive Disbursements]]</f>
        <v>168404.97</v>
      </c>
      <c r="G293" s="71">
        <f>Table3[[#This Row],[Incentive Disbursements]]/'1.) CLM Reference'!$B$5</f>
        <v>6.381959436509402E-3</v>
      </c>
      <c r="H293" s="61">
        <v>93518.892000000007</v>
      </c>
      <c r="I293" s="62">
        <f>Table3[[#This Row],[CLM $ Collected ]]/'1.) CLM Reference'!$B$4</f>
        <v>5.3218331033759447E-3</v>
      </c>
      <c r="J293" s="63">
        <v>53811.16</v>
      </c>
      <c r="K293" s="62">
        <f>Table3[[#This Row],[Incentive Disbursements]]/'1.) CLM Reference'!$B$5</f>
        <v>6.381959436509402E-3</v>
      </c>
      <c r="L293" s="61">
        <v>74276.597999999998</v>
      </c>
      <c r="M293" s="72">
        <f>Table3[[#This Row],[CLM $ Collected ]]/'1.) CLM Reference'!$B$4</f>
        <v>5.3218331033759447E-3</v>
      </c>
      <c r="N293" s="63">
        <v>114593.81</v>
      </c>
      <c r="O293" s="73">
        <f>Table3[[#This Row],[Incentive Disbursements]]/'1.) CLM Reference'!$B$5</f>
        <v>6.381959436509402E-3</v>
      </c>
    </row>
    <row r="294" spans="1:15" ht="17" thickBot="1">
      <c r="A294" s="69" t="s">
        <v>226</v>
      </c>
      <c r="B294" s="70" t="s">
        <v>194</v>
      </c>
      <c r="C294" s="102" t="s">
        <v>60</v>
      </c>
      <c r="D294" s="11">
        <f>Table3[[#This Row],[Residential CLM $ Collected]]+Table3[[#This Row],[Column1]]</f>
        <v>1141.614</v>
      </c>
      <c r="E294" s="71">
        <f>Table3[[#This Row],[CLM $ Collected ]]/'1.) CLM Reference'!$B$4</f>
        <v>3.6207642866190424E-5</v>
      </c>
      <c r="F294" s="8">
        <f>Table3[[#This Row],[Residential Incentive Disbursements]]+Table3[[#This Row],[C&amp;I Incentive Disbursements]]</f>
        <v>0</v>
      </c>
      <c r="G294" s="71">
        <f>Table3[[#This Row],[Incentive Disbursements]]/'1.) CLM Reference'!$B$5</f>
        <v>0</v>
      </c>
      <c r="H294" s="61">
        <v>916.18200000000002</v>
      </c>
      <c r="I294" s="62">
        <f>Table3[[#This Row],[CLM $ Collected ]]/'1.) CLM Reference'!$B$4</f>
        <v>3.6207642866190424E-5</v>
      </c>
      <c r="J294" s="63">
        <v>0</v>
      </c>
      <c r="K294" s="62">
        <f>Table3[[#This Row],[Incentive Disbursements]]/'1.) CLM Reference'!$B$5</f>
        <v>0</v>
      </c>
      <c r="L294" s="61">
        <v>225.43199999999999</v>
      </c>
      <c r="M294" s="72">
        <f>Table3[[#This Row],[CLM $ Collected ]]/'1.) CLM Reference'!$B$4</f>
        <v>3.6207642866190424E-5</v>
      </c>
      <c r="N294" s="63">
        <v>0</v>
      </c>
      <c r="O294" s="73">
        <f>Table3[[#This Row],[Incentive Disbursements]]/'1.) CLM Reference'!$B$5</f>
        <v>0</v>
      </c>
    </row>
    <row r="295" spans="1:15" ht="17" thickBot="1">
      <c r="A295" s="69" t="s">
        <v>227</v>
      </c>
      <c r="B295" s="70" t="s">
        <v>230</v>
      </c>
      <c r="C295" s="102" t="s">
        <v>60</v>
      </c>
      <c r="D295" s="11">
        <f>Table3[[#This Row],[Residential CLM $ Collected]]+Table3[[#This Row],[Column1]]</f>
        <v>85.89</v>
      </c>
      <c r="E295" s="71">
        <f>Table3[[#This Row],[CLM $ Collected ]]/'1.) CLM Reference'!$B$4</f>
        <v>2.7241032834014784E-6</v>
      </c>
      <c r="F295" s="8">
        <f>Table3[[#This Row],[Residential Incentive Disbursements]]+Table3[[#This Row],[C&amp;I Incentive Disbursements]]</f>
        <v>0</v>
      </c>
      <c r="G295" s="71">
        <f>Table3[[#This Row],[Incentive Disbursements]]/'1.) CLM Reference'!$B$5</f>
        <v>0</v>
      </c>
      <c r="H295" s="61">
        <v>43.722000000000001</v>
      </c>
      <c r="I295" s="62">
        <f>Table3[[#This Row],[CLM $ Collected ]]/'1.) CLM Reference'!$B$4</f>
        <v>2.7241032834014784E-6</v>
      </c>
      <c r="J295" s="63">
        <v>0</v>
      </c>
      <c r="K295" s="62">
        <f>Table3[[#This Row],[Incentive Disbursements]]/'1.) CLM Reference'!$B$5</f>
        <v>0</v>
      </c>
      <c r="L295" s="61">
        <v>42.167999999999999</v>
      </c>
      <c r="M295" s="72">
        <f>Table3[[#This Row],[CLM $ Collected ]]/'1.) CLM Reference'!$B$4</f>
        <v>2.7241032834014784E-6</v>
      </c>
      <c r="N295" s="63">
        <v>0</v>
      </c>
      <c r="O295" s="73">
        <f>Table3[[#This Row],[Incentive Disbursements]]/'1.) CLM Reference'!$B$5</f>
        <v>0</v>
      </c>
    </row>
    <row r="296" spans="1:15" ht="17" thickBot="1">
      <c r="A296" s="69" t="s">
        <v>227</v>
      </c>
      <c r="B296" s="70" t="s">
        <v>197</v>
      </c>
      <c r="C296" s="102" t="s">
        <v>60</v>
      </c>
      <c r="D296" s="11">
        <f>Table3[[#This Row],[Residential CLM $ Collected]]+Table3[[#This Row],[Column1]]</f>
        <v>186322.49400000001</v>
      </c>
      <c r="E296" s="71">
        <f>Table3[[#This Row],[CLM $ Collected ]]/'1.) CLM Reference'!$B$4</f>
        <v>5.9094390229008295E-3</v>
      </c>
      <c r="F296" s="8">
        <f>Table3[[#This Row],[Residential Incentive Disbursements]]+Table3[[#This Row],[C&amp;I Incentive Disbursements]]</f>
        <v>141653.72</v>
      </c>
      <c r="G296" s="71">
        <f>Table3[[#This Row],[Incentive Disbursements]]/'1.) CLM Reference'!$B$5</f>
        <v>5.3681806129038867E-3</v>
      </c>
      <c r="H296" s="61">
        <v>97376.91</v>
      </c>
      <c r="I296" s="62">
        <f>Table3[[#This Row],[CLM $ Collected ]]/'1.) CLM Reference'!$B$4</f>
        <v>5.9094390229008295E-3</v>
      </c>
      <c r="J296" s="63">
        <v>78773.460000000006</v>
      </c>
      <c r="K296" s="62">
        <f>Table3[[#This Row],[Incentive Disbursements]]/'1.) CLM Reference'!$B$5</f>
        <v>5.3681806129038867E-3</v>
      </c>
      <c r="L296" s="61">
        <v>88945.584000000003</v>
      </c>
      <c r="M296" s="72">
        <f>Table3[[#This Row],[CLM $ Collected ]]/'1.) CLM Reference'!$B$4</f>
        <v>5.9094390229008295E-3</v>
      </c>
      <c r="N296" s="63">
        <v>62880.26</v>
      </c>
      <c r="O296" s="73">
        <f>Table3[[#This Row],[Incentive Disbursements]]/'1.) CLM Reference'!$B$5</f>
        <v>5.3681806129038867E-3</v>
      </c>
    </row>
    <row r="297" spans="1:15" ht="17" thickBot="1">
      <c r="A297" s="69" t="s">
        <v>227</v>
      </c>
      <c r="B297" s="70" t="s">
        <v>194</v>
      </c>
      <c r="C297" s="102" t="s">
        <v>60</v>
      </c>
      <c r="D297" s="11">
        <f>Table3[[#This Row],[Residential CLM $ Collected]]+Table3[[#This Row],[Column1]]</f>
        <v>914.62200000000007</v>
      </c>
      <c r="E297" s="71">
        <f>Table3[[#This Row],[CLM $ Collected ]]/'1.) CLM Reference'!$B$4</f>
        <v>2.9008322194332599E-5</v>
      </c>
      <c r="F297" s="8">
        <f>Table3[[#This Row],[Residential Incentive Disbursements]]+Table3[[#This Row],[C&amp;I Incentive Disbursements]]</f>
        <v>0</v>
      </c>
      <c r="G297" s="71">
        <f>Table3[[#This Row],[Incentive Disbursements]]/'1.) CLM Reference'!$B$5</f>
        <v>0</v>
      </c>
      <c r="H297" s="61">
        <v>831.38400000000001</v>
      </c>
      <c r="I297" s="62">
        <f>Table3[[#This Row],[CLM $ Collected ]]/'1.) CLM Reference'!$B$4</f>
        <v>2.9008322194332599E-5</v>
      </c>
      <c r="J297" s="63">
        <v>0</v>
      </c>
      <c r="K297" s="62">
        <f>Table3[[#This Row],[Incentive Disbursements]]/'1.) CLM Reference'!$B$5</f>
        <v>0</v>
      </c>
      <c r="L297" s="61">
        <v>83.238</v>
      </c>
      <c r="M297" s="72">
        <f>Table3[[#This Row],[CLM $ Collected ]]/'1.) CLM Reference'!$B$4</f>
        <v>2.9008322194332599E-5</v>
      </c>
      <c r="N297" s="63">
        <v>0</v>
      </c>
      <c r="O297" s="73">
        <f>Table3[[#This Row],[Incentive Disbursements]]/'1.) CLM Reference'!$B$5</f>
        <v>0</v>
      </c>
    </row>
    <row r="298" spans="1:15" ht="17" thickBot="1">
      <c r="A298" s="69" t="s">
        <v>228</v>
      </c>
      <c r="B298" s="70" t="s">
        <v>230</v>
      </c>
      <c r="C298" s="102" t="s">
        <v>60</v>
      </c>
      <c r="D298" s="11">
        <f>Table3[[#This Row],[Residential CLM $ Collected]]+Table3[[#This Row],[Column1]]</f>
        <v>428.80200000000002</v>
      </c>
      <c r="E298" s="71">
        <f>Table3[[#This Row],[CLM $ Collected ]]/'1.) CLM Reference'!$B$4</f>
        <v>1.3599964327967408E-5</v>
      </c>
      <c r="F298" s="8">
        <f>Table3[[#This Row],[Residential Incentive Disbursements]]+Table3[[#This Row],[C&amp;I Incentive Disbursements]]</f>
        <v>0</v>
      </c>
      <c r="G298" s="71">
        <f>Table3[[#This Row],[Incentive Disbursements]]/'1.) CLM Reference'!$B$5</f>
        <v>0</v>
      </c>
      <c r="H298" s="61">
        <v>428.80200000000002</v>
      </c>
      <c r="I298" s="62">
        <f>Table3[[#This Row],[CLM $ Collected ]]/'1.) CLM Reference'!$B$4</f>
        <v>1.3599964327967408E-5</v>
      </c>
      <c r="J298" s="63">
        <v>0</v>
      </c>
      <c r="K298" s="62">
        <f>Table3[[#This Row],[Incentive Disbursements]]/'1.) CLM Reference'!$B$5</f>
        <v>0</v>
      </c>
      <c r="L298" s="61">
        <v>0</v>
      </c>
      <c r="M298" s="72">
        <f>Table3[[#This Row],[CLM $ Collected ]]/'1.) CLM Reference'!$B$4</f>
        <v>1.3599964327967408E-5</v>
      </c>
      <c r="N298" s="63">
        <v>0</v>
      </c>
      <c r="O298" s="73">
        <f>Table3[[#This Row],[Incentive Disbursements]]/'1.) CLM Reference'!$B$5</f>
        <v>0</v>
      </c>
    </row>
    <row r="299" spans="1:15" ht="17" thickBot="1">
      <c r="A299" s="69" t="s">
        <v>228</v>
      </c>
      <c r="B299" s="70" t="s">
        <v>152</v>
      </c>
      <c r="C299" s="102" t="s">
        <v>60</v>
      </c>
      <c r="D299" s="11">
        <f>Table3[[#This Row],[Residential CLM $ Collected]]+Table3[[#This Row],[Column1]]</f>
        <v>95.867999999999995</v>
      </c>
      <c r="E299" s="71">
        <f>Table3[[#This Row],[CLM $ Collected ]]/'1.) CLM Reference'!$B$4</f>
        <v>3.0405673951930716E-6</v>
      </c>
      <c r="F299" s="8">
        <f>Table3[[#This Row],[Residential Incentive Disbursements]]+Table3[[#This Row],[C&amp;I Incentive Disbursements]]</f>
        <v>0</v>
      </c>
      <c r="G299" s="71">
        <f>Table3[[#This Row],[Incentive Disbursements]]/'1.) CLM Reference'!$B$5</f>
        <v>0</v>
      </c>
      <c r="H299" s="61">
        <v>95.867999999999995</v>
      </c>
      <c r="I299" s="62">
        <f>Table3[[#This Row],[CLM $ Collected ]]/'1.) CLM Reference'!$B$4</f>
        <v>3.0405673951930716E-6</v>
      </c>
      <c r="J299" s="63">
        <v>0</v>
      </c>
      <c r="K299" s="62">
        <f>Table3[[#This Row],[Incentive Disbursements]]/'1.) CLM Reference'!$B$5</f>
        <v>0</v>
      </c>
      <c r="L299" s="61">
        <v>0</v>
      </c>
      <c r="M299" s="72">
        <f>Table3[[#This Row],[CLM $ Collected ]]/'1.) CLM Reference'!$B$4</f>
        <v>3.0405673951930716E-6</v>
      </c>
      <c r="N299" s="63">
        <v>0</v>
      </c>
      <c r="O299" s="73">
        <f>Table3[[#This Row],[Incentive Disbursements]]/'1.) CLM Reference'!$B$5</f>
        <v>0</v>
      </c>
    </row>
    <row r="300" spans="1:15" ht="17" thickBot="1">
      <c r="A300" s="69" t="s">
        <v>228</v>
      </c>
      <c r="B300" s="70" t="s">
        <v>197</v>
      </c>
      <c r="C300" s="102" t="s">
        <v>60</v>
      </c>
      <c r="D300" s="11">
        <f>Table3[[#This Row],[Residential CLM $ Collected]]+Table3[[#This Row],[Column1]]</f>
        <v>221072.46600000001</v>
      </c>
      <c r="E300" s="71">
        <f>Table3[[#This Row],[CLM $ Collected ]]/'1.) CLM Reference'!$B$4</f>
        <v>7.0115756258034897E-3</v>
      </c>
      <c r="F300" s="8">
        <f>Table3[[#This Row],[Residential Incentive Disbursements]]+Table3[[#This Row],[C&amp;I Incentive Disbursements]]</f>
        <v>150324.37</v>
      </c>
      <c r="G300" s="71">
        <f>Table3[[#This Row],[Incentive Disbursements]]/'1.) CLM Reference'!$B$5</f>
        <v>5.6967679259040324E-3</v>
      </c>
      <c r="H300" s="61">
        <v>170014.698</v>
      </c>
      <c r="I300" s="62">
        <f>Table3[[#This Row],[CLM $ Collected ]]/'1.) CLM Reference'!$B$4</f>
        <v>7.0115756258034897E-3</v>
      </c>
      <c r="J300" s="63">
        <v>128365.37</v>
      </c>
      <c r="K300" s="62">
        <f>Table3[[#This Row],[Incentive Disbursements]]/'1.) CLM Reference'!$B$5</f>
        <v>5.6967679259040324E-3</v>
      </c>
      <c r="L300" s="61">
        <v>51057.767999999996</v>
      </c>
      <c r="M300" s="72">
        <f>Table3[[#This Row],[CLM $ Collected ]]/'1.) CLM Reference'!$B$4</f>
        <v>7.0115756258034897E-3</v>
      </c>
      <c r="N300" s="63">
        <v>21959</v>
      </c>
      <c r="O300" s="73">
        <f>Table3[[#This Row],[Incentive Disbursements]]/'1.) CLM Reference'!$B$5</f>
        <v>5.6967679259040324E-3</v>
      </c>
    </row>
    <row r="301" spans="1:15" ht="17" thickBot="1">
      <c r="A301" s="69" t="s">
        <v>229</v>
      </c>
      <c r="B301" s="70" t="s">
        <v>230</v>
      </c>
      <c r="C301" s="102" t="s">
        <v>60</v>
      </c>
      <c r="D301" s="11">
        <f>Table3[[#This Row],[Residential CLM $ Collected]]+Table3[[#This Row],[Column1]]</f>
        <v>160423.74</v>
      </c>
      <c r="E301" s="71">
        <f>Table3[[#This Row],[CLM $ Collected ]]/'1.) CLM Reference'!$B$4</f>
        <v>5.0880293034060433E-3</v>
      </c>
      <c r="F301" s="8">
        <f>Table3[[#This Row],[Residential Incentive Disbursements]]+Table3[[#This Row],[C&amp;I Incentive Disbursements]]</f>
        <v>61099.409999999996</v>
      </c>
      <c r="G301" s="71">
        <f>Table3[[#This Row],[Incentive Disbursements]]/'1.) CLM Reference'!$B$5</f>
        <v>2.3154539691712002E-3</v>
      </c>
      <c r="H301" s="61">
        <v>130767.186</v>
      </c>
      <c r="I301" s="62">
        <f>Table3[[#This Row],[CLM $ Collected ]]/'1.) CLM Reference'!$B$4</f>
        <v>5.0880293034060433E-3</v>
      </c>
      <c r="J301" s="63">
        <v>24187.42</v>
      </c>
      <c r="K301" s="62">
        <f>Table3[[#This Row],[Incentive Disbursements]]/'1.) CLM Reference'!$B$5</f>
        <v>2.3154539691712002E-3</v>
      </c>
      <c r="L301" s="61">
        <v>29656.554</v>
      </c>
      <c r="M301" s="72">
        <f>Table3[[#This Row],[CLM $ Collected ]]/'1.) CLM Reference'!$B$4</f>
        <v>5.0880293034060433E-3</v>
      </c>
      <c r="N301" s="63">
        <v>36911.99</v>
      </c>
      <c r="O301" s="73">
        <f>Table3[[#This Row],[Incentive Disbursements]]/'1.) CLM Reference'!$B$5</f>
        <v>2.3154539691712002E-3</v>
      </c>
    </row>
    <row r="302" spans="1:15" ht="17" thickBot="1">
      <c r="A302" s="69" t="s">
        <v>229</v>
      </c>
      <c r="B302" s="70" t="s">
        <v>152</v>
      </c>
      <c r="C302" s="102" t="s">
        <v>60</v>
      </c>
      <c r="D302" s="11">
        <f>Table3[[#This Row],[Residential CLM $ Collected]]+Table3[[#This Row],[Column1]]</f>
        <v>28.686</v>
      </c>
      <c r="E302" s="71">
        <f>Table3[[#This Row],[CLM $ Collected ]]/'1.) CLM Reference'!$B$4</f>
        <v>9.0981053426073818E-7</v>
      </c>
      <c r="F302" s="8">
        <f>Table3[[#This Row],[Residential Incentive Disbursements]]+Table3[[#This Row],[C&amp;I Incentive Disbursements]]</f>
        <v>0</v>
      </c>
      <c r="G302" s="71">
        <f>Table3[[#This Row],[Incentive Disbursements]]/'1.) CLM Reference'!$B$5</f>
        <v>0</v>
      </c>
      <c r="H302" s="61">
        <v>0</v>
      </c>
      <c r="I302" s="62">
        <f>Table3[[#This Row],[CLM $ Collected ]]/'1.) CLM Reference'!$B$4</f>
        <v>9.0981053426073818E-7</v>
      </c>
      <c r="J302" s="63">
        <v>0</v>
      </c>
      <c r="K302" s="62">
        <f>Table3[[#This Row],[Incentive Disbursements]]/'1.) CLM Reference'!$B$5</f>
        <v>0</v>
      </c>
      <c r="L302" s="61">
        <v>28.686</v>
      </c>
      <c r="M302" s="72">
        <f>Table3[[#This Row],[CLM $ Collected ]]/'1.) CLM Reference'!$B$4</f>
        <v>9.0981053426073818E-7</v>
      </c>
      <c r="N302" s="63">
        <v>0</v>
      </c>
      <c r="O302" s="73">
        <f>Table3[[#This Row],[Incentive Disbursements]]/'1.) CLM Reference'!$B$5</f>
        <v>0</v>
      </c>
    </row>
    <row r="303" spans="1:15" ht="17" thickBot="1">
      <c r="A303" s="69" t="s">
        <v>229</v>
      </c>
      <c r="B303" s="70" t="s">
        <v>197</v>
      </c>
      <c r="C303" s="102" t="s">
        <v>60</v>
      </c>
      <c r="D303" s="11">
        <f>Table3[[#This Row],[Residential CLM $ Collected]]+Table3[[#This Row],[Column1]]</f>
        <v>55.26</v>
      </c>
      <c r="E303" s="71">
        <f>Table3[[#This Row],[CLM $ Collected ]]/'1.) CLM Reference'!$B$4</f>
        <v>1.7526364820207904E-6</v>
      </c>
      <c r="F303" s="8">
        <f>Table3[[#This Row],[Residential Incentive Disbursements]]+Table3[[#This Row],[C&amp;I Incentive Disbursements]]</f>
        <v>0</v>
      </c>
      <c r="G303" s="71">
        <f>Table3[[#This Row],[Incentive Disbursements]]/'1.) CLM Reference'!$B$5</f>
        <v>0</v>
      </c>
      <c r="H303" s="61">
        <v>55.26</v>
      </c>
      <c r="I303" s="62">
        <f>Table3[[#This Row],[CLM $ Collected ]]/'1.) CLM Reference'!$B$4</f>
        <v>1.7526364820207904E-6</v>
      </c>
      <c r="J303" s="63">
        <v>0</v>
      </c>
      <c r="K303" s="62">
        <f>Table3[[#This Row],[Incentive Disbursements]]/'1.) CLM Reference'!$B$5</f>
        <v>0</v>
      </c>
      <c r="L303" s="61">
        <v>0</v>
      </c>
      <c r="M303" s="72">
        <f>Table3[[#This Row],[CLM $ Collected ]]/'1.) CLM Reference'!$B$4</f>
        <v>1.7526364820207904E-6</v>
      </c>
      <c r="N303" s="63">
        <v>0</v>
      </c>
      <c r="O303" s="73">
        <f>Table3[[#This Row],[Incentive Disbursements]]/'1.) CLM Reference'!$B$5</f>
        <v>0</v>
      </c>
    </row>
    <row r="304" spans="1:15" ht="17" thickBot="1">
      <c r="A304" s="69" t="s">
        <v>229</v>
      </c>
      <c r="B304" s="70" t="s">
        <v>194</v>
      </c>
      <c r="C304" s="102" t="s">
        <v>60</v>
      </c>
      <c r="D304" s="11">
        <f>Table3[[#This Row],[Residential CLM $ Collected]]+Table3[[#This Row],[Column1]]</f>
        <v>276.07799999999997</v>
      </c>
      <c r="E304" s="71">
        <f>Table3[[#This Row],[CLM $ Collected ]]/'1.) CLM Reference'!$B$4</f>
        <v>8.7561414166365497E-6</v>
      </c>
      <c r="F304" s="8">
        <f>Table3[[#This Row],[Residential Incentive Disbursements]]+Table3[[#This Row],[C&amp;I Incentive Disbursements]]</f>
        <v>0</v>
      </c>
      <c r="G304" s="71">
        <f>Table3[[#This Row],[Incentive Disbursements]]/'1.) CLM Reference'!$B$5</f>
        <v>0</v>
      </c>
      <c r="H304" s="61">
        <v>276.07799999999997</v>
      </c>
      <c r="I304" s="62">
        <f>Table3[[#This Row],[CLM $ Collected ]]/'1.) CLM Reference'!$B$4</f>
        <v>8.7561414166365497E-6</v>
      </c>
      <c r="J304" s="63">
        <v>0</v>
      </c>
      <c r="K304" s="62">
        <f>Table3[[#This Row],[Incentive Disbursements]]/'1.) CLM Reference'!$B$5</f>
        <v>0</v>
      </c>
      <c r="L304" s="61">
        <v>0</v>
      </c>
      <c r="M304" s="72">
        <f>Table3[[#This Row],[CLM $ Collected ]]/'1.) CLM Reference'!$B$4</f>
        <v>8.7561414166365497E-6</v>
      </c>
      <c r="N304" s="63">
        <v>0</v>
      </c>
      <c r="O304" s="73">
        <f>Table3[[#This Row],[Incentive Disbursements]]/'1.) CLM Reference'!$B$5</f>
        <v>0</v>
      </c>
    </row>
    <row r="305" spans="1:15" ht="17" thickBot="1">
      <c r="A305" s="69" t="s">
        <v>231</v>
      </c>
      <c r="B305" s="70" t="s">
        <v>230</v>
      </c>
      <c r="C305" s="102" t="s">
        <v>60</v>
      </c>
      <c r="D305" s="11">
        <f>Table3[[#This Row],[Residential CLM $ Collected]]+Table3[[#This Row],[Column1]]</f>
        <v>158404.63199999998</v>
      </c>
      <c r="E305" s="71">
        <f>Table3[[#This Row],[CLM $ Collected ]]/'1.) CLM Reference'!$B$4</f>
        <v>5.0239908969286623E-3</v>
      </c>
      <c r="F305" s="8">
        <f>Table3[[#This Row],[Residential Incentive Disbursements]]+Table3[[#This Row],[C&amp;I Incentive Disbursements]]</f>
        <v>108069.34</v>
      </c>
      <c r="G305" s="71">
        <f>Table3[[#This Row],[Incentive Disbursements]]/'1.) CLM Reference'!$B$5</f>
        <v>4.0954500583346379E-3</v>
      </c>
      <c r="H305" s="61">
        <v>111150.264</v>
      </c>
      <c r="I305" s="62">
        <f>Table3[[#This Row],[CLM $ Collected ]]/'1.) CLM Reference'!$B$4</f>
        <v>5.0239908969286623E-3</v>
      </c>
      <c r="J305" s="63">
        <v>76922.81</v>
      </c>
      <c r="K305" s="62">
        <f>Table3[[#This Row],[Incentive Disbursements]]/'1.) CLM Reference'!$B$5</f>
        <v>4.0954500583346379E-3</v>
      </c>
      <c r="L305" s="61">
        <v>47254.368000000002</v>
      </c>
      <c r="M305" s="72">
        <f>Table3[[#This Row],[CLM $ Collected ]]/'1.) CLM Reference'!$B$4</f>
        <v>5.0239908969286623E-3</v>
      </c>
      <c r="N305" s="63">
        <v>31146.53</v>
      </c>
      <c r="O305" s="73">
        <f>Table3[[#This Row],[Incentive Disbursements]]/'1.) CLM Reference'!$B$5</f>
        <v>4.0954500583346379E-3</v>
      </c>
    </row>
    <row r="306" spans="1:15" ht="17" thickBot="1">
      <c r="A306" s="69" t="s">
        <v>231</v>
      </c>
      <c r="B306" s="70" t="s">
        <v>152</v>
      </c>
      <c r="C306" s="102" t="s">
        <v>60</v>
      </c>
      <c r="D306" s="11">
        <f>Table3[[#This Row],[Residential CLM $ Collected]]+Table3[[#This Row],[Column1]]</f>
        <v>4027.4459999999999</v>
      </c>
      <c r="E306" s="71">
        <f>Table3[[#This Row],[CLM $ Collected ]]/'1.) CLM Reference'!$B$4</f>
        <v>1.277352296230312E-4</v>
      </c>
      <c r="F306" s="8">
        <f>Table3[[#This Row],[Residential Incentive Disbursements]]+Table3[[#This Row],[C&amp;I Incentive Disbursements]]</f>
        <v>375</v>
      </c>
      <c r="G306" s="71">
        <f>Table3[[#This Row],[Incentive Disbursements]]/'1.) CLM Reference'!$B$5</f>
        <v>1.4211188593133718E-5</v>
      </c>
      <c r="H306" s="61">
        <v>226.03800000000001</v>
      </c>
      <c r="I306" s="62">
        <f>Table3[[#This Row],[CLM $ Collected ]]/'1.) CLM Reference'!$B$4</f>
        <v>1.277352296230312E-4</v>
      </c>
      <c r="J306" s="63">
        <v>0</v>
      </c>
      <c r="K306" s="62">
        <f>Table3[[#This Row],[Incentive Disbursements]]/'1.) CLM Reference'!$B$5</f>
        <v>1.4211188593133718E-5</v>
      </c>
      <c r="L306" s="61">
        <v>3801.4079999999999</v>
      </c>
      <c r="M306" s="72">
        <f>Table3[[#This Row],[CLM $ Collected ]]/'1.) CLM Reference'!$B$4</f>
        <v>1.277352296230312E-4</v>
      </c>
      <c r="N306" s="63">
        <v>375</v>
      </c>
      <c r="O306" s="73">
        <f>Table3[[#This Row],[Incentive Disbursements]]/'1.) CLM Reference'!$B$5</f>
        <v>1.4211188593133718E-5</v>
      </c>
    </row>
    <row r="307" spans="1:15" ht="17" thickBot="1">
      <c r="A307" s="69" t="s">
        <v>231</v>
      </c>
      <c r="B307" s="70" t="s">
        <v>197</v>
      </c>
      <c r="C307" s="102" t="s">
        <v>60</v>
      </c>
      <c r="D307" s="11">
        <f>Table3[[#This Row],[Residential CLM $ Collected]]+Table3[[#This Row],[Column1]]</f>
        <v>178.20000000000002</v>
      </c>
      <c r="E307" s="71">
        <f>Table3[[#This Row],[CLM $ Collected ]]/'1.) CLM Reference'!$B$4</f>
        <v>5.6518244859953836E-6</v>
      </c>
      <c r="F307" s="8">
        <f>Table3[[#This Row],[Residential Incentive Disbursements]]+Table3[[#This Row],[C&amp;I Incentive Disbursements]]</f>
        <v>3138.26</v>
      </c>
      <c r="G307" s="71">
        <f>Table3[[#This Row],[Incentive Disbursements]]/'1.) CLM Reference'!$B$5</f>
        <v>1.1892907923810086E-4</v>
      </c>
      <c r="H307" s="61">
        <v>140.57400000000001</v>
      </c>
      <c r="I307" s="62">
        <f>Table3[[#This Row],[CLM $ Collected ]]/'1.) CLM Reference'!$B$4</f>
        <v>5.6518244859953836E-6</v>
      </c>
      <c r="J307" s="63">
        <v>0</v>
      </c>
      <c r="K307" s="62">
        <f>Table3[[#This Row],[Incentive Disbursements]]/'1.) CLM Reference'!$B$5</f>
        <v>1.1892907923810086E-4</v>
      </c>
      <c r="L307" s="61">
        <v>37.625999999999998</v>
      </c>
      <c r="M307" s="72">
        <f>Table3[[#This Row],[CLM $ Collected ]]/'1.) CLM Reference'!$B$4</f>
        <v>5.6518244859953836E-6</v>
      </c>
      <c r="N307" s="63">
        <v>3138.26</v>
      </c>
      <c r="O307" s="73">
        <f>Table3[[#This Row],[Incentive Disbursements]]/'1.) CLM Reference'!$B$5</f>
        <v>1.1892907923810086E-4</v>
      </c>
    </row>
    <row r="308" spans="1:15" ht="17" thickBot="1">
      <c r="A308" s="69" t="s">
        <v>231</v>
      </c>
      <c r="B308" s="70" t="s">
        <v>194</v>
      </c>
      <c r="C308" s="102" t="s">
        <v>60</v>
      </c>
      <c r="D308" s="11">
        <f>Table3[[#This Row],[Residential CLM $ Collected]]+Table3[[#This Row],[Column1]]</f>
        <v>943.50599999999997</v>
      </c>
      <c r="E308" s="71">
        <f>Table3[[#This Row],[CLM $ Collected ]]/'1.) CLM Reference'!$B$4</f>
        <v>2.9924412533577774E-5</v>
      </c>
      <c r="F308" s="8">
        <f>Table3[[#This Row],[Residential Incentive Disbursements]]+Table3[[#This Row],[C&amp;I Incentive Disbursements]]</f>
        <v>570</v>
      </c>
      <c r="G308" s="71">
        <f>Table3[[#This Row],[Incentive Disbursements]]/'1.) CLM Reference'!$B$5</f>
        <v>2.1601006661563251E-5</v>
      </c>
      <c r="H308" s="61">
        <v>78.39</v>
      </c>
      <c r="I308" s="62">
        <f>Table3[[#This Row],[CLM $ Collected ]]/'1.) CLM Reference'!$B$4</f>
        <v>2.9924412533577774E-5</v>
      </c>
      <c r="J308" s="63">
        <v>0</v>
      </c>
      <c r="K308" s="62">
        <f>Table3[[#This Row],[Incentive Disbursements]]/'1.) CLM Reference'!$B$5</f>
        <v>2.1601006661563251E-5</v>
      </c>
      <c r="L308" s="61">
        <v>865.11599999999999</v>
      </c>
      <c r="M308" s="72">
        <f>Table3[[#This Row],[CLM $ Collected ]]/'1.) CLM Reference'!$B$4</f>
        <v>2.9924412533577774E-5</v>
      </c>
      <c r="N308" s="63">
        <v>570</v>
      </c>
      <c r="O308" s="73">
        <f>Table3[[#This Row],[Incentive Disbursements]]/'1.) CLM Reference'!$B$5</f>
        <v>2.1601006661563251E-5</v>
      </c>
    </row>
    <row r="309" spans="1:15" ht="17" thickBot="1">
      <c r="A309" s="69" t="s">
        <v>233</v>
      </c>
      <c r="B309" s="70" t="s">
        <v>230</v>
      </c>
      <c r="C309" s="102" t="s">
        <v>60</v>
      </c>
      <c r="D309" s="11">
        <f>Table3[[#This Row],[Residential CLM $ Collected]]+Table3[[#This Row],[Column1]]</f>
        <v>70430.987999999998</v>
      </c>
      <c r="E309" s="71">
        <f>Table3[[#This Row],[CLM $ Collected ]]/'1.) CLM Reference'!$B$4</f>
        <v>2.2338023712191188E-3</v>
      </c>
      <c r="F309" s="8">
        <f>Table3[[#This Row],[Residential Incentive Disbursements]]+Table3[[#This Row],[C&amp;I Incentive Disbursements]]</f>
        <v>36111.96</v>
      </c>
      <c r="G309" s="71">
        <f>Table3[[#This Row],[Incentive Disbursements]]/'1.) CLM Reference'!$B$5</f>
        <v>1.3685169974072028E-3</v>
      </c>
      <c r="H309" s="61">
        <v>46068.228000000003</v>
      </c>
      <c r="I309" s="62">
        <f>Table3[[#This Row],[CLM $ Collected ]]/'1.) CLM Reference'!$B$4</f>
        <v>2.2338023712191188E-3</v>
      </c>
      <c r="J309" s="63">
        <v>4594.3</v>
      </c>
      <c r="K309" s="62">
        <f>Table3[[#This Row],[Incentive Disbursements]]/'1.) CLM Reference'!$B$5</f>
        <v>1.3685169974072028E-3</v>
      </c>
      <c r="L309" s="61">
        <v>24362.76</v>
      </c>
      <c r="M309" s="72">
        <f>Table3[[#This Row],[CLM $ Collected ]]/'1.) CLM Reference'!$B$4</f>
        <v>2.2338023712191188E-3</v>
      </c>
      <c r="N309" s="63">
        <v>31517.66</v>
      </c>
      <c r="O309" s="73">
        <f>Table3[[#This Row],[Incentive Disbursements]]/'1.) CLM Reference'!$B$5</f>
        <v>1.3685169974072028E-3</v>
      </c>
    </row>
    <row r="310" spans="1:15" ht="17" thickBot="1">
      <c r="A310" s="69" t="s">
        <v>233</v>
      </c>
      <c r="B310" s="70" t="s">
        <v>152</v>
      </c>
      <c r="C310" s="102" t="s">
        <v>60</v>
      </c>
      <c r="D310" s="11">
        <f>Table3[[#This Row],[Residential CLM $ Collected]]+Table3[[#This Row],[Column1]]</f>
        <v>967.79399999999987</v>
      </c>
      <c r="E310" s="71">
        <f>Table3[[#This Row],[CLM $ Collected ]]/'1.) CLM Reference'!$B$4</f>
        <v>3.0694735278335662E-5</v>
      </c>
      <c r="F310" s="8">
        <f>Table3[[#This Row],[Residential Incentive Disbursements]]+Table3[[#This Row],[C&amp;I Incentive Disbursements]]</f>
        <v>0</v>
      </c>
      <c r="G310" s="71">
        <f>Table3[[#This Row],[Incentive Disbursements]]/'1.) CLM Reference'!$B$5</f>
        <v>0</v>
      </c>
      <c r="H310" s="61">
        <v>531.85799999999995</v>
      </c>
      <c r="I310" s="62">
        <f>Table3[[#This Row],[CLM $ Collected ]]/'1.) CLM Reference'!$B$4</f>
        <v>3.0694735278335662E-5</v>
      </c>
      <c r="J310" s="63">
        <v>0</v>
      </c>
      <c r="K310" s="62">
        <f>Table3[[#This Row],[Incentive Disbursements]]/'1.) CLM Reference'!$B$5</f>
        <v>0</v>
      </c>
      <c r="L310" s="61">
        <v>435.93599999999998</v>
      </c>
      <c r="M310" s="72">
        <f>Table3[[#This Row],[CLM $ Collected ]]/'1.) CLM Reference'!$B$4</f>
        <v>3.0694735278335662E-5</v>
      </c>
      <c r="N310" s="63">
        <v>0</v>
      </c>
      <c r="O310" s="73">
        <f>Table3[[#This Row],[Incentive Disbursements]]/'1.) CLM Reference'!$B$5</f>
        <v>0</v>
      </c>
    </row>
    <row r="311" spans="1:15" ht="17" thickBot="1">
      <c r="A311" s="69" t="s">
        <v>233</v>
      </c>
      <c r="B311" s="70" t="s">
        <v>197</v>
      </c>
      <c r="C311" s="102" t="s">
        <v>60</v>
      </c>
      <c r="D311" s="11">
        <f>Table3[[#This Row],[Residential CLM $ Collected]]+Table3[[#This Row],[Column1]]</f>
        <v>182.61600000000001</v>
      </c>
      <c r="E311" s="71">
        <f>Table3[[#This Row],[CLM $ Collected ]]/'1.) CLM Reference'!$B$4</f>
        <v>5.7918831668604539E-6</v>
      </c>
      <c r="F311" s="8">
        <f>Table3[[#This Row],[Residential Incentive Disbursements]]+Table3[[#This Row],[C&amp;I Incentive Disbursements]]</f>
        <v>0</v>
      </c>
      <c r="G311" s="71">
        <f>Table3[[#This Row],[Incentive Disbursements]]/'1.) CLM Reference'!$B$5</f>
        <v>0</v>
      </c>
      <c r="H311" s="61">
        <v>3.75</v>
      </c>
      <c r="I311" s="62">
        <f>Table3[[#This Row],[CLM $ Collected ]]/'1.) CLM Reference'!$B$4</f>
        <v>5.7918831668604539E-6</v>
      </c>
      <c r="J311" s="63">
        <v>0</v>
      </c>
      <c r="K311" s="62">
        <f>Table3[[#This Row],[Incentive Disbursements]]/'1.) CLM Reference'!$B$5</f>
        <v>0</v>
      </c>
      <c r="L311" s="61">
        <v>178.86600000000001</v>
      </c>
      <c r="M311" s="72">
        <f>Table3[[#This Row],[CLM $ Collected ]]/'1.) CLM Reference'!$B$4</f>
        <v>5.7918831668604539E-6</v>
      </c>
      <c r="N311" s="63">
        <v>0</v>
      </c>
      <c r="O311" s="73">
        <f>Table3[[#This Row],[Incentive Disbursements]]/'1.) CLM Reference'!$B$5</f>
        <v>0</v>
      </c>
    </row>
    <row r="312" spans="1:15" ht="17" thickBot="1">
      <c r="A312" s="69" t="s">
        <v>233</v>
      </c>
      <c r="B312" s="70" t="s">
        <v>194</v>
      </c>
      <c r="C312" s="102" t="s">
        <v>60</v>
      </c>
      <c r="D312" s="11">
        <f>Table3[[#This Row],[Residential CLM $ Collected]]+Table3[[#This Row],[Column1]]</f>
        <v>12.99</v>
      </c>
      <c r="E312" s="71">
        <f>Table3[[#This Row],[CLM $ Collected ]]/'1.) CLM Reference'!$B$4</f>
        <v>4.1199326640336716E-7</v>
      </c>
      <c r="F312" s="8">
        <f>Table3[[#This Row],[Residential Incentive Disbursements]]+Table3[[#This Row],[C&amp;I Incentive Disbursements]]</f>
        <v>0</v>
      </c>
      <c r="G312" s="71">
        <f>Table3[[#This Row],[Incentive Disbursements]]/'1.) CLM Reference'!$B$5</f>
        <v>0</v>
      </c>
      <c r="H312" s="61">
        <v>12.99</v>
      </c>
      <c r="I312" s="62">
        <f>Table3[[#This Row],[CLM $ Collected ]]/'1.) CLM Reference'!$B$4</f>
        <v>4.1199326640336716E-7</v>
      </c>
      <c r="J312" s="63">
        <v>0</v>
      </c>
      <c r="K312" s="62">
        <f>Table3[[#This Row],[Incentive Disbursements]]/'1.) CLM Reference'!$B$5</f>
        <v>0</v>
      </c>
      <c r="L312" s="61">
        <v>0</v>
      </c>
      <c r="M312" s="72">
        <f>Table3[[#This Row],[CLM $ Collected ]]/'1.) CLM Reference'!$B$4</f>
        <v>4.1199326640336716E-7</v>
      </c>
      <c r="N312" s="63">
        <v>0</v>
      </c>
      <c r="O312" s="73">
        <f>Table3[[#This Row],[Incentive Disbursements]]/'1.) CLM Reference'!$B$5</f>
        <v>0</v>
      </c>
    </row>
    <row r="313" spans="1:15" ht="17" thickBot="1">
      <c r="A313" s="69" t="s">
        <v>234</v>
      </c>
      <c r="B313" s="70" t="s">
        <v>230</v>
      </c>
      <c r="C313" s="102" t="s">
        <v>60</v>
      </c>
      <c r="D313" s="11">
        <f>Table3[[#This Row],[Residential CLM $ Collected]]+Table3[[#This Row],[Column1]]</f>
        <v>63118.728000000003</v>
      </c>
      <c r="E313" s="71">
        <f>Table3[[#This Row],[CLM $ Collected ]]/'1.) CLM Reference'!$B$4</f>
        <v>2.0018853672013602E-3</v>
      </c>
      <c r="F313" s="8">
        <f>Table3[[#This Row],[Residential Incentive Disbursements]]+Table3[[#This Row],[C&amp;I Incentive Disbursements]]</f>
        <v>62881.78</v>
      </c>
      <c r="G313" s="71">
        <f>Table3[[#This Row],[Incentive Disbursements]]/'1.) CLM Reference'!$B$5</f>
        <v>2.3829995590718502E-3</v>
      </c>
      <c r="H313" s="61">
        <v>48951.588000000003</v>
      </c>
      <c r="I313" s="62">
        <f>Table3[[#This Row],[CLM $ Collected ]]/'1.) CLM Reference'!$B$4</f>
        <v>2.0018853672013602E-3</v>
      </c>
      <c r="J313" s="63">
        <v>38250.730000000003</v>
      </c>
      <c r="K313" s="62">
        <f>Table3[[#This Row],[Incentive Disbursements]]/'1.) CLM Reference'!$B$5</f>
        <v>2.3829995590718502E-3</v>
      </c>
      <c r="L313" s="61">
        <v>14167.14</v>
      </c>
      <c r="M313" s="72">
        <f>Table3[[#This Row],[CLM $ Collected ]]/'1.) CLM Reference'!$B$4</f>
        <v>2.0018853672013602E-3</v>
      </c>
      <c r="N313" s="63">
        <v>24631.05</v>
      </c>
      <c r="O313" s="73">
        <f>Table3[[#This Row],[Incentive Disbursements]]/'1.) CLM Reference'!$B$5</f>
        <v>2.3829995590718502E-3</v>
      </c>
    </row>
    <row r="314" spans="1:15" ht="17" thickBot="1">
      <c r="A314" s="69" t="s">
        <v>234</v>
      </c>
      <c r="B314" s="70" t="s">
        <v>194</v>
      </c>
      <c r="C314" s="102" t="s">
        <v>60</v>
      </c>
      <c r="D314" s="11">
        <f>Table3[[#This Row],[Residential CLM $ Collected]]+Table3[[#This Row],[Column1]]</f>
        <v>29.64</v>
      </c>
      <c r="E314" s="71">
        <f>Table3[[#This Row],[CLM $ Collected ]]/'1.) CLM Reference'!$B$4</f>
        <v>9.4006777645849132E-7</v>
      </c>
      <c r="F314" s="8">
        <f>Table3[[#This Row],[Residential Incentive Disbursements]]+Table3[[#This Row],[C&amp;I Incentive Disbursements]]</f>
        <v>0</v>
      </c>
      <c r="G314" s="71">
        <f>Table3[[#This Row],[Incentive Disbursements]]/'1.) CLM Reference'!$B$5</f>
        <v>0</v>
      </c>
      <c r="H314" s="61">
        <v>0</v>
      </c>
      <c r="I314" s="62">
        <f>Table3[[#This Row],[CLM $ Collected ]]/'1.) CLM Reference'!$B$4</f>
        <v>9.4006777645849132E-7</v>
      </c>
      <c r="J314" s="63">
        <v>0</v>
      </c>
      <c r="K314" s="62">
        <f>Table3[[#This Row],[Incentive Disbursements]]/'1.) CLM Reference'!$B$5</f>
        <v>0</v>
      </c>
      <c r="L314" s="61">
        <v>29.64</v>
      </c>
      <c r="M314" s="72">
        <f>Table3[[#This Row],[CLM $ Collected ]]/'1.) CLM Reference'!$B$4</f>
        <v>9.4006777645849132E-7</v>
      </c>
      <c r="N314" s="63">
        <v>0</v>
      </c>
      <c r="O314" s="73">
        <f>Table3[[#This Row],[Incentive Disbursements]]/'1.) CLM Reference'!$B$5</f>
        <v>0</v>
      </c>
    </row>
    <row r="315" spans="1:15" ht="17" thickBot="1">
      <c r="A315" s="69" t="s">
        <v>235</v>
      </c>
      <c r="B315" s="70" t="s">
        <v>230</v>
      </c>
      <c r="C315" s="102" t="s">
        <v>60</v>
      </c>
      <c r="D315" s="11">
        <f>Table3[[#This Row],[Residential CLM $ Collected]]+Table3[[#This Row],[Column1]]</f>
        <v>112904.982</v>
      </c>
      <c r="E315" s="71">
        <f>Table3[[#This Row],[CLM $ Collected ]]/'1.) CLM Reference'!$B$4</f>
        <v>3.5809154986446014E-3</v>
      </c>
      <c r="F315" s="8">
        <f>Table3[[#This Row],[Residential Incentive Disbursements]]+Table3[[#This Row],[C&amp;I Incentive Disbursements]]</f>
        <v>72895.55</v>
      </c>
      <c r="G315" s="71">
        <f>Table3[[#This Row],[Incentive Disbursements]]/'1.) CLM Reference'!$B$5</f>
        <v>2.7624864230672229E-3</v>
      </c>
      <c r="H315" s="61">
        <v>92564.148000000001</v>
      </c>
      <c r="I315" s="62">
        <f>Table3[[#This Row],[CLM $ Collected ]]/'1.) CLM Reference'!$B$4</f>
        <v>3.5809154986446014E-3</v>
      </c>
      <c r="J315" s="63">
        <v>56528.3</v>
      </c>
      <c r="K315" s="62">
        <f>Table3[[#This Row],[Incentive Disbursements]]/'1.) CLM Reference'!$B$5</f>
        <v>2.7624864230672229E-3</v>
      </c>
      <c r="L315" s="61">
        <v>20340.833999999999</v>
      </c>
      <c r="M315" s="72">
        <f>Table3[[#This Row],[CLM $ Collected ]]/'1.) CLM Reference'!$B$4</f>
        <v>3.5809154986446014E-3</v>
      </c>
      <c r="N315" s="63">
        <v>16367.25</v>
      </c>
      <c r="O315" s="73">
        <f>Table3[[#This Row],[Incentive Disbursements]]/'1.) CLM Reference'!$B$5</f>
        <v>2.7624864230672229E-3</v>
      </c>
    </row>
    <row r="316" spans="1:15" ht="17" thickBot="1">
      <c r="A316" s="69" t="s">
        <v>235</v>
      </c>
      <c r="B316" s="70" t="s">
        <v>152</v>
      </c>
      <c r="C316" s="102" t="s">
        <v>60</v>
      </c>
      <c r="D316" s="11">
        <f>Table3[[#This Row],[Residential CLM $ Collected]]+Table3[[#This Row],[Column1]]</f>
        <v>2753.2619999999997</v>
      </c>
      <c r="E316" s="71">
        <f>Table3[[#This Row],[CLM $ Collected ]]/'1.) CLM Reference'!$B$4</f>
        <v>8.7322971874077542E-5</v>
      </c>
      <c r="F316" s="8">
        <f>Table3[[#This Row],[Residential Incentive Disbursements]]+Table3[[#This Row],[C&amp;I Incentive Disbursements]]</f>
        <v>2400</v>
      </c>
      <c r="G316" s="71">
        <f>Table3[[#This Row],[Incentive Disbursements]]/'1.) CLM Reference'!$B$5</f>
        <v>9.0951606996055785E-5</v>
      </c>
      <c r="H316" s="61">
        <v>242.874</v>
      </c>
      <c r="I316" s="62">
        <f>Table3[[#This Row],[CLM $ Collected ]]/'1.) CLM Reference'!$B$4</f>
        <v>8.7322971874077542E-5</v>
      </c>
      <c r="J316" s="63">
        <v>0</v>
      </c>
      <c r="K316" s="62">
        <f>Table3[[#This Row],[Incentive Disbursements]]/'1.) CLM Reference'!$B$5</f>
        <v>9.0951606996055785E-5</v>
      </c>
      <c r="L316" s="61">
        <v>2510.3879999999999</v>
      </c>
      <c r="M316" s="72">
        <f>Table3[[#This Row],[CLM $ Collected ]]/'1.) CLM Reference'!$B$4</f>
        <v>8.7322971874077542E-5</v>
      </c>
      <c r="N316" s="63">
        <v>2400</v>
      </c>
      <c r="O316" s="73">
        <f>Table3[[#This Row],[Incentive Disbursements]]/'1.) CLM Reference'!$B$5</f>
        <v>9.0951606996055785E-5</v>
      </c>
    </row>
    <row r="317" spans="1:15" ht="17" thickBot="1">
      <c r="A317" s="69" t="s">
        <v>235</v>
      </c>
      <c r="B317" s="70" t="s">
        <v>194</v>
      </c>
      <c r="C317" s="102" t="s">
        <v>60</v>
      </c>
      <c r="D317" s="11">
        <f>Table3[[#This Row],[Residential CLM $ Collected]]+Table3[[#This Row],[Column1]]</f>
        <v>132.32400000000001</v>
      </c>
      <c r="E317" s="71">
        <f>Table3[[#This Row],[CLM $ Collected ]]/'1.) CLM Reference'!$B$4</f>
        <v>4.196812700812868E-6</v>
      </c>
      <c r="F317" s="8">
        <f>Table3[[#This Row],[Residential Incentive Disbursements]]+Table3[[#This Row],[C&amp;I Incentive Disbursements]]</f>
        <v>0</v>
      </c>
      <c r="G317" s="71">
        <f>Table3[[#This Row],[Incentive Disbursements]]/'1.) CLM Reference'!$B$5</f>
        <v>0</v>
      </c>
      <c r="H317" s="61">
        <v>132.32400000000001</v>
      </c>
      <c r="I317" s="62">
        <f>Table3[[#This Row],[CLM $ Collected ]]/'1.) CLM Reference'!$B$4</f>
        <v>4.196812700812868E-6</v>
      </c>
      <c r="J317" s="63">
        <v>0</v>
      </c>
      <c r="K317" s="62">
        <f>Table3[[#This Row],[Incentive Disbursements]]/'1.) CLM Reference'!$B$5</f>
        <v>0</v>
      </c>
      <c r="L317" s="61">
        <v>0</v>
      </c>
      <c r="M317" s="72">
        <f>Table3[[#This Row],[CLM $ Collected ]]/'1.) CLM Reference'!$B$4</f>
        <v>4.196812700812868E-6</v>
      </c>
      <c r="N317" s="63">
        <v>0</v>
      </c>
      <c r="O317" s="73">
        <f>Table3[[#This Row],[Incentive Disbursements]]/'1.) CLM Reference'!$B$5</f>
        <v>0</v>
      </c>
    </row>
    <row r="318" spans="1:15" ht="17" thickBot="1">
      <c r="A318" s="69" t="s">
        <v>236</v>
      </c>
      <c r="B318" s="70" t="s">
        <v>230</v>
      </c>
      <c r="C318" s="102" t="s">
        <v>60</v>
      </c>
      <c r="D318" s="11">
        <f>Table3[[#This Row],[Residential CLM $ Collected]]+Table3[[#This Row],[Column1]]</f>
        <v>71868.737999999998</v>
      </c>
      <c r="E318" s="71">
        <f>Table3[[#This Row],[CLM $ Collected ]]/'1.) CLM Reference'!$B$4</f>
        <v>2.2794023187765813E-3</v>
      </c>
      <c r="F318" s="8">
        <f>Table3[[#This Row],[Residential Incentive Disbursements]]+Table3[[#This Row],[C&amp;I Incentive Disbursements]]</f>
        <v>73087.41</v>
      </c>
      <c r="G318" s="71">
        <f>Table3[[#This Row],[Incentive Disbursements]]/'1.) CLM Reference'!$B$5</f>
        <v>2.769757246116499E-3</v>
      </c>
      <c r="H318" s="61">
        <v>60084.347999999998</v>
      </c>
      <c r="I318" s="62">
        <f>Table3[[#This Row],[CLM $ Collected ]]/'1.) CLM Reference'!$B$4</f>
        <v>2.2794023187765813E-3</v>
      </c>
      <c r="J318" s="63">
        <v>62047.41</v>
      </c>
      <c r="K318" s="62">
        <f>Table3[[#This Row],[Incentive Disbursements]]/'1.) CLM Reference'!$B$5</f>
        <v>2.769757246116499E-3</v>
      </c>
      <c r="L318" s="61">
        <v>11784.39</v>
      </c>
      <c r="M318" s="72">
        <f>Table3[[#This Row],[CLM $ Collected ]]/'1.) CLM Reference'!$B$4</f>
        <v>2.2794023187765813E-3</v>
      </c>
      <c r="N318" s="63">
        <v>11040</v>
      </c>
      <c r="O318" s="73">
        <f>Table3[[#This Row],[Incentive Disbursements]]/'1.) CLM Reference'!$B$5</f>
        <v>2.769757246116499E-3</v>
      </c>
    </row>
    <row r="319" spans="1:15" ht="17" thickBot="1">
      <c r="A319" s="69" t="s">
        <v>236</v>
      </c>
      <c r="B319" s="70" t="s">
        <v>152</v>
      </c>
      <c r="C319" s="102" t="s">
        <v>60</v>
      </c>
      <c r="D319" s="11">
        <f>Table3[[#This Row],[Residential CLM $ Collected]]+Table3[[#This Row],[Column1]]</f>
        <v>1670.154</v>
      </c>
      <c r="E319" s="71">
        <f>Table3[[#This Row],[CLM $ Collected ]]/'1.) CLM Reference'!$B$4</f>
        <v>5.2970916232228579E-5</v>
      </c>
      <c r="F319" s="8">
        <f>Table3[[#This Row],[Residential Incentive Disbursements]]+Table3[[#This Row],[C&amp;I Incentive Disbursements]]</f>
        <v>0</v>
      </c>
      <c r="G319" s="71">
        <f>Table3[[#This Row],[Incentive Disbursements]]/'1.) CLM Reference'!$B$5</f>
        <v>0</v>
      </c>
      <c r="H319" s="61">
        <v>0</v>
      </c>
      <c r="I319" s="62">
        <f>Table3[[#This Row],[CLM $ Collected ]]/'1.) CLM Reference'!$B$4</f>
        <v>5.2970916232228579E-5</v>
      </c>
      <c r="J319" s="63">
        <v>0</v>
      </c>
      <c r="K319" s="62">
        <f>Table3[[#This Row],[Incentive Disbursements]]/'1.) CLM Reference'!$B$5</f>
        <v>0</v>
      </c>
      <c r="L319" s="61">
        <v>1670.154</v>
      </c>
      <c r="M319" s="72">
        <f>Table3[[#This Row],[CLM $ Collected ]]/'1.) CLM Reference'!$B$4</f>
        <v>5.2970916232228579E-5</v>
      </c>
      <c r="N319" s="63">
        <v>0</v>
      </c>
      <c r="O319" s="73">
        <f>Table3[[#This Row],[Incentive Disbursements]]/'1.) CLM Reference'!$B$5</f>
        <v>0</v>
      </c>
    </row>
    <row r="320" spans="1:15" ht="17" thickBot="1">
      <c r="A320" s="69" t="s">
        <v>236</v>
      </c>
      <c r="B320" s="70" t="s">
        <v>239</v>
      </c>
      <c r="C320" s="102" t="s">
        <v>60</v>
      </c>
      <c r="D320" s="11">
        <f>Table3[[#This Row],[Residential CLM $ Collected]]+Table3[[#This Row],[Column1]]</f>
        <v>84.144000000000005</v>
      </c>
      <c r="E320" s="71">
        <f>Table3[[#This Row],[CLM $ Collected ]]/'1.) CLM Reference'!$B$4</f>
        <v>2.6687268212659681E-6</v>
      </c>
      <c r="F320" s="8">
        <f>Table3[[#This Row],[Residential Incentive Disbursements]]+Table3[[#This Row],[C&amp;I Incentive Disbursements]]</f>
        <v>0</v>
      </c>
      <c r="G320" s="71">
        <f>Table3[[#This Row],[Incentive Disbursements]]/'1.) CLM Reference'!$B$5</f>
        <v>0</v>
      </c>
      <c r="H320" s="61">
        <v>0</v>
      </c>
      <c r="I320" s="62">
        <f>Table3[[#This Row],[CLM $ Collected ]]/'1.) CLM Reference'!$B$4</f>
        <v>2.6687268212659681E-6</v>
      </c>
      <c r="J320" s="63">
        <v>0</v>
      </c>
      <c r="K320" s="62">
        <f>Table3[[#This Row],[Incentive Disbursements]]/'1.) CLM Reference'!$B$5</f>
        <v>0</v>
      </c>
      <c r="L320" s="61">
        <v>84.144000000000005</v>
      </c>
      <c r="M320" s="72">
        <f>Table3[[#This Row],[CLM $ Collected ]]/'1.) CLM Reference'!$B$4</f>
        <v>2.6687268212659681E-6</v>
      </c>
      <c r="N320" s="63">
        <v>0</v>
      </c>
      <c r="O320" s="73">
        <f>Table3[[#This Row],[Incentive Disbursements]]/'1.) CLM Reference'!$B$5</f>
        <v>0</v>
      </c>
    </row>
    <row r="321" spans="1:15" ht="17" thickBot="1">
      <c r="A321" s="69" t="s">
        <v>236</v>
      </c>
      <c r="B321" s="70" t="s">
        <v>197</v>
      </c>
      <c r="C321" s="102" t="s">
        <v>60</v>
      </c>
      <c r="D321" s="11">
        <f>Table3[[#This Row],[Residential CLM $ Collected]]+Table3[[#This Row],[Column1]]</f>
        <v>56.07</v>
      </c>
      <c r="E321" s="71">
        <f>Table3[[#This Row],[CLM $ Collected ]]/'1.) CLM Reference'!$B$4</f>
        <v>1.7783265933207695E-6</v>
      </c>
      <c r="F321" s="8">
        <f>Table3[[#This Row],[Residential Incentive Disbursements]]+Table3[[#This Row],[C&amp;I Incentive Disbursements]]</f>
        <v>0</v>
      </c>
      <c r="G321" s="71">
        <f>Table3[[#This Row],[Incentive Disbursements]]/'1.) CLM Reference'!$B$5</f>
        <v>0</v>
      </c>
      <c r="H321" s="61">
        <v>56.07</v>
      </c>
      <c r="I321" s="62">
        <f>Table3[[#This Row],[CLM $ Collected ]]/'1.) CLM Reference'!$B$4</f>
        <v>1.7783265933207695E-6</v>
      </c>
      <c r="J321" s="63">
        <v>0</v>
      </c>
      <c r="K321" s="62">
        <f>Table3[[#This Row],[Incentive Disbursements]]/'1.) CLM Reference'!$B$5</f>
        <v>0</v>
      </c>
      <c r="L321" s="61">
        <v>0</v>
      </c>
      <c r="M321" s="72">
        <f>Table3[[#This Row],[CLM $ Collected ]]/'1.) CLM Reference'!$B$4</f>
        <v>1.7783265933207695E-6</v>
      </c>
      <c r="N321" s="63">
        <v>0</v>
      </c>
      <c r="O321" s="73">
        <f>Table3[[#This Row],[Incentive Disbursements]]/'1.) CLM Reference'!$B$5</f>
        <v>0</v>
      </c>
    </row>
    <row r="322" spans="1:15" ht="17" thickBot="1">
      <c r="A322" s="69" t="s">
        <v>237</v>
      </c>
      <c r="B322" s="70" t="s">
        <v>230</v>
      </c>
      <c r="C322" s="102" t="s">
        <v>60</v>
      </c>
      <c r="D322" s="11">
        <f>Table3[[#This Row],[Residential CLM $ Collected]]+Table3[[#This Row],[Column1]]</f>
        <v>85718.885999999999</v>
      </c>
      <c r="E322" s="71">
        <f>Table3[[#This Row],[CLM $ Collected ]]/'1.) CLM Reference'!$B$4</f>
        <v>2.7186761998150774E-3</v>
      </c>
      <c r="F322" s="8">
        <f>Table3[[#This Row],[Residential Incentive Disbursements]]+Table3[[#This Row],[C&amp;I Incentive Disbursements]]</f>
        <v>32956.199999999997</v>
      </c>
      <c r="G322" s="71">
        <f>Table3[[#This Row],[Incentive Disbursements]]/'1.) CLM Reference'!$B$5</f>
        <v>1.2489247293680889E-3</v>
      </c>
      <c r="H322" s="61">
        <v>80878.686000000002</v>
      </c>
      <c r="I322" s="62">
        <f>Table3[[#This Row],[CLM $ Collected ]]/'1.) CLM Reference'!$B$4</f>
        <v>2.7186761998150774E-3</v>
      </c>
      <c r="J322" s="63">
        <v>17578.77</v>
      </c>
      <c r="K322" s="62">
        <f>Table3[[#This Row],[Incentive Disbursements]]/'1.) CLM Reference'!$B$5</f>
        <v>1.2489247293680889E-3</v>
      </c>
      <c r="L322" s="61">
        <v>4840.2</v>
      </c>
      <c r="M322" s="72">
        <f>Table3[[#This Row],[CLM $ Collected ]]/'1.) CLM Reference'!$B$4</f>
        <v>2.7186761998150774E-3</v>
      </c>
      <c r="N322" s="63">
        <v>15377.43</v>
      </c>
      <c r="O322" s="73">
        <f>Table3[[#This Row],[Incentive Disbursements]]/'1.) CLM Reference'!$B$5</f>
        <v>1.2489247293680889E-3</v>
      </c>
    </row>
    <row r="323" spans="1:15" ht="17" thickBot="1">
      <c r="A323" s="69" t="s">
        <v>237</v>
      </c>
      <c r="B323" s="70" t="s">
        <v>152</v>
      </c>
      <c r="C323" s="102" t="s">
        <v>60</v>
      </c>
      <c r="D323" s="11">
        <f>Table3[[#This Row],[Residential CLM $ Collected]]+Table3[[#This Row],[Column1]]</f>
        <v>1232.1600000000001</v>
      </c>
      <c r="E323" s="71">
        <f>Table3[[#This Row],[CLM $ Collected ]]/'1.) CLM Reference'!$B$4</f>
        <v>3.9079416715286596E-5</v>
      </c>
      <c r="F323" s="8">
        <f>Table3[[#This Row],[Residential Incentive Disbursements]]+Table3[[#This Row],[C&amp;I Incentive Disbursements]]</f>
        <v>0</v>
      </c>
      <c r="G323" s="71">
        <f>Table3[[#This Row],[Incentive Disbursements]]/'1.) CLM Reference'!$B$5</f>
        <v>0</v>
      </c>
      <c r="H323" s="61">
        <v>0</v>
      </c>
      <c r="I323" s="62">
        <f>Table3[[#This Row],[CLM $ Collected ]]/'1.) CLM Reference'!$B$4</f>
        <v>3.9079416715286596E-5</v>
      </c>
      <c r="J323" s="63">
        <v>0</v>
      </c>
      <c r="K323" s="62">
        <f>Table3[[#This Row],[Incentive Disbursements]]/'1.) CLM Reference'!$B$5</f>
        <v>0</v>
      </c>
      <c r="L323" s="61">
        <v>1232.1600000000001</v>
      </c>
      <c r="M323" s="72">
        <f>Table3[[#This Row],[CLM $ Collected ]]/'1.) CLM Reference'!$B$4</f>
        <v>3.9079416715286596E-5</v>
      </c>
      <c r="N323" s="63">
        <v>0</v>
      </c>
      <c r="O323" s="73">
        <f>Table3[[#This Row],[Incentive Disbursements]]/'1.) CLM Reference'!$B$5</f>
        <v>0</v>
      </c>
    </row>
    <row r="324" spans="1:15" ht="17" thickBot="1">
      <c r="A324" s="69" t="s">
        <v>237</v>
      </c>
      <c r="B324" s="70" t="s">
        <v>197</v>
      </c>
      <c r="C324" s="102" t="s">
        <v>60</v>
      </c>
      <c r="D324" s="11">
        <f>Table3[[#This Row],[Residential CLM $ Collected]]+Table3[[#This Row],[Column1]]</f>
        <v>1552.278</v>
      </c>
      <c r="E324" s="71">
        <f>Table3[[#This Row],[CLM $ Collected ]]/'1.) CLM Reference'!$B$4</f>
        <v>4.9232338998159038E-5</v>
      </c>
      <c r="F324" s="8">
        <f>Table3[[#This Row],[Residential Incentive Disbursements]]+Table3[[#This Row],[C&amp;I Incentive Disbursements]]</f>
        <v>0</v>
      </c>
      <c r="G324" s="71">
        <f>Table3[[#This Row],[Incentive Disbursements]]/'1.) CLM Reference'!$B$5</f>
        <v>0</v>
      </c>
      <c r="H324" s="61">
        <v>1541.2619999999999</v>
      </c>
      <c r="I324" s="62">
        <f>Table3[[#This Row],[CLM $ Collected ]]/'1.) CLM Reference'!$B$4</f>
        <v>4.9232338998159038E-5</v>
      </c>
      <c r="J324" s="63">
        <v>0</v>
      </c>
      <c r="K324" s="62">
        <f>Table3[[#This Row],[Incentive Disbursements]]/'1.) CLM Reference'!$B$5</f>
        <v>0</v>
      </c>
      <c r="L324" s="61">
        <v>11.016</v>
      </c>
      <c r="M324" s="72">
        <f>Table3[[#This Row],[CLM $ Collected ]]/'1.) CLM Reference'!$B$4</f>
        <v>4.9232338998159038E-5</v>
      </c>
      <c r="N324" s="63">
        <v>0</v>
      </c>
      <c r="O324" s="73">
        <f>Table3[[#This Row],[Incentive Disbursements]]/'1.) CLM Reference'!$B$5</f>
        <v>0</v>
      </c>
    </row>
    <row r="325" spans="1:15" ht="17" thickBot="1">
      <c r="A325" s="69" t="s">
        <v>260</v>
      </c>
      <c r="B325" s="70" t="s">
        <v>239</v>
      </c>
      <c r="C325" s="102" t="s">
        <v>60</v>
      </c>
      <c r="D325" s="11">
        <f>Table3[[#This Row],[Residential CLM $ Collected]]+Table3[[#This Row],[Column1]]</f>
        <v>2832.6</v>
      </c>
      <c r="E325" s="71">
        <f>Table3[[#This Row],[CLM $ Collected ]]/'1.) CLM Reference'!$B$4</f>
        <v>8.9839270701630306E-5</v>
      </c>
      <c r="F325" s="8">
        <f>Table3[[#This Row],[Residential Incentive Disbursements]]+Table3[[#This Row],[C&amp;I Incentive Disbursements]]</f>
        <v>37210.78</v>
      </c>
      <c r="G325" s="71">
        <f>Table3[[#This Row],[Incentive Disbursements]]/'1.) CLM Reference'!$B$5</f>
        <v>1.4101584327402886E-3</v>
      </c>
      <c r="H325" s="61">
        <v>2731.6559999999999</v>
      </c>
      <c r="I325" s="62">
        <f>Table3[[#This Row],[CLM $ Collected ]]/'1.) CLM Reference'!$B$4</f>
        <v>8.9839270701630306E-5</v>
      </c>
      <c r="J325" s="63">
        <v>37210.78</v>
      </c>
      <c r="K325" s="62">
        <f>Table3[[#This Row],[Incentive Disbursements]]/'1.) CLM Reference'!$B$5</f>
        <v>1.4101584327402886E-3</v>
      </c>
      <c r="L325" s="61">
        <v>100.944</v>
      </c>
      <c r="M325" s="72">
        <f>Table3[[#This Row],[CLM $ Collected ]]/'1.) CLM Reference'!$B$4</f>
        <v>8.9839270701630306E-5</v>
      </c>
      <c r="N325" s="63">
        <v>0</v>
      </c>
      <c r="O325" s="73">
        <f>Table3[[#This Row],[Incentive Disbursements]]/'1.) CLM Reference'!$B$5</f>
        <v>1.4101584327402886E-3</v>
      </c>
    </row>
    <row r="326" spans="1:15" ht="17" thickBot="1">
      <c r="A326" s="69" t="s">
        <v>238</v>
      </c>
      <c r="B326" s="70" t="s">
        <v>230</v>
      </c>
      <c r="C326" s="102" t="s">
        <v>60</v>
      </c>
      <c r="D326" s="11">
        <f>Table3[[#This Row],[Residential CLM $ Collected]]+Table3[[#This Row],[Column1]]</f>
        <v>78.516000000000005</v>
      </c>
      <c r="E326" s="71">
        <f>Table3[[#This Row],[CLM $ Collected ]]/'1.) CLM Reference'!$B$4</f>
        <v>2.490228122011299E-6</v>
      </c>
      <c r="F326" s="8">
        <f>Table3[[#This Row],[Residential Incentive Disbursements]]+Table3[[#This Row],[C&amp;I Incentive Disbursements]]</f>
        <v>0</v>
      </c>
      <c r="G326" s="71">
        <f>Table3[[#This Row],[Incentive Disbursements]]/'1.) CLM Reference'!$B$5</f>
        <v>0</v>
      </c>
      <c r="H326" s="61">
        <v>78.516000000000005</v>
      </c>
      <c r="I326" s="62">
        <f>Table3[[#This Row],[CLM $ Collected ]]/'1.) CLM Reference'!$B$4</f>
        <v>2.490228122011299E-6</v>
      </c>
      <c r="J326" s="63">
        <v>0</v>
      </c>
      <c r="K326" s="62">
        <f>Table3[[#This Row],[Incentive Disbursements]]/'1.) CLM Reference'!$B$5</f>
        <v>0</v>
      </c>
      <c r="L326" s="61">
        <v>0</v>
      </c>
      <c r="M326" s="72">
        <f>Table3[[#This Row],[CLM $ Collected ]]/'1.) CLM Reference'!$B$4</f>
        <v>2.490228122011299E-6</v>
      </c>
      <c r="N326" s="63">
        <v>0</v>
      </c>
      <c r="O326" s="73">
        <f>Table3[[#This Row],[Incentive Disbursements]]/'1.) CLM Reference'!$B$5</f>
        <v>0</v>
      </c>
    </row>
    <row r="327" spans="1:15" ht="17" thickBot="1">
      <c r="A327" s="69" t="s">
        <v>238</v>
      </c>
      <c r="B327" s="70" t="s">
        <v>239</v>
      </c>
      <c r="C327" s="102" t="s">
        <v>60</v>
      </c>
      <c r="D327" s="11">
        <f>Table3[[#This Row],[Residential CLM $ Collected]]+Table3[[#This Row],[Column1]]</f>
        <v>205335.15600000002</v>
      </c>
      <c r="E327" s="71">
        <f>Table3[[#This Row],[CLM $ Collected ]]/'1.) CLM Reference'!$B$4</f>
        <v>6.5124481622698197E-3</v>
      </c>
      <c r="F327" s="8">
        <f>Table3[[#This Row],[Residential Incentive Disbursements]]+Table3[[#This Row],[C&amp;I Incentive Disbursements]]</f>
        <v>164217.91999999998</v>
      </c>
      <c r="G327" s="71">
        <f>Table3[[#This Row],[Incentive Disbursements]]/'1.) CLM Reference'!$B$5</f>
        <v>6.2232848839790531E-3</v>
      </c>
      <c r="H327" s="61">
        <v>155627.24400000001</v>
      </c>
      <c r="I327" s="62">
        <f>Table3[[#This Row],[CLM $ Collected ]]/'1.) CLM Reference'!$B$4</f>
        <v>6.5124481622698197E-3</v>
      </c>
      <c r="J327" s="63">
        <v>85260.15</v>
      </c>
      <c r="K327" s="62">
        <f>Table3[[#This Row],[Incentive Disbursements]]/'1.) CLM Reference'!$B$5</f>
        <v>6.2232848839790531E-3</v>
      </c>
      <c r="L327" s="61">
        <v>49707.911999999997</v>
      </c>
      <c r="M327" s="72">
        <f>Table3[[#This Row],[CLM $ Collected ]]/'1.) CLM Reference'!$B$4</f>
        <v>6.5124481622698197E-3</v>
      </c>
      <c r="N327" s="63">
        <v>78957.77</v>
      </c>
      <c r="O327" s="73">
        <f>Table3[[#This Row],[Incentive Disbursements]]/'1.) CLM Reference'!$B$5</f>
        <v>6.2232848839790531E-3</v>
      </c>
    </row>
    <row r="328" spans="1:15" ht="17" thickBot="1">
      <c r="A328" s="69" t="s">
        <v>240</v>
      </c>
      <c r="B328" s="70" t="s">
        <v>239</v>
      </c>
      <c r="C328" s="102" t="s">
        <v>60</v>
      </c>
      <c r="D328" s="11">
        <f>Table3[[#This Row],[Residential CLM $ Collected]]+Table3[[#This Row],[Column1]]</f>
        <v>13375.482</v>
      </c>
      <c r="E328" s="71">
        <f>Table3[[#This Row],[CLM $ Collected ]]/'1.) CLM Reference'!$B$4</f>
        <v>4.242192855195875E-4</v>
      </c>
      <c r="F328" s="8">
        <f>Table3[[#This Row],[Residential Incentive Disbursements]]+Table3[[#This Row],[C&amp;I Incentive Disbursements]]</f>
        <v>24428.29</v>
      </c>
      <c r="G328" s="71">
        <f>Table3[[#This Row],[Incentive Disbursements]]/'1.) CLM Reference'!$B$5</f>
        <v>9.2574676319403322E-4</v>
      </c>
      <c r="H328" s="61">
        <v>12232.572</v>
      </c>
      <c r="I328" s="62">
        <f>Table3[[#This Row],[CLM $ Collected ]]/'1.) CLM Reference'!$B$4</f>
        <v>4.242192855195875E-4</v>
      </c>
      <c r="J328" s="63">
        <v>23943.29</v>
      </c>
      <c r="K328" s="62">
        <f>Table3[[#This Row],[Incentive Disbursements]]/'1.) CLM Reference'!$B$5</f>
        <v>9.2574676319403322E-4</v>
      </c>
      <c r="L328" s="61">
        <v>1142.9100000000001</v>
      </c>
      <c r="M328" s="72">
        <f>Table3[[#This Row],[CLM $ Collected ]]/'1.) CLM Reference'!$B$4</f>
        <v>4.242192855195875E-4</v>
      </c>
      <c r="N328" s="63">
        <v>485</v>
      </c>
      <c r="O328" s="73">
        <f>Table3[[#This Row],[Incentive Disbursements]]/'1.) CLM Reference'!$B$5</f>
        <v>9.2574676319403322E-4</v>
      </c>
    </row>
    <row r="329" spans="1:15" ht="17" thickBot="1">
      <c r="A329" s="69" t="s">
        <v>240</v>
      </c>
      <c r="B329" s="70" t="s">
        <v>197</v>
      </c>
      <c r="C329" s="102" t="s">
        <v>60</v>
      </c>
      <c r="D329" s="11">
        <f>Table3[[#This Row],[Residential CLM $ Collected]]+Table3[[#This Row],[Column1]]</f>
        <v>111.45</v>
      </c>
      <c r="E329" s="71">
        <f>Table3[[#This Row],[CLM $ Collected ]]/'1.) CLM Reference'!$B$4</f>
        <v>3.5347690177563718E-6</v>
      </c>
      <c r="F329" s="8">
        <f>Table3[[#This Row],[Residential Incentive Disbursements]]+Table3[[#This Row],[C&amp;I Incentive Disbursements]]</f>
        <v>0</v>
      </c>
      <c r="G329" s="71">
        <f>Table3[[#This Row],[Incentive Disbursements]]/'1.) CLM Reference'!$B$5</f>
        <v>0</v>
      </c>
      <c r="H329" s="61">
        <v>111.45</v>
      </c>
      <c r="I329" s="62">
        <f>Table3[[#This Row],[CLM $ Collected ]]/'1.) CLM Reference'!$B$4</f>
        <v>3.5347690177563718E-6</v>
      </c>
      <c r="J329" s="63">
        <v>0</v>
      </c>
      <c r="K329" s="62">
        <f>Table3[[#This Row],[Incentive Disbursements]]/'1.) CLM Reference'!$B$5</f>
        <v>0</v>
      </c>
      <c r="L329" s="61">
        <v>0</v>
      </c>
      <c r="M329" s="72">
        <f>Table3[[#This Row],[CLM $ Collected ]]/'1.) CLM Reference'!$B$4</f>
        <v>3.5347690177563718E-6</v>
      </c>
      <c r="N329" s="63">
        <v>0</v>
      </c>
      <c r="O329" s="73">
        <f>Table3[[#This Row],[Incentive Disbursements]]/'1.) CLM Reference'!$B$5</f>
        <v>0</v>
      </c>
    </row>
    <row r="330" spans="1:15" ht="17" thickBot="1">
      <c r="A330" s="69" t="s">
        <v>261</v>
      </c>
      <c r="B330" s="70" t="s">
        <v>239</v>
      </c>
      <c r="C330" s="102" t="s">
        <v>60</v>
      </c>
      <c r="D330" s="11">
        <f>Table3[[#This Row],[Residential CLM $ Collected]]+Table3[[#This Row],[Column1]]</f>
        <v>306.786</v>
      </c>
      <c r="E330" s="71">
        <f>Table3[[#This Row],[CLM $ Collected ]]/'1.) CLM Reference'!$B$4</f>
        <v>9.7300820805868664E-6</v>
      </c>
      <c r="F330" s="8">
        <f>Table3[[#This Row],[Residential Incentive Disbursements]]+Table3[[#This Row],[C&amp;I Incentive Disbursements]]</f>
        <v>0</v>
      </c>
      <c r="G330" s="71">
        <f>Table3[[#This Row],[Incentive Disbursements]]/'1.) CLM Reference'!$B$5</f>
        <v>0</v>
      </c>
      <c r="H330" s="61">
        <v>306.786</v>
      </c>
      <c r="I330" s="62">
        <f>Table3[[#This Row],[CLM $ Collected ]]/'1.) CLM Reference'!$B$4</f>
        <v>9.7300820805868664E-6</v>
      </c>
      <c r="J330" s="63">
        <v>0</v>
      </c>
      <c r="K330" s="62">
        <f>Table3[[#This Row],[Incentive Disbursements]]/'1.) CLM Reference'!$B$5</f>
        <v>0</v>
      </c>
      <c r="L330" s="61">
        <v>0</v>
      </c>
      <c r="M330" s="72">
        <f>Table3[[#This Row],[CLM $ Collected ]]/'1.) CLM Reference'!$B$4</f>
        <v>9.7300820805868664E-6</v>
      </c>
      <c r="N330" s="63">
        <v>0</v>
      </c>
      <c r="O330" s="73">
        <f>Table3[[#This Row],[Incentive Disbursements]]/'1.) CLM Reference'!$B$5</f>
        <v>0</v>
      </c>
    </row>
    <row r="331" spans="1:15" ht="17" thickBot="1">
      <c r="A331" s="69" t="s">
        <v>241</v>
      </c>
      <c r="B331" s="70" t="s">
        <v>152</v>
      </c>
      <c r="C331" s="102" t="s">
        <v>60</v>
      </c>
      <c r="D331" s="11">
        <f>Table3[[#This Row],[Residential CLM $ Collected]]+Table3[[#This Row],[Column1]]</f>
        <v>5137.6980000000003</v>
      </c>
      <c r="E331" s="71">
        <f>Table3[[#This Row],[CLM $ Collected ]]/'1.) CLM Reference'!$B$4</f>
        <v>1.6294818943911058E-4</v>
      </c>
      <c r="F331" s="8">
        <f>Table3[[#This Row],[Residential Incentive Disbursements]]+Table3[[#This Row],[C&amp;I Incentive Disbursements]]</f>
        <v>0</v>
      </c>
      <c r="G331" s="71">
        <f>Table3[[#This Row],[Incentive Disbursements]]/'1.) CLM Reference'!$B$5</f>
        <v>0</v>
      </c>
      <c r="H331" s="61">
        <v>3777.2579999999998</v>
      </c>
      <c r="I331" s="62">
        <f>Table3[[#This Row],[CLM $ Collected ]]/'1.) CLM Reference'!$B$4</f>
        <v>1.6294818943911058E-4</v>
      </c>
      <c r="J331" s="63">
        <v>0</v>
      </c>
      <c r="K331" s="62">
        <f>Table3[[#This Row],[Incentive Disbursements]]/'1.) CLM Reference'!$B$5</f>
        <v>0</v>
      </c>
      <c r="L331" s="61">
        <v>1360.44</v>
      </c>
      <c r="M331" s="72">
        <f>Table3[[#This Row],[CLM $ Collected ]]/'1.) CLM Reference'!$B$4</f>
        <v>1.6294818943911058E-4</v>
      </c>
      <c r="N331" s="63">
        <v>0</v>
      </c>
      <c r="O331" s="73">
        <f>Table3[[#This Row],[Incentive Disbursements]]/'1.) CLM Reference'!$B$5</f>
        <v>0</v>
      </c>
    </row>
    <row r="332" spans="1:15" ht="17" thickBot="1">
      <c r="A332" s="69" t="s">
        <v>241</v>
      </c>
      <c r="B332" s="70" t="s">
        <v>152</v>
      </c>
      <c r="C332" s="102" t="s">
        <v>76</v>
      </c>
      <c r="D332" s="11">
        <f>Table3[[#This Row],[Residential CLM $ Collected]]+Table3[[#This Row],[Column1]]</f>
        <v>108227.54399999999</v>
      </c>
      <c r="E332" s="71">
        <f>Table3[[#This Row],[CLM $ Collected ]]/'1.) CLM Reference'!$B$4</f>
        <v>3.4325650013375007E-3</v>
      </c>
      <c r="F332" s="8">
        <f>Table3[[#This Row],[Residential Incentive Disbursements]]+Table3[[#This Row],[C&amp;I Incentive Disbursements]]</f>
        <v>28288.23</v>
      </c>
      <c r="G332" s="71">
        <f>Table3[[#This Row],[Incentive Disbursements]]/'1.) CLM Reference'!$B$5</f>
        <v>1.0720249906558479E-3</v>
      </c>
      <c r="H332" s="61">
        <v>29310.725999999999</v>
      </c>
      <c r="I332" s="62">
        <f>Table3[[#This Row],[CLM $ Collected ]]/'1.) CLM Reference'!$B$4</f>
        <v>3.4325650013375007E-3</v>
      </c>
      <c r="J332" s="63">
        <v>12150.23</v>
      </c>
      <c r="K332" s="62">
        <f>Table3[[#This Row],[Incentive Disbursements]]/'1.) CLM Reference'!$B$5</f>
        <v>1.0720249906558479E-3</v>
      </c>
      <c r="L332" s="61">
        <v>78916.817999999999</v>
      </c>
      <c r="M332" s="72">
        <f>Table3[[#This Row],[CLM $ Collected ]]/'1.) CLM Reference'!$B$4</f>
        <v>3.4325650013375007E-3</v>
      </c>
      <c r="N332" s="63">
        <v>16138</v>
      </c>
      <c r="O332" s="73">
        <f>Table3[[#This Row],[Incentive Disbursements]]/'1.) CLM Reference'!$B$5</f>
        <v>1.0720249906558479E-3</v>
      </c>
    </row>
    <row r="333" spans="1:15" ht="17" thickBot="1">
      <c r="A333" s="69" t="s">
        <v>242</v>
      </c>
      <c r="B333" s="70" t="s">
        <v>152</v>
      </c>
      <c r="C333" s="102" t="s">
        <v>76</v>
      </c>
      <c r="D333" s="11">
        <f>Table3[[#This Row],[Residential CLM $ Collected]]+Table3[[#This Row],[Column1]]</f>
        <v>36196.589999999997</v>
      </c>
      <c r="E333" s="71">
        <f>Table3[[#This Row],[CLM $ Collected ]]/'1.) CLM Reference'!$B$4</f>
        <v>1.1480178096045768E-3</v>
      </c>
      <c r="F333" s="8">
        <f>Table3[[#This Row],[Residential Incentive Disbursements]]+Table3[[#This Row],[C&amp;I Incentive Disbursements]]</f>
        <v>16439.72</v>
      </c>
      <c r="G333" s="71">
        <f>Table3[[#This Row],[Incentive Disbursements]]/'1.) CLM Reference'!$B$5</f>
        <v>6.23007896902166E-4</v>
      </c>
      <c r="H333" s="61">
        <v>5312.8739999999998</v>
      </c>
      <c r="I333" s="62">
        <f>Table3[[#This Row],[CLM $ Collected ]]/'1.) CLM Reference'!$B$4</f>
        <v>1.1480178096045768E-3</v>
      </c>
      <c r="J333" s="63">
        <v>224.48</v>
      </c>
      <c r="K333" s="62">
        <f>Table3[[#This Row],[Incentive Disbursements]]/'1.) CLM Reference'!$B$5</f>
        <v>6.23007896902166E-4</v>
      </c>
      <c r="L333" s="61">
        <v>30883.716</v>
      </c>
      <c r="M333" s="72">
        <f>Table3[[#This Row],[CLM $ Collected ]]/'1.) CLM Reference'!$B$4</f>
        <v>1.1480178096045768E-3</v>
      </c>
      <c r="N333" s="63">
        <v>16215.24</v>
      </c>
      <c r="O333" s="73">
        <f>Table3[[#This Row],[Incentive Disbursements]]/'1.) CLM Reference'!$B$5</f>
        <v>6.23007896902166E-4</v>
      </c>
    </row>
    <row r="334" spans="1:15" ht="17" thickBot="1">
      <c r="A334" s="69" t="s">
        <v>243</v>
      </c>
      <c r="B334" s="70" t="s">
        <v>230</v>
      </c>
      <c r="C334" s="102" t="s">
        <v>60</v>
      </c>
      <c r="D334" s="11">
        <f>Table3[[#This Row],[Residential CLM $ Collected]]+Table3[[#This Row],[Column1]]</f>
        <v>240.25800000000001</v>
      </c>
      <c r="E334" s="71">
        <f>Table3[[#This Row],[CLM $ Collected ]]/'1.) CLM Reference'!$B$4</f>
        <v>7.6200676058152567E-6</v>
      </c>
      <c r="F334" s="8">
        <f>Table3[[#This Row],[Residential Incentive Disbursements]]+Table3[[#This Row],[C&amp;I Incentive Disbursements]]</f>
        <v>0</v>
      </c>
      <c r="G334" s="71">
        <f>Table3[[#This Row],[Incentive Disbursements]]/'1.) CLM Reference'!$B$5</f>
        <v>0</v>
      </c>
      <c r="H334" s="61">
        <v>240.25800000000001</v>
      </c>
      <c r="I334" s="62">
        <f>Table3[[#This Row],[CLM $ Collected ]]/'1.) CLM Reference'!$B$4</f>
        <v>7.6200676058152567E-6</v>
      </c>
      <c r="J334" s="63">
        <v>0</v>
      </c>
      <c r="K334" s="62">
        <f>Table3[[#This Row],[Incentive Disbursements]]/'1.) CLM Reference'!$B$5</f>
        <v>0</v>
      </c>
      <c r="L334" s="61">
        <v>0</v>
      </c>
      <c r="M334" s="72">
        <f>Table3[[#This Row],[CLM $ Collected ]]/'1.) CLM Reference'!$B$4</f>
        <v>7.6200676058152567E-6</v>
      </c>
      <c r="N334" s="63">
        <v>0</v>
      </c>
      <c r="O334" s="73">
        <f>Table3[[#This Row],[Incentive Disbursements]]/'1.) CLM Reference'!$B$5</f>
        <v>0</v>
      </c>
    </row>
    <row r="335" spans="1:15" ht="17" thickBot="1">
      <c r="A335" s="69" t="s">
        <v>243</v>
      </c>
      <c r="B335" s="70" t="s">
        <v>194</v>
      </c>
      <c r="C335" s="102" t="s">
        <v>60</v>
      </c>
      <c r="D335" s="11">
        <f>Table3[[#This Row],[Residential CLM $ Collected]]+Table3[[#This Row],[Column1]]</f>
        <v>154971.87599999999</v>
      </c>
      <c r="E335" s="71">
        <f>Table3[[#This Row],[CLM $ Collected ]]/'1.) CLM Reference'!$B$4</f>
        <v>4.9151169664278351E-3</v>
      </c>
      <c r="F335" s="8">
        <f>Table3[[#This Row],[Residential Incentive Disbursements]]+Table3[[#This Row],[C&amp;I Incentive Disbursements]]</f>
        <v>68643.239999999991</v>
      </c>
      <c r="G335" s="71">
        <f>Table3[[#This Row],[Incentive Disbursements]]/'1.) CLM Reference'!$B$5</f>
        <v>2.60133874475664E-3</v>
      </c>
      <c r="H335" s="61">
        <v>97427.627999999997</v>
      </c>
      <c r="I335" s="62">
        <f>Table3[[#This Row],[CLM $ Collected ]]/'1.) CLM Reference'!$B$4</f>
        <v>4.9151169664278351E-3</v>
      </c>
      <c r="J335" s="63">
        <v>45674.09</v>
      </c>
      <c r="K335" s="62">
        <f>Table3[[#This Row],[Incentive Disbursements]]/'1.) CLM Reference'!$B$5</f>
        <v>2.60133874475664E-3</v>
      </c>
      <c r="L335" s="61">
        <v>57544.248</v>
      </c>
      <c r="M335" s="72">
        <f>Table3[[#This Row],[CLM $ Collected ]]/'1.) CLM Reference'!$B$4</f>
        <v>4.9151169664278351E-3</v>
      </c>
      <c r="N335" s="63">
        <v>22969.15</v>
      </c>
      <c r="O335" s="73">
        <f>Table3[[#This Row],[Incentive Disbursements]]/'1.) CLM Reference'!$B$5</f>
        <v>2.60133874475664E-3</v>
      </c>
    </row>
    <row r="336" spans="1:15" ht="17" thickBot="1">
      <c r="A336" s="69" t="s">
        <v>262</v>
      </c>
      <c r="B336" s="70" t="s">
        <v>262</v>
      </c>
      <c r="C336" s="102" t="s">
        <v>60</v>
      </c>
      <c r="D336" s="11">
        <f>Table3[[#This Row],[Residential CLM $ Collected]]+Table3[[#This Row],[Column1]]</f>
        <v>0</v>
      </c>
      <c r="E336" s="71">
        <f>Table3[[#This Row],[CLM $ Collected ]]/'1.) CLM Reference'!$B$4</f>
        <v>0</v>
      </c>
      <c r="F336" s="8">
        <f>Table3[[#This Row],[Residential Incentive Disbursements]]+Table3[[#This Row],[C&amp;I Incentive Disbursements]]</f>
        <v>1055349.5799</v>
      </c>
      <c r="G336" s="71">
        <f>Table3[[#This Row],[Incentive Disbursements]]/'1.) CLM Reference'!$B$5</f>
        <v>3.9994058431048911E-2</v>
      </c>
      <c r="H336" s="61">
        <v>0</v>
      </c>
      <c r="I336" s="62">
        <f>Table3[[#This Row],[CLM $ Collected ]]/'1.) CLM Reference'!$B$4</f>
        <v>0</v>
      </c>
      <c r="J336" s="63">
        <v>1055349.5799</v>
      </c>
      <c r="K336" s="62">
        <f>Table3[[#This Row],[Incentive Disbursements]]/'1.) CLM Reference'!$B$5</f>
        <v>3.9994058431048911E-2</v>
      </c>
      <c r="L336" s="61">
        <v>0</v>
      </c>
      <c r="M336" s="72">
        <f>Table3[[#This Row],[CLM $ Collected ]]/'1.) CLM Reference'!$B$4</f>
        <v>0</v>
      </c>
      <c r="N336" s="63">
        <v>0</v>
      </c>
      <c r="O336" s="73">
        <f>Table3[[#This Row],[Incentive Disbursements]]/'1.) CLM Reference'!$B$5</f>
        <v>3.9994058431048911E-2</v>
      </c>
    </row>
    <row r="337" spans="1:15" ht="17" thickBot="1">
      <c r="A337" s="67" t="s">
        <v>244</v>
      </c>
      <c r="B337" s="67" t="s">
        <v>147</v>
      </c>
      <c r="C337" s="104" t="s">
        <v>60</v>
      </c>
      <c r="D337" s="11">
        <f>Table3[[#This Row],[Residential CLM $ Collected]]+Table3[[#This Row],[Column1]]</f>
        <v>2999.8620000000001</v>
      </c>
      <c r="E337" s="13">
        <f>Table3[[#This Row],[CLM $ Collected ]]/'1.) CLM Reference'!$B$4</f>
        <v>9.5144183536515612E-5</v>
      </c>
      <c r="F337" s="8">
        <f>Table3[[#This Row],[Residential Incentive Disbursements]]+Table3[[#This Row],[C&amp;I Incentive Disbursements]]</f>
        <v>518.72</v>
      </c>
      <c r="G337" s="13">
        <f>Table3[[#This Row],[Incentive Disbursements]]/'1.) CLM Reference'!$B$5</f>
        <v>1.9657673992080857E-5</v>
      </c>
      <c r="H337" s="30">
        <v>1733.604</v>
      </c>
      <c r="I337" s="31">
        <f>Table3[[#This Row],[CLM $ Collected ]]/'1.) CLM Reference'!$B$4</f>
        <v>9.5144183536515612E-5</v>
      </c>
      <c r="J337" s="32">
        <v>518.72</v>
      </c>
      <c r="K337" s="31">
        <f>Table3[[#This Row],[Incentive Disbursements]]/'1.) CLM Reference'!$B$5</f>
        <v>1.9657673992080857E-5</v>
      </c>
      <c r="L337" s="30">
        <v>1266.258</v>
      </c>
      <c r="M337" s="48">
        <f>Table3[[#This Row],[CLM $ Collected ]]/'1.) CLM Reference'!$B$4</f>
        <v>9.5144183536515612E-5</v>
      </c>
      <c r="N337" s="32">
        <v>0</v>
      </c>
      <c r="O337" s="33">
        <f>Table3[[#This Row],[Incentive Disbursements]]/'1.) CLM Reference'!$B$5</f>
        <v>1.9657673992080857E-5</v>
      </c>
    </row>
    <row r="338" spans="1:15" ht="17" thickBot="1">
      <c r="A338" s="67" t="s">
        <v>244</v>
      </c>
      <c r="B338" s="67" t="s">
        <v>73</v>
      </c>
      <c r="C338" s="104" t="s">
        <v>60</v>
      </c>
      <c r="D338" s="11">
        <f>Table3[[#This Row],[Residential CLM $ Collected]]+Table3[[#This Row],[Column1]]</f>
        <v>38783.657999999996</v>
      </c>
      <c r="E338" s="13">
        <f>Table3[[#This Row],[CLM $ Collected ]]/'1.) CLM Reference'!$B$4</f>
        <v>1.230069741531261E-3</v>
      </c>
      <c r="F338" s="8">
        <f>Table3[[#This Row],[Residential Incentive Disbursements]]+Table3[[#This Row],[C&amp;I Incentive Disbursements]]</f>
        <v>33691.42</v>
      </c>
      <c r="G338" s="13">
        <f>Table3[[#This Row],[Incentive Disbursements]]/'1.) CLM Reference'!$B$5</f>
        <v>1.2767869962412724E-3</v>
      </c>
      <c r="H338" s="30">
        <v>21074.885999999999</v>
      </c>
      <c r="I338" s="31">
        <f>Table3[[#This Row],[CLM $ Collected ]]/'1.) CLM Reference'!$B$4</f>
        <v>1.230069741531261E-3</v>
      </c>
      <c r="J338" s="32">
        <v>4648.42</v>
      </c>
      <c r="K338" s="31">
        <f>Table3[[#This Row],[Incentive Disbursements]]/'1.) CLM Reference'!$B$5</f>
        <v>1.2767869962412724E-3</v>
      </c>
      <c r="L338" s="30">
        <v>17708.772000000001</v>
      </c>
      <c r="M338" s="48">
        <f>Table3[[#This Row],[CLM $ Collected ]]/'1.) CLM Reference'!$B$4</f>
        <v>1.230069741531261E-3</v>
      </c>
      <c r="N338" s="32">
        <v>29043</v>
      </c>
      <c r="O338" s="33">
        <f>Table3[[#This Row],[Incentive Disbursements]]/'1.) CLM Reference'!$B$5</f>
        <v>1.2767869962412724E-3</v>
      </c>
    </row>
    <row r="339" spans="1:15" ht="17" thickBot="1">
      <c r="A339" s="67" t="s">
        <v>244</v>
      </c>
      <c r="B339" s="67" t="s">
        <v>144</v>
      </c>
      <c r="C339" s="104" t="s">
        <v>60</v>
      </c>
      <c r="D339" s="11">
        <f>Table3[[#This Row],[Residential CLM $ Collected]]+Table3[[#This Row],[Column1]]</f>
        <v>4450.0439999999999</v>
      </c>
      <c r="E339" s="13">
        <f>Table3[[#This Row],[CLM $ Collected ]]/'1.) CLM Reference'!$B$4</f>
        <v>1.4113842672815283E-4</v>
      </c>
      <c r="F339" s="8">
        <f>Table3[[#This Row],[Residential Incentive Disbursements]]+Table3[[#This Row],[C&amp;I Incentive Disbursements]]</f>
        <v>0</v>
      </c>
      <c r="G339" s="13">
        <f>Table3[[#This Row],[Incentive Disbursements]]/'1.) CLM Reference'!$B$5</f>
        <v>0</v>
      </c>
      <c r="H339" s="30">
        <v>1931.3820000000001</v>
      </c>
      <c r="I339" s="31">
        <f>Table3[[#This Row],[CLM $ Collected ]]/'1.) CLM Reference'!$B$4</f>
        <v>1.4113842672815283E-4</v>
      </c>
      <c r="J339" s="32">
        <v>0</v>
      </c>
      <c r="K339" s="31">
        <f>Table3[[#This Row],[Incentive Disbursements]]/'1.) CLM Reference'!$B$5</f>
        <v>0</v>
      </c>
      <c r="L339" s="30">
        <v>2518.6619999999998</v>
      </c>
      <c r="M339" s="48">
        <f>Table3[[#This Row],[CLM $ Collected ]]/'1.) CLM Reference'!$B$4</f>
        <v>1.4113842672815283E-4</v>
      </c>
      <c r="N339" s="32">
        <v>0</v>
      </c>
      <c r="O339" s="33">
        <f>Table3[[#This Row],[Incentive Disbursements]]/'1.) CLM Reference'!$B$5</f>
        <v>0</v>
      </c>
    </row>
    <row r="340" spans="1:15" ht="17" thickBot="1">
      <c r="A340" s="67" t="s">
        <v>244</v>
      </c>
      <c r="B340" s="67" t="s">
        <v>230</v>
      </c>
      <c r="C340" s="104" t="s">
        <v>60</v>
      </c>
      <c r="D340" s="11">
        <f>Table3[[#This Row],[Residential CLM $ Collected]]+Table3[[#This Row],[Column1]]</f>
        <v>12709.812</v>
      </c>
      <c r="E340" s="13">
        <f>Table3[[#This Row],[CLM $ Collected ]]/'1.) CLM Reference'!$B$4</f>
        <v>4.0310677145902326E-4</v>
      </c>
      <c r="F340" s="8">
        <f>Table3[[#This Row],[Residential Incentive Disbursements]]+Table3[[#This Row],[C&amp;I Incentive Disbursements]]</f>
        <v>4670</v>
      </c>
      <c r="G340" s="13">
        <f>Table3[[#This Row],[Incentive Disbursements]]/'1.) CLM Reference'!$B$5</f>
        <v>1.7697666861315857E-4</v>
      </c>
      <c r="H340" s="30">
        <v>2283.4740000000002</v>
      </c>
      <c r="I340" s="31">
        <f>Table3[[#This Row],[CLM $ Collected ]]/'1.) CLM Reference'!$B$4</f>
        <v>4.0310677145902326E-4</v>
      </c>
      <c r="J340" s="32">
        <v>0</v>
      </c>
      <c r="K340" s="31">
        <f>Table3[[#This Row],[Incentive Disbursements]]/'1.) CLM Reference'!$B$5</f>
        <v>1.7697666861315857E-4</v>
      </c>
      <c r="L340" s="30">
        <v>10426.338</v>
      </c>
      <c r="M340" s="48">
        <f>Table3[[#This Row],[CLM $ Collected ]]/'1.) CLM Reference'!$B$4</f>
        <v>4.0310677145902326E-4</v>
      </c>
      <c r="N340" s="32">
        <v>4670</v>
      </c>
      <c r="O340" s="33">
        <f>Table3[[#This Row],[Incentive Disbursements]]/'1.) CLM Reference'!$B$5</f>
        <v>1.7697666861315857E-4</v>
      </c>
    </row>
    <row r="341" spans="1:15" ht="17" thickBot="1">
      <c r="A341" s="67" t="s">
        <v>244</v>
      </c>
      <c r="B341" s="67" t="s">
        <v>132</v>
      </c>
      <c r="C341" s="104" t="s">
        <v>60</v>
      </c>
      <c r="D341" s="11">
        <f>Table3[[#This Row],[Residential CLM $ Collected]]+Table3[[#This Row],[Column1]]</f>
        <v>2414.3760000000002</v>
      </c>
      <c r="E341" s="13">
        <f>Table3[[#This Row],[CLM $ Collected ]]/'1.) CLM Reference'!$B$4</f>
        <v>7.6574800197528562E-5</v>
      </c>
      <c r="F341" s="8">
        <f>Table3[[#This Row],[Residential Incentive Disbursements]]+Table3[[#This Row],[C&amp;I Incentive Disbursements]]</f>
        <v>6480</v>
      </c>
      <c r="G341" s="13">
        <f>Table3[[#This Row],[Incentive Disbursements]]/'1.) CLM Reference'!$B$5</f>
        <v>2.4556933888935062E-4</v>
      </c>
      <c r="H341" s="30">
        <v>2188.038</v>
      </c>
      <c r="I341" s="31">
        <f>Table3[[#This Row],[CLM $ Collected ]]/'1.) CLM Reference'!$B$4</f>
        <v>7.6574800197528562E-5</v>
      </c>
      <c r="J341" s="32">
        <v>0</v>
      </c>
      <c r="K341" s="31">
        <f>Table3[[#This Row],[Incentive Disbursements]]/'1.) CLM Reference'!$B$5</f>
        <v>2.4556933888935062E-4</v>
      </c>
      <c r="L341" s="30">
        <v>226.33799999999999</v>
      </c>
      <c r="M341" s="48">
        <f>Table3[[#This Row],[CLM $ Collected ]]/'1.) CLM Reference'!$B$4</f>
        <v>7.6574800197528562E-5</v>
      </c>
      <c r="N341" s="32">
        <v>6480</v>
      </c>
      <c r="O341" s="33">
        <f>Table3[[#This Row],[Incentive Disbursements]]/'1.) CLM Reference'!$B$5</f>
        <v>2.4556933888935062E-4</v>
      </c>
    </row>
    <row r="342" spans="1:15" ht="17" thickBot="1">
      <c r="A342" s="67" t="s">
        <v>244</v>
      </c>
      <c r="B342" s="67" t="s">
        <v>59</v>
      </c>
      <c r="C342" s="104" t="s">
        <v>60</v>
      </c>
      <c r="D342" s="11">
        <f>Table3[[#This Row],[Residential CLM $ Collected]]+Table3[[#This Row],[Column1]]</f>
        <v>2527.5540000000001</v>
      </c>
      <c r="E342" s="13">
        <f>Table3[[#This Row],[CLM $ Collected ]]/'1.) CLM Reference'!$B$4</f>
        <v>8.0164374786058213E-5</v>
      </c>
      <c r="F342" s="8">
        <f>Table3[[#This Row],[Residential Incentive Disbursements]]+Table3[[#This Row],[C&amp;I Incentive Disbursements]]</f>
        <v>33917.759999999995</v>
      </c>
      <c r="G342" s="13">
        <f>Table3[[#This Row],[Incentive Disbursements]]/'1.) CLM Reference'!$B$5</f>
        <v>1.2853644907110586E-3</v>
      </c>
      <c r="H342" s="30">
        <v>2417.19</v>
      </c>
      <c r="I342" s="31">
        <f>Table3[[#This Row],[CLM $ Collected ]]/'1.) CLM Reference'!$B$4</f>
        <v>8.0164374786058213E-5</v>
      </c>
      <c r="J342" s="32">
        <v>26207.759999999998</v>
      </c>
      <c r="K342" s="31">
        <f>Table3[[#This Row],[Incentive Disbursements]]/'1.) CLM Reference'!$B$5</f>
        <v>1.2853644907110586E-3</v>
      </c>
      <c r="L342" s="30">
        <v>110.364</v>
      </c>
      <c r="M342" s="48">
        <f>Table3[[#This Row],[CLM $ Collected ]]/'1.) CLM Reference'!$B$4</f>
        <v>8.0164374786058213E-5</v>
      </c>
      <c r="N342" s="32">
        <v>7710</v>
      </c>
      <c r="O342" s="33">
        <f>Table3[[#This Row],[Incentive Disbursements]]/'1.) CLM Reference'!$B$5</f>
        <v>1.2853644907110586E-3</v>
      </c>
    </row>
    <row r="343" spans="1:15" ht="17" thickBot="1">
      <c r="A343" s="67" t="s">
        <v>244</v>
      </c>
      <c r="B343" s="67" t="s">
        <v>213</v>
      </c>
      <c r="C343" s="104" t="s">
        <v>60</v>
      </c>
      <c r="D343" s="11">
        <f>Table3[[#This Row],[Residential CLM $ Collected]]+Table3[[#This Row],[Column1]]</f>
        <v>10290.209999999999</v>
      </c>
      <c r="E343" s="13">
        <f>Table3[[#This Row],[CLM $ Collected ]]/'1.) CLM Reference'!$B$4</f>
        <v>3.2636622246932966E-4</v>
      </c>
      <c r="F343" s="8">
        <f>Table3[[#This Row],[Residential Incentive Disbursements]]+Table3[[#This Row],[C&amp;I Incentive Disbursements]]</f>
        <v>7656.02</v>
      </c>
      <c r="G343" s="13">
        <f>Table3[[#This Row],[Incentive Disbursements]]/'1.) CLM Reference'!$B$5</f>
        <v>2.9013638424747626E-4</v>
      </c>
      <c r="H343" s="30">
        <v>4580.5619999999999</v>
      </c>
      <c r="I343" s="31">
        <f>Table3[[#This Row],[CLM $ Collected ]]/'1.) CLM Reference'!$B$4</f>
        <v>3.2636622246932966E-4</v>
      </c>
      <c r="J343" s="32">
        <v>465.02</v>
      </c>
      <c r="K343" s="31">
        <f>Table3[[#This Row],[Incentive Disbursements]]/'1.) CLM Reference'!$B$5</f>
        <v>2.9013638424747626E-4</v>
      </c>
      <c r="L343" s="30">
        <v>5709.6480000000001</v>
      </c>
      <c r="M343" s="48">
        <f>Table3[[#This Row],[CLM $ Collected ]]/'1.) CLM Reference'!$B$4</f>
        <v>3.2636622246932966E-4</v>
      </c>
      <c r="N343" s="32">
        <v>7191</v>
      </c>
      <c r="O343" s="33">
        <f>Table3[[#This Row],[Incentive Disbursements]]/'1.) CLM Reference'!$B$5</f>
        <v>2.9013638424747626E-4</v>
      </c>
    </row>
    <row r="344" spans="1:15" ht="17" thickBot="1">
      <c r="A344" s="67" t="s">
        <v>244</v>
      </c>
      <c r="B344" s="67" t="s">
        <v>182</v>
      </c>
      <c r="C344" s="104" t="s">
        <v>60</v>
      </c>
      <c r="D344" s="11">
        <f>Table3[[#This Row],[Residential CLM $ Collected]]+Table3[[#This Row],[Column1]]</f>
        <v>20050.067999999999</v>
      </c>
      <c r="E344" s="13">
        <f>Table3[[#This Row],[CLM $ Collected ]]/'1.) CLM Reference'!$B$4</f>
        <v>6.3591170184215749E-4</v>
      </c>
      <c r="F344" s="8">
        <f>Table3[[#This Row],[Residential Incentive Disbursements]]+Table3[[#This Row],[C&amp;I Incentive Disbursements]]</f>
        <v>73449.87</v>
      </c>
      <c r="G344" s="13">
        <f>Table3[[#This Row],[Incentive Disbursements]]/'1.) CLM Reference'!$B$5</f>
        <v>2.7834932125630784E-3</v>
      </c>
      <c r="H344" s="30">
        <v>8008.7759999999998</v>
      </c>
      <c r="I344" s="31">
        <f>Table3[[#This Row],[CLM $ Collected ]]/'1.) CLM Reference'!$B$4</f>
        <v>6.3591170184215749E-4</v>
      </c>
      <c r="J344" s="32">
        <v>1063.8399999999999</v>
      </c>
      <c r="K344" s="31">
        <f>Table3[[#This Row],[Incentive Disbursements]]/'1.) CLM Reference'!$B$5</f>
        <v>2.7834932125630784E-3</v>
      </c>
      <c r="L344" s="30">
        <v>12041.291999999999</v>
      </c>
      <c r="M344" s="48">
        <f>Table3[[#This Row],[CLM $ Collected ]]/'1.) CLM Reference'!$B$4</f>
        <v>6.3591170184215749E-4</v>
      </c>
      <c r="N344" s="32">
        <v>72386.03</v>
      </c>
      <c r="O344" s="33">
        <f>Table3[[#This Row],[Incentive Disbursements]]/'1.) CLM Reference'!$B$5</f>
        <v>2.7834932125630784E-3</v>
      </c>
    </row>
    <row r="345" spans="1:15" ht="17" thickBot="1">
      <c r="A345" s="67" t="s">
        <v>244</v>
      </c>
      <c r="B345" s="67" t="s">
        <v>152</v>
      </c>
      <c r="C345" s="104" t="s">
        <v>60</v>
      </c>
      <c r="D345" s="11">
        <f>Table3[[#This Row],[Residential CLM $ Collected]]+Table3[[#This Row],[Column1]]</f>
        <v>54522.198000000004</v>
      </c>
      <c r="E345" s="13">
        <f>Table3[[#This Row],[CLM $ Collected ]]/'1.) CLM Reference'!$B$4</f>
        <v>1.7292362159746829E-3</v>
      </c>
      <c r="F345" s="8">
        <f>Table3[[#This Row],[Residential Incentive Disbursements]]+Table3[[#This Row],[C&amp;I Incentive Disbursements]]</f>
        <v>175133.1</v>
      </c>
      <c r="G345" s="13">
        <f>Table3[[#This Row],[Incentive Disbursements]]/'1.) CLM Reference'!$B$5</f>
        <v>6.6369320346670573E-3</v>
      </c>
      <c r="H345" s="30">
        <v>25419.732</v>
      </c>
      <c r="I345" s="31">
        <f>Table3[[#This Row],[CLM $ Collected ]]/'1.) CLM Reference'!$B$4</f>
        <v>1.7292362159746829E-3</v>
      </c>
      <c r="J345" s="32">
        <v>126039.1</v>
      </c>
      <c r="K345" s="31">
        <f>Table3[[#This Row],[Incentive Disbursements]]/'1.) CLM Reference'!$B$5</f>
        <v>6.6369320346670573E-3</v>
      </c>
      <c r="L345" s="30">
        <v>29102.466</v>
      </c>
      <c r="M345" s="48">
        <f>Table3[[#This Row],[CLM $ Collected ]]/'1.) CLM Reference'!$B$4</f>
        <v>1.7292362159746829E-3</v>
      </c>
      <c r="N345" s="32">
        <v>49094</v>
      </c>
      <c r="O345" s="33">
        <f>Table3[[#This Row],[Incentive Disbursements]]/'1.) CLM Reference'!$B$5</f>
        <v>6.6369320346670573E-3</v>
      </c>
    </row>
    <row r="346" spans="1:15" ht="17" thickBot="1">
      <c r="A346" s="67" t="s">
        <v>244</v>
      </c>
      <c r="B346" s="67" t="s">
        <v>239</v>
      </c>
      <c r="C346" s="104" t="s">
        <v>60</v>
      </c>
      <c r="D346" s="11">
        <f>Table3[[#This Row],[Residential CLM $ Collected]]+Table3[[#This Row],[Column1]]</f>
        <v>2056.902</v>
      </c>
      <c r="E346" s="13">
        <f>Table3[[#This Row],[CLM $ Collected ]]/'1.) CLM Reference'!$B$4</f>
        <v>6.523708804092523E-5</v>
      </c>
      <c r="F346" s="8">
        <f>Table3[[#This Row],[Residential Incentive Disbursements]]+Table3[[#This Row],[C&amp;I Incentive Disbursements]]</f>
        <v>2463.9700000000003</v>
      </c>
      <c r="G346" s="13">
        <f>Table3[[#This Row],[Incentive Disbursements]]/'1.) CLM Reference'!$B$5</f>
        <v>9.3375846287529834E-5</v>
      </c>
      <c r="H346" s="30">
        <v>1571.0519999999999</v>
      </c>
      <c r="I346" s="31">
        <f>Table3[[#This Row],[CLM $ Collected ]]/'1.) CLM Reference'!$B$4</f>
        <v>6.523708804092523E-5</v>
      </c>
      <c r="J346" s="32">
        <v>1867.97</v>
      </c>
      <c r="K346" s="31">
        <f>Table3[[#This Row],[Incentive Disbursements]]/'1.) CLM Reference'!$B$5</f>
        <v>9.3375846287529834E-5</v>
      </c>
      <c r="L346" s="30">
        <v>485.85</v>
      </c>
      <c r="M346" s="48">
        <f>Table3[[#This Row],[CLM $ Collected ]]/'1.) CLM Reference'!$B$4</f>
        <v>6.523708804092523E-5</v>
      </c>
      <c r="N346" s="32">
        <v>596</v>
      </c>
      <c r="O346" s="33">
        <f>Table3[[#This Row],[Incentive Disbursements]]/'1.) CLM Reference'!$B$5</f>
        <v>9.3375846287529834E-5</v>
      </c>
    </row>
    <row r="347" spans="1:15" ht="17" thickBot="1">
      <c r="A347" s="67" t="s">
        <v>244</v>
      </c>
      <c r="B347" s="67" t="s">
        <v>197</v>
      </c>
      <c r="C347" s="104" t="s">
        <v>60</v>
      </c>
      <c r="D347" s="11">
        <f>Table3[[#This Row],[Residential CLM $ Collected]]+Table3[[#This Row],[Column1]]</f>
        <v>15533.951999999999</v>
      </c>
      <c r="E347" s="13">
        <f>Table3[[#This Row],[CLM $ Collected ]]/'1.) CLM Reference'!$B$4</f>
        <v>4.926777232204093E-4</v>
      </c>
      <c r="F347" s="8">
        <f>Table3[[#This Row],[Residential Incentive Disbursements]]+Table3[[#This Row],[C&amp;I Incentive Disbursements]]</f>
        <v>35048</v>
      </c>
      <c r="G347" s="13">
        <f>Table3[[#This Row],[Incentive Disbursements]]/'1.) CLM Reference'!$B$5</f>
        <v>1.3281966341657347E-3</v>
      </c>
      <c r="H347" s="30">
        <v>3596.97</v>
      </c>
      <c r="I347" s="31">
        <f>Table3[[#This Row],[CLM $ Collected ]]/'1.) CLM Reference'!$B$4</f>
        <v>4.926777232204093E-4</v>
      </c>
      <c r="J347" s="32">
        <v>25125</v>
      </c>
      <c r="K347" s="31">
        <f>Table3[[#This Row],[Incentive Disbursements]]/'1.) CLM Reference'!$B$5</f>
        <v>1.3281966341657347E-3</v>
      </c>
      <c r="L347" s="30">
        <v>11936.982</v>
      </c>
      <c r="M347" s="48">
        <f>Table3[[#This Row],[CLM $ Collected ]]/'1.) CLM Reference'!$B$4</f>
        <v>4.926777232204093E-4</v>
      </c>
      <c r="N347" s="32">
        <v>9923</v>
      </c>
      <c r="O347" s="33">
        <f>Table3[[#This Row],[Incentive Disbursements]]/'1.) CLM Reference'!$B$5</f>
        <v>1.3281966341657347E-3</v>
      </c>
    </row>
    <row r="348" spans="1:15" ht="17" thickBot="1">
      <c r="A348" s="67" t="s">
        <v>244</v>
      </c>
      <c r="B348" s="67" t="s">
        <v>205</v>
      </c>
      <c r="C348" s="104" t="s">
        <v>60</v>
      </c>
      <c r="D348" s="11">
        <f>Table3[[#This Row],[Residential CLM $ Collected]]+Table3[[#This Row],[Column1]]</f>
        <v>6462.1679999999997</v>
      </c>
      <c r="E348" s="13">
        <f>Table3[[#This Row],[CLM $ Collected ]]/'1.) CLM Reference'!$B$4</f>
        <v>2.0495532735699106E-4</v>
      </c>
      <c r="F348" s="8">
        <f>Table3[[#This Row],[Residential Incentive Disbursements]]+Table3[[#This Row],[C&amp;I Incentive Disbursements]]</f>
        <v>1468940.14</v>
      </c>
      <c r="G348" s="13">
        <f>Table3[[#This Row],[Incentive Disbursements]]/'1.) CLM Reference'!$B$5</f>
        <v>5.566769429750465E-2</v>
      </c>
      <c r="H348" s="30">
        <v>2709.1260000000002</v>
      </c>
      <c r="I348" s="31">
        <f>Table3[[#This Row],[CLM $ Collected ]]/'1.) CLM Reference'!$B$4</f>
        <v>2.0495532735699106E-4</v>
      </c>
      <c r="J348" s="32">
        <v>1459054.14</v>
      </c>
      <c r="K348" s="31">
        <f>Table3[[#This Row],[Incentive Disbursements]]/'1.) CLM Reference'!$B$5</f>
        <v>5.566769429750465E-2</v>
      </c>
      <c r="L348" s="30">
        <v>3753.0419999999999</v>
      </c>
      <c r="M348" s="48">
        <f>Table3[[#This Row],[CLM $ Collected ]]/'1.) CLM Reference'!$B$4</f>
        <v>2.0495532735699106E-4</v>
      </c>
      <c r="N348" s="32">
        <v>9886</v>
      </c>
      <c r="O348" s="33">
        <f>Table3[[#This Row],[Incentive Disbursements]]/'1.) CLM Reference'!$B$5</f>
        <v>5.566769429750465E-2</v>
      </c>
    </row>
    <row r="349" spans="1:15" ht="17" thickBot="1">
      <c r="A349" s="67" t="s">
        <v>244</v>
      </c>
      <c r="B349" s="67" t="s">
        <v>135</v>
      </c>
      <c r="C349" s="104" t="s">
        <v>60</v>
      </c>
      <c r="D349" s="11">
        <f>Table3[[#This Row],[Residential CLM $ Collected]]+Table3[[#This Row],[Column1]]</f>
        <v>14236.284</v>
      </c>
      <c r="E349" s="13">
        <f>Table3[[#This Row],[CLM $ Collected ]]/'1.) CLM Reference'!$B$4</f>
        <v>4.5152064254087707E-4</v>
      </c>
      <c r="F349" s="8">
        <f>Table3[[#This Row],[Residential Incentive Disbursements]]+Table3[[#This Row],[C&amp;I Incentive Disbursements]]</f>
        <v>24104.989999999998</v>
      </c>
      <c r="G349" s="13">
        <f>Table3[[#This Row],[Incentive Disbursements]]/'1.) CLM Reference'!$B$5</f>
        <v>9.1349482380160608E-4</v>
      </c>
      <c r="H349" s="30">
        <v>8671.6080000000002</v>
      </c>
      <c r="I349" s="31">
        <f>Table3[[#This Row],[CLM $ Collected ]]/'1.) CLM Reference'!$B$4</f>
        <v>4.5152064254087707E-4</v>
      </c>
      <c r="J349" s="32">
        <v>9294.99</v>
      </c>
      <c r="K349" s="31">
        <f>Table3[[#This Row],[Incentive Disbursements]]/'1.) CLM Reference'!$B$5</f>
        <v>9.1349482380160608E-4</v>
      </c>
      <c r="L349" s="30">
        <v>5564.6760000000004</v>
      </c>
      <c r="M349" s="48">
        <f>Table3[[#This Row],[CLM $ Collected ]]/'1.) CLM Reference'!$B$4</f>
        <v>4.5152064254087707E-4</v>
      </c>
      <c r="N349" s="32">
        <v>14810</v>
      </c>
      <c r="O349" s="33">
        <f>Table3[[#This Row],[Incentive Disbursements]]/'1.) CLM Reference'!$B$5</f>
        <v>9.1349482380160608E-4</v>
      </c>
    </row>
    <row r="350" spans="1:15" ht="17" thickBot="1">
      <c r="A350" s="67" t="s">
        <v>244</v>
      </c>
      <c r="B350" s="67" t="s">
        <v>112</v>
      </c>
      <c r="C350" s="104" t="s">
        <v>60</v>
      </c>
      <c r="D350" s="11">
        <f>Table3[[#This Row],[Residential CLM $ Collected]]+Table3[[#This Row],[Column1]]</f>
        <v>20373.881999999998</v>
      </c>
      <c r="E350" s="13">
        <f>Table3[[#This Row],[CLM $ Collected ]]/'1.) CLM Reference'!$B$4</f>
        <v>6.4618184715140611E-4</v>
      </c>
      <c r="F350" s="8">
        <f>Table3[[#This Row],[Residential Incentive Disbursements]]+Table3[[#This Row],[C&amp;I Incentive Disbursements]]</f>
        <v>22582.57</v>
      </c>
      <c r="G350" s="13">
        <f>Table3[[#This Row],[Incentive Disbursements]]/'1.) CLM Reference'!$B$5</f>
        <v>8.5580042983371646E-4</v>
      </c>
      <c r="H350" s="30">
        <v>4274.6880000000001</v>
      </c>
      <c r="I350" s="31">
        <f>Table3[[#This Row],[CLM $ Collected ]]/'1.) CLM Reference'!$B$4</f>
        <v>6.4618184715140611E-4</v>
      </c>
      <c r="J350" s="32">
        <v>5304.57</v>
      </c>
      <c r="K350" s="31">
        <f>Table3[[#This Row],[Incentive Disbursements]]/'1.) CLM Reference'!$B$5</f>
        <v>8.5580042983371646E-4</v>
      </c>
      <c r="L350" s="30">
        <v>16099.194</v>
      </c>
      <c r="M350" s="48">
        <f>Table3[[#This Row],[CLM $ Collected ]]/'1.) CLM Reference'!$B$4</f>
        <v>6.4618184715140611E-4</v>
      </c>
      <c r="N350" s="32">
        <v>17278</v>
      </c>
      <c r="O350" s="33">
        <f>Table3[[#This Row],[Incentive Disbursements]]/'1.) CLM Reference'!$B$5</f>
        <v>8.5580042983371646E-4</v>
      </c>
    </row>
    <row r="351" spans="1:15" ht="17" thickBot="1">
      <c r="A351" s="67" t="s">
        <v>244</v>
      </c>
      <c r="B351" s="67" t="s">
        <v>124</v>
      </c>
      <c r="C351" s="104" t="s">
        <v>60</v>
      </c>
      <c r="D351" s="11">
        <f>Table3[[#This Row],[Residential CLM $ Collected]]+Table3[[#This Row],[Column1]]</f>
        <v>12318.521999999999</v>
      </c>
      <c r="E351" s="13">
        <f>Table3[[#This Row],[CLM $ Collected ]]/'1.) CLM Reference'!$B$4</f>
        <v>3.9069654472992599E-4</v>
      </c>
      <c r="F351" s="8">
        <f>Table3[[#This Row],[Residential Incentive Disbursements]]+Table3[[#This Row],[C&amp;I Incentive Disbursements]]</f>
        <v>12183.23</v>
      </c>
      <c r="G351" s="13">
        <f>Table3[[#This Row],[Incentive Disbursements]]/'1.) CLM Reference'!$B$5</f>
        <v>4.6170181120939861E-4</v>
      </c>
      <c r="H351" s="30">
        <v>3702.1680000000001</v>
      </c>
      <c r="I351" s="31">
        <f>Table3[[#This Row],[CLM $ Collected ]]/'1.) CLM Reference'!$B$4</f>
        <v>3.9069654472992599E-4</v>
      </c>
      <c r="J351" s="32">
        <v>133.22999999999999</v>
      </c>
      <c r="K351" s="31">
        <f>Table3[[#This Row],[Incentive Disbursements]]/'1.) CLM Reference'!$B$5</f>
        <v>4.6170181120939861E-4</v>
      </c>
      <c r="L351" s="30">
        <v>8616.3539999999994</v>
      </c>
      <c r="M351" s="48">
        <f>Table3[[#This Row],[CLM $ Collected ]]/'1.) CLM Reference'!$B$4</f>
        <v>3.9069654472992599E-4</v>
      </c>
      <c r="N351" s="32">
        <v>12050</v>
      </c>
      <c r="O351" s="33">
        <f>Table3[[#This Row],[Incentive Disbursements]]/'1.) CLM Reference'!$B$5</f>
        <v>4.6170181120939861E-4</v>
      </c>
    </row>
    <row r="352" spans="1:15" ht="17" thickBot="1">
      <c r="A352" s="67" t="s">
        <v>244</v>
      </c>
      <c r="B352" s="67" t="s">
        <v>244</v>
      </c>
      <c r="C352" s="104" t="s">
        <v>60</v>
      </c>
      <c r="D352" s="11">
        <f>Table3[[#This Row],[Residential CLM $ Collected]]+Table3[[#This Row],[Column1]]</f>
        <v>0</v>
      </c>
      <c r="E352" s="13">
        <f>Table3[[#This Row],[CLM $ Collected ]]/'1.) CLM Reference'!$B$4</f>
        <v>0</v>
      </c>
      <c r="F352" s="8">
        <f>Table3[[#This Row],[Residential Incentive Disbursements]]+Table3[[#This Row],[C&amp;I Incentive Disbursements]]</f>
        <v>1366649.5</v>
      </c>
      <c r="G352" s="13">
        <f>Table3[[#This Row],[Incentive Disbursements]]/'1.) CLM Reference'!$B$5</f>
        <v>5.179123676056506E-2</v>
      </c>
      <c r="H352" s="30">
        <v>0</v>
      </c>
      <c r="I352" s="31">
        <f>Table3[[#This Row],[CLM $ Collected ]]/'1.) CLM Reference'!$B$4</f>
        <v>0</v>
      </c>
      <c r="J352" s="32">
        <v>737462.5</v>
      </c>
      <c r="K352" s="31">
        <f>Table3[[#This Row],[Incentive Disbursements]]/'1.) CLM Reference'!$B$5</f>
        <v>5.179123676056506E-2</v>
      </c>
      <c r="L352" s="30">
        <v>0</v>
      </c>
      <c r="M352" s="48">
        <f>Table3[[#This Row],[CLM $ Collected ]]/'1.) CLM Reference'!$B$4</f>
        <v>0</v>
      </c>
      <c r="N352" s="32">
        <v>629187</v>
      </c>
      <c r="O352" s="33">
        <f>Table3[[#This Row],[Incentive Disbursements]]/'1.) CLM Reference'!$B$5</f>
        <v>5.179123676056506E-2</v>
      </c>
    </row>
    <row r="353" spans="1:15" ht="17" thickBot="1">
      <c r="A353" s="67" t="s">
        <v>244</v>
      </c>
      <c r="B353" s="67" t="s">
        <v>194</v>
      </c>
      <c r="C353" s="104" t="s">
        <v>60</v>
      </c>
      <c r="D353" s="11">
        <f>Table3[[#This Row],[Residential CLM $ Collected]]+Table3[[#This Row],[Column1]]</f>
        <v>10197.84</v>
      </c>
      <c r="E353" s="13">
        <f>Table3[[#This Row],[CLM $ Collected ]]/'1.) CLM Reference'!$B$4</f>
        <v>3.2343659829552838E-4</v>
      </c>
      <c r="F353" s="8">
        <f>Table3[[#This Row],[Residential Incentive Disbursements]]+Table3[[#This Row],[C&amp;I Incentive Disbursements]]</f>
        <v>17782.330000000002</v>
      </c>
      <c r="G353" s="13">
        <f>Table3[[#This Row],[Incentive Disbursements]]/'1.) CLM Reference'!$B$5</f>
        <v>6.7388812068090536E-4</v>
      </c>
      <c r="H353" s="30">
        <v>3104.6460000000002</v>
      </c>
      <c r="I353" s="31">
        <f>Table3[[#This Row],[CLM $ Collected ]]/'1.) CLM Reference'!$B$4</f>
        <v>3.2343659829552838E-4</v>
      </c>
      <c r="J353" s="32">
        <v>11971.59</v>
      </c>
      <c r="K353" s="31">
        <f>Table3[[#This Row],[Incentive Disbursements]]/'1.) CLM Reference'!$B$5</f>
        <v>6.7388812068090536E-4</v>
      </c>
      <c r="L353" s="30">
        <v>7093.1940000000004</v>
      </c>
      <c r="M353" s="48">
        <f>Table3[[#This Row],[CLM $ Collected ]]/'1.) CLM Reference'!$B$4</f>
        <v>3.2343659829552838E-4</v>
      </c>
      <c r="N353" s="32">
        <v>5810.74</v>
      </c>
      <c r="O353" s="33">
        <f>Table3[[#This Row],[Incentive Disbursements]]/'1.) CLM Reference'!$B$5</f>
        <v>6.7388812068090536E-4</v>
      </c>
    </row>
    <row r="354" spans="1:15" ht="17" thickBot="1">
      <c r="A354" s="67" t="s">
        <v>244</v>
      </c>
      <c r="B354" s="67" t="s">
        <v>210</v>
      </c>
      <c r="C354" s="104" t="s">
        <v>60</v>
      </c>
      <c r="D354" s="11">
        <f>Table3[[#This Row],[Residential CLM $ Collected]]+Table3[[#This Row],[Column1]]</f>
        <v>2436.864</v>
      </c>
      <c r="E354" s="13">
        <f>Table3[[#This Row],[CLM $ Collected ]]/'1.) CLM Reference'!$B$4</f>
        <v>7.7288033806064267E-5</v>
      </c>
      <c r="F354" s="8">
        <f>Table3[[#This Row],[Residential Incentive Disbursements]]+Table3[[#This Row],[C&amp;I Incentive Disbursements]]</f>
        <v>0</v>
      </c>
      <c r="G354" s="13">
        <f>Table3[[#This Row],[Incentive Disbursements]]/'1.) CLM Reference'!$B$5</f>
        <v>0</v>
      </c>
      <c r="H354" s="30">
        <v>1735.7819999999999</v>
      </c>
      <c r="I354" s="31">
        <f>Table3[[#This Row],[CLM $ Collected ]]/'1.) CLM Reference'!$B$4</f>
        <v>7.7288033806064267E-5</v>
      </c>
      <c r="J354" s="32">
        <v>0</v>
      </c>
      <c r="K354" s="31">
        <f>Table3[[#This Row],[Incentive Disbursements]]/'1.) CLM Reference'!$B$5</f>
        <v>0</v>
      </c>
      <c r="L354" s="30">
        <v>701.08199999999999</v>
      </c>
      <c r="M354" s="48">
        <f>Table3[[#This Row],[CLM $ Collected ]]/'1.) CLM Reference'!$B$4</f>
        <v>7.7288033806064267E-5</v>
      </c>
      <c r="N354" s="32">
        <v>0</v>
      </c>
      <c r="O354" s="33">
        <f>Table3[[#This Row],[Incentive Disbursements]]/'1.) CLM Reference'!$B$5</f>
        <v>0</v>
      </c>
    </row>
    <row r="355" spans="1:15" ht="17" thickBot="1">
      <c r="A355" s="67" t="s">
        <v>263</v>
      </c>
      <c r="B355" s="67" t="s">
        <v>263</v>
      </c>
      <c r="C355" s="104" t="s">
        <v>60</v>
      </c>
      <c r="D355" s="11">
        <f>Table3[[#This Row],[Residential CLM $ Collected]]+Table3[[#This Row],[Column1]]</f>
        <v>0</v>
      </c>
      <c r="E355" s="13">
        <f>Table3[[#This Row],[CLM $ Collected ]]/'1.) CLM Reference'!$B$4</f>
        <v>0</v>
      </c>
      <c r="F355" s="8">
        <f>Table3[[#This Row],[Residential Incentive Disbursements]]+Table3[[#This Row],[C&amp;I Incentive Disbursements]]</f>
        <v>420</v>
      </c>
      <c r="G355" s="13">
        <f>Table3[[#This Row],[Incentive Disbursements]]/'1.) CLM Reference'!$B$5</f>
        <v>1.5916531224309761E-5</v>
      </c>
      <c r="H355" s="30">
        <v>0</v>
      </c>
      <c r="I355" s="31">
        <f>Table3[[#This Row],[CLM $ Collected ]]/'1.) CLM Reference'!$B$4</f>
        <v>0</v>
      </c>
      <c r="J355" s="32">
        <v>420</v>
      </c>
      <c r="K355" s="31">
        <f>Table3[[#This Row],[Incentive Disbursements]]/'1.) CLM Reference'!$B$5</f>
        <v>1.5916531224309761E-5</v>
      </c>
      <c r="L355" s="30">
        <v>0</v>
      </c>
      <c r="M355" s="48">
        <f>Table3[[#This Row],[CLM $ Collected ]]/'1.) CLM Reference'!$B$4</f>
        <v>0</v>
      </c>
      <c r="N355" s="32">
        <v>0</v>
      </c>
      <c r="O355" s="33">
        <f>Table3[[#This Row],[Incentive Disbursements]]/'1.) CLM Reference'!$B$5</f>
        <v>1.5916531224309761E-5</v>
      </c>
    </row>
    <row r="356" spans="1:15" ht="16" thickBot="1">
      <c r="A356" s="67"/>
      <c r="B356" s="67"/>
      <c r="C356" s="104"/>
      <c r="D356" s="11">
        <f>Table3[[#This Row],[Residential CLM $ Collected]]+Table3[[#This Row],[Column1]]</f>
        <v>0</v>
      </c>
      <c r="E356" s="13">
        <f>Table3[[#This Row],[CLM $ Collected ]]/'1.) CLM Reference'!$B$4</f>
        <v>0</v>
      </c>
      <c r="F356" s="8">
        <f>Table3[[#This Row],[Residential Incentive Disbursements]]+Table3[[#This Row],[C&amp;I Incentive Disbursements]]</f>
        <v>0</v>
      </c>
      <c r="G356" s="13">
        <f>Table3[[#This Row],[Incentive Disbursements]]/'1.) CLM Reference'!$B$5</f>
        <v>0</v>
      </c>
      <c r="H356" s="30"/>
      <c r="I356" s="31">
        <f>Table3[[#This Row],[CLM $ Collected ]]/'1.) CLM Reference'!$B$4</f>
        <v>0</v>
      </c>
      <c r="J356" s="32"/>
      <c r="K356" s="31">
        <f>Table3[[#This Row],[Incentive Disbursements]]/'1.) CLM Reference'!$B$5</f>
        <v>0</v>
      </c>
      <c r="L356" s="30"/>
      <c r="M356" s="48">
        <f>Table3[[#This Row],[CLM $ Collected ]]/'1.) CLM Reference'!$B$4</f>
        <v>0</v>
      </c>
      <c r="N356" s="32"/>
      <c r="O356" s="33">
        <f>Table3[[#This Row],[Incentive Disbursements]]/'1.) CLM Reference'!$B$5</f>
        <v>0</v>
      </c>
    </row>
    <row r="357" spans="1:15" ht="16" thickBot="1">
      <c r="A357" s="67"/>
      <c r="B357" s="67"/>
      <c r="C357" s="104"/>
      <c r="D357" s="11">
        <f>Table3[[#This Row],[Residential CLM $ Collected]]+Table3[[#This Row],[Column1]]</f>
        <v>0</v>
      </c>
      <c r="E357" s="13">
        <f>Table3[[#This Row],[CLM $ Collected ]]/'1.) CLM Reference'!$B$4</f>
        <v>0</v>
      </c>
      <c r="F357" s="8">
        <f>Table3[[#This Row],[Residential Incentive Disbursements]]+Table3[[#This Row],[C&amp;I Incentive Disbursements]]</f>
        <v>0</v>
      </c>
      <c r="G357" s="13">
        <f>Table3[[#This Row],[Incentive Disbursements]]/'1.) CLM Reference'!$B$5</f>
        <v>0</v>
      </c>
      <c r="H357" s="30"/>
      <c r="I357" s="31">
        <f>Table3[[#This Row],[CLM $ Collected ]]/'1.) CLM Reference'!$B$4</f>
        <v>0</v>
      </c>
      <c r="J357" s="32"/>
      <c r="K357" s="31">
        <f>Table3[[#This Row],[Incentive Disbursements]]/'1.) CLM Reference'!$B$5</f>
        <v>0</v>
      </c>
      <c r="L357" s="30"/>
      <c r="M357" s="48">
        <f>Table3[[#This Row],[CLM $ Collected ]]/'1.) CLM Reference'!$B$4</f>
        <v>0</v>
      </c>
      <c r="N357" s="32"/>
      <c r="O357" s="33">
        <f>Table3[[#This Row],[Incentive Disbursements]]/'1.) CLM Reference'!$B$5</f>
        <v>0</v>
      </c>
    </row>
    <row r="358" spans="1:15" ht="16" thickBot="1">
      <c r="A358" s="67"/>
      <c r="B358" s="67"/>
      <c r="C358" s="104"/>
      <c r="D358" s="11">
        <f>Table3[[#This Row],[Residential CLM $ Collected]]+Table3[[#This Row],[Column1]]</f>
        <v>0</v>
      </c>
      <c r="E358" s="13">
        <f>Table3[[#This Row],[CLM $ Collected ]]/'1.) CLM Reference'!$B$4</f>
        <v>0</v>
      </c>
      <c r="F358" s="8">
        <f>Table3[[#This Row],[Residential Incentive Disbursements]]+Table3[[#This Row],[C&amp;I Incentive Disbursements]]</f>
        <v>0</v>
      </c>
      <c r="G358" s="13">
        <f>Table3[[#This Row],[Incentive Disbursements]]/'1.) CLM Reference'!$B$5</f>
        <v>0</v>
      </c>
      <c r="H358" s="30"/>
      <c r="I358" s="31">
        <f>Table3[[#This Row],[CLM $ Collected ]]/'1.) CLM Reference'!$B$4</f>
        <v>0</v>
      </c>
      <c r="J358" s="32"/>
      <c r="K358" s="31">
        <f>Table3[[#This Row],[Incentive Disbursements]]/'1.) CLM Reference'!$B$5</f>
        <v>0</v>
      </c>
      <c r="L358" s="30"/>
      <c r="M358" s="48">
        <f>Table3[[#This Row],[CLM $ Collected ]]/'1.) CLM Reference'!$B$4</f>
        <v>0</v>
      </c>
      <c r="N358" s="32"/>
      <c r="O358" s="33">
        <f>Table3[[#This Row],[Incentive Disbursements]]/'1.) CLM Reference'!$B$5</f>
        <v>0</v>
      </c>
    </row>
    <row r="359" spans="1:15" ht="16" thickBot="1">
      <c r="A359" s="67"/>
      <c r="B359" s="67"/>
      <c r="C359" s="104"/>
      <c r="D359" s="11">
        <f>Table3[[#This Row],[Residential CLM $ Collected]]+Table3[[#This Row],[Column1]]</f>
        <v>0</v>
      </c>
      <c r="E359" s="13">
        <f>Table3[[#This Row],[CLM $ Collected ]]/'1.) CLM Reference'!$B$4</f>
        <v>0</v>
      </c>
      <c r="F359" s="8">
        <f>Table3[[#This Row],[Residential Incentive Disbursements]]+Table3[[#This Row],[C&amp;I Incentive Disbursements]]</f>
        <v>0</v>
      </c>
      <c r="G359" s="13">
        <f>Table3[[#This Row],[Incentive Disbursements]]/'1.) CLM Reference'!$B$5</f>
        <v>0</v>
      </c>
      <c r="H359" s="30"/>
      <c r="I359" s="31">
        <f>Table3[[#This Row],[CLM $ Collected ]]/'1.) CLM Reference'!$B$4</f>
        <v>0</v>
      </c>
      <c r="J359" s="32"/>
      <c r="K359" s="31">
        <f>Table3[[#This Row],[Incentive Disbursements]]/'1.) CLM Reference'!$B$5</f>
        <v>0</v>
      </c>
      <c r="L359" s="30"/>
      <c r="M359" s="48">
        <f>Table3[[#This Row],[CLM $ Collected ]]/'1.) CLM Reference'!$B$4</f>
        <v>0</v>
      </c>
      <c r="N359" s="32"/>
      <c r="O359" s="33">
        <f>Table3[[#This Row],[Incentive Disbursements]]/'1.) CLM Reference'!$B$5</f>
        <v>0</v>
      </c>
    </row>
    <row r="360" spans="1:15" ht="16" thickBot="1">
      <c r="A360" s="67"/>
      <c r="B360" s="67"/>
      <c r="C360" s="104"/>
      <c r="D360" s="11">
        <f>Table3[[#This Row],[Residential CLM $ Collected]]+Table3[[#This Row],[Column1]]</f>
        <v>0</v>
      </c>
      <c r="E360" s="13">
        <f>Table3[[#This Row],[CLM $ Collected ]]/'1.) CLM Reference'!$B$4</f>
        <v>0</v>
      </c>
      <c r="F360" s="8">
        <f>Table3[[#This Row],[Residential Incentive Disbursements]]+Table3[[#This Row],[C&amp;I Incentive Disbursements]]</f>
        <v>0</v>
      </c>
      <c r="G360" s="13">
        <f>Table3[[#This Row],[Incentive Disbursements]]/'1.) CLM Reference'!$B$5</f>
        <v>0</v>
      </c>
      <c r="H360" s="30"/>
      <c r="I360" s="31">
        <f>Table3[[#This Row],[CLM $ Collected ]]/'1.) CLM Reference'!$B$4</f>
        <v>0</v>
      </c>
      <c r="J360" s="32"/>
      <c r="K360" s="31">
        <f>Table3[[#This Row],[Incentive Disbursements]]/'1.) CLM Reference'!$B$5</f>
        <v>0</v>
      </c>
      <c r="L360" s="30"/>
      <c r="M360" s="48">
        <f>Table3[[#This Row],[CLM $ Collected ]]/'1.) CLM Reference'!$B$4</f>
        <v>0</v>
      </c>
      <c r="N360" s="32"/>
      <c r="O360" s="33">
        <f>Table3[[#This Row],[Incentive Disbursements]]/'1.) CLM Reference'!$B$5</f>
        <v>0</v>
      </c>
    </row>
    <row r="361" spans="1:15" ht="16" thickBot="1">
      <c r="A361" s="67"/>
      <c r="B361" s="67"/>
      <c r="C361" s="104"/>
      <c r="D361" s="11">
        <f>Table3[[#This Row],[Residential CLM $ Collected]]+Table3[[#This Row],[Column1]]</f>
        <v>0</v>
      </c>
      <c r="E361" s="13">
        <f>Table3[[#This Row],[CLM $ Collected ]]/'1.) CLM Reference'!$B$4</f>
        <v>0</v>
      </c>
      <c r="F361" s="8">
        <f>Table3[[#This Row],[Residential Incentive Disbursements]]+Table3[[#This Row],[C&amp;I Incentive Disbursements]]</f>
        <v>0</v>
      </c>
      <c r="G361" s="13">
        <f>Table3[[#This Row],[Incentive Disbursements]]/'1.) CLM Reference'!$B$5</f>
        <v>0</v>
      </c>
      <c r="H361" s="30"/>
      <c r="I361" s="31">
        <f>Table3[[#This Row],[CLM $ Collected ]]/'1.) CLM Reference'!$B$4</f>
        <v>0</v>
      </c>
      <c r="J361" s="32"/>
      <c r="K361" s="31">
        <f>Table3[[#This Row],[Incentive Disbursements]]/'1.) CLM Reference'!$B$5</f>
        <v>0</v>
      </c>
      <c r="L361" s="30"/>
      <c r="M361" s="48">
        <f>Table3[[#This Row],[CLM $ Collected ]]/'1.) CLM Reference'!$B$4</f>
        <v>0</v>
      </c>
      <c r="N361" s="32"/>
      <c r="O361" s="33">
        <f>Table3[[#This Row],[Incentive Disbursements]]/'1.) CLM Reference'!$B$5</f>
        <v>0</v>
      </c>
    </row>
    <row r="362" spans="1:15" ht="16" thickBot="1">
      <c r="A362" s="67"/>
      <c r="B362" s="67"/>
      <c r="C362" s="104"/>
      <c r="D362" s="11">
        <f>Table3[[#This Row],[Residential CLM $ Collected]]+Table3[[#This Row],[Column1]]</f>
        <v>0</v>
      </c>
      <c r="E362" s="13">
        <f>Table3[[#This Row],[CLM $ Collected ]]/'1.) CLM Reference'!$B$4</f>
        <v>0</v>
      </c>
      <c r="F362" s="8">
        <f>Table3[[#This Row],[Residential Incentive Disbursements]]+Table3[[#This Row],[C&amp;I Incentive Disbursements]]</f>
        <v>0</v>
      </c>
      <c r="G362" s="13">
        <f>Table3[[#This Row],[Incentive Disbursements]]/'1.) CLM Reference'!$B$5</f>
        <v>0</v>
      </c>
      <c r="H362" s="30"/>
      <c r="I362" s="31">
        <f>Table3[[#This Row],[CLM $ Collected ]]/'1.) CLM Reference'!$B$4</f>
        <v>0</v>
      </c>
      <c r="J362" s="32"/>
      <c r="K362" s="31">
        <f>Table3[[#This Row],[Incentive Disbursements]]/'1.) CLM Reference'!$B$5</f>
        <v>0</v>
      </c>
      <c r="L362" s="30"/>
      <c r="M362" s="48">
        <f>Table3[[#This Row],[CLM $ Collected ]]/'1.) CLM Reference'!$B$4</f>
        <v>0</v>
      </c>
      <c r="N362" s="32"/>
      <c r="O362" s="33">
        <f>Table3[[#This Row],[Incentive Disbursements]]/'1.) CLM Reference'!$B$5</f>
        <v>0</v>
      </c>
    </row>
    <row r="363" spans="1:15" ht="16" thickBot="1">
      <c r="A363" s="67"/>
      <c r="B363" s="67"/>
      <c r="C363" s="104"/>
      <c r="D363" s="11">
        <f>Table3[[#This Row],[Residential CLM $ Collected]]+Table3[[#This Row],[Column1]]</f>
        <v>0</v>
      </c>
      <c r="E363" s="13">
        <f>Table3[[#This Row],[CLM $ Collected ]]/'1.) CLM Reference'!$B$4</f>
        <v>0</v>
      </c>
      <c r="F363" s="8">
        <f>Table3[[#This Row],[Residential Incentive Disbursements]]+Table3[[#This Row],[C&amp;I Incentive Disbursements]]</f>
        <v>0</v>
      </c>
      <c r="G363" s="13">
        <f>Table3[[#This Row],[Incentive Disbursements]]/'1.) CLM Reference'!$B$5</f>
        <v>0</v>
      </c>
      <c r="H363" s="30"/>
      <c r="I363" s="31">
        <f>Table3[[#This Row],[CLM $ Collected ]]/'1.) CLM Reference'!$B$4</f>
        <v>0</v>
      </c>
      <c r="J363" s="32"/>
      <c r="K363" s="31">
        <f>Table3[[#This Row],[Incentive Disbursements]]/'1.) CLM Reference'!$B$5</f>
        <v>0</v>
      </c>
      <c r="L363" s="30"/>
      <c r="M363" s="48">
        <f>Table3[[#This Row],[CLM $ Collected ]]/'1.) CLM Reference'!$B$4</f>
        <v>0</v>
      </c>
      <c r="N363" s="32"/>
      <c r="O363" s="33">
        <f>Table3[[#This Row],[Incentive Disbursements]]/'1.) CLM Reference'!$B$5</f>
        <v>0</v>
      </c>
    </row>
    <row r="364" spans="1:15" ht="16" thickBot="1">
      <c r="A364" s="67"/>
      <c r="B364" s="67"/>
      <c r="C364" s="104"/>
      <c r="D364" s="11">
        <f>Table3[[#This Row],[Residential CLM $ Collected]]+Table3[[#This Row],[Column1]]</f>
        <v>0</v>
      </c>
      <c r="E364" s="13">
        <f>Table3[[#This Row],[CLM $ Collected ]]/'1.) CLM Reference'!$B$4</f>
        <v>0</v>
      </c>
      <c r="F364" s="8">
        <f>Table3[[#This Row],[Residential Incentive Disbursements]]+Table3[[#This Row],[C&amp;I Incentive Disbursements]]</f>
        <v>0</v>
      </c>
      <c r="G364" s="13">
        <f>Table3[[#This Row],[Incentive Disbursements]]/'1.) CLM Reference'!$B$5</f>
        <v>0</v>
      </c>
      <c r="H364" s="30"/>
      <c r="I364" s="31">
        <f>Table3[[#This Row],[CLM $ Collected ]]/'1.) CLM Reference'!$B$4</f>
        <v>0</v>
      </c>
      <c r="J364" s="32"/>
      <c r="K364" s="31">
        <f>Table3[[#This Row],[Incentive Disbursements]]/'1.) CLM Reference'!$B$5</f>
        <v>0</v>
      </c>
      <c r="L364" s="30"/>
      <c r="M364" s="48">
        <f>Table3[[#This Row],[CLM $ Collected ]]/'1.) CLM Reference'!$B$4</f>
        <v>0</v>
      </c>
      <c r="N364" s="32"/>
      <c r="O364" s="33">
        <f>Table3[[#This Row],[Incentive Disbursements]]/'1.) CLM Reference'!$B$5</f>
        <v>0</v>
      </c>
    </row>
    <row r="365" spans="1:15" ht="16" thickBot="1">
      <c r="A365" s="67"/>
      <c r="B365" s="67"/>
      <c r="C365" s="104"/>
      <c r="D365" s="11">
        <f>Table3[[#This Row],[Residential CLM $ Collected]]+Table3[[#This Row],[Column1]]</f>
        <v>0</v>
      </c>
      <c r="E365" s="13">
        <f>Table3[[#This Row],[CLM $ Collected ]]/'1.) CLM Reference'!$B$4</f>
        <v>0</v>
      </c>
      <c r="F365" s="8">
        <f>Table3[[#This Row],[Residential Incentive Disbursements]]+Table3[[#This Row],[C&amp;I Incentive Disbursements]]</f>
        <v>0</v>
      </c>
      <c r="G365" s="13">
        <f>Table3[[#This Row],[Incentive Disbursements]]/'1.) CLM Reference'!$B$5</f>
        <v>0</v>
      </c>
      <c r="H365" s="30"/>
      <c r="I365" s="31">
        <f>Table3[[#This Row],[CLM $ Collected ]]/'1.) CLM Reference'!$B$4</f>
        <v>0</v>
      </c>
      <c r="J365" s="32"/>
      <c r="K365" s="31">
        <f>Table3[[#This Row],[Incentive Disbursements]]/'1.) CLM Reference'!$B$5</f>
        <v>0</v>
      </c>
      <c r="L365" s="30"/>
      <c r="M365" s="48">
        <f>Table3[[#This Row],[CLM $ Collected ]]/'1.) CLM Reference'!$B$4</f>
        <v>0</v>
      </c>
      <c r="N365" s="32"/>
      <c r="O365" s="33">
        <f>Table3[[#This Row],[Incentive Disbursements]]/'1.) CLM Reference'!$B$5</f>
        <v>0</v>
      </c>
    </row>
    <row r="366" spans="1:15" ht="16" thickBot="1">
      <c r="A366" s="67"/>
      <c r="B366" s="67"/>
      <c r="C366" s="104"/>
      <c r="D366" s="11">
        <f>Table3[[#This Row],[Residential CLM $ Collected]]+Table3[[#This Row],[Column1]]</f>
        <v>0</v>
      </c>
      <c r="E366" s="13">
        <f>Table3[[#This Row],[CLM $ Collected ]]/'1.) CLM Reference'!$B$4</f>
        <v>0</v>
      </c>
      <c r="F366" s="8">
        <f>Table3[[#This Row],[Residential Incentive Disbursements]]+Table3[[#This Row],[C&amp;I Incentive Disbursements]]</f>
        <v>0</v>
      </c>
      <c r="G366" s="13">
        <f>Table3[[#This Row],[Incentive Disbursements]]/'1.) CLM Reference'!$B$5</f>
        <v>0</v>
      </c>
      <c r="H366" s="30"/>
      <c r="I366" s="31">
        <f>Table3[[#This Row],[CLM $ Collected ]]/'1.) CLM Reference'!$B$4</f>
        <v>0</v>
      </c>
      <c r="J366" s="32"/>
      <c r="K366" s="31">
        <f>Table3[[#This Row],[Incentive Disbursements]]/'1.) CLM Reference'!$B$5</f>
        <v>0</v>
      </c>
      <c r="L366" s="30"/>
      <c r="M366" s="48">
        <f>Table3[[#This Row],[CLM $ Collected ]]/'1.) CLM Reference'!$B$4</f>
        <v>0</v>
      </c>
      <c r="N366" s="32"/>
      <c r="O366" s="33">
        <f>Table3[[#This Row],[Incentive Disbursements]]/'1.) CLM Reference'!$B$5</f>
        <v>0</v>
      </c>
    </row>
    <row r="367" spans="1:15" ht="16" thickBot="1">
      <c r="A367" s="67"/>
      <c r="B367" s="67"/>
      <c r="C367" s="104"/>
      <c r="D367" s="11">
        <f>Table3[[#This Row],[Residential CLM $ Collected]]+Table3[[#This Row],[Column1]]</f>
        <v>0</v>
      </c>
      <c r="E367" s="13">
        <f>Table3[[#This Row],[CLM $ Collected ]]/'1.) CLM Reference'!$B$4</f>
        <v>0</v>
      </c>
      <c r="F367" s="8">
        <f>Table3[[#This Row],[Residential Incentive Disbursements]]+Table3[[#This Row],[C&amp;I Incentive Disbursements]]</f>
        <v>0</v>
      </c>
      <c r="G367" s="13">
        <f>Table3[[#This Row],[Incentive Disbursements]]/'1.) CLM Reference'!$B$5</f>
        <v>0</v>
      </c>
      <c r="H367" s="30"/>
      <c r="I367" s="31">
        <f>Table3[[#This Row],[CLM $ Collected ]]/'1.) CLM Reference'!$B$4</f>
        <v>0</v>
      </c>
      <c r="J367" s="32"/>
      <c r="K367" s="31">
        <f>Table3[[#This Row],[Incentive Disbursements]]/'1.) CLM Reference'!$B$5</f>
        <v>0</v>
      </c>
      <c r="L367" s="30"/>
      <c r="M367" s="48">
        <f>Table3[[#This Row],[CLM $ Collected ]]/'1.) CLM Reference'!$B$4</f>
        <v>0</v>
      </c>
      <c r="N367" s="32"/>
      <c r="O367" s="33">
        <f>Table3[[#This Row],[Incentive Disbursements]]/'1.) CLM Reference'!$B$5</f>
        <v>0</v>
      </c>
    </row>
    <row r="368" spans="1:15" ht="16" thickBot="1">
      <c r="A368" s="67"/>
      <c r="B368" s="67"/>
      <c r="C368" s="104"/>
      <c r="D368" s="11">
        <f>Table3[[#This Row],[Residential CLM $ Collected]]+Table3[[#This Row],[Column1]]</f>
        <v>0</v>
      </c>
      <c r="E368" s="13">
        <f>Table3[[#This Row],[CLM $ Collected ]]/'1.) CLM Reference'!$B$4</f>
        <v>0</v>
      </c>
      <c r="F368" s="8">
        <f>Table3[[#This Row],[Residential Incentive Disbursements]]+Table3[[#This Row],[C&amp;I Incentive Disbursements]]</f>
        <v>0</v>
      </c>
      <c r="G368" s="13">
        <f>Table3[[#This Row],[Incentive Disbursements]]/'1.) CLM Reference'!$B$5</f>
        <v>0</v>
      </c>
      <c r="H368" s="30"/>
      <c r="I368" s="31">
        <f>Table3[[#This Row],[CLM $ Collected ]]/'1.) CLM Reference'!$B$4</f>
        <v>0</v>
      </c>
      <c r="J368" s="32"/>
      <c r="K368" s="31">
        <f>Table3[[#This Row],[Incentive Disbursements]]/'1.) CLM Reference'!$B$5</f>
        <v>0</v>
      </c>
      <c r="L368" s="30"/>
      <c r="M368" s="48">
        <f>Table3[[#This Row],[CLM $ Collected ]]/'1.) CLM Reference'!$B$4</f>
        <v>0</v>
      </c>
      <c r="N368" s="32"/>
      <c r="O368" s="33">
        <f>Table3[[#This Row],[Incentive Disbursements]]/'1.) CLM Reference'!$B$5</f>
        <v>0</v>
      </c>
    </row>
    <row r="369" spans="1:15" ht="16" thickBot="1">
      <c r="A369" s="67"/>
      <c r="B369" s="67"/>
      <c r="C369" s="104"/>
      <c r="D369" s="11">
        <f>Table3[[#This Row],[Residential CLM $ Collected]]+Table3[[#This Row],[Column1]]</f>
        <v>0</v>
      </c>
      <c r="E369" s="13">
        <f>Table3[[#This Row],[CLM $ Collected ]]/'1.) CLM Reference'!$B$4</f>
        <v>0</v>
      </c>
      <c r="F369" s="8">
        <f>Table3[[#This Row],[Residential Incentive Disbursements]]+Table3[[#This Row],[C&amp;I Incentive Disbursements]]</f>
        <v>0</v>
      </c>
      <c r="G369" s="13">
        <f>Table3[[#This Row],[Incentive Disbursements]]/'1.) CLM Reference'!$B$5</f>
        <v>0</v>
      </c>
      <c r="H369" s="30"/>
      <c r="I369" s="31">
        <f>Table3[[#This Row],[CLM $ Collected ]]/'1.) CLM Reference'!$B$4</f>
        <v>0</v>
      </c>
      <c r="J369" s="32"/>
      <c r="K369" s="31">
        <f>Table3[[#This Row],[Incentive Disbursements]]/'1.) CLM Reference'!$B$5</f>
        <v>0</v>
      </c>
      <c r="L369" s="30"/>
      <c r="M369" s="48">
        <f>Table3[[#This Row],[CLM $ Collected ]]/'1.) CLM Reference'!$B$4</f>
        <v>0</v>
      </c>
      <c r="N369" s="32"/>
      <c r="O369" s="33">
        <f>Table3[[#This Row],[Incentive Disbursements]]/'1.) CLM Reference'!$B$5</f>
        <v>0</v>
      </c>
    </row>
    <row r="370" spans="1:15" ht="16" thickBot="1">
      <c r="A370" s="67"/>
      <c r="B370" s="67"/>
      <c r="C370" s="104"/>
      <c r="D370" s="11">
        <f>Table3[[#This Row],[Residential CLM $ Collected]]+Table3[[#This Row],[Column1]]</f>
        <v>0</v>
      </c>
      <c r="E370" s="13">
        <f>Table3[[#This Row],[CLM $ Collected ]]/'1.) CLM Reference'!$B$4</f>
        <v>0</v>
      </c>
      <c r="F370" s="8">
        <f>Table3[[#This Row],[Residential Incentive Disbursements]]+Table3[[#This Row],[C&amp;I Incentive Disbursements]]</f>
        <v>0</v>
      </c>
      <c r="G370" s="13">
        <f>Table3[[#This Row],[Incentive Disbursements]]/'1.) CLM Reference'!$B$5</f>
        <v>0</v>
      </c>
      <c r="H370" s="30"/>
      <c r="I370" s="31">
        <f>Table3[[#This Row],[CLM $ Collected ]]/'1.) CLM Reference'!$B$4</f>
        <v>0</v>
      </c>
      <c r="J370" s="32"/>
      <c r="K370" s="31">
        <f>Table3[[#This Row],[Incentive Disbursements]]/'1.) CLM Reference'!$B$5</f>
        <v>0</v>
      </c>
      <c r="L370" s="30"/>
      <c r="M370" s="48">
        <f>Table3[[#This Row],[CLM $ Collected ]]/'1.) CLM Reference'!$B$4</f>
        <v>0</v>
      </c>
      <c r="N370" s="32"/>
      <c r="O370" s="33">
        <f>Table3[[#This Row],[Incentive Disbursements]]/'1.) CLM Reference'!$B$5</f>
        <v>0</v>
      </c>
    </row>
    <row r="371" spans="1:15" ht="16" thickBot="1">
      <c r="A371" s="67"/>
      <c r="B371" s="67"/>
      <c r="C371" s="104"/>
      <c r="D371" s="11">
        <f>Table3[[#This Row],[Residential CLM $ Collected]]+Table3[[#This Row],[Column1]]</f>
        <v>0</v>
      </c>
      <c r="E371" s="13">
        <f>Table3[[#This Row],[CLM $ Collected ]]/'1.) CLM Reference'!$B$4</f>
        <v>0</v>
      </c>
      <c r="F371" s="8">
        <f>Table3[[#This Row],[Residential Incentive Disbursements]]+Table3[[#This Row],[C&amp;I Incentive Disbursements]]</f>
        <v>0</v>
      </c>
      <c r="G371" s="13">
        <f>Table3[[#This Row],[Incentive Disbursements]]/'1.) CLM Reference'!$B$5</f>
        <v>0</v>
      </c>
      <c r="H371" s="30"/>
      <c r="I371" s="31">
        <f>Table3[[#This Row],[CLM $ Collected ]]/'1.) CLM Reference'!$B$4</f>
        <v>0</v>
      </c>
      <c r="J371" s="32"/>
      <c r="K371" s="31">
        <f>Table3[[#This Row],[Incentive Disbursements]]/'1.) CLM Reference'!$B$5</f>
        <v>0</v>
      </c>
      <c r="L371" s="30"/>
      <c r="M371" s="48">
        <f>Table3[[#This Row],[CLM $ Collected ]]/'1.) CLM Reference'!$B$4</f>
        <v>0</v>
      </c>
      <c r="N371" s="32"/>
      <c r="O371" s="33">
        <f>Table3[[#This Row],[Incentive Disbursements]]/'1.) CLM Reference'!$B$5</f>
        <v>0</v>
      </c>
    </row>
    <row r="372" spans="1:15" ht="16" thickBot="1">
      <c r="A372" s="67"/>
      <c r="B372" s="67"/>
      <c r="C372" s="104"/>
      <c r="D372" s="11">
        <f>Table3[[#This Row],[Residential CLM $ Collected]]+Table3[[#This Row],[Column1]]</f>
        <v>0</v>
      </c>
      <c r="E372" s="13">
        <f>Table3[[#This Row],[CLM $ Collected ]]/'1.) CLM Reference'!$B$4</f>
        <v>0</v>
      </c>
      <c r="F372" s="8">
        <f>Table3[[#This Row],[Residential Incentive Disbursements]]+Table3[[#This Row],[C&amp;I Incentive Disbursements]]</f>
        <v>0</v>
      </c>
      <c r="G372" s="13">
        <f>Table3[[#This Row],[Incentive Disbursements]]/'1.) CLM Reference'!$B$5</f>
        <v>0</v>
      </c>
      <c r="H372" s="30"/>
      <c r="I372" s="31">
        <f>Table3[[#This Row],[CLM $ Collected ]]/'1.) CLM Reference'!$B$4</f>
        <v>0</v>
      </c>
      <c r="J372" s="32"/>
      <c r="K372" s="31">
        <f>Table3[[#This Row],[Incentive Disbursements]]/'1.) CLM Reference'!$B$5</f>
        <v>0</v>
      </c>
      <c r="L372" s="30"/>
      <c r="M372" s="48">
        <f>Table3[[#This Row],[CLM $ Collected ]]/'1.) CLM Reference'!$B$4</f>
        <v>0</v>
      </c>
      <c r="N372" s="32"/>
      <c r="O372" s="33">
        <f>Table3[[#This Row],[Incentive Disbursements]]/'1.) CLM Reference'!$B$5</f>
        <v>0</v>
      </c>
    </row>
    <row r="373" spans="1:15" ht="16" thickBot="1">
      <c r="A373" s="67"/>
      <c r="B373" s="67"/>
      <c r="C373" s="104"/>
      <c r="D373" s="11">
        <f>Table3[[#This Row],[Residential CLM $ Collected]]+Table3[[#This Row],[Column1]]</f>
        <v>0</v>
      </c>
      <c r="E373" s="13">
        <f>Table3[[#This Row],[CLM $ Collected ]]/'1.) CLM Reference'!$B$4</f>
        <v>0</v>
      </c>
      <c r="F373" s="8">
        <f>Table3[[#This Row],[Residential Incentive Disbursements]]+Table3[[#This Row],[C&amp;I Incentive Disbursements]]</f>
        <v>0</v>
      </c>
      <c r="G373" s="13">
        <f>Table3[[#This Row],[Incentive Disbursements]]/'1.) CLM Reference'!$B$5</f>
        <v>0</v>
      </c>
      <c r="H373" s="30"/>
      <c r="I373" s="31">
        <f>Table3[[#This Row],[CLM $ Collected ]]/'1.) CLM Reference'!$B$4</f>
        <v>0</v>
      </c>
      <c r="J373" s="32"/>
      <c r="K373" s="31">
        <f>Table3[[#This Row],[Incentive Disbursements]]/'1.) CLM Reference'!$B$5</f>
        <v>0</v>
      </c>
      <c r="L373" s="30"/>
      <c r="M373" s="48">
        <f>Table3[[#This Row],[CLM $ Collected ]]/'1.) CLM Reference'!$B$4</f>
        <v>0</v>
      </c>
      <c r="N373" s="32"/>
      <c r="O373" s="33">
        <f>Table3[[#This Row],[Incentive Disbursements]]/'1.) CLM Reference'!$B$5</f>
        <v>0</v>
      </c>
    </row>
    <row r="374" spans="1:15" ht="16" thickBot="1">
      <c r="A374" s="67"/>
      <c r="B374" s="67"/>
      <c r="C374" s="104"/>
      <c r="D374" s="11">
        <f>Table3[[#This Row],[Residential CLM $ Collected]]+Table3[[#This Row],[Column1]]</f>
        <v>0</v>
      </c>
      <c r="E374" s="13">
        <f>Table3[[#This Row],[CLM $ Collected ]]/'1.) CLM Reference'!$B$4</f>
        <v>0</v>
      </c>
      <c r="F374" s="8">
        <f>Table3[[#This Row],[Residential Incentive Disbursements]]+Table3[[#This Row],[C&amp;I Incentive Disbursements]]</f>
        <v>0</v>
      </c>
      <c r="G374" s="13">
        <f>Table3[[#This Row],[Incentive Disbursements]]/'1.) CLM Reference'!$B$5</f>
        <v>0</v>
      </c>
      <c r="H374" s="30"/>
      <c r="I374" s="31">
        <f>Table3[[#This Row],[CLM $ Collected ]]/'1.) CLM Reference'!$B$4</f>
        <v>0</v>
      </c>
      <c r="J374" s="32"/>
      <c r="K374" s="31">
        <f>Table3[[#This Row],[Incentive Disbursements]]/'1.) CLM Reference'!$B$5</f>
        <v>0</v>
      </c>
      <c r="L374" s="30"/>
      <c r="M374" s="48">
        <f>Table3[[#This Row],[CLM $ Collected ]]/'1.) CLM Reference'!$B$4</f>
        <v>0</v>
      </c>
      <c r="N374" s="32"/>
      <c r="O374" s="33">
        <f>Table3[[#This Row],[Incentive Disbursements]]/'1.) CLM Reference'!$B$5</f>
        <v>0</v>
      </c>
    </row>
    <row r="375" spans="1:15" ht="16" thickBot="1">
      <c r="A375" s="67"/>
      <c r="B375" s="67"/>
      <c r="C375" s="104"/>
      <c r="D375" s="11">
        <f>Table3[[#This Row],[Residential CLM $ Collected]]+Table3[[#This Row],[Column1]]</f>
        <v>0</v>
      </c>
      <c r="E375" s="13">
        <f>Table3[[#This Row],[CLM $ Collected ]]/'1.) CLM Reference'!$B$4</f>
        <v>0</v>
      </c>
      <c r="F375" s="8">
        <f>Table3[[#This Row],[Residential Incentive Disbursements]]+Table3[[#This Row],[C&amp;I Incentive Disbursements]]</f>
        <v>0</v>
      </c>
      <c r="G375" s="13">
        <f>Table3[[#This Row],[Incentive Disbursements]]/'1.) CLM Reference'!$B$5</f>
        <v>0</v>
      </c>
      <c r="H375" s="30"/>
      <c r="I375" s="31">
        <f>Table3[[#This Row],[CLM $ Collected ]]/'1.) CLM Reference'!$B$4</f>
        <v>0</v>
      </c>
      <c r="J375" s="32"/>
      <c r="K375" s="31">
        <f>Table3[[#This Row],[Incentive Disbursements]]/'1.) CLM Reference'!$B$5</f>
        <v>0</v>
      </c>
      <c r="L375" s="30"/>
      <c r="M375" s="48">
        <f>Table3[[#This Row],[CLM $ Collected ]]/'1.) CLM Reference'!$B$4</f>
        <v>0</v>
      </c>
      <c r="N375" s="32"/>
      <c r="O375" s="33">
        <f>Table3[[#This Row],[Incentive Disbursements]]/'1.) CLM Reference'!$B$5</f>
        <v>0</v>
      </c>
    </row>
    <row r="376" spans="1:15" ht="16" thickBot="1">
      <c r="A376" s="67"/>
      <c r="B376" s="67"/>
      <c r="C376" s="104"/>
      <c r="D376" s="11">
        <f>Table3[[#This Row],[Residential CLM $ Collected]]+Table3[[#This Row],[Column1]]</f>
        <v>0</v>
      </c>
      <c r="E376" s="13">
        <f>Table3[[#This Row],[CLM $ Collected ]]/'1.) CLM Reference'!$B$4</f>
        <v>0</v>
      </c>
      <c r="F376" s="8">
        <f>Table3[[#This Row],[Residential Incentive Disbursements]]+Table3[[#This Row],[C&amp;I Incentive Disbursements]]</f>
        <v>0</v>
      </c>
      <c r="G376" s="13">
        <f>Table3[[#This Row],[Incentive Disbursements]]/'1.) CLM Reference'!$B$5</f>
        <v>0</v>
      </c>
      <c r="H376" s="30"/>
      <c r="I376" s="31">
        <f>Table3[[#This Row],[CLM $ Collected ]]/'1.) CLM Reference'!$B$4</f>
        <v>0</v>
      </c>
      <c r="J376" s="32"/>
      <c r="K376" s="31">
        <f>Table3[[#This Row],[Incentive Disbursements]]/'1.) CLM Reference'!$B$5</f>
        <v>0</v>
      </c>
      <c r="L376" s="30"/>
      <c r="M376" s="48">
        <f>Table3[[#This Row],[CLM $ Collected ]]/'1.) CLM Reference'!$B$4</f>
        <v>0</v>
      </c>
      <c r="N376" s="32"/>
      <c r="O376" s="33">
        <f>Table3[[#This Row],[Incentive Disbursements]]/'1.) CLM Reference'!$B$5</f>
        <v>0</v>
      </c>
    </row>
    <row r="377" spans="1:15" ht="16" thickBot="1">
      <c r="A377" s="67"/>
      <c r="B377" s="67"/>
      <c r="C377" s="104"/>
      <c r="D377" s="11">
        <f>Table3[[#This Row],[Residential CLM $ Collected]]+Table3[[#This Row],[Column1]]</f>
        <v>0</v>
      </c>
      <c r="E377" s="13">
        <f>Table3[[#This Row],[CLM $ Collected ]]/'1.) CLM Reference'!$B$4</f>
        <v>0</v>
      </c>
      <c r="F377" s="8">
        <f>Table3[[#This Row],[Residential Incentive Disbursements]]+Table3[[#This Row],[C&amp;I Incentive Disbursements]]</f>
        <v>0</v>
      </c>
      <c r="G377" s="13">
        <f>Table3[[#This Row],[Incentive Disbursements]]/'1.) CLM Reference'!$B$5</f>
        <v>0</v>
      </c>
      <c r="H377" s="30"/>
      <c r="I377" s="31">
        <f>Table3[[#This Row],[CLM $ Collected ]]/'1.) CLM Reference'!$B$4</f>
        <v>0</v>
      </c>
      <c r="J377" s="32"/>
      <c r="K377" s="31">
        <f>Table3[[#This Row],[Incentive Disbursements]]/'1.) CLM Reference'!$B$5</f>
        <v>0</v>
      </c>
      <c r="L377" s="30"/>
      <c r="M377" s="48">
        <f>Table3[[#This Row],[CLM $ Collected ]]/'1.) CLM Reference'!$B$4</f>
        <v>0</v>
      </c>
      <c r="N377" s="32"/>
      <c r="O377" s="33">
        <f>Table3[[#This Row],[Incentive Disbursements]]/'1.) CLM Reference'!$B$5</f>
        <v>0</v>
      </c>
    </row>
    <row r="378" spans="1:15" ht="16" thickBot="1">
      <c r="A378" s="67"/>
      <c r="B378" s="67"/>
      <c r="C378" s="104"/>
      <c r="D378" s="11">
        <f>Table3[[#This Row],[Residential CLM $ Collected]]+Table3[[#This Row],[Column1]]</f>
        <v>0</v>
      </c>
      <c r="E378" s="13">
        <f>Table3[[#This Row],[CLM $ Collected ]]/'1.) CLM Reference'!$B$4</f>
        <v>0</v>
      </c>
      <c r="F378" s="8">
        <f>Table3[[#This Row],[Residential Incentive Disbursements]]+Table3[[#This Row],[C&amp;I Incentive Disbursements]]</f>
        <v>0</v>
      </c>
      <c r="G378" s="13">
        <f>Table3[[#This Row],[Incentive Disbursements]]/'1.) CLM Reference'!$B$5</f>
        <v>0</v>
      </c>
      <c r="H378" s="30"/>
      <c r="I378" s="31">
        <f>Table3[[#This Row],[CLM $ Collected ]]/'1.) CLM Reference'!$B$4</f>
        <v>0</v>
      </c>
      <c r="J378" s="32"/>
      <c r="K378" s="31">
        <f>Table3[[#This Row],[Incentive Disbursements]]/'1.) CLM Reference'!$B$5</f>
        <v>0</v>
      </c>
      <c r="L378" s="30"/>
      <c r="M378" s="48">
        <f>Table3[[#This Row],[CLM $ Collected ]]/'1.) CLM Reference'!$B$4</f>
        <v>0</v>
      </c>
      <c r="N378" s="32"/>
      <c r="O378" s="33">
        <f>Table3[[#This Row],[Incentive Disbursements]]/'1.) CLM Reference'!$B$5</f>
        <v>0</v>
      </c>
    </row>
    <row r="379" spans="1:15" ht="16" thickBot="1">
      <c r="A379" s="67"/>
      <c r="B379" s="67"/>
      <c r="C379" s="104"/>
      <c r="D379" s="11">
        <f>Table3[[#This Row],[Residential CLM $ Collected]]+Table3[[#This Row],[Column1]]</f>
        <v>0</v>
      </c>
      <c r="E379" s="13">
        <f>Table3[[#This Row],[CLM $ Collected ]]/'1.) CLM Reference'!$B$4</f>
        <v>0</v>
      </c>
      <c r="F379" s="8">
        <f>Table3[[#This Row],[Residential Incentive Disbursements]]+Table3[[#This Row],[C&amp;I Incentive Disbursements]]</f>
        <v>0</v>
      </c>
      <c r="G379" s="13">
        <f>Table3[[#This Row],[Incentive Disbursements]]/'1.) CLM Reference'!$B$5</f>
        <v>0</v>
      </c>
      <c r="H379" s="30"/>
      <c r="I379" s="31">
        <f>Table3[[#This Row],[CLM $ Collected ]]/'1.) CLM Reference'!$B$4</f>
        <v>0</v>
      </c>
      <c r="J379" s="32"/>
      <c r="K379" s="31">
        <f>Table3[[#This Row],[Incentive Disbursements]]/'1.) CLM Reference'!$B$5</f>
        <v>0</v>
      </c>
      <c r="L379" s="30"/>
      <c r="M379" s="48">
        <f>Table3[[#This Row],[CLM $ Collected ]]/'1.) CLM Reference'!$B$4</f>
        <v>0</v>
      </c>
      <c r="N379" s="32"/>
      <c r="O379" s="33">
        <f>Table3[[#This Row],[Incentive Disbursements]]/'1.) CLM Reference'!$B$5</f>
        <v>0</v>
      </c>
    </row>
    <row r="380" spans="1:15" ht="16" thickBot="1">
      <c r="A380" s="67"/>
      <c r="B380" s="67"/>
      <c r="C380" s="104"/>
      <c r="D380" s="11">
        <f>Table3[[#This Row],[Residential CLM $ Collected]]+Table3[[#This Row],[Column1]]</f>
        <v>0</v>
      </c>
      <c r="E380" s="13">
        <f>Table3[[#This Row],[CLM $ Collected ]]/'1.) CLM Reference'!$B$4</f>
        <v>0</v>
      </c>
      <c r="F380" s="8">
        <f>Table3[[#This Row],[Residential Incentive Disbursements]]+Table3[[#This Row],[C&amp;I Incentive Disbursements]]</f>
        <v>0</v>
      </c>
      <c r="G380" s="13">
        <f>Table3[[#This Row],[Incentive Disbursements]]/'1.) CLM Reference'!$B$5</f>
        <v>0</v>
      </c>
      <c r="H380" s="30"/>
      <c r="I380" s="31">
        <f>Table3[[#This Row],[CLM $ Collected ]]/'1.) CLM Reference'!$B$4</f>
        <v>0</v>
      </c>
      <c r="J380" s="32"/>
      <c r="K380" s="31">
        <f>Table3[[#This Row],[Incentive Disbursements]]/'1.) CLM Reference'!$B$5</f>
        <v>0</v>
      </c>
      <c r="L380" s="30"/>
      <c r="M380" s="48">
        <f>Table3[[#This Row],[CLM $ Collected ]]/'1.) CLM Reference'!$B$4</f>
        <v>0</v>
      </c>
      <c r="N380" s="32"/>
      <c r="O380" s="33">
        <f>Table3[[#This Row],[Incentive Disbursements]]/'1.) CLM Reference'!$B$5</f>
        <v>0</v>
      </c>
    </row>
    <row r="381" spans="1:15" ht="16" thickBot="1">
      <c r="A381" s="67"/>
      <c r="B381" s="67"/>
      <c r="C381" s="104"/>
      <c r="D381" s="11">
        <f>Table3[[#This Row],[Residential CLM $ Collected]]+Table3[[#This Row],[Column1]]</f>
        <v>0</v>
      </c>
      <c r="E381" s="13">
        <f>Table3[[#This Row],[CLM $ Collected ]]/'1.) CLM Reference'!$B$4</f>
        <v>0</v>
      </c>
      <c r="F381" s="8">
        <f>Table3[[#This Row],[Residential Incentive Disbursements]]+Table3[[#This Row],[C&amp;I Incentive Disbursements]]</f>
        <v>0</v>
      </c>
      <c r="G381" s="13">
        <f>Table3[[#This Row],[Incentive Disbursements]]/'1.) CLM Reference'!$B$5</f>
        <v>0</v>
      </c>
      <c r="H381" s="30"/>
      <c r="I381" s="31">
        <f>Table3[[#This Row],[CLM $ Collected ]]/'1.) CLM Reference'!$B$4</f>
        <v>0</v>
      </c>
      <c r="J381" s="32"/>
      <c r="K381" s="31">
        <f>Table3[[#This Row],[Incentive Disbursements]]/'1.) CLM Reference'!$B$5</f>
        <v>0</v>
      </c>
      <c r="L381" s="30"/>
      <c r="M381" s="48">
        <f>Table3[[#This Row],[CLM $ Collected ]]/'1.) CLM Reference'!$B$4</f>
        <v>0</v>
      </c>
      <c r="N381" s="32"/>
      <c r="O381" s="33">
        <f>Table3[[#This Row],[Incentive Disbursements]]/'1.) CLM Reference'!$B$5</f>
        <v>0</v>
      </c>
    </row>
    <row r="382" spans="1:15" ht="16" thickBot="1">
      <c r="A382" s="67"/>
      <c r="B382" s="67"/>
      <c r="C382" s="104"/>
      <c r="D382" s="11">
        <f>Table3[[#This Row],[Residential CLM $ Collected]]+Table3[[#This Row],[Column1]]</f>
        <v>0</v>
      </c>
      <c r="E382" s="13">
        <f>Table3[[#This Row],[CLM $ Collected ]]/'1.) CLM Reference'!$B$4</f>
        <v>0</v>
      </c>
      <c r="F382" s="8">
        <f>Table3[[#This Row],[Residential Incentive Disbursements]]+Table3[[#This Row],[C&amp;I Incentive Disbursements]]</f>
        <v>0</v>
      </c>
      <c r="G382" s="13">
        <f>Table3[[#This Row],[Incentive Disbursements]]/'1.) CLM Reference'!$B$5</f>
        <v>0</v>
      </c>
      <c r="H382" s="30"/>
      <c r="I382" s="31">
        <f>Table3[[#This Row],[CLM $ Collected ]]/'1.) CLM Reference'!$B$4</f>
        <v>0</v>
      </c>
      <c r="J382" s="32"/>
      <c r="K382" s="31">
        <f>Table3[[#This Row],[Incentive Disbursements]]/'1.) CLM Reference'!$B$5</f>
        <v>0</v>
      </c>
      <c r="L382" s="30"/>
      <c r="M382" s="48">
        <f>Table3[[#This Row],[CLM $ Collected ]]/'1.) CLM Reference'!$B$4</f>
        <v>0</v>
      </c>
      <c r="N382" s="32"/>
      <c r="O382" s="33">
        <f>Table3[[#This Row],[Incentive Disbursements]]/'1.) CLM Reference'!$B$5</f>
        <v>0</v>
      </c>
    </row>
    <row r="383" spans="1:15" ht="16" thickBot="1">
      <c r="A383" s="67"/>
      <c r="B383" s="67"/>
      <c r="C383" s="104"/>
      <c r="D383" s="11">
        <f>Table3[[#This Row],[Residential CLM $ Collected]]+Table3[[#This Row],[Column1]]</f>
        <v>0</v>
      </c>
      <c r="E383" s="13">
        <f>Table3[[#This Row],[CLM $ Collected ]]/'1.) CLM Reference'!$B$4</f>
        <v>0</v>
      </c>
      <c r="F383" s="8">
        <f>Table3[[#This Row],[Residential Incentive Disbursements]]+Table3[[#This Row],[C&amp;I Incentive Disbursements]]</f>
        <v>0</v>
      </c>
      <c r="G383" s="13">
        <f>Table3[[#This Row],[Incentive Disbursements]]/'1.) CLM Reference'!$B$5</f>
        <v>0</v>
      </c>
      <c r="H383" s="30"/>
      <c r="I383" s="31">
        <f>Table3[[#This Row],[CLM $ Collected ]]/'1.) CLM Reference'!$B$4</f>
        <v>0</v>
      </c>
      <c r="J383" s="32"/>
      <c r="K383" s="31">
        <f>Table3[[#This Row],[Incentive Disbursements]]/'1.) CLM Reference'!$B$5</f>
        <v>0</v>
      </c>
      <c r="L383" s="30"/>
      <c r="M383" s="48">
        <f>Table3[[#This Row],[CLM $ Collected ]]/'1.) CLM Reference'!$B$4</f>
        <v>0</v>
      </c>
      <c r="N383" s="32"/>
      <c r="O383" s="33">
        <f>Table3[[#This Row],[Incentive Disbursements]]/'1.) CLM Reference'!$B$5</f>
        <v>0</v>
      </c>
    </row>
    <row r="384" spans="1:15" ht="16" thickBot="1">
      <c r="A384" s="67"/>
      <c r="B384" s="67"/>
      <c r="C384" s="104"/>
      <c r="D384" s="11">
        <f>Table3[[#This Row],[Residential CLM $ Collected]]+Table3[[#This Row],[Column1]]</f>
        <v>0</v>
      </c>
      <c r="E384" s="13">
        <f>Table3[[#This Row],[CLM $ Collected ]]/'1.) CLM Reference'!$B$4</f>
        <v>0</v>
      </c>
      <c r="F384" s="8">
        <f>Table3[[#This Row],[Residential Incentive Disbursements]]+Table3[[#This Row],[C&amp;I Incentive Disbursements]]</f>
        <v>0</v>
      </c>
      <c r="G384" s="13">
        <f>Table3[[#This Row],[Incentive Disbursements]]/'1.) CLM Reference'!$B$5</f>
        <v>0</v>
      </c>
      <c r="H384" s="30"/>
      <c r="I384" s="31">
        <f>Table3[[#This Row],[CLM $ Collected ]]/'1.) CLM Reference'!$B$4</f>
        <v>0</v>
      </c>
      <c r="J384" s="32"/>
      <c r="K384" s="31">
        <f>Table3[[#This Row],[Incentive Disbursements]]/'1.) CLM Reference'!$B$5</f>
        <v>0</v>
      </c>
      <c r="L384" s="30"/>
      <c r="M384" s="48">
        <f>Table3[[#This Row],[CLM $ Collected ]]/'1.) CLM Reference'!$B$4</f>
        <v>0</v>
      </c>
      <c r="N384" s="32"/>
      <c r="O384" s="33">
        <f>Table3[[#This Row],[Incentive Disbursements]]/'1.) CLM Reference'!$B$5</f>
        <v>0</v>
      </c>
    </row>
    <row r="385" spans="1:15" ht="16" thickBot="1">
      <c r="A385" s="67"/>
      <c r="B385" s="67"/>
      <c r="C385" s="104"/>
      <c r="D385" s="11">
        <f>Table3[[#This Row],[Residential CLM $ Collected]]+Table3[[#This Row],[Column1]]</f>
        <v>0</v>
      </c>
      <c r="E385" s="13">
        <f>Table3[[#This Row],[CLM $ Collected ]]/'1.) CLM Reference'!$B$4</f>
        <v>0</v>
      </c>
      <c r="F385" s="8">
        <f>Table3[[#This Row],[Residential Incentive Disbursements]]+Table3[[#This Row],[C&amp;I Incentive Disbursements]]</f>
        <v>0</v>
      </c>
      <c r="G385" s="13">
        <f>Table3[[#This Row],[Incentive Disbursements]]/'1.) CLM Reference'!$B$5</f>
        <v>0</v>
      </c>
      <c r="H385" s="30"/>
      <c r="I385" s="31">
        <f>Table3[[#This Row],[CLM $ Collected ]]/'1.) CLM Reference'!$B$4</f>
        <v>0</v>
      </c>
      <c r="J385" s="32"/>
      <c r="K385" s="31">
        <f>Table3[[#This Row],[Incentive Disbursements]]/'1.) CLM Reference'!$B$5</f>
        <v>0</v>
      </c>
      <c r="L385" s="30"/>
      <c r="M385" s="48">
        <f>Table3[[#This Row],[CLM $ Collected ]]/'1.) CLM Reference'!$B$4</f>
        <v>0</v>
      </c>
      <c r="N385" s="32"/>
      <c r="O385" s="33">
        <f>Table3[[#This Row],[Incentive Disbursements]]/'1.) CLM Reference'!$B$5</f>
        <v>0</v>
      </c>
    </row>
    <row r="386" spans="1:15" ht="16" thickBot="1">
      <c r="A386" s="67"/>
      <c r="B386" s="67"/>
      <c r="C386" s="104"/>
      <c r="D386" s="11">
        <f>Table3[[#This Row],[Residential CLM $ Collected]]+Table3[[#This Row],[Column1]]</f>
        <v>0</v>
      </c>
      <c r="E386" s="13">
        <f>Table3[[#This Row],[CLM $ Collected ]]/'1.) CLM Reference'!$B$4</f>
        <v>0</v>
      </c>
      <c r="F386" s="8">
        <f>Table3[[#This Row],[Residential Incentive Disbursements]]+Table3[[#This Row],[C&amp;I Incentive Disbursements]]</f>
        <v>0</v>
      </c>
      <c r="G386" s="13">
        <f>Table3[[#This Row],[Incentive Disbursements]]/'1.) CLM Reference'!$B$5</f>
        <v>0</v>
      </c>
      <c r="H386" s="30"/>
      <c r="I386" s="31">
        <f>Table3[[#This Row],[CLM $ Collected ]]/'1.) CLM Reference'!$B$4</f>
        <v>0</v>
      </c>
      <c r="J386" s="32"/>
      <c r="K386" s="31">
        <f>Table3[[#This Row],[Incentive Disbursements]]/'1.) CLM Reference'!$B$5</f>
        <v>0</v>
      </c>
      <c r="L386" s="30"/>
      <c r="M386" s="48">
        <f>Table3[[#This Row],[CLM $ Collected ]]/'1.) CLM Reference'!$B$4</f>
        <v>0</v>
      </c>
      <c r="N386" s="32"/>
      <c r="O386" s="33">
        <f>Table3[[#This Row],[Incentive Disbursements]]/'1.) CLM Reference'!$B$5</f>
        <v>0</v>
      </c>
    </row>
    <row r="387" spans="1:15" ht="16" thickBot="1">
      <c r="A387" s="67"/>
      <c r="B387" s="67"/>
      <c r="C387" s="104"/>
      <c r="D387" s="11">
        <f>Table3[[#This Row],[Residential CLM $ Collected]]+Table3[[#This Row],[Column1]]</f>
        <v>0</v>
      </c>
      <c r="E387" s="13">
        <f>Table3[[#This Row],[CLM $ Collected ]]/'1.) CLM Reference'!$B$4</f>
        <v>0</v>
      </c>
      <c r="F387" s="8">
        <f>Table3[[#This Row],[Residential Incentive Disbursements]]+Table3[[#This Row],[C&amp;I Incentive Disbursements]]</f>
        <v>0</v>
      </c>
      <c r="G387" s="13">
        <f>Table3[[#This Row],[Incentive Disbursements]]/'1.) CLM Reference'!$B$5</f>
        <v>0</v>
      </c>
      <c r="H387" s="30"/>
      <c r="I387" s="31">
        <f>Table3[[#This Row],[CLM $ Collected ]]/'1.) CLM Reference'!$B$4</f>
        <v>0</v>
      </c>
      <c r="J387" s="32"/>
      <c r="K387" s="31">
        <f>Table3[[#This Row],[Incentive Disbursements]]/'1.) CLM Reference'!$B$5</f>
        <v>0</v>
      </c>
      <c r="L387" s="30"/>
      <c r="M387" s="48">
        <f>Table3[[#This Row],[CLM $ Collected ]]/'1.) CLM Reference'!$B$4</f>
        <v>0</v>
      </c>
      <c r="N387" s="32"/>
      <c r="O387" s="33">
        <f>Table3[[#This Row],[Incentive Disbursements]]/'1.) CLM Reference'!$B$5</f>
        <v>0</v>
      </c>
    </row>
    <row r="388" spans="1:15" ht="16" thickBot="1">
      <c r="A388" s="67"/>
      <c r="B388" s="67"/>
      <c r="C388" s="104"/>
      <c r="D388" s="11">
        <f>Table3[[#This Row],[Residential CLM $ Collected]]+Table3[[#This Row],[Column1]]</f>
        <v>0</v>
      </c>
      <c r="E388" s="13">
        <f>Table3[[#This Row],[CLM $ Collected ]]/'1.) CLM Reference'!$B$4</f>
        <v>0</v>
      </c>
      <c r="F388" s="8">
        <f>Table3[[#This Row],[Residential Incentive Disbursements]]+Table3[[#This Row],[C&amp;I Incentive Disbursements]]</f>
        <v>0</v>
      </c>
      <c r="G388" s="13">
        <f>Table3[[#This Row],[Incentive Disbursements]]/'1.) CLM Reference'!$B$5</f>
        <v>0</v>
      </c>
      <c r="H388" s="30"/>
      <c r="I388" s="31">
        <f>Table3[[#This Row],[CLM $ Collected ]]/'1.) CLM Reference'!$B$4</f>
        <v>0</v>
      </c>
      <c r="J388" s="32"/>
      <c r="K388" s="31">
        <f>Table3[[#This Row],[Incentive Disbursements]]/'1.) CLM Reference'!$B$5</f>
        <v>0</v>
      </c>
      <c r="L388" s="30"/>
      <c r="M388" s="48">
        <f>Table3[[#This Row],[CLM $ Collected ]]/'1.) CLM Reference'!$B$4</f>
        <v>0</v>
      </c>
      <c r="N388" s="32"/>
      <c r="O388" s="33">
        <f>Table3[[#This Row],[Incentive Disbursements]]/'1.) CLM Reference'!$B$5</f>
        <v>0</v>
      </c>
    </row>
    <row r="389" spans="1:15" ht="16" thickBot="1">
      <c r="A389" s="67"/>
      <c r="B389" s="67"/>
      <c r="C389" s="104"/>
      <c r="D389" s="11">
        <f>Table3[[#This Row],[Residential CLM $ Collected]]+Table3[[#This Row],[Column1]]</f>
        <v>0</v>
      </c>
      <c r="E389" s="13">
        <f>Table3[[#This Row],[CLM $ Collected ]]/'1.) CLM Reference'!$B$4</f>
        <v>0</v>
      </c>
      <c r="F389" s="8">
        <f>Table3[[#This Row],[Residential Incentive Disbursements]]+Table3[[#This Row],[C&amp;I Incentive Disbursements]]</f>
        <v>0</v>
      </c>
      <c r="G389" s="13">
        <f>Table3[[#This Row],[Incentive Disbursements]]/'1.) CLM Reference'!$B$5</f>
        <v>0</v>
      </c>
      <c r="H389" s="30"/>
      <c r="I389" s="31">
        <f>Table3[[#This Row],[CLM $ Collected ]]/'1.) CLM Reference'!$B$4</f>
        <v>0</v>
      </c>
      <c r="J389" s="32"/>
      <c r="K389" s="31">
        <f>Table3[[#This Row],[Incentive Disbursements]]/'1.) CLM Reference'!$B$5</f>
        <v>0</v>
      </c>
      <c r="L389" s="30"/>
      <c r="M389" s="48">
        <f>Table3[[#This Row],[CLM $ Collected ]]/'1.) CLM Reference'!$B$4</f>
        <v>0</v>
      </c>
      <c r="N389" s="32"/>
      <c r="O389" s="33">
        <f>Table3[[#This Row],[Incentive Disbursements]]/'1.) CLM Reference'!$B$5</f>
        <v>0</v>
      </c>
    </row>
    <row r="390" spans="1:15" ht="16" thickBot="1">
      <c r="A390" s="67"/>
      <c r="B390" s="67"/>
      <c r="C390" s="104"/>
      <c r="D390" s="11">
        <f>Table3[[#This Row],[Residential CLM $ Collected]]+Table3[[#This Row],[Column1]]</f>
        <v>0</v>
      </c>
      <c r="E390" s="13">
        <f>Table3[[#This Row],[CLM $ Collected ]]/'1.) CLM Reference'!$B$4</f>
        <v>0</v>
      </c>
      <c r="F390" s="8">
        <f>Table3[[#This Row],[Residential Incentive Disbursements]]+Table3[[#This Row],[C&amp;I Incentive Disbursements]]</f>
        <v>0</v>
      </c>
      <c r="G390" s="13">
        <f>Table3[[#This Row],[Incentive Disbursements]]/'1.) CLM Reference'!$B$5</f>
        <v>0</v>
      </c>
      <c r="H390" s="30"/>
      <c r="I390" s="31">
        <f>Table3[[#This Row],[CLM $ Collected ]]/'1.) CLM Reference'!$B$4</f>
        <v>0</v>
      </c>
      <c r="J390" s="32"/>
      <c r="K390" s="31">
        <f>Table3[[#This Row],[Incentive Disbursements]]/'1.) CLM Reference'!$B$5</f>
        <v>0</v>
      </c>
      <c r="L390" s="30"/>
      <c r="M390" s="48">
        <f>Table3[[#This Row],[CLM $ Collected ]]/'1.) CLM Reference'!$B$4</f>
        <v>0</v>
      </c>
      <c r="N390" s="32"/>
      <c r="O390" s="33">
        <f>Table3[[#This Row],[Incentive Disbursements]]/'1.) CLM Reference'!$B$5</f>
        <v>0</v>
      </c>
    </row>
    <row r="391" spans="1:15" ht="16" thickBot="1">
      <c r="A391" s="67"/>
      <c r="B391" s="67"/>
      <c r="C391" s="104"/>
      <c r="D391" s="11">
        <f>Table3[[#This Row],[Residential CLM $ Collected]]+Table3[[#This Row],[Column1]]</f>
        <v>0</v>
      </c>
      <c r="E391" s="13">
        <f>Table3[[#This Row],[CLM $ Collected ]]/'1.) CLM Reference'!$B$4</f>
        <v>0</v>
      </c>
      <c r="F391" s="8">
        <f>Table3[[#This Row],[Residential Incentive Disbursements]]+Table3[[#This Row],[C&amp;I Incentive Disbursements]]</f>
        <v>0</v>
      </c>
      <c r="G391" s="13">
        <f>Table3[[#This Row],[Incentive Disbursements]]/'1.) CLM Reference'!$B$5</f>
        <v>0</v>
      </c>
      <c r="H391" s="30"/>
      <c r="I391" s="31">
        <f>Table3[[#This Row],[CLM $ Collected ]]/'1.) CLM Reference'!$B$4</f>
        <v>0</v>
      </c>
      <c r="J391" s="32"/>
      <c r="K391" s="31">
        <f>Table3[[#This Row],[Incentive Disbursements]]/'1.) CLM Reference'!$B$5</f>
        <v>0</v>
      </c>
      <c r="L391" s="30"/>
      <c r="M391" s="48">
        <f>Table3[[#This Row],[CLM $ Collected ]]/'1.) CLM Reference'!$B$4</f>
        <v>0</v>
      </c>
      <c r="N391" s="32"/>
      <c r="O391" s="33">
        <f>Table3[[#This Row],[Incentive Disbursements]]/'1.) CLM Reference'!$B$5</f>
        <v>0</v>
      </c>
    </row>
    <row r="392" spans="1:15" ht="16" thickBot="1">
      <c r="A392" s="67"/>
      <c r="B392" s="67"/>
      <c r="C392" s="104"/>
      <c r="D392" s="11">
        <f>Table3[[#This Row],[Residential CLM $ Collected]]+Table3[[#This Row],[Column1]]</f>
        <v>0</v>
      </c>
      <c r="E392" s="13">
        <f>Table3[[#This Row],[CLM $ Collected ]]/'1.) CLM Reference'!$B$4</f>
        <v>0</v>
      </c>
      <c r="F392" s="8">
        <f>Table3[[#This Row],[Residential Incentive Disbursements]]+Table3[[#This Row],[C&amp;I Incentive Disbursements]]</f>
        <v>0</v>
      </c>
      <c r="G392" s="13">
        <f>Table3[[#This Row],[Incentive Disbursements]]/'1.) CLM Reference'!$B$5</f>
        <v>0</v>
      </c>
      <c r="H392" s="30"/>
      <c r="I392" s="31">
        <f>Table3[[#This Row],[CLM $ Collected ]]/'1.) CLM Reference'!$B$4</f>
        <v>0</v>
      </c>
      <c r="J392" s="32"/>
      <c r="K392" s="31">
        <f>Table3[[#This Row],[Incentive Disbursements]]/'1.) CLM Reference'!$B$5</f>
        <v>0</v>
      </c>
      <c r="L392" s="30"/>
      <c r="M392" s="48">
        <f>Table3[[#This Row],[CLM $ Collected ]]/'1.) CLM Reference'!$B$4</f>
        <v>0</v>
      </c>
      <c r="N392" s="32"/>
      <c r="O392" s="33">
        <f>Table3[[#This Row],[Incentive Disbursements]]/'1.) CLM Reference'!$B$5</f>
        <v>0</v>
      </c>
    </row>
    <row r="393" spans="1:15" ht="16" thickBot="1">
      <c r="A393" s="67"/>
      <c r="B393" s="67"/>
      <c r="C393" s="104"/>
      <c r="D393" s="11">
        <f>Table3[[#This Row],[Residential CLM $ Collected]]+Table3[[#This Row],[Column1]]</f>
        <v>0</v>
      </c>
      <c r="E393" s="13">
        <f>Table3[[#This Row],[CLM $ Collected ]]/'1.) CLM Reference'!$B$4</f>
        <v>0</v>
      </c>
      <c r="F393" s="8">
        <f>Table3[[#This Row],[Residential Incentive Disbursements]]+Table3[[#This Row],[C&amp;I Incentive Disbursements]]</f>
        <v>0</v>
      </c>
      <c r="G393" s="13">
        <f>Table3[[#This Row],[Incentive Disbursements]]/'1.) CLM Reference'!$B$5</f>
        <v>0</v>
      </c>
      <c r="H393" s="30"/>
      <c r="I393" s="31">
        <f>Table3[[#This Row],[CLM $ Collected ]]/'1.) CLM Reference'!$B$4</f>
        <v>0</v>
      </c>
      <c r="J393" s="32"/>
      <c r="K393" s="31">
        <f>Table3[[#This Row],[Incentive Disbursements]]/'1.) CLM Reference'!$B$5</f>
        <v>0</v>
      </c>
      <c r="L393" s="30"/>
      <c r="M393" s="48">
        <f>Table3[[#This Row],[CLM $ Collected ]]/'1.) CLM Reference'!$B$4</f>
        <v>0</v>
      </c>
      <c r="N393" s="32"/>
      <c r="O393" s="33">
        <f>Table3[[#This Row],[Incentive Disbursements]]/'1.) CLM Reference'!$B$5</f>
        <v>0</v>
      </c>
    </row>
    <row r="394" spans="1:15" ht="16" thickBot="1">
      <c r="A394" s="67"/>
      <c r="B394" s="67"/>
      <c r="C394" s="104"/>
      <c r="D394" s="11">
        <f>Table3[[#This Row],[Residential CLM $ Collected]]+Table3[[#This Row],[Column1]]</f>
        <v>0</v>
      </c>
      <c r="E394" s="13">
        <f>Table3[[#This Row],[CLM $ Collected ]]/'1.) CLM Reference'!$B$4</f>
        <v>0</v>
      </c>
      <c r="F394" s="8">
        <f>Table3[[#This Row],[Residential Incentive Disbursements]]+Table3[[#This Row],[C&amp;I Incentive Disbursements]]</f>
        <v>0</v>
      </c>
      <c r="G394" s="13">
        <f>Table3[[#This Row],[Incentive Disbursements]]/'1.) CLM Reference'!$B$5</f>
        <v>0</v>
      </c>
      <c r="H394" s="30"/>
      <c r="I394" s="31">
        <f>Table3[[#This Row],[CLM $ Collected ]]/'1.) CLM Reference'!$B$4</f>
        <v>0</v>
      </c>
      <c r="J394" s="32"/>
      <c r="K394" s="31">
        <f>Table3[[#This Row],[Incentive Disbursements]]/'1.) CLM Reference'!$B$5</f>
        <v>0</v>
      </c>
      <c r="L394" s="30"/>
      <c r="M394" s="48">
        <f>Table3[[#This Row],[CLM $ Collected ]]/'1.) CLM Reference'!$B$4</f>
        <v>0</v>
      </c>
      <c r="N394" s="32"/>
      <c r="O394" s="33">
        <f>Table3[[#This Row],[Incentive Disbursements]]/'1.) CLM Reference'!$B$5</f>
        <v>0</v>
      </c>
    </row>
    <row r="395" spans="1:15" ht="16" thickBot="1">
      <c r="A395" s="67"/>
      <c r="B395" s="67"/>
      <c r="C395" s="104"/>
      <c r="D395" s="11">
        <f>Table3[[#This Row],[Residential CLM $ Collected]]+Table3[[#This Row],[Column1]]</f>
        <v>0</v>
      </c>
      <c r="E395" s="13">
        <f>Table3[[#This Row],[CLM $ Collected ]]/'1.) CLM Reference'!$B$4</f>
        <v>0</v>
      </c>
      <c r="F395" s="8">
        <f>Table3[[#This Row],[Residential Incentive Disbursements]]+Table3[[#This Row],[C&amp;I Incentive Disbursements]]</f>
        <v>0</v>
      </c>
      <c r="G395" s="13">
        <f>Table3[[#This Row],[Incentive Disbursements]]/'1.) CLM Reference'!$B$5</f>
        <v>0</v>
      </c>
      <c r="H395" s="30"/>
      <c r="I395" s="31">
        <f>Table3[[#This Row],[CLM $ Collected ]]/'1.) CLM Reference'!$B$4</f>
        <v>0</v>
      </c>
      <c r="J395" s="32"/>
      <c r="K395" s="31">
        <f>Table3[[#This Row],[Incentive Disbursements]]/'1.) CLM Reference'!$B$5</f>
        <v>0</v>
      </c>
      <c r="L395" s="30"/>
      <c r="M395" s="48">
        <f>Table3[[#This Row],[CLM $ Collected ]]/'1.) CLM Reference'!$B$4</f>
        <v>0</v>
      </c>
      <c r="N395" s="32"/>
      <c r="O395" s="33">
        <f>Table3[[#This Row],[Incentive Disbursements]]/'1.) CLM Reference'!$B$5</f>
        <v>0</v>
      </c>
    </row>
    <row r="396" spans="1:15" ht="16" thickBot="1">
      <c r="A396" s="67"/>
      <c r="B396" s="67"/>
      <c r="C396" s="104"/>
      <c r="D396" s="11">
        <f>Table3[[#This Row],[Residential CLM $ Collected]]+Table3[[#This Row],[Column1]]</f>
        <v>0</v>
      </c>
      <c r="E396" s="13">
        <f>Table3[[#This Row],[CLM $ Collected ]]/'1.) CLM Reference'!$B$4</f>
        <v>0</v>
      </c>
      <c r="F396" s="8">
        <f>Table3[[#This Row],[Residential Incentive Disbursements]]+Table3[[#This Row],[C&amp;I Incentive Disbursements]]</f>
        <v>0</v>
      </c>
      <c r="G396" s="13">
        <f>Table3[[#This Row],[Incentive Disbursements]]/'1.) CLM Reference'!$B$5</f>
        <v>0</v>
      </c>
      <c r="H396" s="30"/>
      <c r="I396" s="31">
        <f>Table3[[#This Row],[CLM $ Collected ]]/'1.) CLM Reference'!$B$4</f>
        <v>0</v>
      </c>
      <c r="J396" s="32"/>
      <c r="K396" s="31">
        <f>Table3[[#This Row],[Incentive Disbursements]]/'1.) CLM Reference'!$B$5</f>
        <v>0</v>
      </c>
      <c r="L396" s="30"/>
      <c r="M396" s="48">
        <f>Table3[[#This Row],[CLM $ Collected ]]/'1.) CLM Reference'!$B$4</f>
        <v>0</v>
      </c>
      <c r="N396" s="32"/>
      <c r="O396" s="33">
        <f>Table3[[#This Row],[Incentive Disbursements]]/'1.) CLM Reference'!$B$5</f>
        <v>0</v>
      </c>
    </row>
    <row r="397" spans="1:15" ht="16" thickBot="1">
      <c r="A397" s="67"/>
      <c r="B397" s="67"/>
      <c r="C397" s="104"/>
      <c r="D397" s="11">
        <f>Table3[[#This Row],[Residential CLM $ Collected]]+Table3[[#This Row],[Column1]]</f>
        <v>0</v>
      </c>
      <c r="E397" s="13">
        <f>Table3[[#This Row],[CLM $ Collected ]]/'1.) CLM Reference'!$B$4</f>
        <v>0</v>
      </c>
      <c r="F397" s="8">
        <f>Table3[[#This Row],[Residential Incentive Disbursements]]+Table3[[#This Row],[C&amp;I Incentive Disbursements]]</f>
        <v>0</v>
      </c>
      <c r="G397" s="13">
        <f>Table3[[#This Row],[Incentive Disbursements]]/'1.) CLM Reference'!$B$5</f>
        <v>0</v>
      </c>
      <c r="H397" s="30"/>
      <c r="I397" s="31">
        <f>Table3[[#This Row],[CLM $ Collected ]]/'1.) CLM Reference'!$B$4</f>
        <v>0</v>
      </c>
      <c r="J397" s="32"/>
      <c r="K397" s="31">
        <f>Table3[[#This Row],[Incentive Disbursements]]/'1.) CLM Reference'!$B$5</f>
        <v>0</v>
      </c>
      <c r="L397" s="30"/>
      <c r="M397" s="48">
        <f>Table3[[#This Row],[CLM $ Collected ]]/'1.) CLM Reference'!$B$4</f>
        <v>0</v>
      </c>
      <c r="N397" s="32"/>
      <c r="O397" s="33">
        <f>Table3[[#This Row],[Incentive Disbursements]]/'1.) CLM Reference'!$B$5</f>
        <v>0</v>
      </c>
    </row>
    <row r="398" spans="1:15" ht="16" thickBot="1">
      <c r="A398" s="67"/>
      <c r="B398" s="67"/>
      <c r="C398" s="104"/>
      <c r="D398" s="11">
        <f>Table3[[#This Row],[Residential CLM $ Collected]]+Table3[[#This Row],[Column1]]</f>
        <v>0</v>
      </c>
      <c r="E398" s="13">
        <f>Table3[[#This Row],[CLM $ Collected ]]/'1.) CLM Reference'!$B$4</f>
        <v>0</v>
      </c>
      <c r="F398" s="8">
        <f>Table3[[#This Row],[Residential Incentive Disbursements]]+Table3[[#This Row],[C&amp;I Incentive Disbursements]]</f>
        <v>0</v>
      </c>
      <c r="G398" s="13">
        <f>Table3[[#This Row],[Incentive Disbursements]]/'1.) CLM Reference'!$B$5</f>
        <v>0</v>
      </c>
      <c r="H398" s="30"/>
      <c r="I398" s="31">
        <f>Table3[[#This Row],[CLM $ Collected ]]/'1.) CLM Reference'!$B$4</f>
        <v>0</v>
      </c>
      <c r="J398" s="32"/>
      <c r="K398" s="31">
        <f>Table3[[#This Row],[Incentive Disbursements]]/'1.) CLM Reference'!$B$5</f>
        <v>0</v>
      </c>
      <c r="L398" s="30"/>
      <c r="M398" s="48">
        <f>Table3[[#This Row],[CLM $ Collected ]]/'1.) CLM Reference'!$B$4</f>
        <v>0</v>
      </c>
      <c r="N398" s="32"/>
      <c r="O398" s="33">
        <f>Table3[[#This Row],[Incentive Disbursements]]/'1.) CLM Reference'!$B$5</f>
        <v>0</v>
      </c>
    </row>
    <row r="399" spans="1:15" ht="16" thickBot="1">
      <c r="A399" s="67"/>
      <c r="B399" s="67"/>
      <c r="C399" s="104"/>
      <c r="D399" s="11">
        <f>Table3[[#This Row],[Residential CLM $ Collected]]+Table3[[#This Row],[Column1]]</f>
        <v>0</v>
      </c>
      <c r="E399" s="13">
        <f>Table3[[#This Row],[CLM $ Collected ]]/'1.) CLM Reference'!$B$4</f>
        <v>0</v>
      </c>
      <c r="F399" s="8">
        <f>Table3[[#This Row],[Residential Incentive Disbursements]]+Table3[[#This Row],[C&amp;I Incentive Disbursements]]</f>
        <v>0</v>
      </c>
      <c r="G399" s="13">
        <f>Table3[[#This Row],[Incentive Disbursements]]/'1.) CLM Reference'!$B$5</f>
        <v>0</v>
      </c>
      <c r="H399" s="30"/>
      <c r="I399" s="31">
        <f>Table3[[#This Row],[CLM $ Collected ]]/'1.) CLM Reference'!$B$4</f>
        <v>0</v>
      </c>
      <c r="J399" s="32"/>
      <c r="K399" s="31">
        <f>Table3[[#This Row],[Incentive Disbursements]]/'1.) CLM Reference'!$B$5</f>
        <v>0</v>
      </c>
      <c r="L399" s="30"/>
      <c r="M399" s="48">
        <f>Table3[[#This Row],[CLM $ Collected ]]/'1.) CLM Reference'!$B$4</f>
        <v>0</v>
      </c>
      <c r="N399" s="32"/>
      <c r="O399" s="33">
        <f>Table3[[#This Row],[Incentive Disbursements]]/'1.) CLM Reference'!$B$5</f>
        <v>0</v>
      </c>
    </row>
    <row r="400" spans="1:15" ht="16" thickBot="1">
      <c r="A400" s="67"/>
      <c r="B400" s="67"/>
      <c r="C400" s="104"/>
      <c r="D400" s="11">
        <f>Table3[[#This Row],[Residential CLM $ Collected]]+Table3[[#This Row],[Column1]]</f>
        <v>0</v>
      </c>
      <c r="E400" s="13">
        <f>Table3[[#This Row],[CLM $ Collected ]]/'1.) CLM Reference'!$B$4</f>
        <v>0</v>
      </c>
      <c r="F400" s="8">
        <f>Table3[[#This Row],[Residential Incentive Disbursements]]+Table3[[#This Row],[C&amp;I Incentive Disbursements]]</f>
        <v>0</v>
      </c>
      <c r="G400" s="13">
        <f>Table3[[#This Row],[Incentive Disbursements]]/'1.) CLM Reference'!$B$5</f>
        <v>0</v>
      </c>
      <c r="H400" s="30"/>
      <c r="I400" s="31">
        <f>Table3[[#This Row],[CLM $ Collected ]]/'1.) CLM Reference'!$B$4</f>
        <v>0</v>
      </c>
      <c r="J400" s="32"/>
      <c r="K400" s="31">
        <f>Table3[[#This Row],[Incentive Disbursements]]/'1.) CLM Reference'!$B$5</f>
        <v>0</v>
      </c>
      <c r="L400" s="30"/>
      <c r="M400" s="48">
        <f>Table3[[#This Row],[CLM $ Collected ]]/'1.) CLM Reference'!$B$4</f>
        <v>0</v>
      </c>
      <c r="N400" s="32"/>
      <c r="O400" s="33">
        <f>Table3[[#This Row],[Incentive Disbursements]]/'1.) CLM Reference'!$B$5</f>
        <v>0</v>
      </c>
    </row>
    <row r="401" spans="1:15" ht="16" thickBot="1">
      <c r="A401" s="67"/>
      <c r="B401" s="67"/>
      <c r="C401" s="104"/>
      <c r="D401" s="11">
        <f>Table3[[#This Row],[Residential CLM $ Collected]]+Table3[[#This Row],[Column1]]</f>
        <v>0</v>
      </c>
      <c r="E401" s="13">
        <f>Table3[[#This Row],[CLM $ Collected ]]/'1.) CLM Reference'!$B$4</f>
        <v>0</v>
      </c>
      <c r="F401" s="8">
        <f>Table3[[#This Row],[Residential Incentive Disbursements]]+Table3[[#This Row],[C&amp;I Incentive Disbursements]]</f>
        <v>0</v>
      </c>
      <c r="G401" s="13">
        <f>Table3[[#This Row],[Incentive Disbursements]]/'1.) CLM Reference'!$B$5</f>
        <v>0</v>
      </c>
      <c r="H401" s="30"/>
      <c r="I401" s="31">
        <f>Table3[[#This Row],[CLM $ Collected ]]/'1.) CLM Reference'!$B$4</f>
        <v>0</v>
      </c>
      <c r="J401" s="32"/>
      <c r="K401" s="31">
        <f>Table3[[#This Row],[Incentive Disbursements]]/'1.) CLM Reference'!$B$5</f>
        <v>0</v>
      </c>
      <c r="L401" s="30"/>
      <c r="M401" s="48">
        <f>Table3[[#This Row],[CLM $ Collected ]]/'1.) CLM Reference'!$B$4</f>
        <v>0</v>
      </c>
      <c r="N401" s="32"/>
      <c r="O401" s="33">
        <f>Table3[[#This Row],[Incentive Disbursements]]/'1.) CLM Reference'!$B$5</f>
        <v>0</v>
      </c>
    </row>
    <row r="402" spans="1:15" ht="16" thickBot="1">
      <c r="A402" s="67"/>
      <c r="B402" s="67"/>
      <c r="C402" s="104"/>
      <c r="D402" s="11">
        <f>Table3[[#This Row],[Residential CLM $ Collected]]+Table3[[#This Row],[Column1]]</f>
        <v>0</v>
      </c>
      <c r="E402" s="13">
        <f>Table3[[#This Row],[CLM $ Collected ]]/'1.) CLM Reference'!$B$4</f>
        <v>0</v>
      </c>
      <c r="F402" s="8">
        <f>Table3[[#This Row],[Residential Incentive Disbursements]]+Table3[[#This Row],[C&amp;I Incentive Disbursements]]</f>
        <v>0</v>
      </c>
      <c r="G402" s="13">
        <f>Table3[[#This Row],[Incentive Disbursements]]/'1.) CLM Reference'!$B$5</f>
        <v>0</v>
      </c>
      <c r="H402" s="30"/>
      <c r="I402" s="31">
        <f>Table3[[#This Row],[CLM $ Collected ]]/'1.) CLM Reference'!$B$4</f>
        <v>0</v>
      </c>
      <c r="J402" s="32"/>
      <c r="K402" s="31">
        <f>Table3[[#This Row],[Incentive Disbursements]]/'1.) CLM Reference'!$B$5</f>
        <v>0</v>
      </c>
      <c r="L402" s="30"/>
      <c r="M402" s="48">
        <f>Table3[[#This Row],[CLM $ Collected ]]/'1.) CLM Reference'!$B$4</f>
        <v>0</v>
      </c>
      <c r="N402" s="32"/>
      <c r="O402" s="33">
        <f>Table3[[#This Row],[Incentive Disbursements]]/'1.) CLM Reference'!$B$5</f>
        <v>0</v>
      </c>
    </row>
    <row r="403" spans="1:15" ht="16" thickBot="1">
      <c r="A403" s="67"/>
      <c r="B403" s="67"/>
      <c r="C403" s="104"/>
      <c r="D403" s="11">
        <f>Table3[[#This Row],[Residential CLM $ Collected]]+Table3[[#This Row],[Column1]]</f>
        <v>0</v>
      </c>
      <c r="E403" s="13">
        <f>Table3[[#This Row],[CLM $ Collected ]]/'1.) CLM Reference'!$B$4</f>
        <v>0</v>
      </c>
      <c r="F403" s="8">
        <f>Table3[[#This Row],[Residential Incentive Disbursements]]+Table3[[#This Row],[C&amp;I Incentive Disbursements]]</f>
        <v>0</v>
      </c>
      <c r="G403" s="13">
        <f>Table3[[#This Row],[Incentive Disbursements]]/'1.) CLM Reference'!$B$5</f>
        <v>0</v>
      </c>
      <c r="H403" s="30"/>
      <c r="I403" s="31">
        <f>Table3[[#This Row],[CLM $ Collected ]]/'1.) CLM Reference'!$B$4</f>
        <v>0</v>
      </c>
      <c r="J403" s="32"/>
      <c r="K403" s="31">
        <f>Table3[[#This Row],[Incentive Disbursements]]/'1.) CLM Reference'!$B$5</f>
        <v>0</v>
      </c>
      <c r="L403" s="30"/>
      <c r="M403" s="48">
        <f>Table3[[#This Row],[CLM $ Collected ]]/'1.) CLM Reference'!$B$4</f>
        <v>0</v>
      </c>
      <c r="N403" s="32"/>
      <c r="O403" s="33">
        <f>Table3[[#This Row],[Incentive Disbursements]]/'1.) CLM Reference'!$B$5</f>
        <v>0</v>
      </c>
    </row>
    <row r="404" spans="1:15" ht="16" thickBot="1">
      <c r="A404" s="67"/>
      <c r="B404" s="67"/>
      <c r="C404" s="104"/>
      <c r="D404" s="11">
        <f>Table3[[#This Row],[Residential CLM $ Collected]]+Table3[[#This Row],[Column1]]</f>
        <v>0</v>
      </c>
      <c r="E404" s="13">
        <f>Table3[[#This Row],[CLM $ Collected ]]/'1.) CLM Reference'!$B$4</f>
        <v>0</v>
      </c>
      <c r="F404" s="8">
        <f>Table3[[#This Row],[Residential Incentive Disbursements]]+Table3[[#This Row],[C&amp;I Incentive Disbursements]]</f>
        <v>0</v>
      </c>
      <c r="G404" s="13">
        <f>Table3[[#This Row],[Incentive Disbursements]]/'1.) CLM Reference'!$B$5</f>
        <v>0</v>
      </c>
      <c r="H404" s="30"/>
      <c r="I404" s="31">
        <f>Table3[[#This Row],[CLM $ Collected ]]/'1.) CLM Reference'!$B$4</f>
        <v>0</v>
      </c>
      <c r="J404" s="32"/>
      <c r="K404" s="31">
        <f>Table3[[#This Row],[Incentive Disbursements]]/'1.) CLM Reference'!$B$5</f>
        <v>0</v>
      </c>
      <c r="L404" s="30"/>
      <c r="M404" s="48">
        <f>Table3[[#This Row],[CLM $ Collected ]]/'1.) CLM Reference'!$B$4</f>
        <v>0</v>
      </c>
      <c r="N404" s="32"/>
      <c r="O404" s="33">
        <f>Table3[[#This Row],[Incentive Disbursements]]/'1.) CLM Reference'!$B$5</f>
        <v>0</v>
      </c>
    </row>
    <row r="405" spans="1:15" ht="16" thickBot="1">
      <c r="A405" s="67"/>
      <c r="B405" s="67"/>
      <c r="C405" s="104"/>
      <c r="D405" s="11">
        <f>Table3[[#This Row],[Residential CLM $ Collected]]+Table3[[#This Row],[Column1]]</f>
        <v>0</v>
      </c>
      <c r="E405" s="13">
        <f>Table3[[#This Row],[CLM $ Collected ]]/'1.) CLM Reference'!$B$4</f>
        <v>0</v>
      </c>
      <c r="F405" s="8">
        <f>Table3[[#This Row],[Residential Incentive Disbursements]]+Table3[[#This Row],[C&amp;I Incentive Disbursements]]</f>
        <v>0</v>
      </c>
      <c r="G405" s="13">
        <f>Table3[[#This Row],[Incentive Disbursements]]/'1.) CLM Reference'!$B$5</f>
        <v>0</v>
      </c>
      <c r="H405" s="30"/>
      <c r="I405" s="31">
        <f>Table3[[#This Row],[CLM $ Collected ]]/'1.) CLM Reference'!$B$4</f>
        <v>0</v>
      </c>
      <c r="J405" s="32"/>
      <c r="K405" s="31">
        <f>Table3[[#This Row],[Incentive Disbursements]]/'1.) CLM Reference'!$B$5</f>
        <v>0</v>
      </c>
      <c r="L405" s="30"/>
      <c r="M405" s="48">
        <f>Table3[[#This Row],[CLM $ Collected ]]/'1.) CLM Reference'!$B$4</f>
        <v>0</v>
      </c>
      <c r="N405" s="32"/>
      <c r="O405" s="33">
        <f>Table3[[#This Row],[Incentive Disbursements]]/'1.) CLM Reference'!$B$5</f>
        <v>0</v>
      </c>
    </row>
    <row r="406" spans="1:15" ht="16" thickBot="1">
      <c r="A406" s="67"/>
      <c r="B406" s="67"/>
      <c r="C406" s="104"/>
      <c r="D406" s="11">
        <f>Table3[[#This Row],[Residential CLM $ Collected]]+Table3[[#This Row],[Column1]]</f>
        <v>0</v>
      </c>
      <c r="E406" s="13">
        <f>Table3[[#This Row],[CLM $ Collected ]]/'1.) CLM Reference'!$B$4</f>
        <v>0</v>
      </c>
      <c r="F406" s="8">
        <f>Table3[[#This Row],[Residential Incentive Disbursements]]+Table3[[#This Row],[C&amp;I Incentive Disbursements]]</f>
        <v>0</v>
      </c>
      <c r="G406" s="13">
        <f>Table3[[#This Row],[Incentive Disbursements]]/'1.) CLM Reference'!$B$5</f>
        <v>0</v>
      </c>
      <c r="H406" s="30"/>
      <c r="I406" s="31">
        <f>Table3[[#This Row],[CLM $ Collected ]]/'1.) CLM Reference'!$B$4</f>
        <v>0</v>
      </c>
      <c r="J406" s="32"/>
      <c r="K406" s="31">
        <f>Table3[[#This Row],[Incentive Disbursements]]/'1.) CLM Reference'!$B$5</f>
        <v>0</v>
      </c>
      <c r="L406" s="30"/>
      <c r="M406" s="48">
        <f>Table3[[#This Row],[CLM $ Collected ]]/'1.) CLM Reference'!$B$4</f>
        <v>0</v>
      </c>
      <c r="N406" s="32"/>
      <c r="O406" s="33">
        <f>Table3[[#This Row],[Incentive Disbursements]]/'1.) CLM Reference'!$B$5</f>
        <v>0</v>
      </c>
    </row>
    <row r="407" spans="1:15" ht="16" thickBot="1">
      <c r="A407" s="67"/>
      <c r="B407" s="67"/>
      <c r="C407" s="104"/>
      <c r="D407" s="11">
        <f>Table3[[#This Row],[Residential CLM $ Collected]]+Table3[[#This Row],[Column1]]</f>
        <v>0</v>
      </c>
      <c r="E407" s="13">
        <f>Table3[[#This Row],[CLM $ Collected ]]/'1.) CLM Reference'!$B$4</f>
        <v>0</v>
      </c>
      <c r="F407" s="8">
        <f>Table3[[#This Row],[Residential Incentive Disbursements]]+Table3[[#This Row],[C&amp;I Incentive Disbursements]]</f>
        <v>0</v>
      </c>
      <c r="G407" s="13">
        <f>Table3[[#This Row],[Incentive Disbursements]]/'1.) CLM Reference'!$B$5</f>
        <v>0</v>
      </c>
      <c r="H407" s="30"/>
      <c r="I407" s="31">
        <f>Table3[[#This Row],[CLM $ Collected ]]/'1.) CLM Reference'!$B$4</f>
        <v>0</v>
      </c>
      <c r="J407" s="32"/>
      <c r="K407" s="31">
        <f>Table3[[#This Row],[Incentive Disbursements]]/'1.) CLM Reference'!$B$5</f>
        <v>0</v>
      </c>
      <c r="L407" s="30"/>
      <c r="M407" s="48">
        <f>Table3[[#This Row],[CLM $ Collected ]]/'1.) CLM Reference'!$B$4</f>
        <v>0</v>
      </c>
      <c r="N407" s="32"/>
      <c r="O407" s="33">
        <f>Table3[[#This Row],[Incentive Disbursements]]/'1.) CLM Reference'!$B$5</f>
        <v>0</v>
      </c>
    </row>
    <row r="408" spans="1:15" ht="16" thickBot="1">
      <c r="A408" s="67"/>
      <c r="B408" s="67"/>
      <c r="C408" s="104"/>
      <c r="D408" s="11">
        <f>Table3[[#This Row],[Residential CLM $ Collected]]+Table3[[#This Row],[Column1]]</f>
        <v>0</v>
      </c>
      <c r="E408" s="13">
        <f>Table3[[#This Row],[CLM $ Collected ]]/'1.) CLM Reference'!$B$4</f>
        <v>0</v>
      </c>
      <c r="F408" s="8">
        <f>Table3[[#This Row],[Residential Incentive Disbursements]]+Table3[[#This Row],[C&amp;I Incentive Disbursements]]</f>
        <v>0</v>
      </c>
      <c r="G408" s="13">
        <f>Table3[[#This Row],[Incentive Disbursements]]/'1.) CLM Reference'!$B$5</f>
        <v>0</v>
      </c>
      <c r="H408" s="30"/>
      <c r="I408" s="31">
        <f>Table3[[#This Row],[CLM $ Collected ]]/'1.) CLM Reference'!$B$4</f>
        <v>0</v>
      </c>
      <c r="J408" s="32"/>
      <c r="K408" s="31">
        <f>Table3[[#This Row],[Incentive Disbursements]]/'1.) CLM Reference'!$B$5</f>
        <v>0</v>
      </c>
      <c r="L408" s="30"/>
      <c r="M408" s="48">
        <f>Table3[[#This Row],[CLM $ Collected ]]/'1.) CLM Reference'!$B$4</f>
        <v>0</v>
      </c>
      <c r="N408" s="32"/>
      <c r="O408" s="33">
        <f>Table3[[#This Row],[Incentive Disbursements]]/'1.) CLM Reference'!$B$5</f>
        <v>0</v>
      </c>
    </row>
    <row r="409" spans="1:15" ht="16" thickBot="1">
      <c r="A409" s="67"/>
      <c r="B409" s="67"/>
      <c r="C409" s="104"/>
      <c r="D409" s="11">
        <f>Table3[[#This Row],[Residential CLM $ Collected]]+Table3[[#This Row],[Column1]]</f>
        <v>0</v>
      </c>
      <c r="E409" s="13">
        <f>Table3[[#This Row],[CLM $ Collected ]]/'1.) CLM Reference'!$B$4</f>
        <v>0</v>
      </c>
      <c r="F409" s="8">
        <f>Table3[[#This Row],[Residential Incentive Disbursements]]+Table3[[#This Row],[C&amp;I Incentive Disbursements]]</f>
        <v>0</v>
      </c>
      <c r="G409" s="13">
        <f>Table3[[#This Row],[Incentive Disbursements]]/'1.) CLM Reference'!$B$5</f>
        <v>0</v>
      </c>
      <c r="H409" s="30"/>
      <c r="I409" s="31">
        <f>Table3[[#This Row],[CLM $ Collected ]]/'1.) CLM Reference'!$B$4</f>
        <v>0</v>
      </c>
      <c r="J409" s="32"/>
      <c r="K409" s="31">
        <f>Table3[[#This Row],[Incentive Disbursements]]/'1.) CLM Reference'!$B$5</f>
        <v>0</v>
      </c>
      <c r="L409" s="30"/>
      <c r="M409" s="48">
        <f>Table3[[#This Row],[CLM $ Collected ]]/'1.) CLM Reference'!$B$4</f>
        <v>0</v>
      </c>
      <c r="N409" s="32"/>
      <c r="O409" s="33">
        <f>Table3[[#This Row],[Incentive Disbursements]]/'1.) CLM Reference'!$B$5</f>
        <v>0</v>
      </c>
    </row>
    <row r="410" spans="1:15" ht="16" thickBot="1">
      <c r="A410" s="67"/>
      <c r="B410" s="67"/>
      <c r="C410" s="104"/>
      <c r="D410" s="11">
        <f>Table3[[#This Row],[Residential CLM $ Collected]]+Table3[[#This Row],[Column1]]</f>
        <v>0</v>
      </c>
      <c r="E410" s="13">
        <f>Table3[[#This Row],[CLM $ Collected ]]/'1.) CLM Reference'!$B$4</f>
        <v>0</v>
      </c>
      <c r="F410" s="8">
        <f>Table3[[#This Row],[Residential Incentive Disbursements]]+Table3[[#This Row],[C&amp;I Incentive Disbursements]]</f>
        <v>0</v>
      </c>
      <c r="G410" s="13">
        <f>Table3[[#This Row],[Incentive Disbursements]]/'1.) CLM Reference'!$B$5</f>
        <v>0</v>
      </c>
      <c r="H410" s="30"/>
      <c r="I410" s="31">
        <f>Table3[[#This Row],[CLM $ Collected ]]/'1.) CLM Reference'!$B$4</f>
        <v>0</v>
      </c>
      <c r="J410" s="32"/>
      <c r="K410" s="31">
        <f>Table3[[#This Row],[Incentive Disbursements]]/'1.) CLM Reference'!$B$5</f>
        <v>0</v>
      </c>
      <c r="L410" s="30"/>
      <c r="M410" s="48">
        <f>Table3[[#This Row],[CLM $ Collected ]]/'1.) CLM Reference'!$B$4</f>
        <v>0</v>
      </c>
      <c r="N410" s="32"/>
      <c r="O410" s="33">
        <f>Table3[[#This Row],[Incentive Disbursements]]/'1.) CLM Reference'!$B$5</f>
        <v>0</v>
      </c>
    </row>
    <row r="411" spans="1:15" ht="16" thickBot="1">
      <c r="A411" s="67"/>
      <c r="B411" s="67"/>
      <c r="C411" s="104"/>
      <c r="D411" s="11">
        <f>Table3[[#This Row],[Residential CLM $ Collected]]+Table3[[#This Row],[Column1]]</f>
        <v>0</v>
      </c>
      <c r="E411" s="13">
        <f>Table3[[#This Row],[CLM $ Collected ]]/'1.) CLM Reference'!$B$4</f>
        <v>0</v>
      </c>
      <c r="F411" s="8">
        <f>Table3[[#This Row],[Residential Incentive Disbursements]]+Table3[[#This Row],[C&amp;I Incentive Disbursements]]</f>
        <v>0</v>
      </c>
      <c r="G411" s="13">
        <f>Table3[[#This Row],[Incentive Disbursements]]/'1.) CLM Reference'!$B$5</f>
        <v>0</v>
      </c>
      <c r="H411" s="30"/>
      <c r="I411" s="31">
        <f>Table3[[#This Row],[CLM $ Collected ]]/'1.) CLM Reference'!$B$4</f>
        <v>0</v>
      </c>
      <c r="J411" s="32"/>
      <c r="K411" s="31">
        <f>Table3[[#This Row],[Incentive Disbursements]]/'1.) CLM Reference'!$B$5</f>
        <v>0</v>
      </c>
      <c r="L411" s="30"/>
      <c r="M411" s="48">
        <f>Table3[[#This Row],[CLM $ Collected ]]/'1.) CLM Reference'!$B$4</f>
        <v>0</v>
      </c>
      <c r="N411" s="32"/>
      <c r="O411" s="33">
        <f>Table3[[#This Row],[Incentive Disbursements]]/'1.) CLM Reference'!$B$5</f>
        <v>0</v>
      </c>
    </row>
    <row r="412" spans="1:15" ht="16" thickBot="1">
      <c r="A412" s="67"/>
      <c r="B412" s="67"/>
      <c r="C412" s="104"/>
      <c r="D412" s="11">
        <f>Table3[[#This Row],[Residential CLM $ Collected]]+Table3[[#This Row],[Column1]]</f>
        <v>0</v>
      </c>
      <c r="E412" s="13">
        <f>Table3[[#This Row],[CLM $ Collected ]]/'1.) CLM Reference'!$B$4</f>
        <v>0</v>
      </c>
      <c r="F412" s="8">
        <f>Table3[[#This Row],[Residential Incentive Disbursements]]+Table3[[#This Row],[C&amp;I Incentive Disbursements]]</f>
        <v>0</v>
      </c>
      <c r="G412" s="13">
        <f>Table3[[#This Row],[Incentive Disbursements]]/'1.) CLM Reference'!$B$5</f>
        <v>0</v>
      </c>
      <c r="H412" s="30"/>
      <c r="I412" s="31">
        <f>Table3[[#This Row],[CLM $ Collected ]]/'1.) CLM Reference'!$B$4</f>
        <v>0</v>
      </c>
      <c r="J412" s="32"/>
      <c r="K412" s="31">
        <f>Table3[[#This Row],[Incentive Disbursements]]/'1.) CLM Reference'!$B$5</f>
        <v>0</v>
      </c>
      <c r="L412" s="30"/>
      <c r="M412" s="48">
        <f>Table3[[#This Row],[CLM $ Collected ]]/'1.) CLM Reference'!$B$4</f>
        <v>0</v>
      </c>
      <c r="N412" s="32"/>
      <c r="O412" s="33">
        <f>Table3[[#This Row],[Incentive Disbursements]]/'1.) CLM Reference'!$B$5</f>
        <v>0</v>
      </c>
    </row>
    <row r="413" spans="1:15" ht="16" thickBot="1">
      <c r="A413" s="67"/>
      <c r="B413" s="67"/>
      <c r="C413" s="104"/>
      <c r="D413" s="11">
        <f>Table3[[#This Row],[Residential CLM $ Collected]]+Table3[[#This Row],[Column1]]</f>
        <v>0</v>
      </c>
      <c r="E413" s="13">
        <f>Table3[[#This Row],[CLM $ Collected ]]/'1.) CLM Reference'!$B$4</f>
        <v>0</v>
      </c>
      <c r="F413" s="8">
        <f>Table3[[#This Row],[Residential Incentive Disbursements]]+Table3[[#This Row],[C&amp;I Incentive Disbursements]]</f>
        <v>0</v>
      </c>
      <c r="G413" s="13">
        <f>Table3[[#This Row],[Incentive Disbursements]]/'1.) CLM Reference'!$B$5</f>
        <v>0</v>
      </c>
      <c r="H413" s="30"/>
      <c r="I413" s="31">
        <f>Table3[[#This Row],[CLM $ Collected ]]/'1.) CLM Reference'!$B$4</f>
        <v>0</v>
      </c>
      <c r="J413" s="32"/>
      <c r="K413" s="31">
        <f>Table3[[#This Row],[Incentive Disbursements]]/'1.) CLM Reference'!$B$5</f>
        <v>0</v>
      </c>
      <c r="L413" s="30"/>
      <c r="M413" s="48">
        <f>Table3[[#This Row],[CLM $ Collected ]]/'1.) CLM Reference'!$B$4</f>
        <v>0</v>
      </c>
      <c r="N413" s="32"/>
      <c r="O413" s="33">
        <f>Table3[[#This Row],[Incentive Disbursements]]/'1.) CLM Reference'!$B$5</f>
        <v>0</v>
      </c>
    </row>
    <row r="414" spans="1:15" ht="16" thickBot="1">
      <c r="A414" s="67"/>
      <c r="B414" s="67"/>
      <c r="C414" s="104"/>
      <c r="D414" s="11">
        <f>Table3[[#This Row],[Residential CLM $ Collected]]+Table3[[#This Row],[Column1]]</f>
        <v>0</v>
      </c>
      <c r="E414" s="13">
        <f>Table3[[#This Row],[CLM $ Collected ]]/'1.) CLM Reference'!$B$4</f>
        <v>0</v>
      </c>
      <c r="F414" s="8">
        <f>Table3[[#This Row],[Residential Incentive Disbursements]]+Table3[[#This Row],[C&amp;I Incentive Disbursements]]</f>
        <v>0</v>
      </c>
      <c r="G414" s="13">
        <f>Table3[[#This Row],[Incentive Disbursements]]/'1.) CLM Reference'!$B$5</f>
        <v>0</v>
      </c>
      <c r="H414" s="30"/>
      <c r="I414" s="31">
        <f>Table3[[#This Row],[CLM $ Collected ]]/'1.) CLM Reference'!$B$4</f>
        <v>0</v>
      </c>
      <c r="J414" s="32"/>
      <c r="K414" s="31">
        <f>Table3[[#This Row],[Incentive Disbursements]]/'1.) CLM Reference'!$B$5</f>
        <v>0</v>
      </c>
      <c r="L414" s="30"/>
      <c r="M414" s="48">
        <f>Table3[[#This Row],[CLM $ Collected ]]/'1.) CLM Reference'!$B$4</f>
        <v>0</v>
      </c>
      <c r="N414" s="32"/>
      <c r="O414" s="33">
        <f>Table3[[#This Row],[Incentive Disbursements]]/'1.) CLM Reference'!$B$5</f>
        <v>0</v>
      </c>
    </row>
    <row r="415" spans="1:15" ht="16" thickBot="1">
      <c r="A415" s="67"/>
      <c r="B415" s="67"/>
      <c r="C415" s="104"/>
      <c r="D415" s="11">
        <f>Table3[[#This Row],[Residential CLM $ Collected]]+Table3[[#This Row],[Column1]]</f>
        <v>0</v>
      </c>
      <c r="E415" s="13">
        <f>Table3[[#This Row],[CLM $ Collected ]]/'1.) CLM Reference'!$B$4</f>
        <v>0</v>
      </c>
      <c r="F415" s="8">
        <f>Table3[[#This Row],[Residential Incentive Disbursements]]+Table3[[#This Row],[C&amp;I Incentive Disbursements]]</f>
        <v>0</v>
      </c>
      <c r="G415" s="13">
        <f>Table3[[#This Row],[Incentive Disbursements]]/'1.) CLM Reference'!$B$5</f>
        <v>0</v>
      </c>
      <c r="H415" s="30"/>
      <c r="I415" s="31">
        <f>Table3[[#This Row],[CLM $ Collected ]]/'1.) CLM Reference'!$B$4</f>
        <v>0</v>
      </c>
      <c r="J415" s="32"/>
      <c r="K415" s="31">
        <f>Table3[[#This Row],[Incentive Disbursements]]/'1.) CLM Reference'!$B$5</f>
        <v>0</v>
      </c>
      <c r="L415" s="30"/>
      <c r="M415" s="48">
        <f>Table3[[#This Row],[CLM $ Collected ]]/'1.) CLM Reference'!$B$4</f>
        <v>0</v>
      </c>
      <c r="N415" s="32"/>
      <c r="O415" s="33">
        <f>Table3[[#This Row],[Incentive Disbursements]]/'1.) CLM Reference'!$B$5</f>
        <v>0</v>
      </c>
    </row>
    <row r="416" spans="1:15" ht="16" thickBot="1">
      <c r="A416" s="67"/>
      <c r="B416" s="67"/>
      <c r="C416" s="104"/>
      <c r="D416" s="11">
        <f>Table3[[#This Row],[Residential CLM $ Collected]]+Table3[[#This Row],[Column1]]</f>
        <v>0</v>
      </c>
      <c r="E416" s="13">
        <f>Table3[[#This Row],[CLM $ Collected ]]/'1.) CLM Reference'!$B$4</f>
        <v>0</v>
      </c>
      <c r="F416" s="8">
        <f>Table3[[#This Row],[Residential Incentive Disbursements]]+Table3[[#This Row],[C&amp;I Incentive Disbursements]]</f>
        <v>0</v>
      </c>
      <c r="G416" s="13">
        <f>Table3[[#This Row],[Incentive Disbursements]]/'1.) CLM Reference'!$B$5</f>
        <v>0</v>
      </c>
      <c r="H416" s="30"/>
      <c r="I416" s="31">
        <f>Table3[[#This Row],[CLM $ Collected ]]/'1.) CLM Reference'!$B$4</f>
        <v>0</v>
      </c>
      <c r="J416" s="32"/>
      <c r="K416" s="31">
        <f>Table3[[#This Row],[Incentive Disbursements]]/'1.) CLM Reference'!$B$5</f>
        <v>0</v>
      </c>
      <c r="L416" s="30"/>
      <c r="M416" s="48">
        <f>Table3[[#This Row],[CLM $ Collected ]]/'1.) CLM Reference'!$B$4</f>
        <v>0</v>
      </c>
      <c r="N416" s="32"/>
      <c r="O416" s="33">
        <f>Table3[[#This Row],[Incentive Disbursements]]/'1.) CLM Reference'!$B$5</f>
        <v>0</v>
      </c>
    </row>
    <row r="417" spans="1:15" ht="16" thickBot="1">
      <c r="A417" s="67"/>
      <c r="B417" s="67"/>
      <c r="C417" s="104"/>
      <c r="D417" s="11">
        <f>Table3[[#This Row],[Residential CLM $ Collected]]+Table3[[#This Row],[Column1]]</f>
        <v>0</v>
      </c>
      <c r="E417" s="13">
        <f>Table3[[#This Row],[CLM $ Collected ]]/'1.) CLM Reference'!$B$4</f>
        <v>0</v>
      </c>
      <c r="F417" s="8">
        <f>Table3[[#This Row],[Residential Incentive Disbursements]]+Table3[[#This Row],[C&amp;I Incentive Disbursements]]</f>
        <v>0</v>
      </c>
      <c r="G417" s="13">
        <f>Table3[[#This Row],[Incentive Disbursements]]/'1.) CLM Reference'!$B$5</f>
        <v>0</v>
      </c>
      <c r="H417" s="30"/>
      <c r="I417" s="31">
        <f>Table3[[#This Row],[CLM $ Collected ]]/'1.) CLM Reference'!$B$4</f>
        <v>0</v>
      </c>
      <c r="J417" s="32"/>
      <c r="K417" s="31">
        <f>Table3[[#This Row],[Incentive Disbursements]]/'1.) CLM Reference'!$B$5</f>
        <v>0</v>
      </c>
      <c r="L417" s="30"/>
      <c r="M417" s="48">
        <f>Table3[[#This Row],[CLM $ Collected ]]/'1.) CLM Reference'!$B$4</f>
        <v>0</v>
      </c>
      <c r="N417" s="32"/>
      <c r="O417" s="33">
        <f>Table3[[#This Row],[Incentive Disbursements]]/'1.) CLM Reference'!$B$5</f>
        <v>0</v>
      </c>
    </row>
    <row r="418" spans="1:15" ht="16" thickBot="1">
      <c r="A418" s="67"/>
      <c r="B418" s="67"/>
      <c r="C418" s="104"/>
      <c r="D418" s="11">
        <f>Table3[[#This Row],[Residential CLM $ Collected]]+Table3[[#This Row],[Column1]]</f>
        <v>0</v>
      </c>
      <c r="E418" s="13">
        <f>Table3[[#This Row],[CLM $ Collected ]]/'1.) CLM Reference'!$B$4</f>
        <v>0</v>
      </c>
      <c r="F418" s="8">
        <f>Table3[[#This Row],[Residential Incentive Disbursements]]+Table3[[#This Row],[C&amp;I Incentive Disbursements]]</f>
        <v>0</v>
      </c>
      <c r="G418" s="13">
        <f>Table3[[#This Row],[Incentive Disbursements]]/'1.) CLM Reference'!$B$5</f>
        <v>0</v>
      </c>
      <c r="H418" s="30"/>
      <c r="I418" s="31">
        <f>Table3[[#This Row],[CLM $ Collected ]]/'1.) CLM Reference'!$B$4</f>
        <v>0</v>
      </c>
      <c r="J418" s="32"/>
      <c r="K418" s="31">
        <f>Table3[[#This Row],[Incentive Disbursements]]/'1.) CLM Reference'!$B$5</f>
        <v>0</v>
      </c>
      <c r="L418" s="30"/>
      <c r="M418" s="48">
        <f>Table3[[#This Row],[CLM $ Collected ]]/'1.) CLM Reference'!$B$4</f>
        <v>0</v>
      </c>
      <c r="N418" s="32"/>
      <c r="O418" s="33">
        <f>Table3[[#This Row],[Incentive Disbursements]]/'1.) CLM Reference'!$B$5</f>
        <v>0</v>
      </c>
    </row>
    <row r="419" spans="1:15">
      <c r="A419" s="67"/>
      <c r="B419" s="67"/>
      <c r="C419" s="104"/>
      <c r="D419" s="11">
        <f>Table3[[#This Row],[Residential CLM $ Collected]]+Table3[[#This Row],[Column1]]</f>
        <v>0</v>
      </c>
      <c r="E419" s="13">
        <f>Table3[[#This Row],[CLM $ Collected ]]/'1.) CLM Reference'!$B$4</f>
        <v>0</v>
      </c>
      <c r="F419" s="8">
        <f>Table3[[#This Row],[Residential Incentive Disbursements]]+Table3[[#This Row],[C&amp;I Incentive Disbursements]]</f>
        <v>0</v>
      </c>
      <c r="G419" s="13">
        <f>Table3[[#This Row],[Incentive Disbursements]]/'1.) CLM Reference'!$B$5</f>
        <v>0</v>
      </c>
      <c r="H419" s="30"/>
      <c r="I419" s="31">
        <f>Table3[[#This Row],[CLM $ Collected ]]/'1.) CLM Reference'!$B$4</f>
        <v>0</v>
      </c>
      <c r="J419" s="32"/>
      <c r="K419" s="31">
        <f>Table3[[#This Row],[Incentive Disbursements]]/'1.) CLM Reference'!$B$5</f>
        <v>0</v>
      </c>
      <c r="L419" s="30"/>
      <c r="M419" s="48">
        <f>Table3[[#This Row],[CLM $ Collected ]]/'1.) CLM Reference'!$B$4</f>
        <v>0</v>
      </c>
      <c r="N419" s="32"/>
      <c r="O419" s="33">
        <f>Table3[[#This Row],[Incentive Disbursements]]/'1.) CLM Reference'!$B$5</f>
        <v>0</v>
      </c>
    </row>
    <row r="420" spans="1:15">
      <c r="A420" s="19"/>
      <c r="B420" s="20"/>
      <c r="C420" s="103" t="s">
        <v>24</v>
      </c>
      <c r="D420" s="21">
        <f>SUBTOTAL(109,D6:D419)</f>
        <v>19687873.589999992</v>
      </c>
      <c r="E420" s="22">
        <f>Table3[[#This Row],[CLM $ Collected ]]/'1.) CLM Reference'!$B$4</f>
        <v>0.62442427628026809</v>
      </c>
      <c r="F420" s="23">
        <f>SUBTOTAL(109,F6:F419)</f>
        <v>20561846.989900004</v>
      </c>
      <c r="G420" s="22">
        <f>Table3[[#This Row],[Incentive Disbursements]]/'1.) CLM Reference'!$B$5</f>
        <v>0.77922209439100742</v>
      </c>
      <c r="H420" s="21">
        <f>SUBTOTAL(109,H6:H419)</f>
        <v>14126934.048000006</v>
      </c>
      <c r="I420" s="22">
        <f>Table3[[#This Row],[CLM $ Collected ]]/'1.) CLM Reference'!$B$4</f>
        <v>0.62442427628026809</v>
      </c>
      <c r="J420" s="23">
        <f>SUBTOTAL(109,J6:J419)</f>
        <v>12503907.359900001</v>
      </c>
      <c r="K420" s="22">
        <f>Table3[[#This Row],[Incentive Disbursements]]/'1.) CLM Reference'!$B$5</f>
        <v>0.77922209439100742</v>
      </c>
      <c r="L420" s="21">
        <f>SUBTOTAL(109,L6:L419)</f>
        <v>5560939.5419999966</v>
      </c>
      <c r="M420" s="49">
        <f>Table3[[#This Row],[CLM $ Collected ]]/'1.) CLM Reference'!$B$4</f>
        <v>0.62442427628026809</v>
      </c>
      <c r="N420" s="23">
        <f>SUBTOTAL(109,N6:N419)</f>
        <v>8057939.629999998</v>
      </c>
      <c r="O420" s="24">
        <f>Table3[[#This Row],[Incentive Disbursements]]/'1.) CLM Reference'!$B$5</f>
        <v>0.77922209439100742</v>
      </c>
    </row>
    <row r="422" spans="1:15">
      <c r="J422" s="9"/>
      <c r="N422" s="9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01"/>
  <sheetViews>
    <sheetView zoomScale="80" zoomScaleNormal="80" workbookViewId="0">
      <selection activeCell="O201" sqref="O201"/>
    </sheetView>
  </sheetViews>
  <sheetFormatPr baseColWidth="10" defaultColWidth="8.6640625" defaultRowHeight="15"/>
  <cols>
    <col min="1" max="2" width="15.6640625" style="44" customWidth="1"/>
    <col min="3" max="3" width="20" style="44" customWidth="1"/>
    <col min="4" max="4" width="22.6640625" style="90" customWidth="1"/>
    <col min="5" max="5" width="27.33203125" style="44" customWidth="1"/>
    <col min="6" max="6" width="25" style="90" customWidth="1"/>
    <col min="7" max="7" width="34.5" style="44" customWidth="1"/>
    <col min="8" max="8" width="30.33203125" style="44" customWidth="1"/>
    <col min="9" max="9" width="40.33203125" style="44" customWidth="1"/>
    <col min="10" max="10" width="38.5" style="44" customWidth="1"/>
    <col min="11" max="11" width="49.33203125" style="44" customWidth="1"/>
    <col min="12" max="12" width="22.6640625" style="44" customWidth="1"/>
    <col min="13" max="13" width="32.6640625" style="97" customWidth="1"/>
    <col min="14" max="14" width="31.33203125" style="44" customWidth="1"/>
    <col min="15" max="15" width="41.33203125" style="44" customWidth="1"/>
    <col min="16" max="16" width="20.5" customWidth="1"/>
    <col min="17" max="17" width="14.33203125" customWidth="1"/>
    <col min="18" max="18" width="20.5" customWidth="1"/>
    <col min="19" max="19" width="14.33203125" customWidth="1"/>
  </cols>
  <sheetData>
    <row r="1" spans="1:15" ht="18.75" customHeight="1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5.75" customHeight="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ht="16">
      <c r="A3" s="151" t="s">
        <v>57</v>
      </c>
      <c r="B3" s="151"/>
      <c r="C3" s="151"/>
      <c r="D3" s="152" t="s">
        <v>22</v>
      </c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</row>
    <row r="4" spans="1:15">
      <c r="A4" s="153"/>
      <c r="B4" s="153"/>
      <c r="C4" s="153"/>
      <c r="D4" s="154" t="s">
        <v>40</v>
      </c>
      <c r="E4" s="154"/>
      <c r="F4" s="154"/>
      <c r="G4" s="154"/>
      <c r="H4" s="155" t="s">
        <v>5</v>
      </c>
      <c r="I4" s="155"/>
      <c r="J4" s="155"/>
      <c r="K4" s="155"/>
      <c r="L4" s="156" t="s">
        <v>6</v>
      </c>
      <c r="M4" s="156"/>
      <c r="N4" s="156"/>
      <c r="O4" s="156"/>
    </row>
    <row r="5" spans="1:15" ht="20">
      <c r="A5" s="76" t="s">
        <v>1</v>
      </c>
      <c r="B5" s="76" t="s">
        <v>2</v>
      </c>
      <c r="C5" s="77" t="s">
        <v>11</v>
      </c>
      <c r="D5" s="78" t="s">
        <v>8</v>
      </c>
      <c r="E5" s="79" t="s">
        <v>9</v>
      </c>
      <c r="F5" s="78" t="s">
        <v>10</v>
      </c>
      <c r="G5" s="79" t="s">
        <v>15</v>
      </c>
      <c r="H5" s="75" t="s">
        <v>7</v>
      </c>
      <c r="I5" s="75" t="s">
        <v>13</v>
      </c>
      <c r="J5" s="75" t="s">
        <v>12</v>
      </c>
      <c r="K5" s="75" t="s">
        <v>14</v>
      </c>
      <c r="L5" s="75" t="s">
        <v>16</v>
      </c>
      <c r="M5" s="95" t="s">
        <v>17</v>
      </c>
      <c r="N5" s="75" t="s">
        <v>18</v>
      </c>
      <c r="O5" s="75" t="s">
        <v>19</v>
      </c>
    </row>
    <row r="6" spans="1:15">
      <c r="A6" s="80" t="s">
        <v>58</v>
      </c>
      <c r="B6" s="81" t="s">
        <v>59</v>
      </c>
      <c r="C6" s="45" t="s">
        <v>60</v>
      </c>
      <c r="D6" s="68">
        <f>Table32[[#This Row],[Residential CLM $ Collected]]+Table32[[#This Row],[C&amp;I CLM $ Collected]]</f>
        <v>102065.4</v>
      </c>
      <c r="E6" s="82">
        <f>Table3[[#This Row],[CLM $ Collected ]]/'1.) CLM Reference'!$B$4</f>
        <v>1.4061054251521845E-5</v>
      </c>
      <c r="F6" s="68">
        <f>Table32[[#This Row],[Residential Incentive Disbursements]]+Table32[[#This Row],[C&amp;I Incentive Disbursements]]</f>
        <v>2992</v>
      </c>
      <c r="G6" s="82">
        <f>Table3[[#This Row],[Incentive Disbursements]]/'1.) CLM Reference'!$B$5</f>
        <v>0</v>
      </c>
      <c r="H6" s="68">
        <v>0</v>
      </c>
      <c r="I6" s="83">
        <f>Table3[[#This Row],[CLM $ Collected ]]/'1.) CLM Reference'!$B$4</f>
        <v>1.4061054251521845E-5</v>
      </c>
      <c r="J6" s="68">
        <v>0</v>
      </c>
      <c r="K6" s="83">
        <f>Table3[[#This Row],[Incentive Disbursements]]/'1.) CLM Reference'!$B$5</f>
        <v>0</v>
      </c>
      <c r="L6" s="68">
        <v>102065.4</v>
      </c>
      <c r="M6" s="96">
        <f>Table32[[#This Row],[CLM $ Collected ]]/'1.) CLM Reference'!$B$4</f>
        <v>3.237125291206022E-3</v>
      </c>
      <c r="N6" s="68">
        <v>2992</v>
      </c>
      <c r="O6" s="94">
        <f>Table3[[#This Row],[Incentive Disbursements]]/'1.) CLM Reference'!$B$5</f>
        <v>0</v>
      </c>
    </row>
    <row r="7" spans="1:15">
      <c r="A7" s="80" t="s">
        <v>61</v>
      </c>
      <c r="B7" s="81" t="s">
        <v>59</v>
      </c>
      <c r="C7" s="45" t="s">
        <v>60</v>
      </c>
      <c r="D7" s="68">
        <f>Table32[[#This Row],[Residential CLM $ Collected]]+Table32[[#This Row],[C&amp;I CLM $ Collected]]</f>
        <v>94407.6</v>
      </c>
      <c r="E7" s="82">
        <f>Table3[[#This Row],[CLM $ Collected ]]/'1.) CLM Reference'!$B$4</f>
        <v>2.6654156513650818E-5</v>
      </c>
      <c r="F7" s="68">
        <f>Table32[[#This Row],[Residential Incentive Disbursements]]+Table32[[#This Row],[C&amp;I Incentive Disbursements]]</f>
        <v>0</v>
      </c>
      <c r="G7" s="82">
        <f>Table3[[#This Row],[Incentive Disbursements]]/'1.) CLM Reference'!$B$5</f>
        <v>0</v>
      </c>
      <c r="H7" s="68">
        <v>0</v>
      </c>
      <c r="I7" s="83">
        <f>Table3[[#This Row],[CLM $ Collected ]]/'1.) CLM Reference'!$B$4</f>
        <v>2.6654156513650818E-5</v>
      </c>
      <c r="J7" s="68">
        <v>0</v>
      </c>
      <c r="K7" s="83">
        <f>Table3[[#This Row],[Incentive Disbursements]]/'1.) CLM Reference'!$B$5</f>
        <v>0</v>
      </c>
      <c r="L7" s="68">
        <v>94407.6</v>
      </c>
      <c r="M7" s="96">
        <f>Table32[[#This Row],[CLM $ Collected ]]/'1.) CLM Reference'!$B$4</f>
        <v>2.9942490760048132E-3</v>
      </c>
      <c r="N7" s="68">
        <v>0</v>
      </c>
      <c r="O7" s="94">
        <f>Table3[[#This Row],[Incentive Disbursements]]/'1.) CLM Reference'!$B$5</f>
        <v>0</v>
      </c>
    </row>
    <row r="8" spans="1:15">
      <c r="A8" s="80" t="s">
        <v>62</v>
      </c>
      <c r="B8" s="81" t="s">
        <v>59</v>
      </c>
      <c r="C8" s="45" t="s">
        <v>60</v>
      </c>
      <c r="D8" s="68">
        <f>Table32[[#This Row],[Residential CLM $ Collected]]+Table32[[#This Row],[C&amp;I CLM $ Collected]]</f>
        <v>45139.44</v>
      </c>
      <c r="E8" s="82">
        <f>Table3[[#This Row],[CLM $ Collected ]]/'1.) CLM Reference'!$B$4</f>
        <v>2.9686350835531306E-8</v>
      </c>
      <c r="F8" s="68">
        <f>Table32[[#This Row],[Residential Incentive Disbursements]]+Table32[[#This Row],[C&amp;I Incentive Disbursements]]</f>
        <v>7820</v>
      </c>
      <c r="G8" s="82">
        <f>Table3[[#This Row],[Incentive Disbursements]]/'1.) CLM Reference'!$B$5</f>
        <v>0</v>
      </c>
      <c r="H8" s="68">
        <v>0</v>
      </c>
      <c r="I8" s="83">
        <f>Table3[[#This Row],[CLM $ Collected ]]/'1.) CLM Reference'!$B$4</f>
        <v>2.9686350835531306E-8</v>
      </c>
      <c r="J8" s="68">
        <v>0</v>
      </c>
      <c r="K8" s="83">
        <f>Table3[[#This Row],[Incentive Disbursements]]/'1.) CLM Reference'!$B$5</f>
        <v>0</v>
      </c>
      <c r="L8" s="68">
        <v>45139.44</v>
      </c>
      <c r="M8" s="96">
        <f>Table32[[#This Row],[CLM $ Collected ]]/'1.) CLM Reference'!$B$4</f>
        <v>1.4316509106404008E-3</v>
      </c>
      <c r="N8" s="68">
        <v>7820</v>
      </c>
      <c r="O8" s="94">
        <f>Table3[[#This Row],[Incentive Disbursements]]/'1.) CLM Reference'!$B$5</f>
        <v>0</v>
      </c>
    </row>
    <row r="9" spans="1:15">
      <c r="A9" s="80" t="s">
        <v>63</v>
      </c>
      <c r="B9" s="81" t="s">
        <v>59</v>
      </c>
      <c r="C9" s="45" t="s">
        <v>60</v>
      </c>
      <c r="D9" s="68">
        <f>Table32[[#This Row],[Residential CLM $ Collected]]+Table32[[#This Row],[C&amp;I CLM $ Collected]]</f>
        <v>9622.56</v>
      </c>
      <c r="E9" s="82">
        <f>Table3[[#This Row],[CLM $ Collected ]]/'1.) CLM Reference'!$B$4</f>
        <v>2.4053559867552397E-3</v>
      </c>
      <c r="F9" s="68">
        <f>Table32[[#This Row],[Residential Incentive Disbursements]]+Table32[[#This Row],[C&amp;I Incentive Disbursements]]</f>
        <v>0</v>
      </c>
      <c r="G9" s="82">
        <f>Table3[[#This Row],[Incentive Disbursements]]/'1.) CLM Reference'!$B$5</f>
        <v>1.6993023075764205E-3</v>
      </c>
      <c r="H9" s="68">
        <v>0</v>
      </c>
      <c r="I9" s="83">
        <f>Table3[[#This Row],[CLM $ Collected ]]/'1.) CLM Reference'!$B$4</f>
        <v>2.4053559867552397E-3</v>
      </c>
      <c r="J9" s="68">
        <v>0</v>
      </c>
      <c r="K9" s="83">
        <f>Table3[[#This Row],[Incentive Disbursements]]/'1.) CLM Reference'!$B$5</f>
        <v>1.6993023075764205E-3</v>
      </c>
      <c r="L9" s="68">
        <v>9622.56</v>
      </c>
      <c r="M9" s="96">
        <f>Table32[[#This Row],[CLM $ Collected ]]/'1.) CLM Reference'!$B$4</f>
        <v>3.0519091035892106E-4</v>
      </c>
      <c r="N9" s="68">
        <v>0</v>
      </c>
      <c r="O9" s="94">
        <f>Table3[[#This Row],[Incentive Disbursements]]/'1.) CLM Reference'!$B$5</f>
        <v>1.6993023075764205E-3</v>
      </c>
    </row>
    <row r="10" spans="1:15">
      <c r="A10" s="80" t="s">
        <v>64</v>
      </c>
      <c r="B10" s="81" t="s">
        <v>59</v>
      </c>
      <c r="C10" s="45" t="s">
        <v>60</v>
      </c>
      <c r="D10" s="68">
        <f>Table32[[#This Row],[Residential CLM $ Collected]]+Table32[[#This Row],[C&amp;I CLM $ Collected]]</f>
        <v>7757.76</v>
      </c>
      <c r="E10" s="82">
        <f>Table3[[#This Row],[CLM $ Collected ]]/'1.) CLM Reference'!$B$4</f>
        <v>3.4824373095527106E-6</v>
      </c>
      <c r="F10" s="68">
        <f>Table32[[#This Row],[Residential Incentive Disbursements]]+Table32[[#This Row],[C&amp;I Incentive Disbursements]]</f>
        <v>0</v>
      </c>
      <c r="G10" s="82">
        <f>Table3[[#This Row],[Incentive Disbursements]]/'1.) CLM Reference'!$B$5</f>
        <v>0</v>
      </c>
      <c r="H10" s="68">
        <v>0</v>
      </c>
      <c r="I10" s="83">
        <f>Table3[[#This Row],[CLM $ Collected ]]/'1.) CLM Reference'!$B$4</f>
        <v>3.4824373095527106E-6</v>
      </c>
      <c r="J10" s="68">
        <v>0</v>
      </c>
      <c r="K10" s="83">
        <f>Table3[[#This Row],[Incentive Disbursements]]/'1.) CLM Reference'!$B$5</f>
        <v>0</v>
      </c>
      <c r="L10" s="68">
        <v>7757.76</v>
      </c>
      <c r="M10" s="96">
        <f>Table32[[#This Row],[CLM $ Collected ]]/'1.) CLM Reference'!$B$4</f>
        <v>2.4604656523274714E-4</v>
      </c>
      <c r="N10" s="68">
        <v>0</v>
      </c>
      <c r="O10" s="94">
        <f>Table3[[#This Row],[Incentive Disbursements]]/'1.) CLM Reference'!$B$5</f>
        <v>0</v>
      </c>
    </row>
    <row r="11" spans="1:15">
      <c r="A11" s="84" t="s">
        <v>65</v>
      </c>
      <c r="B11" s="85" t="s">
        <v>59</v>
      </c>
      <c r="C11" s="86" t="s">
        <v>60</v>
      </c>
      <c r="D11" s="68">
        <f>Table32[[#This Row],[Residential CLM $ Collected]]+Table32[[#This Row],[C&amp;I CLM $ Collected]]</f>
        <v>33011.519999999997</v>
      </c>
      <c r="E11" s="82">
        <f>Table3[[#This Row],[CLM $ Collected ]]/'1.) CLM Reference'!$B$4</f>
        <v>3.3455796165556173E-3</v>
      </c>
      <c r="F11" s="68">
        <f>Table32[[#This Row],[Residential Incentive Disbursements]]+Table32[[#This Row],[C&amp;I Incentive Disbursements]]</f>
        <v>0</v>
      </c>
      <c r="G11" s="82">
        <f>Table3[[#This Row],[Incentive Disbursements]]/'1.) CLM Reference'!$B$5</f>
        <v>1.1439516815689952E-2</v>
      </c>
      <c r="H11" s="68">
        <v>0</v>
      </c>
      <c r="I11" s="87">
        <f>Table32[[#This Row],[Residential CLM $ Collected]]/'1.) CLM Reference'!$B$4</f>
        <v>0</v>
      </c>
      <c r="J11" s="88">
        <v>0</v>
      </c>
      <c r="K11" s="83">
        <f>Table32[[#This Row],[Residential Incentive Disbursements]]/'1.) CLM Reference'!$B$5</f>
        <v>0</v>
      </c>
      <c r="L11" s="88">
        <v>33011.519999999997</v>
      </c>
      <c r="M11" s="96">
        <f>Table32[[#This Row],[CLM $ Collected ]]/'1.) CLM Reference'!$B$4</f>
        <v>1.0469995345450409E-3</v>
      </c>
      <c r="N11" s="88">
        <v>0</v>
      </c>
      <c r="O11" s="94">
        <f>Table3[[#This Row],[Incentive Disbursements]]/'1.) CLM Reference'!$B$5</f>
        <v>1.1439516815689952E-2</v>
      </c>
    </row>
    <row r="12" spans="1:15">
      <c r="A12" s="84" t="s">
        <v>66</v>
      </c>
      <c r="B12" s="85" t="s">
        <v>59</v>
      </c>
      <c r="C12" s="86" t="s">
        <v>60</v>
      </c>
      <c r="D12" s="68">
        <f>Table32[[#This Row],[Residential CLM $ Collected]]+Table32[[#This Row],[C&amp;I CLM $ Collected]]</f>
        <v>90360</v>
      </c>
      <c r="E12" s="82">
        <f>Table3[[#This Row],[CLM $ Collected ]]/'1.) CLM Reference'!$B$4</f>
        <v>3.4799978907619367E-3</v>
      </c>
      <c r="F12" s="68">
        <f>Table32[[#This Row],[Residential Incentive Disbursements]]+Table32[[#This Row],[C&amp;I Incentive Disbursements]]</f>
        <v>40779</v>
      </c>
      <c r="G12" s="82">
        <f>Table3[[#This Row],[Incentive Disbursements]]/'1.) CLM Reference'!$B$5</f>
        <v>1.5523707444043506E-3</v>
      </c>
      <c r="H12" s="68">
        <v>0</v>
      </c>
      <c r="I12" s="87">
        <f>Table32[[#This Row],[Residential CLM $ Collected]]/'1.) CLM Reference'!$B$4</f>
        <v>0</v>
      </c>
      <c r="J12" s="88">
        <v>0</v>
      </c>
      <c r="K12" s="83">
        <f>Table32[[#This Row],[Residential Incentive Disbursements]]/'1.) CLM Reference'!$B$5</f>
        <v>0</v>
      </c>
      <c r="L12" s="88">
        <v>90360</v>
      </c>
      <c r="M12" s="96">
        <f>Table32[[#This Row],[CLM $ Collected ]]/'1.) CLM Reference'!$B$4</f>
        <v>2.8658746383532145E-3</v>
      </c>
      <c r="N12" s="88">
        <v>40779</v>
      </c>
      <c r="O12" s="94">
        <f>Table3[[#This Row],[Incentive Disbursements]]/'1.) CLM Reference'!$B$5</f>
        <v>1.5523707444043506E-3</v>
      </c>
    </row>
    <row r="13" spans="1:15">
      <c r="A13" s="84" t="s">
        <v>67</v>
      </c>
      <c r="B13" s="85" t="s">
        <v>59</v>
      </c>
      <c r="C13" s="86" t="s">
        <v>60</v>
      </c>
      <c r="D13" s="68">
        <f>Table32[[#This Row],[Residential CLM $ Collected]]+Table32[[#This Row],[C&amp;I CLM $ Collected]]</f>
        <v>2421</v>
      </c>
      <c r="E13" s="82">
        <f>Table3[[#This Row],[CLM $ Collected ]]/'1.) CLM Reference'!$B$4</f>
        <v>3.6145035113466766E-6</v>
      </c>
      <c r="F13" s="68">
        <f>Table32[[#This Row],[Residential Incentive Disbursements]]+Table32[[#This Row],[C&amp;I Incentive Disbursements]]</f>
        <v>0</v>
      </c>
      <c r="G13" s="82">
        <f>Table3[[#This Row],[Incentive Disbursements]]/'1.) CLM Reference'!$B$5</f>
        <v>0</v>
      </c>
      <c r="H13" s="68">
        <v>0</v>
      </c>
      <c r="I13" s="87">
        <f>Table32[[#This Row],[Residential CLM $ Collected]]/'1.) CLM Reference'!$B$4</f>
        <v>0</v>
      </c>
      <c r="J13" s="88">
        <v>0</v>
      </c>
      <c r="K13" s="83">
        <f>Table32[[#This Row],[Residential Incentive Disbursements]]/'1.) CLM Reference'!$B$5</f>
        <v>0</v>
      </c>
      <c r="L13" s="88">
        <v>2421</v>
      </c>
      <c r="M13" s="96">
        <f>Table32[[#This Row],[CLM $ Collected ]]/'1.) CLM Reference'!$B$4</f>
        <v>7.6784888218826155E-5</v>
      </c>
      <c r="N13" s="88">
        <v>0</v>
      </c>
      <c r="O13" s="94">
        <f>Table3[[#This Row],[Incentive Disbursements]]/'1.) CLM Reference'!$B$5</f>
        <v>0</v>
      </c>
    </row>
    <row r="14" spans="1:15">
      <c r="A14" s="84" t="s">
        <v>68</v>
      </c>
      <c r="B14" s="85" t="s">
        <v>59</v>
      </c>
      <c r="C14" s="86" t="s">
        <v>60</v>
      </c>
      <c r="D14" s="68">
        <f>Table32[[#This Row],[Residential CLM $ Collected]]+Table32[[#This Row],[C&amp;I CLM $ Collected]]</f>
        <v>48857.4</v>
      </c>
      <c r="E14" s="82">
        <f>Table3[[#This Row],[CLM $ Collected ]]/'1.) CLM Reference'!$B$4</f>
        <v>5.9653561191563642E-3</v>
      </c>
      <c r="F14" s="68">
        <f>Table32[[#This Row],[Residential Incentive Disbursements]]+Table32[[#This Row],[C&amp;I Incentive Disbursements]]</f>
        <v>0</v>
      </c>
      <c r="G14" s="82">
        <f>Table3[[#This Row],[Incentive Disbursements]]/'1.) CLM Reference'!$B$5</f>
        <v>2.5671398036310358E-3</v>
      </c>
      <c r="H14" s="68">
        <v>0</v>
      </c>
      <c r="I14" s="87">
        <f>Table32[[#This Row],[Residential CLM $ Collected]]/'1.) CLM Reference'!$B$4</f>
        <v>0</v>
      </c>
      <c r="J14" s="88">
        <v>0</v>
      </c>
      <c r="K14" s="83">
        <f>Table32[[#This Row],[Residential Incentive Disbursements]]/'1.) CLM Reference'!$B$5</f>
        <v>0</v>
      </c>
      <c r="L14" s="88">
        <v>48857.4</v>
      </c>
      <c r="M14" s="96">
        <f>Table32[[#This Row],[CLM $ Collected ]]/'1.) CLM Reference'!$B$4</f>
        <v>1.5495704244785119E-3</v>
      </c>
      <c r="N14" s="88">
        <v>0</v>
      </c>
      <c r="O14" s="94">
        <f>Table3[[#This Row],[Incentive Disbursements]]/'1.) CLM Reference'!$B$5</f>
        <v>2.5671398036310358E-3</v>
      </c>
    </row>
    <row r="15" spans="1:15">
      <c r="A15" s="84" t="s">
        <v>69</v>
      </c>
      <c r="B15" s="85" t="s">
        <v>59</v>
      </c>
      <c r="C15" s="86" t="s">
        <v>60</v>
      </c>
      <c r="D15" s="68">
        <f>Table32[[#This Row],[Residential CLM $ Collected]]+Table32[[#This Row],[C&amp;I CLM $ Collected]]</f>
        <v>3528</v>
      </c>
      <c r="E15" s="82">
        <f>Table3[[#This Row],[CLM $ Collected ]]/'1.) CLM Reference'!$B$4</f>
        <v>2.5921916028695535E-3</v>
      </c>
      <c r="F15" s="68">
        <f>Table32[[#This Row],[Residential Incentive Disbursements]]+Table32[[#This Row],[C&amp;I Incentive Disbursements]]</f>
        <v>0</v>
      </c>
      <c r="G15" s="82">
        <f>Table3[[#This Row],[Incentive Disbursements]]/'1.) CLM Reference'!$B$5</f>
        <v>8.1497376931330369E-4</v>
      </c>
      <c r="H15" s="68">
        <v>0</v>
      </c>
      <c r="I15" s="87">
        <f>Table32[[#This Row],[Residential CLM $ Collected]]/'1.) CLM Reference'!$B$4</f>
        <v>0</v>
      </c>
      <c r="J15" s="88">
        <v>0</v>
      </c>
      <c r="K15" s="83">
        <f>Table32[[#This Row],[Residential Incentive Disbursements]]/'1.) CLM Reference'!$B$5</f>
        <v>0</v>
      </c>
      <c r="L15" s="88">
        <v>3528</v>
      </c>
      <c r="M15" s="96">
        <f>Table32[[#This Row],[CLM $ Collected ]]/'1.) CLM Reference'!$B$4</f>
        <v>1.1189470699546415E-4</v>
      </c>
      <c r="N15" s="88">
        <v>0</v>
      </c>
      <c r="O15" s="94">
        <f>Table3[[#This Row],[Incentive Disbursements]]/'1.) CLM Reference'!$B$5</f>
        <v>8.1497376931330369E-4</v>
      </c>
    </row>
    <row r="16" spans="1:15">
      <c r="A16" s="84" t="s">
        <v>70</v>
      </c>
      <c r="B16" s="85" t="s">
        <v>59</v>
      </c>
      <c r="C16" s="86" t="s">
        <v>60</v>
      </c>
      <c r="D16" s="68">
        <f>Table32[[#This Row],[Residential CLM $ Collected]]+Table32[[#This Row],[C&amp;I CLM $ Collected]]</f>
        <v>17088.96</v>
      </c>
      <c r="E16" s="82">
        <f>Table3[[#This Row],[CLM $ Collected ]]/'1.) CLM Reference'!$B$4</f>
        <v>0</v>
      </c>
      <c r="F16" s="68">
        <f>Table32[[#This Row],[Residential Incentive Disbursements]]+Table32[[#This Row],[C&amp;I Incentive Disbursements]]</f>
        <v>130418</v>
      </c>
      <c r="G16" s="82">
        <f>Table3[[#This Row],[Incentive Disbursements]]/'1.) CLM Reference'!$B$5</f>
        <v>2.8330440270195588E-4</v>
      </c>
      <c r="H16" s="68">
        <v>0</v>
      </c>
      <c r="I16" s="87">
        <f>Table32[[#This Row],[Residential CLM $ Collected]]/'1.) CLM Reference'!$B$4</f>
        <v>0</v>
      </c>
      <c r="J16" s="88">
        <v>0</v>
      </c>
      <c r="K16" s="83">
        <f>Table32[[#This Row],[Residential Incentive Disbursements]]/'1.) CLM Reference'!$B$5</f>
        <v>0</v>
      </c>
      <c r="L16" s="88">
        <v>17088.96</v>
      </c>
      <c r="M16" s="96">
        <f>Table32[[#This Row],[CLM $ Collected ]]/'1.) CLM Reference'!$B$4</f>
        <v>5.4199664740850538E-4</v>
      </c>
      <c r="N16" s="88">
        <v>130418</v>
      </c>
      <c r="O16" s="94">
        <f>Table3[[#This Row],[Incentive Disbursements]]/'1.) CLM Reference'!$B$5</f>
        <v>2.8330440270195588E-4</v>
      </c>
    </row>
    <row r="17" spans="1:15">
      <c r="A17" s="84" t="s">
        <v>71</v>
      </c>
      <c r="B17" s="85" t="s">
        <v>59</v>
      </c>
      <c r="C17" s="86" t="s">
        <v>60</v>
      </c>
      <c r="D17" s="68">
        <f>Table32[[#This Row],[Residential CLM $ Collected]]+Table32[[#This Row],[C&amp;I CLM $ Collected]]</f>
        <v>138350.29800000001</v>
      </c>
      <c r="E17" s="82">
        <f>Table3[[#This Row],[CLM $ Collected ]]/'1.) CLM Reference'!$B$4</f>
        <v>4.2136326827208869E-3</v>
      </c>
      <c r="F17" s="68">
        <f>Table32[[#This Row],[Residential Incentive Disbursements]]+Table32[[#This Row],[C&amp;I Incentive Disbursements]]</f>
        <v>30852</v>
      </c>
      <c r="G17" s="82">
        <f>Table3[[#This Row],[Incentive Disbursements]]/'1.) CLM Reference'!$B$5</f>
        <v>4.351278359528114E-3</v>
      </c>
      <c r="H17" s="68">
        <v>0</v>
      </c>
      <c r="I17" s="87">
        <f>Table32[[#This Row],[Residential CLM $ Collected]]/'1.) CLM Reference'!$B$4</f>
        <v>0</v>
      </c>
      <c r="J17" s="88">
        <v>0</v>
      </c>
      <c r="K17" s="83">
        <f>Table32[[#This Row],[Residential Incentive Disbursements]]/'1.) CLM Reference'!$B$5</f>
        <v>0</v>
      </c>
      <c r="L17" s="88">
        <v>138350.29800000001</v>
      </c>
      <c r="M17" s="96">
        <f>Table32[[#This Row],[CLM $ Collected ]]/'1.) CLM Reference'!$B$4</f>
        <v>4.387943893833659E-3</v>
      </c>
      <c r="N17" s="88">
        <v>30852</v>
      </c>
      <c r="O17" s="94">
        <f>Table3[[#This Row],[Incentive Disbursements]]/'1.) CLM Reference'!$B$5</f>
        <v>4.351278359528114E-3</v>
      </c>
    </row>
    <row r="18" spans="1:15">
      <c r="A18" s="84" t="s">
        <v>72</v>
      </c>
      <c r="B18" s="85" t="s">
        <v>73</v>
      </c>
      <c r="C18" s="86" t="s">
        <v>60</v>
      </c>
      <c r="D18" s="68">
        <f>Table32[[#This Row],[Residential CLM $ Collected]]+Table32[[#This Row],[C&amp;I CLM $ Collected]]</f>
        <v>3038.4</v>
      </c>
      <c r="E18" s="82">
        <f>Table3[[#This Row],[CLM $ Collected ]]/'1.) CLM Reference'!$B$4</f>
        <v>0</v>
      </c>
      <c r="F18" s="68">
        <f>Table32[[#This Row],[Residential Incentive Disbursements]]+Table32[[#This Row],[C&amp;I Incentive Disbursements]]</f>
        <v>0</v>
      </c>
      <c r="G18" s="82">
        <f>Table3[[#This Row],[Incentive Disbursements]]/'1.) CLM Reference'!$B$5</f>
        <v>4.5006682688442817E-4</v>
      </c>
      <c r="H18" s="68">
        <v>0</v>
      </c>
      <c r="I18" s="87">
        <f>Table32[[#This Row],[Residential CLM $ Collected]]/'1.) CLM Reference'!$B$4</f>
        <v>0</v>
      </c>
      <c r="J18" s="88">
        <v>0</v>
      </c>
      <c r="K18" s="83">
        <f>Table32[[#This Row],[Residential Incentive Disbursements]]/'1.) CLM Reference'!$B$5</f>
        <v>0</v>
      </c>
      <c r="L18" s="88">
        <v>3038.4</v>
      </c>
      <c r="M18" s="96">
        <f>Table32[[#This Row],[CLM $ Collected ]]/'1.) CLM Reference'!$B$4</f>
        <v>9.6366461943032388E-5</v>
      </c>
      <c r="N18" s="88">
        <v>0</v>
      </c>
      <c r="O18" s="94">
        <f>Table3[[#This Row],[Incentive Disbursements]]/'1.) CLM Reference'!$B$5</f>
        <v>4.5006682688442817E-4</v>
      </c>
    </row>
    <row r="19" spans="1:15">
      <c r="A19" s="84" t="s">
        <v>72</v>
      </c>
      <c r="B19" s="85" t="s">
        <v>59</v>
      </c>
      <c r="C19" s="86" t="s">
        <v>60</v>
      </c>
      <c r="D19" s="68">
        <f>Table32[[#This Row],[Residential CLM $ Collected]]+Table32[[#This Row],[C&amp;I CLM $ Collected]]</f>
        <v>62314.44</v>
      </c>
      <c r="E19" s="82">
        <f>Table3[[#This Row],[CLM $ Collected ]]/'1.) CLM Reference'!$B$4</f>
        <v>3.9445084050616875E-3</v>
      </c>
      <c r="F19" s="68">
        <f>Table32[[#This Row],[Residential Incentive Disbursements]]+Table32[[#This Row],[C&amp;I Incentive Disbursements]]</f>
        <v>7781</v>
      </c>
      <c r="G19" s="82">
        <f>Table3[[#This Row],[Incentive Disbursements]]/'1.) CLM Reference'!$B$5</f>
        <v>8.2695573401896389E-3</v>
      </c>
      <c r="H19" s="68">
        <v>0</v>
      </c>
      <c r="I19" s="87">
        <f>Table32[[#This Row],[Residential CLM $ Collected]]/'1.) CLM Reference'!$B$4</f>
        <v>0</v>
      </c>
      <c r="J19" s="88">
        <v>0</v>
      </c>
      <c r="K19" s="83">
        <f>Table32[[#This Row],[Residential Incentive Disbursements]]/'1.) CLM Reference'!$B$5</f>
        <v>0</v>
      </c>
      <c r="L19" s="88">
        <v>62314.44</v>
      </c>
      <c r="M19" s="96">
        <f>Table32[[#This Row],[CLM $ Collected ]]/'1.) CLM Reference'!$B$4</f>
        <v>1.9763764187603261E-3</v>
      </c>
      <c r="N19" s="88">
        <v>7781</v>
      </c>
      <c r="O19" s="94">
        <f>Table3[[#This Row],[Incentive Disbursements]]/'1.) CLM Reference'!$B$5</f>
        <v>8.2695573401896389E-3</v>
      </c>
    </row>
    <row r="20" spans="1:15">
      <c r="A20" s="84" t="s">
        <v>74</v>
      </c>
      <c r="B20" s="85" t="s">
        <v>59</v>
      </c>
      <c r="C20" s="86" t="s">
        <v>60</v>
      </c>
      <c r="D20" s="68">
        <f>Table32[[#This Row],[Residential CLM $ Collected]]+Table32[[#This Row],[C&amp;I CLM $ Collected]]</f>
        <v>36291.480000000003</v>
      </c>
      <c r="E20" s="82">
        <f>Table3[[#This Row],[CLM $ Collected ]]/'1.) CLM Reference'!$B$4</f>
        <v>1.4555155016611155E-3</v>
      </c>
      <c r="F20" s="68">
        <f>Table32[[#This Row],[Residential Incentive Disbursements]]+Table32[[#This Row],[C&amp;I Incentive Disbursements]]</f>
        <v>152320</v>
      </c>
      <c r="G20" s="82">
        <f>Table3[[#This Row],[Incentive Disbursements]]/'1.) CLM Reference'!$B$5</f>
        <v>3.6871402511171866E-4</v>
      </c>
      <c r="H20" s="68">
        <v>0</v>
      </c>
      <c r="I20" s="87">
        <f>Table32[[#This Row],[Residential CLM $ Collected]]/'1.) CLM Reference'!$B$4</f>
        <v>0</v>
      </c>
      <c r="J20" s="88">
        <v>0</v>
      </c>
      <c r="K20" s="83">
        <f>Table32[[#This Row],[Residential Incentive Disbursements]]/'1.) CLM Reference'!$B$5</f>
        <v>0</v>
      </c>
      <c r="L20" s="88">
        <v>36291.480000000003</v>
      </c>
      <c r="M20" s="96">
        <f>Table32[[#This Row],[CLM $ Collected ]]/'1.) CLM Reference'!$B$4</f>
        <v>1.1510273585690893E-3</v>
      </c>
      <c r="N20" s="88">
        <v>152320</v>
      </c>
      <c r="O20" s="94">
        <f>Table3[[#This Row],[Incentive Disbursements]]/'1.) CLM Reference'!$B$5</f>
        <v>3.6871402511171866E-4</v>
      </c>
    </row>
    <row r="21" spans="1:15">
      <c r="A21" s="84" t="s">
        <v>75</v>
      </c>
      <c r="B21" s="85" t="s">
        <v>73</v>
      </c>
      <c r="C21" s="86" t="s">
        <v>76</v>
      </c>
      <c r="D21" s="68">
        <f>Table32[[#This Row],[Residential CLM $ Collected]]+Table32[[#This Row],[C&amp;I CLM $ Collected]]</f>
        <v>1740</v>
      </c>
      <c r="E21" s="82">
        <f>Table3[[#This Row],[CLM $ Collected ]]/'1.) CLM Reference'!$B$4</f>
        <v>1.7202304047356347E-3</v>
      </c>
      <c r="F21" s="68">
        <f>Table32[[#This Row],[Residential Incentive Disbursements]]+Table32[[#This Row],[C&amp;I Incentive Disbursements]]</f>
        <v>100</v>
      </c>
      <c r="G21" s="82">
        <f>Table3[[#This Row],[Incentive Disbursements]]/'1.) CLM Reference'!$B$5</f>
        <v>1.3222283139216477E-3</v>
      </c>
      <c r="H21" s="68">
        <v>0</v>
      </c>
      <c r="I21" s="87">
        <f>Table32[[#This Row],[Residential CLM $ Collected]]/'1.) CLM Reference'!$B$4</f>
        <v>0</v>
      </c>
      <c r="J21" s="88">
        <v>0</v>
      </c>
      <c r="K21" s="83">
        <f>Table32[[#This Row],[Residential Incentive Disbursements]]/'1.) CLM Reference'!$B$5</f>
        <v>0</v>
      </c>
      <c r="L21" s="88">
        <v>1740</v>
      </c>
      <c r="M21" s="96">
        <f>Table32[[#This Row],[CLM $ Collected ]]/'1.) CLM Reference'!$B$4</f>
        <v>5.5186165014769728E-5</v>
      </c>
      <c r="N21" s="88">
        <v>100</v>
      </c>
      <c r="O21" s="94">
        <f>Table3[[#This Row],[Incentive Disbursements]]/'1.) CLM Reference'!$B$5</f>
        <v>1.3222283139216477E-3</v>
      </c>
    </row>
    <row r="22" spans="1:15">
      <c r="A22" s="84" t="s">
        <v>77</v>
      </c>
      <c r="B22" s="85" t="s">
        <v>73</v>
      </c>
      <c r="C22" s="86" t="s">
        <v>76</v>
      </c>
      <c r="D22" s="68">
        <f>Table32[[#This Row],[Residential CLM $ Collected]]+Table32[[#This Row],[C&amp;I CLM $ Collected]]</f>
        <v>24306.959999999999</v>
      </c>
      <c r="E22" s="82">
        <f>Table3[[#This Row],[CLM $ Collected ]]/'1.) CLM Reference'!$B$4</f>
        <v>4.6906078487262658E-3</v>
      </c>
      <c r="F22" s="68">
        <f>Table32[[#This Row],[Residential Incentive Disbursements]]+Table32[[#This Row],[C&amp;I Incentive Disbursements]]</f>
        <v>2781</v>
      </c>
      <c r="G22" s="82">
        <f>Table3[[#This Row],[Incentive Disbursements]]/'1.) CLM Reference'!$B$5</f>
        <v>1.5813195040161078E-3</v>
      </c>
      <c r="H22" s="68">
        <v>0</v>
      </c>
      <c r="I22" s="87">
        <f>Table32[[#This Row],[Residential CLM $ Collected]]/'1.) CLM Reference'!$B$4</f>
        <v>0</v>
      </c>
      <c r="J22" s="88">
        <v>0</v>
      </c>
      <c r="K22" s="83">
        <f>Table32[[#This Row],[Residential Incentive Disbursements]]/'1.) CLM Reference'!$B$5</f>
        <v>0</v>
      </c>
      <c r="L22" s="88">
        <v>24306.959999999999</v>
      </c>
      <c r="M22" s="96">
        <f>Table32[[#This Row],[CLM $ Collected ]]/'1.) CLM Reference'!$B$4</f>
        <v>7.7092408365942941E-4</v>
      </c>
      <c r="N22" s="88">
        <v>2781</v>
      </c>
      <c r="O22" s="94">
        <f>Table3[[#This Row],[Incentive Disbursements]]/'1.) CLM Reference'!$B$5</f>
        <v>1.5813195040161078E-3</v>
      </c>
    </row>
    <row r="23" spans="1:15">
      <c r="A23" s="84" t="s">
        <v>78</v>
      </c>
      <c r="B23" s="85" t="s">
        <v>73</v>
      </c>
      <c r="C23" s="86" t="s">
        <v>76</v>
      </c>
      <c r="D23" s="68">
        <f>Table32[[#This Row],[Residential CLM $ Collected]]+Table32[[#This Row],[C&amp;I CLM $ Collected]]</f>
        <v>98462.04</v>
      </c>
      <c r="E23" s="82">
        <f>Table3[[#This Row],[CLM $ Collected ]]/'1.) CLM Reference'!$B$4</f>
        <v>2.5580511576259683E-3</v>
      </c>
      <c r="F23" s="68">
        <f>Table32[[#This Row],[Residential Incentive Disbursements]]+Table32[[#This Row],[C&amp;I Incentive Disbursements]]</f>
        <v>9519</v>
      </c>
      <c r="G23" s="82">
        <f>Table3[[#This Row],[Incentive Disbursements]]/'1.) CLM Reference'!$B$5</f>
        <v>6.5936466490375181E-4</v>
      </c>
      <c r="H23" s="68">
        <v>0</v>
      </c>
      <c r="I23" s="87">
        <f>Table32[[#This Row],[Residential CLM $ Collected]]/'1.) CLM Reference'!$B$4</f>
        <v>0</v>
      </c>
      <c r="J23" s="88">
        <v>0</v>
      </c>
      <c r="K23" s="83">
        <f>Table32[[#This Row],[Residential Incentive Disbursements]]/'1.) CLM Reference'!$B$5</f>
        <v>0</v>
      </c>
      <c r="L23" s="88">
        <v>98462.04</v>
      </c>
      <c r="M23" s="96">
        <f>Table32[[#This Row],[CLM $ Collected ]]/'1.) CLM Reference'!$B$4</f>
        <v>3.1228404523740562E-3</v>
      </c>
      <c r="N23" s="88">
        <v>9519</v>
      </c>
      <c r="O23" s="94">
        <f>Table3[[#This Row],[Incentive Disbursements]]/'1.) CLM Reference'!$B$5</f>
        <v>6.5936466490375181E-4</v>
      </c>
    </row>
    <row r="24" spans="1:15">
      <c r="A24" s="84" t="s">
        <v>79</v>
      </c>
      <c r="B24" s="85" t="s">
        <v>73</v>
      </c>
      <c r="C24" s="86" t="s">
        <v>76</v>
      </c>
      <c r="D24" s="68">
        <f>Table32[[#This Row],[Residential CLM $ Collected]]+Table32[[#This Row],[C&amp;I CLM $ Collected]]</f>
        <v>32169</v>
      </c>
      <c r="E24" s="82">
        <f>Table3[[#This Row],[CLM $ Collected ]]/'1.) CLM Reference'!$B$4</f>
        <v>1.3390030447337602E-3</v>
      </c>
      <c r="F24" s="68">
        <f>Table32[[#This Row],[Residential Incentive Disbursements]]+Table32[[#This Row],[C&amp;I Incentive Disbursements]]</f>
        <v>0</v>
      </c>
      <c r="G24" s="82">
        <f>Table3[[#This Row],[Incentive Disbursements]]/'1.) CLM Reference'!$B$5</f>
        <v>5.3427929876710537E-4</v>
      </c>
      <c r="H24" s="68">
        <v>0</v>
      </c>
      <c r="I24" s="87">
        <f>Table32[[#This Row],[Residential CLM $ Collected]]/'1.) CLM Reference'!$B$4</f>
        <v>0</v>
      </c>
      <c r="J24" s="88">
        <v>0</v>
      </c>
      <c r="K24" s="83">
        <f>Table32[[#This Row],[Residential Incentive Disbursements]]/'1.) CLM Reference'!$B$5</f>
        <v>0</v>
      </c>
      <c r="L24" s="88">
        <v>32169</v>
      </c>
      <c r="M24" s="96">
        <f>Table32[[#This Row],[CLM $ Collected ]]/'1.) CLM Reference'!$B$4</f>
        <v>1.020278012850648E-3</v>
      </c>
      <c r="N24" s="88">
        <v>0</v>
      </c>
      <c r="O24" s="94">
        <f>Table3[[#This Row],[Incentive Disbursements]]/'1.) CLM Reference'!$B$5</f>
        <v>5.3427929876710537E-4</v>
      </c>
    </row>
    <row r="25" spans="1:15">
      <c r="A25" s="84" t="s">
        <v>80</v>
      </c>
      <c r="B25" s="85" t="s">
        <v>73</v>
      </c>
      <c r="C25" s="86" t="s">
        <v>76</v>
      </c>
      <c r="D25" s="68">
        <f>Table32[[#This Row],[Residential CLM $ Collected]]+Table32[[#This Row],[C&amp;I CLM $ Collected]]</f>
        <v>15321.6</v>
      </c>
      <c r="E25" s="82">
        <f>Table3[[#This Row],[CLM $ Collected ]]/'1.) CLM Reference'!$B$4</f>
        <v>2.5474430446302842E-3</v>
      </c>
      <c r="F25" s="68">
        <f>Table32[[#This Row],[Residential Incentive Disbursements]]+Table32[[#This Row],[C&amp;I Incentive Disbursements]]</f>
        <v>0</v>
      </c>
      <c r="G25" s="82">
        <f>Table3[[#This Row],[Incentive Disbursements]]/'1.) CLM Reference'!$B$5</f>
        <v>1.4545685865763461E-3</v>
      </c>
      <c r="H25" s="68">
        <v>0</v>
      </c>
      <c r="I25" s="87">
        <f>Table32[[#This Row],[Residential CLM $ Collected]]/'1.) CLM Reference'!$B$4</f>
        <v>0</v>
      </c>
      <c r="J25" s="88">
        <v>0</v>
      </c>
      <c r="K25" s="83">
        <f>Table32[[#This Row],[Residential Incentive Disbursements]]/'1.) CLM Reference'!$B$5</f>
        <v>0</v>
      </c>
      <c r="L25" s="88">
        <v>15321.6</v>
      </c>
      <c r="M25" s="96">
        <f>Table32[[#This Row],[CLM $ Collected ]]/'1.) CLM Reference'!$B$4</f>
        <v>4.8594272752315858E-4</v>
      </c>
      <c r="N25" s="88">
        <v>0</v>
      </c>
      <c r="O25" s="94">
        <f>Table3[[#This Row],[Incentive Disbursements]]/'1.) CLM Reference'!$B$5</f>
        <v>1.4545685865763461E-3</v>
      </c>
    </row>
    <row r="26" spans="1:15">
      <c r="A26" s="84" t="s">
        <v>81</v>
      </c>
      <c r="B26" s="85" t="s">
        <v>73</v>
      </c>
      <c r="C26" s="86" t="s">
        <v>76</v>
      </c>
      <c r="D26" s="68">
        <f>Table32[[#This Row],[Residential CLM $ Collected]]+Table32[[#This Row],[C&amp;I CLM $ Collected]]</f>
        <v>305391.96000000002</v>
      </c>
      <c r="E26" s="82">
        <f>Table3[[#This Row],[CLM $ Collected ]]/'1.) CLM Reference'!$B$4</f>
        <v>5.4166269499131767E-3</v>
      </c>
      <c r="F26" s="68">
        <f>Table32[[#This Row],[Residential Incentive Disbursements]]+Table32[[#This Row],[C&amp;I Incentive Disbursements]]</f>
        <v>29768</v>
      </c>
      <c r="G26" s="82">
        <f>Table3[[#This Row],[Incentive Disbursements]]/'1.) CLM Reference'!$B$5</f>
        <v>2.1315968114887902E-3</v>
      </c>
      <c r="H26" s="68">
        <v>0</v>
      </c>
      <c r="I26" s="87">
        <f>Table32[[#This Row],[Residential CLM $ Collected]]/'1.) CLM Reference'!$B$4</f>
        <v>0</v>
      </c>
      <c r="J26" s="88">
        <v>0</v>
      </c>
      <c r="K26" s="83">
        <f>Table32[[#This Row],[Residential Incentive Disbursements]]/'1.) CLM Reference'!$B$5</f>
        <v>0</v>
      </c>
      <c r="L26" s="88">
        <v>305391.96000000002</v>
      </c>
      <c r="M26" s="96">
        <f>Table32[[#This Row],[CLM $ Collected ]]/'1.) CLM Reference'!$B$4</f>
        <v>9.6858684475539993E-3</v>
      </c>
      <c r="N26" s="88">
        <v>29768</v>
      </c>
      <c r="O26" s="94">
        <f>Table3[[#This Row],[Incentive Disbursements]]/'1.) CLM Reference'!$B$5</f>
        <v>2.1315968114887902E-3</v>
      </c>
    </row>
    <row r="27" spans="1:15">
      <c r="A27" s="84" t="s">
        <v>82</v>
      </c>
      <c r="B27" s="85" t="s">
        <v>73</v>
      </c>
      <c r="C27" s="86" t="s">
        <v>76</v>
      </c>
      <c r="D27" s="68">
        <f>Table32[[#This Row],[Residential CLM $ Collected]]+Table32[[#This Row],[C&amp;I CLM $ Collected]]</f>
        <v>11030.64</v>
      </c>
      <c r="E27" s="82">
        <f>Table3[[#This Row],[CLM $ Collected ]]/'1.) CLM Reference'!$B$4</f>
        <v>1.9742945682594243E-5</v>
      </c>
      <c r="F27" s="68">
        <f>Table32[[#This Row],[Residential Incentive Disbursements]]+Table32[[#This Row],[C&amp;I Incentive Disbursements]]</f>
        <v>0</v>
      </c>
      <c r="G27" s="82">
        <f>Table3[[#This Row],[Incentive Disbursements]]/'1.) CLM Reference'!$B$5</f>
        <v>2.1222041632413016E-5</v>
      </c>
      <c r="H27" s="68">
        <v>0</v>
      </c>
      <c r="I27" s="87">
        <f>Table32[[#This Row],[Residential CLM $ Collected]]/'1.) CLM Reference'!$B$4</f>
        <v>0</v>
      </c>
      <c r="J27" s="88">
        <v>0</v>
      </c>
      <c r="K27" s="83">
        <f>Table32[[#This Row],[Residential Incentive Disbursements]]/'1.) CLM Reference'!$B$5</f>
        <v>0</v>
      </c>
      <c r="L27" s="88">
        <v>11030.64</v>
      </c>
      <c r="M27" s="96">
        <f>Table32[[#This Row],[CLM $ Collected ]]/'1.) CLM Reference'!$B$4</f>
        <v>3.4984983865432156E-4</v>
      </c>
      <c r="N27" s="88">
        <v>0</v>
      </c>
      <c r="O27" s="94">
        <f>Table3[[#This Row],[Incentive Disbursements]]/'1.) CLM Reference'!$B$5</f>
        <v>2.1222041632413016E-5</v>
      </c>
    </row>
    <row r="28" spans="1:15">
      <c r="A28" s="84" t="s">
        <v>83</v>
      </c>
      <c r="B28" s="85" t="s">
        <v>73</v>
      </c>
      <c r="C28" s="86" t="s">
        <v>76</v>
      </c>
      <c r="D28" s="68">
        <f>Table32[[#This Row],[Residential CLM $ Collected]]+Table32[[#This Row],[C&amp;I CLM $ Collected]]</f>
        <v>21982.32</v>
      </c>
      <c r="E28" s="82">
        <f>Table3[[#This Row],[CLM $ Collected ]]/'1.) CLM Reference'!$B$4</f>
        <v>6.2929328216107241E-3</v>
      </c>
      <c r="F28" s="68">
        <f>Table32[[#This Row],[Residential Incentive Disbursements]]+Table32[[#This Row],[C&amp;I Incentive Disbursements]]</f>
        <v>220</v>
      </c>
      <c r="G28" s="82">
        <f>Table3[[#This Row],[Incentive Disbursements]]/'1.) CLM Reference'!$B$5</f>
        <v>1.3456354679121409E-3</v>
      </c>
      <c r="H28" s="68">
        <v>0</v>
      </c>
      <c r="I28" s="87">
        <f>Table32[[#This Row],[Residential CLM $ Collected]]/'1.) CLM Reference'!$B$4</f>
        <v>0</v>
      </c>
      <c r="J28" s="88">
        <v>0</v>
      </c>
      <c r="K28" s="83">
        <f>Table32[[#This Row],[Residential Incentive Disbursements]]/'1.) CLM Reference'!$B$5</f>
        <v>0</v>
      </c>
      <c r="L28" s="88">
        <v>21982.32</v>
      </c>
      <c r="M28" s="96">
        <f>Table32[[#This Row],[CLM $ Collected ]]/'1.) CLM Reference'!$B$4</f>
        <v>6.9719536719969714E-4</v>
      </c>
      <c r="N28" s="88">
        <v>220</v>
      </c>
      <c r="O28" s="94">
        <f>Table3[[#This Row],[Incentive Disbursements]]/'1.) CLM Reference'!$B$5</f>
        <v>1.3456354679121409E-3</v>
      </c>
    </row>
    <row r="29" spans="1:15">
      <c r="A29" s="84" t="s">
        <v>84</v>
      </c>
      <c r="B29" s="85" t="s">
        <v>73</v>
      </c>
      <c r="C29" s="86" t="s">
        <v>60</v>
      </c>
      <c r="D29" s="68">
        <f>Table32[[#This Row],[Residential CLM $ Collected]]+Table32[[#This Row],[C&amp;I CLM $ Collected]]</f>
        <v>5152.8</v>
      </c>
      <c r="E29" s="82">
        <f>Table3[[#This Row],[CLM $ Collected ]]/'1.) CLM Reference'!$B$4</f>
        <v>6.1893095692653706E-3</v>
      </c>
      <c r="F29" s="68">
        <f>Table32[[#This Row],[Residential Incentive Disbursements]]+Table32[[#This Row],[C&amp;I Incentive Disbursements]]</f>
        <v>3000</v>
      </c>
      <c r="G29" s="82">
        <f>Table3[[#This Row],[Incentive Disbursements]]/'1.) CLM Reference'!$B$5</f>
        <v>1.0527243017212267E-3</v>
      </c>
      <c r="H29" s="68">
        <v>0</v>
      </c>
      <c r="I29" s="87">
        <f>Table32[[#This Row],[Residential CLM $ Collected]]/'1.) CLM Reference'!$B$4</f>
        <v>0</v>
      </c>
      <c r="J29" s="88">
        <v>0</v>
      </c>
      <c r="K29" s="83">
        <f>Table32[[#This Row],[Residential Incentive Disbursements]]/'1.) CLM Reference'!$B$5</f>
        <v>0</v>
      </c>
      <c r="L29" s="88">
        <v>5152.8</v>
      </c>
      <c r="M29" s="96">
        <f>Table32[[#This Row],[CLM $ Collected ]]/'1.) CLM Reference'!$B$4</f>
        <v>1.6342716729201464E-4</v>
      </c>
      <c r="N29" s="88">
        <v>3000</v>
      </c>
      <c r="O29" s="94">
        <f>Table3[[#This Row],[Incentive Disbursements]]/'1.) CLM Reference'!$B$5</f>
        <v>1.0527243017212267E-3</v>
      </c>
    </row>
    <row r="30" spans="1:15">
      <c r="A30" s="84" t="s">
        <v>85</v>
      </c>
      <c r="B30" s="85" t="s">
        <v>73</v>
      </c>
      <c r="C30" s="86" t="s">
        <v>76</v>
      </c>
      <c r="D30" s="68">
        <f>Table32[[#This Row],[Residential CLM $ Collected]]+Table32[[#This Row],[C&amp;I CLM $ Collected]]</f>
        <v>25735.8</v>
      </c>
      <c r="E30" s="82">
        <f>Table3[[#This Row],[CLM $ Collected ]]/'1.) CLM Reference'!$B$4</f>
        <v>7.3273525746920881E-5</v>
      </c>
      <c r="F30" s="68">
        <f>Table32[[#This Row],[Residential Incentive Disbursements]]+Table32[[#This Row],[C&amp;I Incentive Disbursements]]</f>
        <v>0</v>
      </c>
      <c r="G30" s="82">
        <f>Table3[[#This Row],[Incentive Disbursements]]/'1.) CLM Reference'!$B$5</f>
        <v>0</v>
      </c>
      <c r="H30" s="68">
        <v>0</v>
      </c>
      <c r="I30" s="87">
        <f>Table32[[#This Row],[Residential CLM $ Collected]]/'1.) CLM Reference'!$B$4</f>
        <v>0</v>
      </c>
      <c r="J30" s="88">
        <v>0</v>
      </c>
      <c r="K30" s="83">
        <f>Table32[[#This Row],[Residential Incentive Disbursements]]/'1.) CLM Reference'!$B$5</f>
        <v>0</v>
      </c>
      <c r="L30" s="88">
        <v>25735.8</v>
      </c>
      <c r="M30" s="96">
        <f>Table32[[#This Row],[CLM $ Collected ]]/'1.) CLM Reference'!$B$4</f>
        <v>8.1624143999259238E-4</v>
      </c>
      <c r="N30" s="88">
        <v>0</v>
      </c>
      <c r="O30" s="94">
        <f>Table3[[#This Row],[Incentive Disbursements]]/'1.) CLM Reference'!$B$5</f>
        <v>0</v>
      </c>
    </row>
    <row r="31" spans="1:15">
      <c r="A31" s="84" t="s">
        <v>86</v>
      </c>
      <c r="B31" s="85" t="s">
        <v>73</v>
      </c>
      <c r="C31" s="86" t="s">
        <v>76</v>
      </c>
      <c r="D31" s="68">
        <f>Table32[[#This Row],[Residential CLM $ Collected]]+Table32[[#This Row],[C&amp;I CLM $ Collected]]</f>
        <v>31259.88</v>
      </c>
      <c r="E31" s="82">
        <f>Table3[[#This Row],[CLM $ Collected ]]/'1.) CLM Reference'!$B$4</f>
        <v>4.2313426842626092E-3</v>
      </c>
      <c r="F31" s="68">
        <f>Table32[[#This Row],[Residential Incentive Disbursements]]+Table32[[#This Row],[C&amp;I Incentive Disbursements]]</f>
        <v>1666</v>
      </c>
      <c r="G31" s="82">
        <f>Table3[[#This Row],[Incentive Disbursements]]/'1.) CLM Reference'!$B$5</f>
        <v>1.0738849510189175E-3</v>
      </c>
      <c r="H31" s="68">
        <v>0</v>
      </c>
      <c r="I31" s="87">
        <f>Table32[[#This Row],[Residential CLM $ Collected]]/'1.) CLM Reference'!$B$4</f>
        <v>0</v>
      </c>
      <c r="J31" s="88">
        <v>0</v>
      </c>
      <c r="K31" s="83">
        <f>Table32[[#This Row],[Residential Incentive Disbursements]]/'1.) CLM Reference'!$B$5</f>
        <v>0</v>
      </c>
      <c r="L31" s="88">
        <v>31259.88</v>
      </c>
      <c r="M31" s="96">
        <f>Table32[[#This Row],[CLM $ Collected ]]/'1.) CLM Reference'!$B$4</f>
        <v>9.9144419311603463E-4</v>
      </c>
      <c r="N31" s="88">
        <v>1666</v>
      </c>
      <c r="O31" s="94">
        <f>Table3[[#This Row],[Incentive Disbursements]]/'1.) CLM Reference'!$B$5</f>
        <v>1.0738849510189175E-3</v>
      </c>
    </row>
    <row r="32" spans="1:15">
      <c r="A32" s="84" t="s">
        <v>87</v>
      </c>
      <c r="B32" s="85" t="s">
        <v>73</v>
      </c>
      <c r="C32" s="86" t="s">
        <v>60</v>
      </c>
      <c r="D32" s="68">
        <f>Table32[[#This Row],[Residential CLM $ Collected]]+Table32[[#This Row],[C&amp;I CLM $ Collected]]</f>
        <v>18114.240000000002</v>
      </c>
      <c r="E32" s="82">
        <f>Table3[[#This Row],[CLM $ Collected ]]/'1.) CLM Reference'!$B$4</f>
        <v>2.1996824780645732E-5</v>
      </c>
      <c r="F32" s="68">
        <f>Table32[[#This Row],[Residential Incentive Disbursements]]+Table32[[#This Row],[C&amp;I Incentive Disbursements]]</f>
        <v>104804.75</v>
      </c>
      <c r="G32" s="82">
        <f>Table3[[#This Row],[Incentive Disbursements]]/'1.) CLM Reference'!$B$5</f>
        <v>0</v>
      </c>
      <c r="H32" s="68">
        <v>0</v>
      </c>
      <c r="I32" s="87">
        <f>Table32[[#This Row],[Residential CLM $ Collected]]/'1.) CLM Reference'!$B$4</f>
        <v>0</v>
      </c>
      <c r="J32" s="88">
        <v>0</v>
      </c>
      <c r="K32" s="83">
        <f>Table32[[#This Row],[Residential Incentive Disbursements]]/'1.) CLM Reference'!$B$5</f>
        <v>0</v>
      </c>
      <c r="L32" s="88">
        <v>18114.240000000002</v>
      </c>
      <c r="M32" s="96">
        <f>Table32[[#This Row],[CLM $ Collected ]]/'1.) CLM Reference'!$B$4</f>
        <v>5.7451461940065667E-4</v>
      </c>
      <c r="N32" s="88">
        <v>104804.75</v>
      </c>
      <c r="O32" s="94">
        <f>Table3[[#This Row],[Incentive Disbursements]]/'1.) CLM Reference'!$B$5</f>
        <v>0</v>
      </c>
    </row>
    <row r="33" spans="1:15">
      <c r="A33" s="84" t="s">
        <v>88</v>
      </c>
      <c r="B33" s="85" t="s">
        <v>73</v>
      </c>
      <c r="C33" s="86" t="s">
        <v>76</v>
      </c>
      <c r="D33" s="68">
        <f>Table32[[#This Row],[Residential CLM $ Collected]]+Table32[[#This Row],[C&amp;I CLM $ Collected]]</f>
        <v>20975.759999999998</v>
      </c>
      <c r="E33" s="82">
        <f>Table3[[#This Row],[CLM $ Collected ]]/'1.) CLM Reference'!$B$4</f>
        <v>2.379525816774395E-3</v>
      </c>
      <c r="F33" s="68">
        <f>Table32[[#This Row],[Residential Incentive Disbursements]]+Table32[[#This Row],[C&amp;I Incentive Disbursements]]</f>
        <v>2634</v>
      </c>
      <c r="G33" s="82">
        <f>Table3[[#This Row],[Incentive Disbursements]]/'1.) CLM Reference'!$B$5</f>
        <v>4.8054357349371904E-4</v>
      </c>
      <c r="H33" s="68">
        <v>0</v>
      </c>
      <c r="I33" s="87">
        <f>Table32[[#This Row],[Residential CLM $ Collected]]/'1.) CLM Reference'!$B$4</f>
        <v>0</v>
      </c>
      <c r="J33" s="88">
        <v>0</v>
      </c>
      <c r="K33" s="83">
        <f>Table32[[#This Row],[Residential Incentive Disbursements]]/'1.) CLM Reference'!$B$5</f>
        <v>0</v>
      </c>
      <c r="L33" s="88">
        <v>20975.759999999998</v>
      </c>
      <c r="M33" s="96">
        <f>Table32[[#This Row],[CLM $ Collected ]]/'1.) CLM Reference'!$B$4</f>
        <v>6.6527112222425648E-4</v>
      </c>
      <c r="N33" s="88">
        <v>2634</v>
      </c>
      <c r="O33" s="94">
        <f>Table3[[#This Row],[Incentive Disbursements]]/'1.) CLM Reference'!$B$5</f>
        <v>4.8054357349371904E-4</v>
      </c>
    </row>
    <row r="34" spans="1:15">
      <c r="A34" s="84" t="s">
        <v>89</v>
      </c>
      <c r="B34" s="85" t="s">
        <v>73</v>
      </c>
      <c r="C34" s="86" t="s">
        <v>76</v>
      </c>
      <c r="D34" s="68">
        <f>Table32[[#This Row],[Residential CLM $ Collected]]+Table32[[#This Row],[C&amp;I CLM $ Collected]]</f>
        <v>17489.28</v>
      </c>
      <c r="E34" s="82">
        <f>Table3[[#This Row],[CLM $ Collected ]]/'1.) CLM Reference'!$B$4</f>
        <v>1.5185597959797468E-3</v>
      </c>
      <c r="F34" s="68">
        <f>Table32[[#This Row],[Residential Incentive Disbursements]]+Table32[[#This Row],[C&amp;I Incentive Disbursements]]</f>
        <v>0</v>
      </c>
      <c r="G34" s="82">
        <f>Table3[[#This Row],[Incentive Disbursements]]/'1.) CLM Reference'!$B$5</f>
        <v>1.2456944314596125E-3</v>
      </c>
      <c r="H34" s="68">
        <v>0</v>
      </c>
      <c r="I34" s="87">
        <f>Table32[[#This Row],[Residential CLM $ Collected]]/'1.) CLM Reference'!$B$4</f>
        <v>0</v>
      </c>
      <c r="J34" s="88">
        <v>0</v>
      </c>
      <c r="K34" s="83">
        <f>Table32[[#This Row],[Residential Incentive Disbursements]]/'1.) CLM Reference'!$B$5</f>
        <v>0</v>
      </c>
      <c r="L34" s="88">
        <v>17489.28</v>
      </c>
      <c r="M34" s="96">
        <f>Table32[[#This Row],[CLM $ Collected ]]/'1.) CLM Reference'!$B$4</f>
        <v>5.5469327130431721E-4</v>
      </c>
      <c r="N34" s="88">
        <v>0</v>
      </c>
      <c r="O34" s="94">
        <f>Table3[[#This Row],[Incentive Disbursements]]/'1.) CLM Reference'!$B$5</f>
        <v>1.2456944314596125E-3</v>
      </c>
    </row>
    <row r="35" spans="1:15">
      <c r="A35" s="84" t="s">
        <v>90</v>
      </c>
      <c r="B35" s="85" t="s">
        <v>73</v>
      </c>
      <c r="C35" s="86" t="s">
        <v>60</v>
      </c>
      <c r="D35" s="68">
        <f>Table32[[#This Row],[Residential CLM $ Collected]]+Table32[[#This Row],[C&amp;I CLM $ Collected]]</f>
        <v>88128.6</v>
      </c>
      <c r="E35" s="82">
        <f>Table3[[#This Row],[CLM $ Collected ]]/'1.) CLM Reference'!$B$4</f>
        <v>8.028450935838174E-4</v>
      </c>
      <c r="F35" s="68">
        <f>Table32[[#This Row],[Residential Incentive Disbursements]]+Table32[[#This Row],[C&amp;I Incentive Disbursements]]</f>
        <v>160</v>
      </c>
      <c r="G35" s="82">
        <f>Table3[[#This Row],[Incentive Disbursements]]/'1.) CLM Reference'!$B$5</f>
        <v>2.7678506730548441E-4</v>
      </c>
      <c r="H35" s="68">
        <v>0</v>
      </c>
      <c r="I35" s="87">
        <f>Table32[[#This Row],[Residential CLM $ Collected]]/'1.) CLM Reference'!$B$4</f>
        <v>0</v>
      </c>
      <c r="J35" s="88">
        <v>0</v>
      </c>
      <c r="K35" s="83">
        <f>Table32[[#This Row],[Residential Incentive Disbursements]]/'1.) CLM Reference'!$B$5</f>
        <v>0</v>
      </c>
      <c r="L35" s="88">
        <v>88128.6</v>
      </c>
      <c r="M35" s="96">
        <f>Table32[[#This Row],[CLM $ Collected ]]/'1.) CLM Reference'!$B$4</f>
        <v>2.7951031391497908E-3</v>
      </c>
      <c r="N35" s="88">
        <v>160</v>
      </c>
      <c r="O35" s="94">
        <f>Table3[[#This Row],[Incentive Disbursements]]/'1.) CLM Reference'!$B$5</f>
        <v>2.7678506730548441E-4</v>
      </c>
    </row>
    <row r="36" spans="1:15">
      <c r="A36" s="84" t="s">
        <v>91</v>
      </c>
      <c r="B36" s="85" t="s">
        <v>73</v>
      </c>
      <c r="C36" s="86" t="s">
        <v>76</v>
      </c>
      <c r="D36" s="68">
        <f>Table32[[#This Row],[Residential CLM $ Collected]]+Table32[[#This Row],[C&amp;I CLM $ Collected]]</f>
        <v>7779.84</v>
      </c>
      <c r="E36" s="82">
        <f>Table3[[#This Row],[CLM $ Collected ]]/'1.) CLM Reference'!$B$4</f>
        <v>4.9096657151071006E-7</v>
      </c>
      <c r="F36" s="68">
        <f>Table32[[#This Row],[Residential Incentive Disbursements]]+Table32[[#This Row],[C&amp;I Incentive Disbursements]]</f>
        <v>0</v>
      </c>
      <c r="G36" s="82">
        <f>Table3[[#This Row],[Incentive Disbursements]]/'1.) CLM Reference'!$B$5</f>
        <v>0</v>
      </c>
      <c r="H36" s="68">
        <v>0</v>
      </c>
      <c r="I36" s="87">
        <f>Table32[[#This Row],[Residential CLM $ Collected]]/'1.) CLM Reference'!$B$4</f>
        <v>0</v>
      </c>
      <c r="J36" s="88">
        <v>0</v>
      </c>
      <c r="K36" s="83">
        <f>Table32[[#This Row],[Residential Incentive Disbursements]]/'1.) CLM Reference'!$B$5</f>
        <v>0</v>
      </c>
      <c r="L36" s="88">
        <v>7779.84</v>
      </c>
      <c r="M36" s="96">
        <f>Table32[[#This Row],[CLM $ Collected ]]/'1.) CLM Reference'!$B$4</f>
        <v>2.4674685863707252E-4</v>
      </c>
      <c r="N36" s="88">
        <v>0</v>
      </c>
      <c r="O36" s="94">
        <f>Table3[[#This Row],[Incentive Disbursements]]/'1.) CLM Reference'!$B$5</f>
        <v>0</v>
      </c>
    </row>
    <row r="37" spans="1:15">
      <c r="A37" s="84" t="s">
        <v>92</v>
      </c>
      <c r="B37" s="85" t="s">
        <v>73</v>
      </c>
      <c r="C37" s="86" t="s">
        <v>60</v>
      </c>
      <c r="D37" s="68">
        <f>Table32[[#This Row],[Residential CLM $ Collected]]+Table32[[#This Row],[C&amp;I CLM $ Collected]]</f>
        <v>7830</v>
      </c>
      <c r="E37" s="82">
        <f>Table3[[#This Row],[CLM $ Collected ]]/'1.) CLM Reference'!$B$4</f>
        <v>7.632798483192802E-5</v>
      </c>
      <c r="F37" s="68">
        <f>Table32[[#This Row],[Residential Incentive Disbursements]]+Table32[[#This Row],[C&amp;I Incentive Disbursements]]</f>
        <v>0</v>
      </c>
      <c r="G37" s="82">
        <f>Table3[[#This Row],[Incentive Disbursements]]/'1.) CLM Reference'!$B$5</f>
        <v>0</v>
      </c>
      <c r="H37" s="68">
        <v>0</v>
      </c>
      <c r="I37" s="87">
        <f>Table32[[#This Row],[Residential CLM $ Collected]]/'1.) CLM Reference'!$B$4</f>
        <v>0</v>
      </c>
      <c r="J37" s="88">
        <v>0</v>
      </c>
      <c r="K37" s="83">
        <f>Table32[[#This Row],[Residential Incentive Disbursements]]/'1.) CLM Reference'!$B$5</f>
        <v>0</v>
      </c>
      <c r="L37" s="88">
        <v>7830</v>
      </c>
      <c r="M37" s="96">
        <f>Table32[[#This Row],[CLM $ Collected ]]/'1.) CLM Reference'!$B$4</f>
        <v>2.4833774256646378E-4</v>
      </c>
      <c r="N37" s="88">
        <v>0</v>
      </c>
      <c r="O37" s="94">
        <f>Table3[[#This Row],[Incentive Disbursements]]/'1.) CLM Reference'!$B$5</f>
        <v>0</v>
      </c>
    </row>
    <row r="38" spans="1:15">
      <c r="A38" s="84" t="s">
        <v>93</v>
      </c>
      <c r="B38" s="85" t="s">
        <v>73</v>
      </c>
      <c r="C38" s="86" t="s">
        <v>60</v>
      </c>
      <c r="D38" s="68">
        <f>Table32[[#This Row],[Residential CLM $ Collected]]+Table32[[#This Row],[C&amp;I CLM $ Collected]]</f>
        <v>5213.76</v>
      </c>
      <c r="E38" s="82">
        <f>Table3[[#This Row],[CLM $ Collected ]]/'1.) CLM Reference'!$B$4</f>
        <v>9.8883560018492257E-4</v>
      </c>
      <c r="F38" s="68">
        <f>Table32[[#This Row],[Residential Incentive Disbursements]]+Table32[[#This Row],[C&amp;I Incentive Disbursements]]</f>
        <v>0</v>
      </c>
      <c r="G38" s="82">
        <f>Table3[[#This Row],[Incentive Disbursements]]/'1.) CLM Reference'!$B$5</f>
        <v>1.3263776020258136E-5</v>
      </c>
      <c r="H38" s="68">
        <v>0</v>
      </c>
      <c r="I38" s="87">
        <f>Table32[[#This Row],[Residential CLM $ Collected]]/'1.) CLM Reference'!$B$4</f>
        <v>0</v>
      </c>
      <c r="J38" s="88">
        <v>0</v>
      </c>
      <c r="K38" s="83">
        <f>Table32[[#This Row],[Residential Incentive Disbursements]]/'1.) CLM Reference'!$B$5</f>
        <v>0</v>
      </c>
      <c r="L38" s="88">
        <v>5213.76</v>
      </c>
      <c r="M38" s="96">
        <f>Table32[[#This Row],[CLM $ Collected ]]/'1.) CLM Reference'!$B$4</f>
        <v>1.65360586038739E-4</v>
      </c>
      <c r="N38" s="88">
        <v>0</v>
      </c>
      <c r="O38" s="94">
        <f>Table3[[#This Row],[Incentive Disbursements]]/'1.) CLM Reference'!$B$5</f>
        <v>1.3263776020258136E-5</v>
      </c>
    </row>
    <row r="39" spans="1:15">
      <c r="A39" s="84" t="s">
        <v>94</v>
      </c>
      <c r="B39" s="85" t="s">
        <v>73</v>
      </c>
      <c r="C39" s="86" t="s">
        <v>60</v>
      </c>
      <c r="D39" s="68">
        <f>Table32[[#This Row],[Residential CLM $ Collected]]+Table32[[#This Row],[C&amp;I CLM $ Collected]]</f>
        <v>3065.04</v>
      </c>
      <c r="E39" s="82">
        <f>Table3[[#This Row],[CLM $ Collected ]]/'1.) CLM Reference'!$B$4</f>
        <v>3.5659587158457534E-5</v>
      </c>
      <c r="F39" s="68">
        <f>Table32[[#This Row],[Residential Incentive Disbursements]]+Table32[[#This Row],[C&amp;I Incentive Disbursements]]</f>
        <v>0</v>
      </c>
      <c r="G39" s="82">
        <f>Table3[[#This Row],[Incentive Disbursements]]/'1.) CLM Reference'!$B$5</f>
        <v>0</v>
      </c>
      <c r="H39" s="68">
        <v>0</v>
      </c>
      <c r="I39" s="87">
        <f>Table32[[#This Row],[Residential CLM $ Collected]]/'1.) CLM Reference'!$B$4</f>
        <v>0</v>
      </c>
      <c r="J39" s="88">
        <v>0</v>
      </c>
      <c r="K39" s="83">
        <f>Table32[[#This Row],[Residential Incentive Disbursements]]/'1.) CLM Reference'!$B$5</f>
        <v>0</v>
      </c>
      <c r="L39" s="88">
        <v>3065.04</v>
      </c>
      <c r="M39" s="96">
        <f>Table32[[#This Row],[CLM $ Collected ]]/'1.) CLM Reference'!$B$4</f>
        <v>9.7211381159120584E-5</v>
      </c>
      <c r="N39" s="88">
        <v>0</v>
      </c>
      <c r="O39" s="94">
        <f>Table3[[#This Row],[Incentive Disbursements]]/'1.) CLM Reference'!$B$5</f>
        <v>0</v>
      </c>
    </row>
    <row r="40" spans="1:15">
      <c r="A40" s="84" t="s">
        <v>95</v>
      </c>
      <c r="B40" s="85" t="s">
        <v>73</v>
      </c>
      <c r="C40" s="86" t="s">
        <v>60</v>
      </c>
      <c r="D40" s="68">
        <f>Table32[[#This Row],[Residential CLM $ Collected]]+Table32[[#This Row],[C&amp;I CLM $ Collected]]</f>
        <v>26771.759999999998</v>
      </c>
      <c r="E40" s="82">
        <f>Table3[[#This Row],[CLM $ Collected ]]/'1.) CLM Reference'!$B$4</f>
        <v>4.7766851356479756E-3</v>
      </c>
      <c r="F40" s="68">
        <f>Table32[[#This Row],[Residential Incentive Disbursements]]+Table32[[#This Row],[C&amp;I Incentive Disbursements]]</f>
        <v>0</v>
      </c>
      <c r="G40" s="82">
        <f>Table3[[#This Row],[Incentive Disbursements]]/'1.) CLM Reference'!$B$5</f>
        <v>1.7014737771934515E-3</v>
      </c>
      <c r="H40" s="68">
        <v>0</v>
      </c>
      <c r="I40" s="87">
        <f>Table32[[#This Row],[Residential CLM $ Collected]]/'1.) CLM Reference'!$B$4</f>
        <v>0</v>
      </c>
      <c r="J40" s="88">
        <v>0</v>
      </c>
      <c r="K40" s="83">
        <f>Table32[[#This Row],[Residential Incentive Disbursements]]/'1.) CLM Reference'!$B$5</f>
        <v>0</v>
      </c>
      <c r="L40" s="88">
        <v>26771.759999999998</v>
      </c>
      <c r="M40" s="96">
        <f>Table32[[#This Row],[CLM $ Collected ]]/'1.) CLM Reference'!$B$4</f>
        <v>8.4909814085966189E-4</v>
      </c>
      <c r="N40" s="88">
        <v>0</v>
      </c>
      <c r="O40" s="94">
        <f>Table3[[#This Row],[Incentive Disbursements]]/'1.) CLM Reference'!$B$5</f>
        <v>1.7014737771934515E-3</v>
      </c>
    </row>
    <row r="41" spans="1:15">
      <c r="A41" s="84" t="s">
        <v>96</v>
      </c>
      <c r="B41" s="85" t="s">
        <v>73</v>
      </c>
      <c r="C41" s="86" t="s">
        <v>60</v>
      </c>
      <c r="D41" s="68">
        <f>Table32[[#This Row],[Residential CLM $ Collected]]+Table32[[#This Row],[C&amp;I CLM $ Collected]]</f>
        <v>3977.28</v>
      </c>
      <c r="E41" s="82">
        <f>Table3[[#This Row],[CLM $ Collected ]]/'1.) CLM Reference'!$B$4</f>
        <v>1.4493599606965198E-3</v>
      </c>
      <c r="F41" s="68">
        <f>Table32[[#This Row],[Residential Incentive Disbursements]]+Table32[[#This Row],[C&amp;I Incentive Disbursements]]</f>
        <v>0</v>
      </c>
      <c r="G41" s="82">
        <f>Table3[[#This Row],[Incentive Disbursements]]/'1.) CLM Reference'!$B$5</f>
        <v>7.2834046882441479E-4</v>
      </c>
      <c r="H41" s="68">
        <v>0</v>
      </c>
      <c r="I41" s="87">
        <f>Table32[[#This Row],[Residential CLM $ Collected]]/'1.) CLM Reference'!$B$4</f>
        <v>0</v>
      </c>
      <c r="J41" s="88">
        <v>0</v>
      </c>
      <c r="K41" s="83">
        <f>Table32[[#This Row],[Residential Incentive Disbursements]]/'1.) CLM Reference'!$B$5</f>
        <v>0</v>
      </c>
      <c r="L41" s="88">
        <v>3977.28</v>
      </c>
      <c r="M41" s="96">
        <f>Table32[[#This Row],[CLM $ Collected ]]/'1.) CLM Reference'!$B$4</f>
        <v>1.2614415539651918E-4</v>
      </c>
      <c r="N41" s="88">
        <v>0</v>
      </c>
      <c r="O41" s="94">
        <f>Table3[[#This Row],[Incentive Disbursements]]/'1.) CLM Reference'!$B$5</f>
        <v>7.2834046882441479E-4</v>
      </c>
    </row>
    <row r="42" spans="1:15">
      <c r="A42" s="84" t="s">
        <v>97</v>
      </c>
      <c r="B42" s="85" t="s">
        <v>73</v>
      </c>
      <c r="C42" s="86" t="s">
        <v>60</v>
      </c>
      <c r="D42" s="68">
        <f>Table32[[#This Row],[Residential CLM $ Collected]]+Table32[[#This Row],[C&amp;I CLM $ Collected]]</f>
        <v>1952.64</v>
      </c>
      <c r="E42" s="82">
        <f>Table3[[#This Row],[CLM $ Collected ]]/'1.) CLM Reference'!$B$4</f>
        <v>2.1951052614194002E-3</v>
      </c>
      <c r="F42" s="68">
        <f>Table32[[#This Row],[Residential Incentive Disbursements]]+Table32[[#This Row],[C&amp;I Incentive Disbursements]]</f>
        <v>0</v>
      </c>
      <c r="G42" s="82">
        <f>Table3[[#This Row],[Incentive Disbursements]]/'1.) CLM Reference'!$B$5</f>
        <v>1.4394581139690389E-3</v>
      </c>
      <c r="H42" s="68">
        <v>0</v>
      </c>
      <c r="I42" s="87">
        <f>Table32[[#This Row],[Residential CLM $ Collected]]/'1.) CLM Reference'!$B$4</f>
        <v>0</v>
      </c>
      <c r="J42" s="88">
        <v>0</v>
      </c>
      <c r="K42" s="83">
        <f>Table32[[#This Row],[Residential Incentive Disbursements]]/'1.) CLM Reference'!$B$5</f>
        <v>0</v>
      </c>
      <c r="L42" s="88">
        <v>1952.64</v>
      </c>
      <c r="M42" s="96">
        <f>Table32[[#This Row],[CLM $ Collected ]]/'1.) CLM Reference'!$B$4</f>
        <v>6.1930294973816082E-5</v>
      </c>
      <c r="N42" s="88">
        <v>0</v>
      </c>
      <c r="O42" s="94">
        <f>Table3[[#This Row],[Incentive Disbursements]]/'1.) CLM Reference'!$B$5</f>
        <v>1.4394581139690389E-3</v>
      </c>
    </row>
    <row r="43" spans="1:15">
      <c r="A43" s="84" t="s">
        <v>98</v>
      </c>
      <c r="B43" s="85" t="s">
        <v>73</v>
      </c>
      <c r="C43" s="86" t="s">
        <v>60</v>
      </c>
      <c r="D43" s="68">
        <f>Table32[[#This Row],[Residential CLM $ Collected]]+Table32[[#This Row],[C&amp;I CLM $ Collected]]</f>
        <v>39706.559999999998</v>
      </c>
      <c r="E43" s="82">
        <f>Table3[[#This Row],[CLM $ Collected ]]/'1.) CLM Reference'!$B$4</f>
        <v>2.3645977688407792E-3</v>
      </c>
      <c r="F43" s="68">
        <f>Table32[[#This Row],[Residential Incentive Disbursements]]+Table32[[#This Row],[C&amp;I Incentive Disbursements]]</f>
        <v>4936</v>
      </c>
      <c r="G43" s="82">
        <f>Table3[[#This Row],[Incentive Disbursements]]/'1.) CLM Reference'!$B$5</f>
        <v>8.0314589178849571E-4</v>
      </c>
      <c r="H43" s="68">
        <v>0</v>
      </c>
      <c r="I43" s="87">
        <f>Table32[[#This Row],[Residential CLM $ Collected]]/'1.) CLM Reference'!$B$4</f>
        <v>0</v>
      </c>
      <c r="J43" s="88">
        <v>0</v>
      </c>
      <c r="K43" s="83">
        <f>Table32[[#This Row],[Residential Incentive Disbursements]]/'1.) CLM Reference'!$B$5</f>
        <v>0</v>
      </c>
      <c r="L43" s="88">
        <v>39706.559999999998</v>
      </c>
      <c r="M43" s="96">
        <f>Table32[[#This Row],[CLM $ Collected ]]/'1.) CLM Reference'!$B$4</f>
        <v>1.2593406737522155E-3</v>
      </c>
      <c r="N43" s="88">
        <v>4936</v>
      </c>
      <c r="O43" s="94">
        <f>Table3[[#This Row],[Incentive Disbursements]]/'1.) CLM Reference'!$B$5</f>
        <v>8.0314589178849571E-4</v>
      </c>
    </row>
    <row r="44" spans="1:15">
      <c r="A44" s="84" t="s">
        <v>99</v>
      </c>
      <c r="B44" s="85" t="s">
        <v>73</v>
      </c>
      <c r="C44" s="86" t="s">
        <v>60</v>
      </c>
      <c r="D44" s="68">
        <f>Table32[[#This Row],[Residential CLM $ Collected]]+Table32[[#This Row],[C&amp;I CLM $ Collected]]</f>
        <v>15545.28</v>
      </c>
      <c r="E44" s="82">
        <f>Table3[[#This Row],[CLM $ Collected ]]/'1.) CLM Reference'!$B$4</f>
        <v>2.3917154891405544E-3</v>
      </c>
      <c r="F44" s="68">
        <f>Table32[[#This Row],[Residential Incentive Disbursements]]+Table32[[#This Row],[C&amp;I Incentive Disbursements]]</f>
        <v>0</v>
      </c>
      <c r="G44" s="82">
        <f>Table3[[#This Row],[Incentive Disbursements]]/'1.) CLM Reference'!$B$5</f>
        <v>2.5948463158772385E-3</v>
      </c>
      <c r="H44" s="68">
        <v>0</v>
      </c>
      <c r="I44" s="87">
        <f>Table32[[#This Row],[Residential CLM $ Collected]]/'1.) CLM Reference'!$B$4</f>
        <v>0</v>
      </c>
      <c r="J44" s="88">
        <v>0</v>
      </c>
      <c r="K44" s="83">
        <f>Table32[[#This Row],[Residential Incentive Disbursements]]/'1.) CLM Reference'!$B$5</f>
        <v>0</v>
      </c>
      <c r="L44" s="88">
        <v>15545.28</v>
      </c>
      <c r="M44" s="96">
        <f>Table32[[#This Row],[CLM $ Collected ]]/'1.) CLM Reference'!$B$4</f>
        <v>4.9303700418436758E-4</v>
      </c>
      <c r="N44" s="88">
        <v>0</v>
      </c>
      <c r="O44" s="94">
        <f>Table3[[#This Row],[Incentive Disbursements]]/'1.) CLM Reference'!$B$5</f>
        <v>2.5948463158772385E-3</v>
      </c>
    </row>
    <row r="45" spans="1:15">
      <c r="A45" s="84" t="s">
        <v>100</v>
      </c>
      <c r="B45" s="85" t="s">
        <v>73</v>
      </c>
      <c r="C45" s="86" t="s">
        <v>76</v>
      </c>
      <c r="D45" s="68">
        <f>Table32[[#This Row],[Residential CLM $ Collected]]+Table32[[#This Row],[C&amp;I CLM $ Collected]]</f>
        <v>33276.959999999999</v>
      </c>
      <c r="E45" s="82">
        <f>Table3[[#This Row],[CLM $ Collected ]]/'1.) CLM Reference'!$B$4</f>
        <v>1.8483075982846364E-3</v>
      </c>
      <c r="F45" s="68">
        <f>Table32[[#This Row],[Residential Incentive Disbursements]]+Table32[[#This Row],[C&amp;I Incentive Disbursements]]</f>
        <v>-1266</v>
      </c>
      <c r="G45" s="82">
        <f>Table3[[#This Row],[Incentive Disbursements]]/'1.) CLM Reference'!$B$5</f>
        <v>3.4091694022354909E-6</v>
      </c>
      <c r="H45" s="68">
        <v>0</v>
      </c>
      <c r="I45" s="87">
        <f>Table32[[#This Row],[Residential CLM $ Collected]]/'1.) CLM Reference'!$B$4</f>
        <v>0</v>
      </c>
      <c r="J45" s="88">
        <v>0</v>
      </c>
      <c r="K45" s="83">
        <f>Table32[[#This Row],[Residential Incentive Disbursements]]/'1.) CLM Reference'!$B$5</f>
        <v>0</v>
      </c>
      <c r="L45" s="88">
        <v>33276.959999999999</v>
      </c>
      <c r="M45" s="96">
        <f>Table32[[#This Row],[CLM $ Collected ]]/'1.) CLM Reference'!$B$4</f>
        <v>1.0554182791666044E-3</v>
      </c>
      <c r="N45" s="88">
        <v>-1266</v>
      </c>
      <c r="O45" s="94">
        <f>Table3[[#This Row],[Incentive Disbursements]]/'1.) CLM Reference'!$B$5</f>
        <v>3.4091694022354909E-6</v>
      </c>
    </row>
    <row r="46" spans="1:15">
      <c r="A46" s="80" t="s">
        <v>101</v>
      </c>
      <c r="B46" s="81" t="s">
        <v>73</v>
      </c>
      <c r="C46" s="45" t="s">
        <v>76</v>
      </c>
      <c r="D46" s="68">
        <f>Table32[[#This Row],[Residential CLM $ Collected]]+Table32[[#This Row],[C&amp;I CLM $ Collected]]</f>
        <v>9865.92</v>
      </c>
      <c r="E46" s="82">
        <f>Table3[[#This Row],[CLM $ Collected ]]/'1.) CLM Reference'!$B$4</f>
        <v>2.4425678275275778E-3</v>
      </c>
      <c r="F46" s="68">
        <f>Table32[[#This Row],[Residential Incentive Disbursements]]+Table32[[#This Row],[C&amp;I Incentive Disbursements]]</f>
        <v>0</v>
      </c>
      <c r="G46" s="82">
        <f>Table3[[#This Row],[Incentive Disbursements]]/'1.) CLM Reference'!$B$5</f>
        <v>2.1577078809622706E-3</v>
      </c>
      <c r="H46" s="68">
        <v>0</v>
      </c>
      <c r="I46" s="83">
        <f>Table3[[#This Row],[CLM $ Collected ]]/'1.) CLM Reference'!$B$4</f>
        <v>2.4425678275275778E-3</v>
      </c>
      <c r="J46" s="68">
        <v>0</v>
      </c>
      <c r="K46" s="83">
        <f>Table3[[#This Row],[Incentive Disbursements]]/'1.) CLM Reference'!$B$5</f>
        <v>2.1577078809622706E-3</v>
      </c>
      <c r="L46" s="68">
        <v>9865.92</v>
      </c>
      <c r="M46" s="96">
        <f>Table32[[#This Row],[CLM $ Collected ]]/'1.) CLM Reference'!$B$4</f>
        <v>3.129093615761592E-4</v>
      </c>
      <c r="N46" s="68">
        <v>0</v>
      </c>
      <c r="O46" s="94">
        <f>Table3[[#This Row],[Incentive Disbursements]]/'1.) CLM Reference'!$B$5</f>
        <v>2.1577078809622706E-3</v>
      </c>
    </row>
    <row r="47" spans="1:15">
      <c r="A47" s="80" t="s">
        <v>102</v>
      </c>
      <c r="B47" s="81" t="s">
        <v>73</v>
      </c>
      <c r="C47" s="45" t="s">
        <v>76</v>
      </c>
      <c r="D47" s="68">
        <f>Table32[[#This Row],[Residential CLM $ Collected]]+Table32[[#This Row],[C&amp;I CLM $ Collected]]</f>
        <v>10642.8</v>
      </c>
      <c r="E47" s="82">
        <f>Table3[[#This Row],[CLM $ Collected ]]/'1.) CLM Reference'!$B$4</f>
        <v>1.0942242389193869E-3</v>
      </c>
      <c r="F47" s="68">
        <f>Table32[[#This Row],[Residential Incentive Disbursements]]+Table32[[#This Row],[C&amp;I Incentive Disbursements]]</f>
        <v>0</v>
      </c>
      <c r="G47" s="82">
        <f>Table3[[#This Row],[Incentive Disbursements]]/'1.) CLM Reference'!$B$5</f>
        <v>2.1277938974212677E-4</v>
      </c>
      <c r="H47" s="68">
        <v>0</v>
      </c>
      <c r="I47" s="83">
        <f>Table3[[#This Row],[CLM $ Collected ]]/'1.) CLM Reference'!$B$4</f>
        <v>1.0942242389193869E-3</v>
      </c>
      <c r="J47" s="68">
        <v>0</v>
      </c>
      <c r="K47" s="83">
        <f>Table3[[#This Row],[Incentive Disbursements]]/'1.) CLM Reference'!$B$5</f>
        <v>2.1277938974212677E-4</v>
      </c>
      <c r="L47" s="68">
        <v>10642.8</v>
      </c>
      <c r="M47" s="96">
        <f>Table32[[#This Row],[CLM $ Collected ]]/'1.) CLM Reference'!$B$4</f>
        <v>3.3754903276965014E-4</v>
      </c>
      <c r="N47" s="68">
        <v>0</v>
      </c>
      <c r="O47" s="94">
        <f>Table3[[#This Row],[Incentive Disbursements]]/'1.) CLM Reference'!$B$5</f>
        <v>2.1277938974212677E-4</v>
      </c>
    </row>
    <row r="48" spans="1:15">
      <c r="A48" s="80" t="s">
        <v>103</v>
      </c>
      <c r="B48" s="81" t="s">
        <v>73</v>
      </c>
      <c r="C48" s="45" t="s">
        <v>76</v>
      </c>
      <c r="D48" s="68">
        <f>Table32[[#This Row],[Residential CLM $ Collected]]+Table32[[#This Row],[C&amp;I CLM $ Collected]]</f>
        <v>2433.6</v>
      </c>
      <c r="E48" s="82">
        <f>Table3[[#This Row],[CLM $ Collected ]]/'1.) CLM Reference'!$B$4</f>
        <v>2.5162270855382403E-3</v>
      </c>
      <c r="F48" s="68">
        <f>Table32[[#This Row],[Residential Incentive Disbursements]]+Table32[[#This Row],[C&amp;I Incentive Disbursements]]</f>
        <v>0</v>
      </c>
      <c r="G48" s="82">
        <f>Table3[[#This Row],[Incentive Disbursements]]/'1.) CLM Reference'!$B$5</f>
        <v>1.1349525127112732E-3</v>
      </c>
      <c r="H48" s="68">
        <v>0</v>
      </c>
      <c r="I48" s="83">
        <f>Table3[[#This Row],[CLM $ Collected ]]/'1.) CLM Reference'!$B$4</f>
        <v>2.5162270855382403E-3</v>
      </c>
      <c r="J48" s="68">
        <v>0</v>
      </c>
      <c r="K48" s="83">
        <f>Table3[[#This Row],[Incentive Disbursements]]/'1.) CLM Reference'!$B$5</f>
        <v>1.1349525127112732E-3</v>
      </c>
      <c r="L48" s="68">
        <v>2433.6</v>
      </c>
      <c r="M48" s="96">
        <f>Table32[[#This Row],[CLM $ Collected ]]/'1.) CLM Reference'!$B$4</f>
        <v>7.7184512172381382E-5</v>
      </c>
      <c r="N48" s="68">
        <v>0</v>
      </c>
      <c r="O48" s="94">
        <f>Table3[[#This Row],[Incentive Disbursements]]/'1.) CLM Reference'!$B$5</f>
        <v>1.1349525127112732E-3</v>
      </c>
    </row>
    <row r="49" spans="1:15">
      <c r="A49" s="80" t="s">
        <v>104</v>
      </c>
      <c r="B49" s="81" t="s">
        <v>73</v>
      </c>
      <c r="C49" s="45" t="s">
        <v>76</v>
      </c>
      <c r="D49" s="68">
        <f>Table32[[#This Row],[Residential CLM $ Collected]]+Table32[[#This Row],[C&amp;I CLM $ Collected]]</f>
        <v>6153.6</v>
      </c>
      <c r="E49" s="82">
        <f>Table3[[#This Row],[CLM $ Collected ]]/'1.) CLM Reference'!$B$4</f>
        <v>1.9426257020200175E-3</v>
      </c>
      <c r="F49" s="68">
        <f>Table32[[#This Row],[Residential Incentive Disbursements]]+Table32[[#This Row],[C&amp;I Incentive Disbursements]]</f>
        <v>46811</v>
      </c>
      <c r="G49" s="82">
        <f>Table3[[#This Row],[Incentive Disbursements]]/'1.) CLM Reference'!$B$5</f>
        <v>7.0648896627858321E-4</v>
      </c>
      <c r="H49" s="68">
        <v>0</v>
      </c>
      <c r="I49" s="83">
        <f>Table3[[#This Row],[CLM $ Collected ]]/'1.) CLM Reference'!$B$4</f>
        <v>1.9426257020200175E-3</v>
      </c>
      <c r="J49" s="68">
        <v>0</v>
      </c>
      <c r="K49" s="83">
        <f>Table3[[#This Row],[Incentive Disbursements]]/'1.) CLM Reference'!$B$5</f>
        <v>7.0648896627858321E-4</v>
      </c>
      <c r="L49" s="68">
        <v>6153.6</v>
      </c>
      <c r="M49" s="96">
        <f>Table32[[#This Row],[CLM $ Collected ]]/'1.) CLM Reference'!$B$4</f>
        <v>1.9516872703154427E-4</v>
      </c>
      <c r="N49" s="68">
        <v>46811</v>
      </c>
      <c r="O49" s="94">
        <f>Table3[[#This Row],[Incentive Disbursements]]/'1.) CLM Reference'!$B$5</f>
        <v>7.0648896627858321E-4</v>
      </c>
    </row>
    <row r="50" spans="1:15">
      <c r="A50" s="80" t="s">
        <v>105</v>
      </c>
      <c r="B50" s="81" t="s">
        <v>73</v>
      </c>
      <c r="C50" s="45" t="s">
        <v>76</v>
      </c>
      <c r="D50" s="68">
        <f>Table32[[#This Row],[Residential CLM $ Collected]]+Table32[[#This Row],[C&amp;I CLM $ Collected]]</f>
        <v>200907.6</v>
      </c>
      <c r="E50" s="82">
        <f>Table3[[#This Row],[CLM $ Collected ]]/'1.) CLM Reference'!$B$4</f>
        <v>5.1941077692031924E-3</v>
      </c>
      <c r="F50" s="68">
        <f>Table32[[#This Row],[Residential Incentive Disbursements]]+Table32[[#This Row],[C&amp;I Incentive Disbursements]]</f>
        <v>2640</v>
      </c>
      <c r="G50" s="82">
        <f>Table3[[#This Row],[Incentive Disbursements]]/'1.) CLM Reference'!$B$5</f>
        <v>2.777759092707006E-3</v>
      </c>
      <c r="H50" s="68">
        <v>0</v>
      </c>
      <c r="I50" s="83">
        <f>Table3[[#This Row],[CLM $ Collected ]]/'1.) CLM Reference'!$B$4</f>
        <v>5.1941077692031924E-3</v>
      </c>
      <c r="J50" s="68">
        <v>0</v>
      </c>
      <c r="K50" s="83">
        <f>Table3[[#This Row],[Incentive Disbursements]]/'1.) CLM Reference'!$B$5</f>
        <v>2.777759092707006E-3</v>
      </c>
      <c r="L50" s="68">
        <v>200907.6</v>
      </c>
      <c r="M50" s="96">
        <f>Table32[[#This Row],[CLM $ Collected ]]/'1.) CLM Reference'!$B$4</f>
        <v>6.3720229691502017E-3</v>
      </c>
      <c r="N50" s="68">
        <v>2640</v>
      </c>
      <c r="O50" s="94">
        <f>Table3[[#This Row],[Incentive Disbursements]]/'1.) CLM Reference'!$B$5</f>
        <v>2.777759092707006E-3</v>
      </c>
    </row>
    <row r="51" spans="1:15">
      <c r="A51" s="80" t="s">
        <v>106</v>
      </c>
      <c r="B51" s="81" t="s">
        <v>73</v>
      </c>
      <c r="C51" s="45" t="s">
        <v>76</v>
      </c>
      <c r="D51" s="68">
        <f>Table32[[#This Row],[Residential CLM $ Collected]]+Table32[[#This Row],[C&amp;I CLM $ Collected]]</f>
        <v>47679</v>
      </c>
      <c r="E51" s="82">
        <f>Table3[[#This Row],[CLM $ Collected ]]/'1.) CLM Reference'!$B$4</f>
        <v>2.4729301137359799E-5</v>
      </c>
      <c r="F51" s="68">
        <f>Table32[[#This Row],[Residential Incentive Disbursements]]+Table32[[#This Row],[C&amp;I Incentive Disbursements]]</f>
        <v>9525</v>
      </c>
      <c r="G51" s="82">
        <f>Table3[[#This Row],[Incentive Disbursements]]/'1.) CLM Reference'!$B$5</f>
        <v>0</v>
      </c>
      <c r="H51" s="68">
        <v>0</v>
      </c>
      <c r="I51" s="83">
        <f>Table3[[#This Row],[CLM $ Collected ]]/'1.) CLM Reference'!$B$4</f>
        <v>2.4729301137359799E-5</v>
      </c>
      <c r="J51" s="68">
        <v>0</v>
      </c>
      <c r="K51" s="83">
        <f>Table3[[#This Row],[Incentive Disbursements]]/'1.) CLM Reference'!$B$5</f>
        <v>0</v>
      </c>
      <c r="L51" s="68">
        <v>47679</v>
      </c>
      <c r="M51" s="96">
        <f>Table32[[#This Row],[CLM $ Collected ]]/'1.) CLM Reference'!$B$4</f>
        <v>1.512196069965061E-3</v>
      </c>
      <c r="N51" s="68">
        <v>9525</v>
      </c>
      <c r="O51" s="94">
        <f>Table3[[#This Row],[Incentive Disbursements]]/'1.) CLM Reference'!$B$5</f>
        <v>0</v>
      </c>
    </row>
    <row r="52" spans="1:15">
      <c r="A52" s="80" t="s">
        <v>107</v>
      </c>
      <c r="B52" s="81" t="s">
        <v>73</v>
      </c>
      <c r="C52" s="45" t="s">
        <v>76</v>
      </c>
      <c r="D52" s="68">
        <f>Table32[[#This Row],[Residential CLM $ Collected]]+Table32[[#This Row],[C&amp;I CLM $ Collected]]</f>
        <v>7229.04</v>
      </c>
      <c r="E52" s="82">
        <f>Table3[[#This Row],[CLM $ Collected ]]/'1.) CLM Reference'!$B$4</f>
        <v>1.7624742722717164E-3</v>
      </c>
      <c r="F52" s="68">
        <f>Table32[[#This Row],[Residential Incentive Disbursements]]+Table32[[#This Row],[C&amp;I Incentive Disbursements]]</f>
        <v>0</v>
      </c>
      <c r="G52" s="82">
        <f>Table3[[#This Row],[Incentive Disbursements]]/'1.) CLM Reference'!$B$5</f>
        <v>1.979096736178387E-3</v>
      </c>
      <c r="H52" s="68">
        <v>0</v>
      </c>
      <c r="I52" s="83">
        <f>Table3[[#This Row],[CLM $ Collected ]]/'1.) CLM Reference'!$B$4</f>
        <v>1.7624742722717164E-3</v>
      </c>
      <c r="J52" s="68">
        <v>0</v>
      </c>
      <c r="K52" s="83">
        <f>Table3[[#This Row],[Incentive Disbursements]]/'1.) CLM Reference'!$B$5</f>
        <v>1.979096736178387E-3</v>
      </c>
      <c r="L52" s="68">
        <v>7229.04</v>
      </c>
      <c r="M52" s="96">
        <f>Table32[[#This Row],[CLM $ Collected ]]/'1.) CLM Reference'!$B$4</f>
        <v>2.2927758295308677E-4</v>
      </c>
      <c r="N52" s="68">
        <v>0</v>
      </c>
      <c r="O52" s="94">
        <f>Table3[[#This Row],[Incentive Disbursements]]/'1.) CLM Reference'!$B$5</f>
        <v>1.979096736178387E-3</v>
      </c>
    </row>
    <row r="53" spans="1:15">
      <c r="A53" s="80" t="s">
        <v>108</v>
      </c>
      <c r="B53" s="81" t="s">
        <v>73</v>
      </c>
      <c r="C53" s="45" t="s">
        <v>76</v>
      </c>
      <c r="D53" s="68">
        <f>Table32[[#This Row],[Residential CLM $ Collected]]+Table32[[#This Row],[C&amp;I CLM $ Collected]]</f>
        <v>22489.08</v>
      </c>
      <c r="E53" s="82">
        <f>Table3[[#This Row],[CLM $ Collected ]]/'1.) CLM Reference'!$B$4</f>
        <v>5.2522005324401532E-8</v>
      </c>
      <c r="F53" s="68">
        <f>Table32[[#This Row],[Residential Incentive Disbursements]]+Table32[[#This Row],[C&amp;I Incentive Disbursements]]</f>
        <v>3750</v>
      </c>
      <c r="G53" s="82">
        <f>Table3[[#This Row],[Incentive Disbursements]]/'1.) CLM Reference'!$B$5</f>
        <v>0</v>
      </c>
      <c r="H53" s="68">
        <v>0</v>
      </c>
      <c r="I53" s="83">
        <f>Table3[[#This Row],[CLM $ Collected ]]/'1.) CLM Reference'!$B$4</f>
        <v>5.2522005324401532E-8</v>
      </c>
      <c r="J53" s="68">
        <v>0</v>
      </c>
      <c r="K53" s="83">
        <f>Table3[[#This Row],[Incentive Disbursements]]/'1.) CLM Reference'!$B$5</f>
        <v>0</v>
      </c>
      <c r="L53" s="68">
        <v>22489.08</v>
      </c>
      <c r="M53" s="96">
        <f>Table32[[#This Row],[CLM $ Collected ]]/'1.) CLM Reference'!$B$4</f>
        <v>7.1326786201744697E-4</v>
      </c>
      <c r="N53" s="68">
        <v>3750</v>
      </c>
      <c r="O53" s="94">
        <f>Table3[[#This Row],[Incentive Disbursements]]/'1.) CLM Reference'!$B$5</f>
        <v>0</v>
      </c>
    </row>
    <row r="54" spans="1:15">
      <c r="A54" s="80" t="s">
        <v>109</v>
      </c>
      <c r="B54" s="81" t="s">
        <v>73</v>
      </c>
      <c r="C54" s="45" t="s">
        <v>76</v>
      </c>
      <c r="D54" s="68">
        <f>Table32[[#This Row],[Residential CLM $ Collected]]+Table32[[#This Row],[C&amp;I CLM $ Collected]]</f>
        <v>75663.48</v>
      </c>
      <c r="E54" s="82">
        <f>Table3[[#This Row],[CLM $ Collected ]]/'1.) CLM Reference'!$B$4</f>
        <v>2.6467157242012662E-3</v>
      </c>
      <c r="F54" s="68">
        <f>Table32[[#This Row],[Residential Incentive Disbursements]]+Table32[[#This Row],[C&amp;I Incentive Disbursements]]</f>
        <v>9611.43</v>
      </c>
      <c r="G54" s="82">
        <f>Table3[[#This Row],[Incentive Disbursements]]/'1.) CLM Reference'!$B$5</f>
        <v>1.1843206660237032E-3</v>
      </c>
      <c r="H54" s="68">
        <v>0</v>
      </c>
      <c r="I54" s="83">
        <f>Table3[[#This Row],[CLM $ Collected ]]/'1.) CLM Reference'!$B$4</f>
        <v>2.6467157242012662E-3</v>
      </c>
      <c r="J54" s="68">
        <v>0</v>
      </c>
      <c r="K54" s="83">
        <f>Table3[[#This Row],[Incentive Disbursements]]/'1.) CLM Reference'!$B$5</f>
        <v>1.1843206660237032E-3</v>
      </c>
      <c r="L54" s="68">
        <v>75663.48</v>
      </c>
      <c r="M54" s="96">
        <f>Table32[[#This Row],[CLM $ Collected ]]/'1.) CLM Reference'!$B$4</f>
        <v>2.3997570648688097E-3</v>
      </c>
      <c r="N54" s="68">
        <v>9611.43</v>
      </c>
      <c r="O54" s="94">
        <f>Table3[[#This Row],[Incentive Disbursements]]/'1.) CLM Reference'!$B$5</f>
        <v>1.1843206660237032E-3</v>
      </c>
    </row>
    <row r="55" spans="1:15">
      <c r="A55" s="80" t="s">
        <v>110</v>
      </c>
      <c r="B55" s="81" t="s">
        <v>73</v>
      </c>
      <c r="C55" s="45" t="s">
        <v>76</v>
      </c>
      <c r="D55" s="68">
        <f>Table32[[#This Row],[Residential CLM $ Collected]]+Table32[[#This Row],[C&amp;I CLM $ Collected]]</f>
        <v>68277.149999999994</v>
      </c>
      <c r="E55" s="82">
        <f>Table3[[#This Row],[CLM $ Collected ]]/'1.) CLM Reference'!$B$4</f>
        <v>1.6813332926620176E-3</v>
      </c>
      <c r="F55" s="68">
        <f>Table32[[#This Row],[Residential Incentive Disbursements]]+Table32[[#This Row],[C&amp;I Incentive Disbursements]]</f>
        <v>143354</v>
      </c>
      <c r="G55" s="82">
        <f>Table3[[#This Row],[Incentive Disbursements]]/'1.) CLM Reference'!$B$5</f>
        <v>1.6954073050068144E-3</v>
      </c>
      <c r="H55" s="68">
        <v>0</v>
      </c>
      <c r="I55" s="83">
        <f>Table3[[#This Row],[CLM $ Collected ]]/'1.) CLM Reference'!$B$4</f>
        <v>1.6813332926620176E-3</v>
      </c>
      <c r="J55" s="68">
        <v>0</v>
      </c>
      <c r="K55" s="83">
        <f>Table3[[#This Row],[Incentive Disbursements]]/'1.) CLM Reference'!$B$5</f>
        <v>1.6954073050068144E-3</v>
      </c>
      <c r="L55" s="68">
        <v>68277.149999999994</v>
      </c>
      <c r="M55" s="96">
        <f>Table32[[#This Row],[CLM $ Collected ]]/'1.) CLM Reference'!$B$4</f>
        <v>2.1654908428955085E-3</v>
      </c>
      <c r="N55" s="68">
        <v>143354</v>
      </c>
      <c r="O55" s="94">
        <f>Table3[[#This Row],[Incentive Disbursements]]/'1.) CLM Reference'!$B$5</f>
        <v>1.6954073050068144E-3</v>
      </c>
    </row>
    <row r="56" spans="1:15">
      <c r="A56" s="80" t="s">
        <v>111</v>
      </c>
      <c r="B56" s="81" t="s">
        <v>112</v>
      </c>
      <c r="C56" s="45" t="s">
        <v>60</v>
      </c>
      <c r="D56" s="68">
        <f>Table32[[#This Row],[Residential CLM $ Collected]]+Table32[[#This Row],[C&amp;I CLM $ Collected]]</f>
        <v>25780.799999999999</v>
      </c>
      <c r="E56" s="82">
        <f>Table3[[#This Row],[CLM $ Collected ]]/'1.) CLM Reference'!$B$4</f>
        <v>3.5974759152799301E-3</v>
      </c>
      <c r="F56" s="68">
        <f>Table32[[#This Row],[Residential Incentive Disbursements]]+Table32[[#This Row],[C&amp;I Incentive Disbursements]]</f>
        <v>560</v>
      </c>
      <c r="G56" s="82">
        <f>Table3[[#This Row],[Incentive Disbursements]]/'1.) CLM Reference'!$B$5</f>
        <v>3.5797980276453542E-3</v>
      </c>
      <c r="H56" s="68">
        <v>0</v>
      </c>
      <c r="I56" s="83">
        <f>Table3[[#This Row],[CLM $ Collected ]]/'1.) CLM Reference'!$B$4</f>
        <v>3.5974759152799301E-3</v>
      </c>
      <c r="J56" s="68">
        <v>0</v>
      </c>
      <c r="K56" s="83">
        <f>Table3[[#This Row],[Incentive Disbursements]]/'1.) CLM Reference'!$B$5</f>
        <v>3.5797980276453542E-3</v>
      </c>
      <c r="L56" s="68">
        <v>25780.799999999999</v>
      </c>
      <c r="M56" s="96">
        <f>Table32[[#This Row],[CLM $ Collected ]]/'1.) CLM Reference'!$B$4</f>
        <v>8.1766866839814685E-4</v>
      </c>
      <c r="N56" s="68">
        <v>560</v>
      </c>
      <c r="O56" s="94">
        <f>Table3[[#This Row],[Incentive Disbursements]]/'1.) CLM Reference'!$B$5</f>
        <v>3.5797980276453542E-3</v>
      </c>
    </row>
    <row r="57" spans="1:15">
      <c r="A57" s="80" t="s">
        <v>113</v>
      </c>
      <c r="B57" s="81" t="s">
        <v>112</v>
      </c>
      <c r="C57" s="45" t="s">
        <v>60</v>
      </c>
      <c r="D57" s="68">
        <f>Table32[[#This Row],[Residential CLM $ Collected]]+Table32[[#This Row],[C&amp;I CLM $ Collected]]</f>
        <v>29435.4</v>
      </c>
      <c r="E57" s="82">
        <f>Table3[[#This Row],[CLM $ Collected ]]/'1.) CLM Reference'!$B$4</f>
        <v>1.3581505507255572E-6</v>
      </c>
      <c r="F57" s="68">
        <f>Table32[[#This Row],[Residential Incentive Disbursements]]+Table32[[#This Row],[C&amp;I Incentive Disbursements]]</f>
        <v>0</v>
      </c>
      <c r="G57" s="82">
        <f>Table3[[#This Row],[Incentive Disbursements]]/'1.) CLM Reference'!$B$5</f>
        <v>0</v>
      </c>
      <c r="H57" s="68">
        <v>0</v>
      </c>
      <c r="I57" s="83">
        <f>Table3[[#This Row],[CLM $ Collected ]]/'1.) CLM Reference'!$B$4</f>
        <v>1.3581505507255572E-6</v>
      </c>
      <c r="J57" s="68">
        <v>0</v>
      </c>
      <c r="K57" s="83">
        <f>Table3[[#This Row],[Incentive Disbursements]]/'1.) CLM Reference'!$B$5</f>
        <v>0</v>
      </c>
      <c r="L57" s="68">
        <v>29435.4</v>
      </c>
      <c r="M57" s="96">
        <f>Table32[[#This Row],[CLM $ Collected ]]/'1.) CLM Reference'!$B$4</f>
        <v>9.3357864464123732E-4</v>
      </c>
      <c r="N57" s="68">
        <v>0</v>
      </c>
      <c r="O57" s="94">
        <f>Table3[[#This Row],[Incentive Disbursements]]/'1.) CLM Reference'!$B$5</f>
        <v>0</v>
      </c>
    </row>
    <row r="58" spans="1:15">
      <c r="A58" s="80" t="s">
        <v>114</v>
      </c>
      <c r="B58" s="81" t="s">
        <v>112</v>
      </c>
      <c r="C58" s="45" t="s">
        <v>60</v>
      </c>
      <c r="D58" s="68">
        <f>Table32[[#This Row],[Residential CLM $ Collected]]+Table32[[#This Row],[C&amp;I CLM $ Collected]]</f>
        <v>107605.08</v>
      </c>
      <c r="E58" s="82">
        <f>Table3[[#This Row],[CLM $ Collected ]]/'1.) CLM Reference'!$B$4</f>
        <v>1.8405537518029407E-6</v>
      </c>
      <c r="F58" s="68">
        <f>Table32[[#This Row],[Residential Incentive Disbursements]]+Table32[[#This Row],[C&amp;I Incentive Disbursements]]</f>
        <v>36398.25</v>
      </c>
      <c r="G58" s="82">
        <f>Table3[[#This Row],[Incentive Disbursements]]/'1.) CLM Reference'!$B$5</f>
        <v>0</v>
      </c>
      <c r="H58" s="68">
        <v>0</v>
      </c>
      <c r="I58" s="83">
        <f>Table3[[#This Row],[CLM $ Collected ]]/'1.) CLM Reference'!$B$4</f>
        <v>1.8405537518029407E-6</v>
      </c>
      <c r="J58" s="68">
        <v>0</v>
      </c>
      <c r="K58" s="83">
        <f>Table3[[#This Row],[Incentive Disbursements]]/'1.) CLM Reference'!$B$5</f>
        <v>0</v>
      </c>
      <c r="L58" s="68">
        <v>107605.08</v>
      </c>
      <c r="M58" s="96">
        <f>Table32[[#This Row],[CLM $ Collected ]]/'1.) CLM Reference'!$B$4</f>
        <v>3.4128228168433896E-3</v>
      </c>
      <c r="N58" s="68">
        <v>36398.25</v>
      </c>
      <c r="O58" s="94">
        <f>Table3[[#This Row],[Incentive Disbursements]]/'1.) CLM Reference'!$B$5</f>
        <v>0</v>
      </c>
    </row>
    <row r="59" spans="1:15">
      <c r="A59" s="80" t="s">
        <v>115</v>
      </c>
      <c r="B59" s="81" t="s">
        <v>112</v>
      </c>
      <c r="C59" s="45" t="s">
        <v>60</v>
      </c>
      <c r="D59" s="68">
        <f>Table32[[#This Row],[Residential CLM $ Collected]]+Table32[[#This Row],[C&amp;I CLM $ Collected]]</f>
        <v>89126.021999999997</v>
      </c>
      <c r="E59" s="82">
        <f>Table3[[#This Row],[CLM $ Collected ]]/'1.) CLM Reference'!$B$4</f>
        <v>5.2208302423831891E-3</v>
      </c>
      <c r="F59" s="68">
        <f>Table32[[#This Row],[Residential Incentive Disbursements]]+Table32[[#This Row],[C&amp;I Incentive Disbursements]]</f>
        <v>41501</v>
      </c>
      <c r="G59" s="82">
        <f>Table3[[#This Row],[Incentive Disbursements]]/'1.) CLM Reference'!$B$5</f>
        <v>4.5110557002932903E-3</v>
      </c>
      <c r="H59" s="68">
        <v>0</v>
      </c>
      <c r="I59" s="83">
        <f>Table3[[#This Row],[CLM $ Collected ]]/'1.) CLM Reference'!$B$4</f>
        <v>5.2208302423831891E-3</v>
      </c>
      <c r="J59" s="68">
        <v>0</v>
      </c>
      <c r="K59" s="83">
        <f>Table3[[#This Row],[Incentive Disbursements]]/'1.) CLM Reference'!$B$5</f>
        <v>4.5110557002932903E-3</v>
      </c>
      <c r="L59" s="68">
        <v>89126.021999999997</v>
      </c>
      <c r="M59" s="96">
        <f>Table32[[#This Row],[CLM $ Collected ]]/'1.) CLM Reference'!$B$4</f>
        <v>2.826737561610343E-3</v>
      </c>
      <c r="N59" s="68">
        <v>41501</v>
      </c>
      <c r="O59" s="94">
        <f>Table3[[#This Row],[Incentive Disbursements]]/'1.) CLM Reference'!$B$5</f>
        <v>4.5110557002932903E-3</v>
      </c>
    </row>
    <row r="60" spans="1:15">
      <c r="A60" s="80" t="s">
        <v>116</v>
      </c>
      <c r="B60" s="81" t="s">
        <v>112</v>
      </c>
      <c r="C60" s="45" t="s">
        <v>60</v>
      </c>
      <c r="D60" s="68">
        <f>Table32[[#This Row],[Residential CLM $ Collected]]+Table32[[#This Row],[C&amp;I CLM $ Collected]]</f>
        <v>52660.800000000003</v>
      </c>
      <c r="E60" s="82">
        <f>Table3[[#This Row],[CLM $ Collected ]]/'1.) CLM Reference'!$B$4</f>
        <v>1.271945955030072E-6</v>
      </c>
      <c r="F60" s="68">
        <f>Table32[[#This Row],[Residential Incentive Disbursements]]+Table32[[#This Row],[C&amp;I Incentive Disbursements]]</f>
        <v>0</v>
      </c>
      <c r="G60" s="82">
        <f>Table3[[#This Row],[Incentive Disbursements]]/'1.) CLM Reference'!$B$5</f>
        <v>0</v>
      </c>
      <c r="H60" s="68">
        <v>0</v>
      </c>
      <c r="I60" s="83">
        <f>Table3[[#This Row],[CLM $ Collected ]]/'1.) CLM Reference'!$B$4</f>
        <v>1.271945955030072E-6</v>
      </c>
      <c r="J60" s="68">
        <v>0</v>
      </c>
      <c r="K60" s="83">
        <f>Table3[[#This Row],[Incentive Disbursements]]/'1.) CLM Reference'!$B$5</f>
        <v>0</v>
      </c>
      <c r="L60" s="68">
        <v>52660.800000000003</v>
      </c>
      <c r="M60" s="96">
        <f>Table32[[#This Row],[CLM $ Collected ]]/'1.) CLM Reference'!$B$4</f>
        <v>1.670199769315969E-3</v>
      </c>
      <c r="N60" s="68">
        <v>0</v>
      </c>
      <c r="O60" s="94">
        <f>Table3[[#This Row],[Incentive Disbursements]]/'1.) CLM Reference'!$B$5</f>
        <v>0</v>
      </c>
    </row>
    <row r="61" spans="1:15">
      <c r="A61" s="80" t="s">
        <v>117</v>
      </c>
      <c r="B61" s="81" t="s">
        <v>112</v>
      </c>
      <c r="C61" s="45" t="s">
        <v>60</v>
      </c>
      <c r="D61" s="68">
        <f>Table32[[#This Row],[Residential CLM $ Collected]]+Table32[[#This Row],[C&amp;I CLM $ Collected]]</f>
        <v>46528.32</v>
      </c>
      <c r="E61" s="82">
        <f>Table3[[#This Row],[CLM $ Collected ]]/'1.) CLM Reference'!$B$4</f>
        <v>2.8192832427966935E-3</v>
      </c>
      <c r="F61" s="68">
        <f>Table32[[#This Row],[Residential Incentive Disbursements]]+Table32[[#This Row],[C&amp;I Incentive Disbursements]]</f>
        <v>310</v>
      </c>
      <c r="G61" s="82">
        <f>Table3[[#This Row],[Incentive Disbursements]]/'1.) CLM Reference'!$B$5</f>
        <v>1.0454148242389769E-3</v>
      </c>
      <c r="H61" s="68">
        <v>0</v>
      </c>
      <c r="I61" s="83">
        <f>Table3[[#This Row],[CLM $ Collected ]]/'1.) CLM Reference'!$B$4</f>
        <v>2.8192832427966935E-3</v>
      </c>
      <c r="J61" s="68">
        <v>0</v>
      </c>
      <c r="K61" s="83">
        <f>Table3[[#This Row],[Incentive Disbursements]]/'1.) CLM Reference'!$B$5</f>
        <v>1.0454148242389769E-3</v>
      </c>
      <c r="L61" s="68">
        <v>46528.32</v>
      </c>
      <c r="M61" s="96">
        <f>Table32[[#This Row],[CLM $ Collected ]]/'1.) CLM Reference'!$B$4</f>
        <v>1.4757008881494315E-3</v>
      </c>
      <c r="N61" s="68">
        <v>310</v>
      </c>
      <c r="O61" s="94">
        <f>Table3[[#This Row],[Incentive Disbursements]]/'1.) CLM Reference'!$B$5</f>
        <v>1.0454148242389769E-3</v>
      </c>
    </row>
    <row r="62" spans="1:15">
      <c r="A62" s="80" t="s">
        <v>118</v>
      </c>
      <c r="B62" s="81" t="s">
        <v>112</v>
      </c>
      <c r="C62" s="45" t="s">
        <v>60</v>
      </c>
      <c r="D62" s="68">
        <f>Table32[[#This Row],[Residential CLM $ Collected]]+Table32[[#This Row],[C&amp;I CLM $ Collected]]</f>
        <v>79648.679999999993</v>
      </c>
      <c r="E62" s="82">
        <f>Table3[[#This Row],[CLM $ Collected ]]/'1.) CLM Reference'!$B$4</f>
        <v>9.3454915995701432E-6</v>
      </c>
      <c r="F62" s="68">
        <f>Table32[[#This Row],[Residential Incentive Disbursements]]+Table32[[#This Row],[C&amp;I Incentive Disbursements]]</f>
        <v>51940</v>
      </c>
      <c r="G62" s="82">
        <f>Table3[[#This Row],[Incentive Disbursements]]/'1.) CLM Reference'!$B$5</f>
        <v>0</v>
      </c>
      <c r="H62" s="68">
        <v>0</v>
      </c>
      <c r="I62" s="83">
        <f>Table3[[#This Row],[CLM $ Collected ]]/'1.) CLM Reference'!$B$4</f>
        <v>9.3454915995701432E-6</v>
      </c>
      <c r="J62" s="68">
        <v>0</v>
      </c>
      <c r="K62" s="83">
        <f>Table3[[#This Row],[Incentive Disbursements]]/'1.) CLM Reference'!$B$5</f>
        <v>0</v>
      </c>
      <c r="L62" s="68">
        <v>79648.679999999993</v>
      </c>
      <c r="M62" s="96">
        <f>Table32[[#This Row],[CLM $ Collected ]]/'1.) CLM Reference'!$B$4</f>
        <v>2.5261524124647063E-3</v>
      </c>
      <c r="N62" s="68">
        <v>51940</v>
      </c>
      <c r="O62" s="94">
        <f>Table3[[#This Row],[Incentive Disbursements]]/'1.) CLM Reference'!$B$5</f>
        <v>0</v>
      </c>
    </row>
    <row r="63" spans="1:15">
      <c r="A63" s="80" t="s">
        <v>119</v>
      </c>
      <c r="B63" s="81" t="s">
        <v>112</v>
      </c>
      <c r="C63" s="45" t="s">
        <v>60</v>
      </c>
      <c r="D63" s="68">
        <f>Table32[[#This Row],[Residential CLM $ Collected]]+Table32[[#This Row],[C&amp;I CLM $ Collected]]</f>
        <v>2239.6799999999998</v>
      </c>
      <c r="E63" s="82">
        <f>Table3[[#This Row],[CLM $ Collected ]]/'1.) CLM Reference'!$B$4</f>
        <v>2.7719947888868992E-3</v>
      </c>
      <c r="F63" s="68">
        <f>Table32[[#This Row],[Residential Incentive Disbursements]]+Table32[[#This Row],[C&amp;I Incentive Disbursements]]</f>
        <v>1000</v>
      </c>
      <c r="G63" s="82">
        <f>Table3[[#This Row],[Incentive Disbursements]]/'1.) CLM Reference'!$B$5</f>
        <v>2.9340980837627012E-3</v>
      </c>
      <c r="H63" s="68">
        <v>0</v>
      </c>
      <c r="I63" s="83">
        <f>Table3[[#This Row],[CLM $ Collected ]]/'1.) CLM Reference'!$B$4</f>
        <v>2.7719947888868992E-3</v>
      </c>
      <c r="J63" s="68">
        <v>0</v>
      </c>
      <c r="K63" s="83">
        <f>Table3[[#This Row],[Incentive Disbursements]]/'1.) CLM Reference'!$B$5</f>
        <v>2.9340980837627012E-3</v>
      </c>
      <c r="L63" s="68">
        <v>2239.6799999999998</v>
      </c>
      <c r="M63" s="96">
        <f>Table32[[#This Row],[CLM $ Collected ]]/'1.) CLM Reference'!$B$4</f>
        <v>7.1034109230045674E-5</v>
      </c>
      <c r="N63" s="68">
        <v>1000</v>
      </c>
      <c r="O63" s="94">
        <f>Table3[[#This Row],[Incentive Disbursements]]/'1.) CLM Reference'!$B$5</f>
        <v>2.9340980837627012E-3</v>
      </c>
    </row>
    <row r="64" spans="1:15">
      <c r="A64" s="80" t="s">
        <v>120</v>
      </c>
      <c r="B64" s="81" t="s">
        <v>112</v>
      </c>
      <c r="C64" s="45" t="s">
        <v>60</v>
      </c>
      <c r="D64" s="68">
        <f>Table32[[#This Row],[Residential CLM $ Collected]]+Table32[[#This Row],[C&amp;I CLM $ Collected]]</f>
        <v>30422.400000000001</v>
      </c>
      <c r="E64" s="82">
        <f>Table3[[#This Row],[CLM $ Collected ]]/'1.) CLM Reference'!$B$4</f>
        <v>2.7870579477762406E-3</v>
      </c>
      <c r="F64" s="68">
        <f>Table32[[#This Row],[Residential Incentive Disbursements]]+Table32[[#This Row],[C&amp;I Incentive Disbursements]]</f>
        <v>0</v>
      </c>
      <c r="G64" s="82">
        <f>Table3[[#This Row],[Incentive Disbursements]]/'1.) CLM Reference'!$B$5</f>
        <v>6.2421774275772807E-3</v>
      </c>
      <c r="H64" s="68">
        <v>0</v>
      </c>
      <c r="I64" s="83">
        <f>Table3[[#This Row],[CLM $ Collected ]]/'1.) CLM Reference'!$B$4</f>
        <v>2.7870579477762406E-3</v>
      </c>
      <c r="J64" s="68">
        <v>0</v>
      </c>
      <c r="K64" s="83">
        <f>Table3[[#This Row],[Incentive Disbursements]]/'1.) CLM Reference'!$B$5</f>
        <v>6.2421774275772807E-3</v>
      </c>
      <c r="L64" s="68">
        <v>30422.400000000001</v>
      </c>
      <c r="M64" s="96">
        <f>Table32[[#This Row],[CLM $ Collected ]]/'1.) CLM Reference'!$B$4</f>
        <v>9.6488252100306363E-4</v>
      </c>
      <c r="N64" s="68">
        <v>0</v>
      </c>
      <c r="O64" s="94">
        <f>Table3[[#This Row],[Incentive Disbursements]]/'1.) CLM Reference'!$B$5</f>
        <v>6.2421774275772807E-3</v>
      </c>
    </row>
    <row r="65" spans="1:15">
      <c r="A65" s="80" t="s">
        <v>121</v>
      </c>
      <c r="B65" s="81" t="s">
        <v>112</v>
      </c>
      <c r="C65" s="45" t="s">
        <v>60</v>
      </c>
      <c r="D65" s="68">
        <f>Table32[[#This Row],[Residential CLM $ Collected]]+Table32[[#This Row],[C&amp;I CLM $ Collected]]</f>
        <v>17310.36</v>
      </c>
      <c r="E65" s="82">
        <f>Table3[[#This Row],[CLM $ Collected ]]/'1.) CLM Reference'!$B$4</f>
        <v>3.0694925575456408E-7</v>
      </c>
      <c r="F65" s="68">
        <f>Table32[[#This Row],[Residential Incentive Disbursements]]+Table32[[#This Row],[C&amp;I Incentive Disbursements]]</f>
        <v>4409</v>
      </c>
      <c r="G65" s="82">
        <f>Table3[[#This Row],[Incentive Disbursements]]/'1.) CLM Reference'!$B$5</f>
        <v>0</v>
      </c>
      <c r="H65" s="68">
        <v>0</v>
      </c>
      <c r="I65" s="83">
        <f>Table3[[#This Row],[CLM $ Collected ]]/'1.) CLM Reference'!$B$4</f>
        <v>3.0694925575456408E-7</v>
      </c>
      <c r="J65" s="68">
        <v>0</v>
      </c>
      <c r="K65" s="83">
        <f>Table3[[#This Row],[Incentive Disbursements]]/'1.) CLM Reference'!$B$5</f>
        <v>0</v>
      </c>
      <c r="L65" s="68">
        <v>17310.36</v>
      </c>
      <c r="M65" s="96">
        <f>Table32[[#This Row],[CLM $ Collected ]]/'1.) CLM Reference'!$B$4</f>
        <v>5.4901861116383294E-4</v>
      </c>
      <c r="N65" s="68">
        <v>4409</v>
      </c>
      <c r="O65" s="94">
        <f>Table3[[#This Row],[Incentive Disbursements]]/'1.) CLM Reference'!$B$5</f>
        <v>0</v>
      </c>
    </row>
    <row r="66" spans="1:15">
      <c r="A66" s="80" t="s">
        <v>122</v>
      </c>
      <c r="B66" s="81" t="s">
        <v>112</v>
      </c>
      <c r="C66" s="45" t="s">
        <v>60</v>
      </c>
      <c r="D66" s="68">
        <f>Table32[[#This Row],[Residential CLM $ Collected]]+Table32[[#This Row],[C&amp;I CLM $ Collected]]</f>
        <v>83007.960000000006</v>
      </c>
      <c r="E66" s="82">
        <f>Table3[[#This Row],[CLM $ Collected ]]/'1.) CLM Reference'!$B$4</f>
        <v>4.4733144172489372E-6</v>
      </c>
      <c r="F66" s="68">
        <f>Table32[[#This Row],[Residential Incentive Disbursements]]+Table32[[#This Row],[C&amp;I Incentive Disbursements]]</f>
        <v>1240</v>
      </c>
      <c r="G66" s="82">
        <f>Table3[[#This Row],[Incentive Disbursements]]/'1.) CLM Reference'!$B$5</f>
        <v>0</v>
      </c>
      <c r="H66" s="68">
        <v>0</v>
      </c>
      <c r="I66" s="83">
        <f>Table3[[#This Row],[CLM $ Collected ]]/'1.) CLM Reference'!$B$4</f>
        <v>4.4733144172489372E-6</v>
      </c>
      <c r="J66" s="68">
        <v>0</v>
      </c>
      <c r="K66" s="83">
        <f>Table3[[#This Row],[Incentive Disbursements]]/'1.) CLM Reference'!$B$5</f>
        <v>0</v>
      </c>
      <c r="L66" s="68">
        <v>83007.960000000006</v>
      </c>
      <c r="M66" s="96">
        <f>Table32[[#This Row],[CLM $ Collected ]]/'1.) CLM Reference'!$B$4</f>
        <v>2.6326959644249457E-3</v>
      </c>
      <c r="N66" s="68">
        <v>1240</v>
      </c>
      <c r="O66" s="94">
        <f>Table3[[#This Row],[Incentive Disbursements]]/'1.) CLM Reference'!$B$5</f>
        <v>0</v>
      </c>
    </row>
    <row r="67" spans="1:15">
      <c r="A67" s="80" t="s">
        <v>123</v>
      </c>
      <c r="B67" s="81" t="s">
        <v>124</v>
      </c>
      <c r="C67" s="45" t="s">
        <v>60</v>
      </c>
      <c r="D67" s="68">
        <f>Table32[[#This Row],[Residential CLM $ Collected]]+Table32[[#This Row],[C&amp;I CLM $ Collected]]</f>
        <v>62776.92</v>
      </c>
      <c r="E67" s="82">
        <f>Table3[[#This Row],[CLM $ Collected ]]/'1.) CLM Reference'!$B$4</f>
        <v>1.5411195196435431E-3</v>
      </c>
      <c r="F67" s="68">
        <f>Table32[[#This Row],[Residential Incentive Disbursements]]+Table32[[#This Row],[C&amp;I Incentive Disbursements]]</f>
        <v>141510.92000000001</v>
      </c>
      <c r="G67" s="82">
        <f>Table3[[#This Row],[Incentive Disbursements]]/'1.) CLM Reference'!$B$5</f>
        <v>2.1189397584802016E-3</v>
      </c>
      <c r="H67" s="68">
        <v>0</v>
      </c>
      <c r="I67" s="83">
        <f>Table3[[#This Row],[CLM $ Collected ]]/'1.) CLM Reference'!$B$4</f>
        <v>1.5411195196435431E-3</v>
      </c>
      <c r="J67" s="68">
        <v>0</v>
      </c>
      <c r="K67" s="83">
        <f>Table3[[#This Row],[Incentive Disbursements]]/'1.) CLM Reference'!$B$5</f>
        <v>2.1189397584802016E-3</v>
      </c>
      <c r="L67" s="68">
        <v>62776.92</v>
      </c>
      <c r="M67" s="96">
        <f>Table32[[#This Row],[CLM $ Collected ]]/'1.) CLM Reference'!$B$4</f>
        <v>1.9910445208270104E-3</v>
      </c>
      <c r="N67" s="68">
        <v>141510.92000000001</v>
      </c>
      <c r="O67" s="94">
        <f>Table3[[#This Row],[Incentive Disbursements]]/'1.) CLM Reference'!$B$5</f>
        <v>2.1189397584802016E-3</v>
      </c>
    </row>
    <row r="68" spans="1:15">
      <c r="A68" s="80" t="s">
        <v>125</v>
      </c>
      <c r="B68" s="81" t="s">
        <v>124</v>
      </c>
      <c r="C68" s="45" t="s">
        <v>60</v>
      </c>
      <c r="D68" s="68">
        <f>Table32[[#This Row],[Residential CLM $ Collected]]+Table32[[#This Row],[C&amp;I CLM $ Collected]]</f>
        <v>34344.720000000001</v>
      </c>
      <c r="E68" s="82">
        <f>Table3[[#This Row],[CLM $ Collected ]]/'1.) CLM Reference'!$B$4</f>
        <v>7.3475621289147384E-6</v>
      </c>
      <c r="F68" s="68">
        <f>Table32[[#This Row],[Residential Incentive Disbursements]]+Table32[[#This Row],[C&amp;I Incentive Disbursements]]</f>
        <v>0</v>
      </c>
      <c r="G68" s="82">
        <f>Table3[[#This Row],[Incentive Disbursements]]/'1.) CLM Reference'!$B$5</f>
        <v>0</v>
      </c>
      <c r="H68" s="68">
        <v>0</v>
      </c>
      <c r="I68" s="83">
        <f>Table3[[#This Row],[CLM $ Collected ]]/'1.) CLM Reference'!$B$4</f>
        <v>7.3475621289147384E-6</v>
      </c>
      <c r="J68" s="68">
        <v>0</v>
      </c>
      <c r="K68" s="83">
        <f>Table3[[#This Row],[Incentive Disbursements]]/'1.) CLM Reference'!$B$5</f>
        <v>0</v>
      </c>
      <c r="L68" s="68">
        <v>34344.720000000001</v>
      </c>
      <c r="M68" s="96">
        <f>Table32[[#This Row],[CLM $ Collected ]]/'1.) CLM Reference'!$B$4</f>
        <v>1.0892835547735989E-3</v>
      </c>
      <c r="N68" s="68">
        <v>0</v>
      </c>
      <c r="O68" s="94">
        <f>Table3[[#This Row],[Incentive Disbursements]]/'1.) CLM Reference'!$B$5</f>
        <v>0</v>
      </c>
    </row>
    <row r="69" spans="1:15">
      <c r="A69" s="80" t="s">
        <v>126</v>
      </c>
      <c r="B69" s="81" t="s">
        <v>124</v>
      </c>
      <c r="C69" s="45" t="s">
        <v>60</v>
      </c>
      <c r="D69" s="68">
        <f>Table32[[#This Row],[Residential CLM $ Collected]]+Table32[[#This Row],[C&amp;I CLM $ Collected]]</f>
        <v>100229.97</v>
      </c>
      <c r="E69" s="82">
        <f>Table3[[#This Row],[CLM $ Collected ]]/'1.) CLM Reference'!$B$4</f>
        <v>3.2548274905657947E-3</v>
      </c>
      <c r="F69" s="68">
        <f>Table32[[#This Row],[Residential Incentive Disbursements]]+Table32[[#This Row],[C&amp;I Incentive Disbursements]]</f>
        <v>17852.48</v>
      </c>
      <c r="G69" s="82">
        <f>Table3[[#This Row],[Incentive Disbursements]]/'1.) CLM Reference'!$B$5</f>
        <v>1.3489294319455145E-3</v>
      </c>
      <c r="H69" s="68">
        <v>0</v>
      </c>
      <c r="I69" s="83">
        <f>Table3[[#This Row],[CLM $ Collected ]]/'1.) CLM Reference'!$B$4</f>
        <v>3.2548274905657947E-3</v>
      </c>
      <c r="J69" s="68">
        <v>0</v>
      </c>
      <c r="K69" s="83">
        <f>Table3[[#This Row],[Incentive Disbursements]]/'1.) CLM Reference'!$B$5</f>
        <v>1.3489294319455145E-3</v>
      </c>
      <c r="L69" s="68">
        <v>100229.97</v>
      </c>
      <c r="M69" s="96">
        <f>Table32[[#This Row],[CLM $ Collected ]]/'1.) CLM Reference'!$B$4</f>
        <v>3.1789124504858733E-3</v>
      </c>
      <c r="N69" s="68">
        <v>17852.48</v>
      </c>
      <c r="O69" s="94">
        <f>Table3[[#This Row],[Incentive Disbursements]]/'1.) CLM Reference'!$B$5</f>
        <v>1.3489294319455145E-3</v>
      </c>
    </row>
    <row r="70" spans="1:15">
      <c r="A70" s="80" t="s">
        <v>127</v>
      </c>
      <c r="B70" s="81" t="s">
        <v>124</v>
      </c>
      <c r="C70" s="45" t="s">
        <v>60</v>
      </c>
      <c r="D70" s="68">
        <f>Table32[[#This Row],[Residential CLM $ Collected]]+Table32[[#This Row],[C&amp;I CLM $ Collected]]</f>
        <v>88649.04</v>
      </c>
      <c r="E70" s="82">
        <f>Table3[[#This Row],[CLM $ Collected ]]/'1.) CLM Reference'!$B$4</f>
        <v>2.9627358728101723E-6</v>
      </c>
      <c r="F70" s="68">
        <f>Table32[[#This Row],[Residential Incentive Disbursements]]+Table32[[#This Row],[C&amp;I Incentive Disbursements]]</f>
        <v>146112</v>
      </c>
      <c r="G70" s="82">
        <f>Table3[[#This Row],[Incentive Disbursements]]/'1.) CLM Reference'!$B$5</f>
        <v>0</v>
      </c>
      <c r="H70" s="68">
        <v>0</v>
      </c>
      <c r="I70" s="83">
        <f>Table3[[#This Row],[CLM $ Collected ]]/'1.) CLM Reference'!$B$4</f>
        <v>2.9627358728101723E-6</v>
      </c>
      <c r="J70" s="68">
        <v>0</v>
      </c>
      <c r="K70" s="83">
        <f>Table3[[#This Row],[Incentive Disbursements]]/'1.) CLM Reference'!$B$5</f>
        <v>0</v>
      </c>
      <c r="L70" s="68">
        <v>88649.04</v>
      </c>
      <c r="M70" s="96">
        <f>Table32[[#This Row],[CLM $ Collected ]]/'1.) CLM Reference'!$B$4</f>
        <v>2.811609511402829E-3</v>
      </c>
      <c r="N70" s="68">
        <v>146112</v>
      </c>
      <c r="O70" s="94">
        <f>Table3[[#This Row],[Incentive Disbursements]]/'1.) CLM Reference'!$B$5</f>
        <v>0</v>
      </c>
    </row>
    <row r="71" spans="1:15">
      <c r="A71" s="80" t="s">
        <v>128</v>
      </c>
      <c r="B71" s="81" t="s">
        <v>124</v>
      </c>
      <c r="C71" s="45" t="s">
        <v>60</v>
      </c>
      <c r="D71" s="68">
        <f>Table32[[#This Row],[Residential CLM $ Collected]]+Table32[[#This Row],[C&amp;I CLM $ Collected]]</f>
        <v>249676.2</v>
      </c>
      <c r="E71" s="82">
        <f>Table3[[#This Row],[CLM $ Collected ]]/'1.) CLM Reference'!$B$4</f>
        <v>9.2219925741519188E-4</v>
      </c>
      <c r="F71" s="68">
        <f>Table32[[#This Row],[Residential Incentive Disbursements]]+Table32[[#This Row],[C&amp;I Incentive Disbursements]]</f>
        <v>17277</v>
      </c>
      <c r="G71" s="82">
        <f>Table3[[#This Row],[Incentive Disbursements]]/'1.) CLM Reference'!$B$5</f>
        <v>3.4251996229685458E-5</v>
      </c>
      <c r="H71" s="68">
        <v>0</v>
      </c>
      <c r="I71" s="83">
        <f>Table3[[#This Row],[CLM $ Collected ]]/'1.) CLM Reference'!$B$4</f>
        <v>9.2219925741519188E-4</v>
      </c>
      <c r="J71" s="68">
        <v>0</v>
      </c>
      <c r="K71" s="83">
        <f>Table3[[#This Row],[Incentive Disbursements]]/'1.) CLM Reference'!$B$5</f>
        <v>3.4251996229685458E-5</v>
      </c>
      <c r="L71" s="68">
        <v>249676.2</v>
      </c>
      <c r="M71" s="96">
        <f>Table32[[#This Row],[CLM $ Collected ]]/'1.) CLM Reference'!$B$4</f>
        <v>7.9187769962417529E-3</v>
      </c>
      <c r="N71" s="68">
        <v>17277</v>
      </c>
      <c r="O71" s="94">
        <f>Table3[[#This Row],[Incentive Disbursements]]/'1.) CLM Reference'!$B$5</f>
        <v>3.4251996229685458E-5</v>
      </c>
    </row>
    <row r="72" spans="1:15">
      <c r="A72" s="80" t="s">
        <v>129</v>
      </c>
      <c r="B72" s="81" t="s">
        <v>124</v>
      </c>
      <c r="C72" s="45" t="s">
        <v>60</v>
      </c>
      <c r="D72" s="68">
        <f>Table32[[#This Row],[Residential CLM $ Collected]]+Table32[[#This Row],[C&amp;I CLM $ Collected]]</f>
        <v>22617.84</v>
      </c>
      <c r="E72" s="82">
        <f>Table3[[#This Row],[CLM $ Collected ]]/'1.) CLM Reference'!$B$4</f>
        <v>1.3670945154003646E-6</v>
      </c>
      <c r="F72" s="68">
        <f>Table32[[#This Row],[Residential Incentive Disbursements]]+Table32[[#This Row],[C&amp;I Incentive Disbursements]]</f>
        <v>1800</v>
      </c>
      <c r="G72" s="82">
        <f>Table3[[#This Row],[Incentive Disbursements]]/'1.) CLM Reference'!$B$5</f>
        <v>0</v>
      </c>
      <c r="H72" s="68">
        <v>0</v>
      </c>
      <c r="I72" s="83">
        <f>Table3[[#This Row],[CLM $ Collected ]]/'1.) CLM Reference'!$B$4</f>
        <v>1.3670945154003646E-6</v>
      </c>
      <c r="J72" s="68">
        <v>0</v>
      </c>
      <c r="K72" s="83">
        <f>Table3[[#This Row],[Incentive Disbursements]]/'1.) CLM Reference'!$B$5</f>
        <v>0</v>
      </c>
      <c r="L72" s="68">
        <v>22617.84</v>
      </c>
      <c r="M72" s="96">
        <f>Table32[[#This Row],[CLM $ Collected ]]/'1.) CLM Reference'!$B$4</f>
        <v>7.1735163822853987E-4</v>
      </c>
      <c r="N72" s="68">
        <v>1800</v>
      </c>
      <c r="O72" s="94">
        <f>Table3[[#This Row],[Incentive Disbursements]]/'1.) CLM Reference'!$B$5</f>
        <v>0</v>
      </c>
    </row>
    <row r="73" spans="1:15">
      <c r="A73" s="80" t="s">
        <v>130</v>
      </c>
      <c r="B73" s="81" t="s">
        <v>124</v>
      </c>
      <c r="C73" s="45" t="s">
        <v>60</v>
      </c>
      <c r="D73" s="68">
        <f>Table32[[#This Row],[Residential CLM $ Collected]]+Table32[[#This Row],[C&amp;I CLM $ Collected]]</f>
        <v>40834.92</v>
      </c>
      <c r="E73" s="82">
        <f>Table3[[#This Row],[CLM $ Collected ]]/'1.) CLM Reference'!$B$4</f>
        <v>2.5151812125626498E-3</v>
      </c>
      <c r="F73" s="68">
        <f>Table32[[#This Row],[Residential Incentive Disbursements]]+Table32[[#This Row],[C&amp;I Incentive Disbursements]]</f>
        <v>1640</v>
      </c>
      <c r="G73" s="82">
        <f>Table3[[#This Row],[Incentive Disbursements]]/'1.) CLM Reference'!$B$5</f>
        <v>7.8277060961721608E-3</v>
      </c>
      <c r="H73" s="68">
        <v>0</v>
      </c>
      <c r="I73" s="83">
        <f>Table3[[#This Row],[CLM $ Collected ]]/'1.) CLM Reference'!$B$4</f>
        <v>2.5151812125626498E-3</v>
      </c>
      <c r="J73" s="68">
        <v>750</v>
      </c>
      <c r="K73" s="83">
        <f>Table3[[#This Row],[Incentive Disbursements]]/'1.) CLM Reference'!$B$5</f>
        <v>7.8277060961721608E-3</v>
      </c>
      <c r="L73" s="68">
        <v>40834.92</v>
      </c>
      <c r="M73" s="96">
        <f>Table32[[#This Row],[CLM $ Collected ]]/'1.) CLM Reference'!$B$4</f>
        <v>1.29512795027869E-3</v>
      </c>
      <c r="N73" s="68">
        <v>890</v>
      </c>
      <c r="O73" s="94">
        <f>Table3[[#This Row],[Incentive Disbursements]]/'1.) CLM Reference'!$B$5</f>
        <v>7.8277060961721608E-3</v>
      </c>
    </row>
    <row r="74" spans="1:15">
      <c r="A74" s="80" t="s">
        <v>131</v>
      </c>
      <c r="B74" s="81" t="s">
        <v>132</v>
      </c>
      <c r="C74" s="45" t="s">
        <v>60</v>
      </c>
      <c r="D74" s="68">
        <f>Table32[[#This Row],[Residential CLM $ Collected]]+Table32[[#This Row],[C&amp;I CLM $ Collected]]</f>
        <v>34207.440000000002</v>
      </c>
      <c r="E74" s="82">
        <f>Table3[[#This Row],[CLM $ Collected ]]/'1.) CLM Reference'!$B$4</f>
        <v>2.7966616725686563E-3</v>
      </c>
      <c r="F74" s="68">
        <f>Table32[[#This Row],[Residential Incentive Disbursements]]+Table32[[#This Row],[C&amp;I Incentive Disbursements]]</f>
        <v>0</v>
      </c>
      <c r="G74" s="82">
        <f>Table3[[#This Row],[Incentive Disbursements]]/'1.) CLM Reference'!$B$5</f>
        <v>8.1155815750557259E-4</v>
      </c>
      <c r="H74" s="68">
        <v>0</v>
      </c>
      <c r="I74" s="83">
        <f>Table3[[#This Row],[CLM $ Collected ]]/'1.) CLM Reference'!$B$4</f>
        <v>2.7966616725686563E-3</v>
      </c>
      <c r="J74" s="68">
        <v>0</v>
      </c>
      <c r="K74" s="83">
        <f>Table3[[#This Row],[Incentive Disbursements]]/'1.) CLM Reference'!$B$5</f>
        <v>8.1155815750557259E-4</v>
      </c>
      <c r="L74" s="68">
        <v>34207.440000000002</v>
      </c>
      <c r="M74" s="96">
        <f>Table32[[#This Row],[CLM $ Collected ]]/'1.) CLM Reference'!$B$4</f>
        <v>1.0849295566510546E-3</v>
      </c>
      <c r="N74" s="68">
        <v>0</v>
      </c>
      <c r="O74" s="94">
        <f>Table3[[#This Row],[Incentive Disbursements]]/'1.) CLM Reference'!$B$5</f>
        <v>8.1155815750557259E-4</v>
      </c>
    </row>
    <row r="75" spans="1:15">
      <c r="A75" s="80" t="s">
        <v>133</v>
      </c>
      <c r="B75" s="81" t="s">
        <v>132</v>
      </c>
      <c r="C75" s="45" t="s">
        <v>60</v>
      </c>
      <c r="D75" s="68">
        <f>Table32[[#This Row],[Residential CLM $ Collected]]+Table32[[#This Row],[C&amp;I CLM $ Collected]]</f>
        <v>2299.0320000000002</v>
      </c>
      <c r="E75" s="82">
        <f>Table3[[#This Row],[CLM $ Collected ]]/'1.) CLM Reference'!$B$4</f>
        <v>1.8997058991110651E-3</v>
      </c>
      <c r="F75" s="68">
        <f>Table32[[#This Row],[Residential Incentive Disbursements]]+Table32[[#This Row],[C&amp;I Incentive Disbursements]]</f>
        <v>0</v>
      </c>
      <c r="G75" s="82">
        <f>Table3[[#This Row],[Incentive Disbursements]]/'1.) CLM Reference'!$B$5</f>
        <v>1.5790752731134798E-4</v>
      </c>
      <c r="H75" s="68">
        <v>0</v>
      </c>
      <c r="I75" s="83">
        <f>Table3[[#This Row],[CLM $ Collected ]]/'1.) CLM Reference'!$B$4</f>
        <v>1.8997058991110651E-3</v>
      </c>
      <c r="J75" s="68">
        <v>0</v>
      </c>
      <c r="K75" s="83">
        <f>Table3[[#This Row],[Incentive Disbursements]]/'1.) CLM Reference'!$B$5</f>
        <v>1.5790752731134798E-4</v>
      </c>
      <c r="L75" s="68">
        <v>2299.0320000000002</v>
      </c>
      <c r="M75" s="96">
        <f>Table32[[#This Row],[CLM $ Collected ]]/'1.) CLM Reference'!$B$4</f>
        <v>7.2916528348411548E-5</v>
      </c>
      <c r="N75" s="68">
        <v>0</v>
      </c>
      <c r="O75" s="94">
        <f>Table3[[#This Row],[Incentive Disbursements]]/'1.) CLM Reference'!$B$5</f>
        <v>1.5790752731134798E-4</v>
      </c>
    </row>
    <row r="76" spans="1:15">
      <c r="A76" s="80" t="s">
        <v>134</v>
      </c>
      <c r="B76" s="81" t="s">
        <v>135</v>
      </c>
      <c r="C76" s="45" t="s">
        <v>60</v>
      </c>
      <c r="D76" s="68">
        <f>Table32[[#This Row],[Residential CLM $ Collected]]+Table32[[#This Row],[C&amp;I CLM $ Collected]]</f>
        <v>75358.817999999999</v>
      </c>
      <c r="E76" s="82">
        <f>Table3[[#This Row],[CLM $ Collected ]]/'1.) CLM Reference'!$B$4</f>
        <v>1.1666494201020461E-3</v>
      </c>
      <c r="F76" s="68">
        <f>Table32[[#This Row],[Residential Incentive Disbursements]]+Table32[[#This Row],[C&amp;I Incentive Disbursements]]</f>
        <v>16755</v>
      </c>
      <c r="G76" s="82">
        <f>Table3[[#This Row],[Incentive Disbursements]]/'1.) CLM Reference'!$B$5</f>
        <v>3.7213115277956633E-4</v>
      </c>
      <c r="H76" s="68">
        <v>0</v>
      </c>
      <c r="I76" s="83">
        <f>Table3[[#This Row],[CLM $ Collected ]]/'1.) CLM Reference'!$B$4</f>
        <v>1.1666494201020461E-3</v>
      </c>
      <c r="J76" s="68">
        <v>0</v>
      </c>
      <c r="K76" s="83">
        <f>Table3[[#This Row],[Incentive Disbursements]]/'1.) CLM Reference'!$B$5</f>
        <v>3.7213115277956633E-4</v>
      </c>
      <c r="L76" s="68">
        <v>75358.817999999999</v>
      </c>
      <c r="M76" s="96">
        <f>Table32[[#This Row],[CLM $ Collected ]]/'1.) CLM Reference'!$B$4</f>
        <v>2.390094347968965E-3</v>
      </c>
      <c r="N76" s="68">
        <v>16755</v>
      </c>
      <c r="O76" s="94">
        <f>Table3[[#This Row],[Incentive Disbursements]]/'1.) CLM Reference'!$B$5</f>
        <v>3.7213115277956633E-4</v>
      </c>
    </row>
    <row r="77" spans="1:15">
      <c r="A77" s="80" t="s">
        <v>136</v>
      </c>
      <c r="B77" s="81" t="s">
        <v>135</v>
      </c>
      <c r="C77" s="45" t="s">
        <v>60</v>
      </c>
      <c r="D77" s="68">
        <f>Table32[[#This Row],[Residential CLM $ Collected]]+Table32[[#This Row],[C&amp;I CLM $ Collected]]</f>
        <v>14087.16</v>
      </c>
      <c r="E77" s="82">
        <f>Table3[[#This Row],[CLM $ Collected ]]/'1.) CLM Reference'!$B$4</f>
        <v>3.0578787242668427E-3</v>
      </c>
      <c r="F77" s="68">
        <f>Table32[[#This Row],[Residential Incentive Disbursements]]+Table32[[#This Row],[C&amp;I Incentive Disbursements]]</f>
        <v>150</v>
      </c>
      <c r="G77" s="82">
        <f>Table3[[#This Row],[Incentive Disbursements]]/'1.) CLM Reference'!$B$5</f>
        <v>8.3068300666666822E-4</v>
      </c>
      <c r="H77" s="68">
        <v>0</v>
      </c>
      <c r="I77" s="83">
        <f>Table3[[#This Row],[CLM $ Collected ]]/'1.) CLM Reference'!$B$4</f>
        <v>3.0578787242668427E-3</v>
      </c>
      <c r="J77" s="68">
        <v>0</v>
      </c>
      <c r="K77" s="83">
        <f>Table3[[#This Row],[Incentive Disbursements]]/'1.) CLM Reference'!$B$5</f>
        <v>8.3068300666666822E-4</v>
      </c>
      <c r="L77" s="68">
        <v>14087.16</v>
      </c>
      <c r="M77" s="96">
        <f>Table32[[#This Row],[CLM $ Collected ]]/'1.) CLM Reference'!$B$4</f>
        <v>4.4679099790199056E-4</v>
      </c>
      <c r="N77" s="68">
        <v>150</v>
      </c>
      <c r="O77" s="94">
        <f>Table3[[#This Row],[Incentive Disbursements]]/'1.) CLM Reference'!$B$5</f>
        <v>8.3068300666666822E-4</v>
      </c>
    </row>
    <row r="78" spans="1:15">
      <c r="A78" s="80" t="s">
        <v>137</v>
      </c>
      <c r="B78" s="81" t="s">
        <v>135</v>
      </c>
      <c r="C78" s="45" t="s">
        <v>60</v>
      </c>
      <c r="D78" s="68">
        <f>Table32[[#This Row],[Residential CLM $ Collected]]+Table32[[#This Row],[C&amp;I CLM $ Collected]]</f>
        <v>449941.02</v>
      </c>
      <c r="E78" s="82">
        <f>Table3[[#This Row],[CLM $ Collected ]]/'1.) CLM Reference'!$B$4</f>
        <v>4.548101185699988E-8</v>
      </c>
      <c r="F78" s="68">
        <f>Table32[[#This Row],[Residential Incentive Disbursements]]+Table32[[#This Row],[C&amp;I Incentive Disbursements]]</f>
        <v>68087</v>
      </c>
      <c r="G78" s="82">
        <f>Table3[[#This Row],[Incentive Disbursements]]/'1.) CLM Reference'!$B$5</f>
        <v>0</v>
      </c>
      <c r="H78" s="68">
        <v>0</v>
      </c>
      <c r="I78" s="83">
        <f>Table3[[#This Row],[CLM $ Collected ]]/'1.) CLM Reference'!$B$4</f>
        <v>4.548101185699988E-8</v>
      </c>
      <c r="J78" s="68">
        <v>0</v>
      </c>
      <c r="K78" s="83">
        <f>Table3[[#This Row],[Incentive Disbursements]]/'1.) CLM Reference'!$B$5</f>
        <v>0</v>
      </c>
      <c r="L78" s="68">
        <v>449941.02</v>
      </c>
      <c r="M78" s="96">
        <f>Table32[[#This Row],[CLM $ Collected ]]/'1.) CLM Reference'!$B$4</f>
        <v>1.4270413434847017E-2</v>
      </c>
      <c r="N78" s="68">
        <v>68087</v>
      </c>
      <c r="O78" s="94">
        <f>Table3[[#This Row],[Incentive Disbursements]]/'1.) CLM Reference'!$B$5</f>
        <v>0</v>
      </c>
    </row>
    <row r="79" spans="1:15">
      <c r="A79" s="80" t="s">
        <v>138</v>
      </c>
      <c r="B79" s="81" t="s">
        <v>135</v>
      </c>
      <c r="C79" s="45" t="s">
        <v>60</v>
      </c>
      <c r="D79" s="68">
        <f>Table32[[#This Row],[Residential CLM $ Collected]]+Table32[[#This Row],[C&amp;I CLM $ Collected]]</f>
        <v>61245.84</v>
      </c>
      <c r="E79" s="82">
        <f>Table3[[#This Row],[CLM $ Collected ]]/'1.) CLM Reference'!$B$4</f>
        <v>1.6118204186151722E-3</v>
      </c>
      <c r="F79" s="68">
        <f>Table32[[#This Row],[Residential Incentive Disbursements]]+Table32[[#This Row],[C&amp;I Incentive Disbursements]]</f>
        <v>52514</v>
      </c>
      <c r="G79" s="82">
        <f>Table3[[#This Row],[Incentive Disbursements]]/'1.) CLM Reference'!$B$5</f>
        <v>6.6004869678136795E-4</v>
      </c>
      <c r="H79" s="68">
        <v>0</v>
      </c>
      <c r="I79" s="83">
        <f>Table3[[#This Row],[CLM $ Collected ]]/'1.) CLM Reference'!$B$4</f>
        <v>1.6118204186151722E-3</v>
      </c>
      <c r="J79" s="68">
        <v>0</v>
      </c>
      <c r="K79" s="83">
        <f>Table3[[#This Row],[Incentive Disbursements]]/'1.) CLM Reference'!$B$5</f>
        <v>6.6004869678136795E-4</v>
      </c>
      <c r="L79" s="68">
        <v>61245.84</v>
      </c>
      <c r="M79" s="96">
        <f>Table32[[#This Row],[CLM $ Collected ]]/'1.) CLM Reference'!$B$4</f>
        <v>1.9424845015564279E-3</v>
      </c>
      <c r="N79" s="68">
        <v>52514</v>
      </c>
      <c r="O79" s="94">
        <f>Table3[[#This Row],[Incentive Disbursements]]/'1.) CLM Reference'!$B$5</f>
        <v>6.6004869678136795E-4</v>
      </c>
    </row>
    <row r="80" spans="1:15">
      <c r="A80" s="80" t="s">
        <v>139</v>
      </c>
      <c r="B80" s="81" t="s">
        <v>135</v>
      </c>
      <c r="C80" s="45" t="s">
        <v>60</v>
      </c>
      <c r="D80" s="68">
        <f>Table32[[#This Row],[Residential CLM $ Collected]]+Table32[[#This Row],[C&amp;I CLM $ Collected]]</f>
        <v>397060.86</v>
      </c>
      <c r="E80" s="82">
        <f>Table3[[#This Row],[CLM $ Collected ]]/'1.) CLM Reference'!$B$4</f>
        <v>1.890069252916762E-3</v>
      </c>
      <c r="F80" s="68">
        <f>Table32[[#This Row],[Residential Incentive Disbursements]]+Table32[[#This Row],[C&amp;I Incentive Disbursements]]</f>
        <v>137187</v>
      </c>
      <c r="G80" s="82">
        <f>Table3[[#This Row],[Incentive Disbursements]]/'1.) CLM Reference'!$B$5</f>
        <v>2.9779288000691883E-3</v>
      </c>
      <c r="H80" s="68">
        <v>0</v>
      </c>
      <c r="I80" s="83">
        <f>Table3[[#This Row],[CLM $ Collected ]]/'1.) CLM Reference'!$B$4</f>
        <v>1.890069252916762E-3</v>
      </c>
      <c r="J80" s="68">
        <v>0</v>
      </c>
      <c r="K80" s="83">
        <f>Table3[[#This Row],[Incentive Disbursements]]/'1.) CLM Reference'!$B$5</f>
        <v>2.9779288000691883E-3</v>
      </c>
      <c r="L80" s="68">
        <v>397060.86</v>
      </c>
      <c r="M80" s="96">
        <f>Table32[[#This Row],[CLM $ Collected ]]/'1.) CLM Reference'!$B$4</f>
        <v>1.259325640279677E-2</v>
      </c>
      <c r="N80" s="68">
        <v>137187</v>
      </c>
      <c r="O80" s="94">
        <f>Table3[[#This Row],[Incentive Disbursements]]/'1.) CLM Reference'!$B$5</f>
        <v>2.9779288000691883E-3</v>
      </c>
    </row>
    <row r="81" spans="1:15">
      <c r="A81" s="80" t="s">
        <v>140</v>
      </c>
      <c r="B81" s="81" t="s">
        <v>135</v>
      </c>
      <c r="C81" s="45" t="s">
        <v>60</v>
      </c>
      <c r="D81" s="68">
        <f>Table32[[#This Row],[Residential CLM $ Collected]]+Table32[[#This Row],[C&amp;I CLM $ Collected]]</f>
        <v>12330.96</v>
      </c>
      <c r="E81" s="82">
        <f>Table3[[#This Row],[CLM $ Collected ]]/'1.) CLM Reference'!$B$4</f>
        <v>1.653789877703146E-3</v>
      </c>
      <c r="F81" s="68">
        <f>Table32[[#This Row],[Residential Incentive Disbursements]]+Table32[[#This Row],[C&amp;I Incentive Disbursements]]</f>
        <v>0</v>
      </c>
      <c r="G81" s="82">
        <f>Table3[[#This Row],[Incentive Disbursements]]/'1.) CLM Reference'!$B$5</f>
        <v>1.1663330909150876E-4</v>
      </c>
      <c r="H81" s="68">
        <v>0</v>
      </c>
      <c r="I81" s="83">
        <f>Table3[[#This Row],[CLM $ Collected ]]/'1.) CLM Reference'!$B$4</f>
        <v>1.653789877703146E-3</v>
      </c>
      <c r="J81" s="68">
        <v>0</v>
      </c>
      <c r="K81" s="83">
        <f>Table3[[#This Row],[Incentive Disbursements]]/'1.) CLM Reference'!$B$5</f>
        <v>1.1663330909150876E-4</v>
      </c>
      <c r="L81" s="68">
        <v>12330.96</v>
      </c>
      <c r="M81" s="96">
        <f>Table32[[#This Row],[CLM $ Collected ]]/'1.) CLM Reference'!$B$4</f>
        <v>3.9109103066122122E-4</v>
      </c>
      <c r="N81" s="68">
        <v>0</v>
      </c>
      <c r="O81" s="94">
        <f>Table3[[#This Row],[Incentive Disbursements]]/'1.) CLM Reference'!$B$5</f>
        <v>1.1663330909150876E-4</v>
      </c>
    </row>
    <row r="82" spans="1:15">
      <c r="A82" s="80" t="s">
        <v>141</v>
      </c>
      <c r="B82" s="81" t="s">
        <v>135</v>
      </c>
      <c r="C82" s="45" t="s">
        <v>60</v>
      </c>
      <c r="D82" s="68">
        <f>Table32[[#This Row],[Residential CLM $ Collected]]+Table32[[#This Row],[C&amp;I CLM $ Collected]]</f>
        <v>21421.8</v>
      </c>
      <c r="E82" s="82">
        <f>Table3[[#This Row],[CLM $ Collected ]]/'1.) CLM Reference'!$B$4</f>
        <v>3.4753660588431111E-3</v>
      </c>
      <c r="F82" s="68">
        <f>Table32[[#This Row],[Residential Incentive Disbursements]]+Table32[[#This Row],[C&amp;I Incentive Disbursements]]</f>
        <v>0</v>
      </c>
      <c r="G82" s="82">
        <f>Table3[[#This Row],[Incentive Disbursements]]/'1.) CLM Reference'!$B$5</f>
        <v>3.1655680287425176E-3</v>
      </c>
      <c r="H82" s="68">
        <v>0</v>
      </c>
      <c r="I82" s="83">
        <f>Table3[[#This Row],[CLM $ Collected ]]/'1.) CLM Reference'!$B$4</f>
        <v>3.4753660588431111E-3</v>
      </c>
      <c r="J82" s="68">
        <v>0</v>
      </c>
      <c r="K82" s="83">
        <f>Table3[[#This Row],[Incentive Disbursements]]/'1.) CLM Reference'!$B$5</f>
        <v>3.1655680287425176E-3</v>
      </c>
      <c r="L82" s="68">
        <v>21421.8</v>
      </c>
      <c r="M82" s="96">
        <f>Table32[[#This Row],[CLM $ Collected ]]/'1.) CLM Reference'!$B$4</f>
        <v>6.7941781018011156E-4</v>
      </c>
      <c r="N82" s="68">
        <v>0</v>
      </c>
      <c r="O82" s="94">
        <f>Table3[[#This Row],[Incentive Disbursements]]/'1.) CLM Reference'!$B$5</f>
        <v>3.1655680287425176E-3</v>
      </c>
    </row>
    <row r="83" spans="1:15">
      <c r="A83" s="80" t="s">
        <v>142</v>
      </c>
      <c r="B83" s="81" t="s">
        <v>73</v>
      </c>
      <c r="C83" s="45" t="s">
        <v>60</v>
      </c>
      <c r="D83" s="68">
        <f>Table32[[#This Row],[Residential CLM $ Collected]]+Table32[[#This Row],[C&amp;I CLM $ Collected]]</f>
        <v>159436.07999999999</v>
      </c>
      <c r="E83" s="82">
        <f>Table3[[#This Row],[CLM $ Collected ]]/'1.) CLM Reference'!$B$4</f>
        <v>2.7446553724414614E-6</v>
      </c>
      <c r="F83" s="68">
        <f>Table32[[#This Row],[Residential Incentive Disbursements]]+Table32[[#This Row],[C&amp;I Incentive Disbursements]]</f>
        <v>45435.5</v>
      </c>
      <c r="G83" s="82">
        <f>Table3[[#This Row],[Incentive Disbursements]]/'1.) CLM Reference'!$B$5</f>
        <v>0</v>
      </c>
      <c r="H83" s="68">
        <v>0</v>
      </c>
      <c r="I83" s="83">
        <f>Table3[[#This Row],[CLM $ Collected ]]/'1.) CLM Reference'!$B$4</f>
        <v>2.7446553724414614E-6</v>
      </c>
      <c r="J83" s="68">
        <v>0</v>
      </c>
      <c r="K83" s="83">
        <f>Table3[[#This Row],[Incentive Disbursements]]/'1.) CLM Reference'!$B$5</f>
        <v>0</v>
      </c>
      <c r="L83" s="68">
        <v>159436.07999999999</v>
      </c>
      <c r="M83" s="96">
        <f>Table32[[#This Row],[CLM $ Collected ]]/'1.) CLM Reference'!$B$4</f>
        <v>5.0567044943609354E-3</v>
      </c>
      <c r="N83" s="68">
        <v>45435.5</v>
      </c>
      <c r="O83" s="94">
        <f>Table3[[#This Row],[Incentive Disbursements]]/'1.) CLM Reference'!$B$5</f>
        <v>0</v>
      </c>
    </row>
    <row r="84" spans="1:15">
      <c r="A84" s="80" t="s">
        <v>143</v>
      </c>
      <c r="B84" s="81" t="s">
        <v>144</v>
      </c>
      <c r="C84" s="45" t="s">
        <v>60</v>
      </c>
      <c r="D84" s="68">
        <f>Table32[[#This Row],[Residential CLM $ Collected]]+Table32[[#This Row],[C&amp;I CLM $ Collected]]</f>
        <v>27234.6</v>
      </c>
      <c r="E84" s="82">
        <f>Table3[[#This Row],[CLM $ Collected ]]/'1.) CLM Reference'!$B$4</f>
        <v>3.2088950939383981E-3</v>
      </c>
      <c r="F84" s="68">
        <f>Table32[[#This Row],[Residential Incentive Disbursements]]+Table32[[#This Row],[C&amp;I Incentive Disbursements]]</f>
        <v>69505</v>
      </c>
      <c r="G84" s="82">
        <f>Table3[[#This Row],[Incentive Disbursements]]/'1.) CLM Reference'!$B$5</f>
        <v>1.9578659783503036E-3</v>
      </c>
      <c r="H84" s="68">
        <v>0</v>
      </c>
      <c r="I84" s="83">
        <f>Table3[[#This Row],[CLM $ Collected ]]/'1.) CLM Reference'!$B$4</f>
        <v>3.2088950939383981E-3</v>
      </c>
      <c r="J84" s="68">
        <v>0</v>
      </c>
      <c r="K84" s="83">
        <f>Table3[[#This Row],[Incentive Disbursements]]/'1.) CLM Reference'!$B$5</f>
        <v>1.9578659783503036E-3</v>
      </c>
      <c r="L84" s="68">
        <v>27234.6</v>
      </c>
      <c r="M84" s="96">
        <f>Table32[[#This Row],[CLM $ Collected ]]/'1.) CLM Reference'!$B$4</f>
        <v>8.6377766075359055E-4</v>
      </c>
      <c r="N84" s="68">
        <v>69505</v>
      </c>
      <c r="O84" s="94">
        <f>Table3[[#This Row],[Incentive Disbursements]]/'1.) CLM Reference'!$B$5</f>
        <v>1.9578659783503036E-3</v>
      </c>
    </row>
    <row r="85" spans="1:15">
      <c r="A85" s="80" t="s">
        <v>145</v>
      </c>
      <c r="B85" s="81" t="s">
        <v>144</v>
      </c>
      <c r="C85" s="45" t="s">
        <v>60</v>
      </c>
      <c r="D85" s="68">
        <f>Table32[[#This Row],[Residential CLM $ Collected]]+Table32[[#This Row],[C&amp;I CLM $ Collected]]</f>
        <v>124038.72</v>
      </c>
      <c r="E85" s="82">
        <f>Table3[[#This Row],[CLM $ Collected ]]/'1.) CLM Reference'!$B$4</f>
        <v>1.0346264157544882E-5</v>
      </c>
      <c r="F85" s="68">
        <f>Table32[[#This Row],[Residential Incentive Disbursements]]+Table32[[#This Row],[C&amp;I Incentive Disbursements]]</f>
        <v>10133</v>
      </c>
      <c r="G85" s="82">
        <f>Table3[[#This Row],[Incentive Disbursements]]/'1.) CLM Reference'!$B$5</f>
        <v>1.7216381274295059E-6</v>
      </c>
      <c r="H85" s="68">
        <v>0</v>
      </c>
      <c r="I85" s="83">
        <f>Table3[[#This Row],[CLM $ Collected ]]/'1.) CLM Reference'!$B$4</f>
        <v>1.0346264157544882E-5</v>
      </c>
      <c r="J85" s="68">
        <v>1500</v>
      </c>
      <c r="K85" s="83">
        <f>Table3[[#This Row],[Incentive Disbursements]]/'1.) CLM Reference'!$B$5</f>
        <v>1.7216381274295059E-6</v>
      </c>
      <c r="L85" s="68">
        <v>124038.72</v>
      </c>
      <c r="M85" s="96">
        <f>Table32[[#This Row],[CLM $ Collected ]]/'1.) CLM Reference'!$B$4</f>
        <v>3.9340352127246086E-3</v>
      </c>
      <c r="N85" s="68">
        <v>8633</v>
      </c>
      <c r="O85" s="94">
        <f>Table3[[#This Row],[Incentive Disbursements]]/'1.) CLM Reference'!$B$5</f>
        <v>1.7216381274295059E-6</v>
      </c>
    </row>
    <row r="86" spans="1:15">
      <c r="A86" s="80" t="s">
        <v>146</v>
      </c>
      <c r="B86" s="81" t="s">
        <v>147</v>
      </c>
      <c r="C86" s="45" t="s">
        <v>60</v>
      </c>
      <c r="D86" s="68">
        <f>Table32[[#This Row],[Residential CLM $ Collected]]+Table32[[#This Row],[C&amp;I CLM $ Collected]]</f>
        <v>28856.04</v>
      </c>
      <c r="E86" s="82">
        <f>Table3[[#This Row],[CLM $ Collected ]]/'1.) CLM Reference'!$B$4</f>
        <v>2.8077592297588846E-3</v>
      </c>
      <c r="F86" s="68">
        <f>Table32[[#This Row],[Residential Incentive Disbursements]]+Table32[[#This Row],[C&amp;I Incentive Disbursements]]</f>
        <v>2238</v>
      </c>
      <c r="G86" s="82">
        <f>Table3[[#This Row],[Incentive Disbursements]]/'1.) CLM Reference'!$B$5</f>
        <v>1.4801013554153431E-3</v>
      </c>
      <c r="H86" s="68">
        <v>0</v>
      </c>
      <c r="I86" s="83">
        <f>Table3[[#This Row],[CLM $ Collected ]]/'1.) CLM Reference'!$B$4</f>
        <v>2.8077592297588846E-3</v>
      </c>
      <c r="J86" s="68">
        <v>0</v>
      </c>
      <c r="K86" s="83">
        <f>Table3[[#This Row],[Incentive Disbursements]]/'1.) CLM Reference'!$B$5</f>
        <v>1.4801013554153431E-3</v>
      </c>
      <c r="L86" s="68">
        <v>28856.04</v>
      </c>
      <c r="M86" s="96">
        <f>Table32[[#This Row],[CLM $ Collected ]]/'1.) CLM Reference'!$B$4</f>
        <v>9.1520355466252648E-4</v>
      </c>
      <c r="N86" s="68">
        <v>2238</v>
      </c>
      <c r="O86" s="94">
        <f>Table3[[#This Row],[Incentive Disbursements]]/'1.) CLM Reference'!$B$5</f>
        <v>1.4801013554153431E-3</v>
      </c>
    </row>
    <row r="87" spans="1:15">
      <c r="A87" s="80" t="s">
        <v>148</v>
      </c>
      <c r="B87" s="81" t="s">
        <v>147</v>
      </c>
      <c r="C87" s="45" t="s">
        <v>60</v>
      </c>
      <c r="D87" s="68">
        <f>Table32[[#This Row],[Residential CLM $ Collected]]+Table32[[#This Row],[C&amp;I CLM $ Collected]]</f>
        <v>21900.36</v>
      </c>
      <c r="E87" s="82">
        <f>Table3[[#This Row],[CLM $ Collected ]]/'1.) CLM Reference'!$B$4</f>
        <v>2.9742901430901783E-3</v>
      </c>
      <c r="F87" s="68">
        <f>Table32[[#This Row],[Residential Incentive Disbursements]]+Table32[[#This Row],[C&amp;I Incentive Disbursements]]</f>
        <v>7155</v>
      </c>
      <c r="G87" s="82">
        <f>Table3[[#This Row],[Incentive Disbursements]]/'1.) CLM Reference'!$B$5</f>
        <v>2.5747695065629172E-3</v>
      </c>
      <c r="H87" s="68">
        <v>0</v>
      </c>
      <c r="I87" s="83">
        <f>Table3[[#This Row],[CLM $ Collected ]]/'1.) CLM Reference'!$B$4</f>
        <v>2.9742901430901783E-3</v>
      </c>
      <c r="J87" s="68">
        <v>0</v>
      </c>
      <c r="K87" s="83">
        <f>Table3[[#This Row],[Incentive Disbursements]]/'1.) CLM Reference'!$B$5</f>
        <v>2.5747695065629172E-3</v>
      </c>
      <c r="L87" s="68">
        <v>21900.36</v>
      </c>
      <c r="M87" s="96">
        <f>Table32[[#This Row],[CLM $ Collected ]]/'1.) CLM Reference'!$B$4</f>
        <v>6.945959085303807E-4</v>
      </c>
      <c r="N87" s="68">
        <v>7155</v>
      </c>
      <c r="O87" s="94">
        <f>Table3[[#This Row],[Incentive Disbursements]]/'1.) CLM Reference'!$B$5</f>
        <v>2.5747695065629172E-3</v>
      </c>
    </row>
    <row r="88" spans="1:15">
      <c r="A88" s="80" t="s">
        <v>149</v>
      </c>
      <c r="B88" s="81" t="s">
        <v>147</v>
      </c>
      <c r="C88" s="45" t="s">
        <v>76</v>
      </c>
      <c r="D88" s="68">
        <f>Table32[[#This Row],[Residential CLM $ Collected]]+Table32[[#This Row],[C&amp;I CLM $ Collected]]</f>
        <v>58097.279999999999</v>
      </c>
      <c r="E88" s="82">
        <f>Table3[[#This Row],[CLM $ Collected ]]/'1.) CLM Reference'!$B$4</f>
        <v>9.8421670847030708E-7</v>
      </c>
      <c r="F88" s="68">
        <f>Table32[[#This Row],[Residential Incentive Disbursements]]+Table32[[#This Row],[C&amp;I Incentive Disbursements]]</f>
        <v>15016</v>
      </c>
      <c r="G88" s="82">
        <f>Table3[[#This Row],[Incentive Disbursements]]/'1.) CLM Reference'!$B$5</f>
        <v>0</v>
      </c>
      <c r="H88" s="68">
        <v>0</v>
      </c>
      <c r="I88" s="83">
        <f>Table3[[#This Row],[CLM $ Collected ]]/'1.) CLM Reference'!$B$4</f>
        <v>9.8421670847030708E-7</v>
      </c>
      <c r="J88" s="68">
        <v>0</v>
      </c>
      <c r="K88" s="83">
        <f>Table3[[#This Row],[Incentive Disbursements]]/'1.) CLM Reference'!$B$5</f>
        <v>0</v>
      </c>
      <c r="L88" s="68">
        <v>58097.279999999999</v>
      </c>
      <c r="M88" s="96">
        <f>Table32[[#This Row],[CLM $ Collected ]]/'1.) CLM Reference'!$B$4</f>
        <v>1.8426241844765984E-3</v>
      </c>
      <c r="N88" s="68">
        <v>15016</v>
      </c>
      <c r="O88" s="94">
        <f>Table3[[#This Row],[Incentive Disbursements]]/'1.) CLM Reference'!$B$5</f>
        <v>0</v>
      </c>
    </row>
    <row r="89" spans="1:15">
      <c r="A89" s="80" t="s">
        <v>150</v>
      </c>
      <c r="B89" s="81" t="s">
        <v>147</v>
      </c>
      <c r="C89" s="45" t="s">
        <v>60</v>
      </c>
      <c r="D89" s="68">
        <f>Table32[[#This Row],[Residential CLM $ Collected]]+Table32[[#This Row],[C&amp;I CLM $ Collected]]</f>
        <v>10500</v>
      </c>
      <c r="E89" s="82">
        <f>Table3[[#This Row],[CLM $ Collected ]]/'1.) CLM Reference'!$B$4</f>
        <v>5.5496665214797309E-3</v>
      </c>
      <c r="F89" s="68">
        <f>Table32[[#This Row],[Residential Incentive Disbursements]]+Table32[[#This Row],[C&amp;I Incentive Disbursements]]</f>
        <v>0</v>
      </c>
      <c r="G89" s="82">
        <f>Table3[[#This Row],[Incentive Disbursements]]/'1.) CLM Reference'!$B$5</f>
        <v>4.7638856301761298E-3</v>
      </c>
      <c r="H89" s="68">
        <v>0</v>
      </c>
      <c r="I89" s="83">
        <f>Table3[[#This Row],[CLM $ Collected ]]/'1.) CLM Reference'!$B$4</f>
        <v>5.5496665214797309E-3</v>
      </c>
      <c r="J89" s="68">
        <v>0</v>
      </c>
      <c r="K89" s="83">
        <f>Table3[[#This Row],[Incentive Disbursements]]/'1.) CLM Reference'!$B$5</f>
        <v>4.7638856301761298E-3</v>
      </c>
      <c r="L89" s="68">
        <v>10500</v>
      </c>
      <c r="M89" s="96">
        <f>Table32[[#This Row],[CLM $ Collected ]]/'1.) CLM Reference'!$B$4</f>
        <v>3.3301996129602422E-4</v>
      </c>
      <c r="N89" s="68">
        <v>0</v>
      </c>
      <c r="O89" s="94">
        <f>Table3[[#This Row],[Incentive Disbursements]]/'1.) CLM Reference'!$B$5</f>
        <v>4.7638856301761298E-3</v>
      </c>
    </row>
    <row r="90" spans="1:15">
      <c r="A90" s="80" t="s">
        <v>151</v>
      </c>
      <c r="B90" s="81" t="s">
        <v>152</v>
      </c>
      <c r="C90" s="45" t="s">
        <v>76</v>
      </c>
      <c r="D90" s="68">
        <f>Table32[[#This Row],[Residential CLM $ Collected]]+Table32[[#This Row],[C&amp;I CLM $ Collected]]</f>
        <v>603215.16</v>
      </c>
      <c r="E90" s="82">
        <f>Table3[[#This Row],[CLM $ Collected ]]/'1.) CLM Reference'!$B$4</f>
        <v>3.3301996129602428E-8</v>
      </c>
      <c r="F90" s="68">
        <f>Table32[[#This Row],[Residential Incentive Disbursements]]+Table32[[#This Row],[C&amp;I Incentive Disbursements]]</f>
        <v>54514</v>
      </c>
      <c r="G90" s="82">
        <f>Table3[[#This Row],[Incentive Disbursements]]/'1.) CLM Reference'!$B$5</f>
        <v>0</v>
      </c>
      <c r="H90" s="68">
        <v>0</v>
      </c>
      <c r="I90" s="83">
        <f>Table3[[#This Row],[CLM $ Collected ]]/'1.) CLM Reference'!$B$4</f>
        <v>3.3301996129602428E-8</v>
      </c>
      <c r="J90" s="68">
        <v>0</v>
      </c>
      <c r="K90" s="83">
        <f>Table3[[#This Row],[Incentive Disbursements]]/'1.) CLM Reference'!$B$5</f>
        <v>0</v>
      </c>
      <c r="L90" s="68">
        <v>603215.16</v>
      </c>
      <c r="M90" s="96">
        <f>Table32[[#This Row],[CLM $ Collected ]]/'1.) CLM Reference'!$B$4</f>
        <v>1.9131684689178578E-2</v>
      </c>
      <c r="N90" s="68">
        <v>54514</v>
      </c>
      <c r="O90" s="94">
        <f>Table3[[#This Row],[Incentive Disbursements]]/'1.) CLM Reference'!$B$5</f>
        <v>0</v>
      </c>
    </row>
    <row r="91" spans="1:15">
      <c r="A91" s="80" t="s">
        <v>153</v>
      </c>
      <c r="B91" s="81" t="s">
        <v>152</v>
      </c>
      <c r="C91" s="45" t="s">
        <v>76</v>
      </c>
      <c r="D91" s="68">
        <f>Table32[[#This Row],[Residential CLM $ Collected]]+Table32[[#This Row],[C&amp;I CLM $ Collected]]</f>
        <v>398229.42</v>
      </c>
      <c r="E91" s="82">
        <f>Table3[[#This Row],[CLM $ Collected ]]/'1.) CLM Reference'!$B$4</f>
        <v>3.9192021230542422E-3</v>
      </c>
      <c r="F91" s="68">
        <f>Table32[[#This Row],[Residential Incentive Disbursements]]+Table32[[#This Row],[C&amp;I Incentive Disbursements]]</f>
        <v>364420.98</v>
      </c>
      <c r="G91" s="82">
        <f>Table3[[#This Row],[Incentive Disbursements]]/'1.) CLM Reference'!$B$5</f>
        <v>1.2868906207799497E-2</v>
      </c>
      <c r="H91" s="68">
        <v>0</v>
      </c>
      <c r="I91" s="83">
        <f>Table3[[#This Row],[CLM $ Collected ]]/'1.) CLM Reference'!$B$4</f>
        <v>3.9192021230542422E-3</v>
      </c>
      <c r="J91" s="68">
        <v>320855.98</v>
      </c>
      <c r="K91" s="83">
        <f>Table3[[#This Row],[Incentive Disbursements]]/'1.) CLM Reference'!$B$5</f>
        <v>1.2868906207799497E-2</v>
      </c>
      <c r="L91" s="68">
        <v>398229.42</v>
      </c>
      <c r="M91" s="96">
        <f>Table32[[#This Row],[CLM $ Collected ]]/'1.) CLM Reference'!$B$4</f>
        <v>1.2630318670032207E-2</v>
      </c>
      <c r="N91" s="68">
        <v>43565</v>
      </c>
      <c r="O91" s="94">
        <f>Table3[[#This Row],[Incentive Disbursements]]/'1.) CLM Reference'!$B$5</f>
        <v>1.2868906207799497E-2</v>
      </c>
    </row>
    <row r="92" spans="1:15">
      <c r="A92" s="80" t="s">
        <v>154</v>
      </c>
      <c r="B92" s="81" t="s">
        <v>152</v>
      </c>
      <c r="C92" s="45" t="s">
        <v>76</v>
      </c>
      <c r="D92" s="68">
        <f>Table32[[#This Row],[Residential CLM $ Collected]]+Table32[[#This Row],[C&amp;I CLM $ Collected]]</f>
        <v>426106.92</v>
      </c>
      <c r="E92" s="82">
        <f>Table3[[#This Row],[CLM $ Collected ]]/'1.) CLM Reference'!$B$4</f>
        <v>2.301967941651121E-3</v>
      </c>
      <c r="F92" s="68">
        <f>Table32[[#This Row],[Residential Incentive Disbursements]]+Table32[[#This Row],[C&amp;I Incentive Disbursements]]</f>
        <v>6415</v>
      </c>
      <c r="G92" s="82">
        <f>Table3[[#This Row],[Incentive Disbursements]]/'1.) CLM Reference'!$B$5</f>
        <v>8.5453392870629642E-4</v>
      </c>
      <c r="H92" s="68">
        <v>0</v>
      </c>
      <c r="I92" s="83">
        <f>Table3[[#This Row],[CLM $ Collected ]]/'1.) CLM Reference'!$B$4</f>
        <v>2.301967941651121E-3</v>
      </c>
      <c r="J92" s="68">
        <v>0</v>
      </c>
      <c r="K92" s="83">
        <f>Table3[[#This Row],[Incentive Disbursements]]/'1.) CLM Reference'!$B$5</f>
        <v>8.5453392870629642E-4</v>
      </c>
      <c r="L92" s="68">
        <v>426106.92</v>
      </c>
      <c r="M92" s="96">
        <f>Table32[[#This Row],[CLM $ Collected ]]/'1.) CLM Reference'!$B$4</f>
        <v>1.3514486667273151E-2</v>
      </c>
      <c r="N92" s="68">
        <v>6415</v>
      </c>
      <c r="O92" s="94">
        <f>Table3[[#This Row],[Incentive Disbursements]]/'1.) CLM Reference'!$B$5</f>
        <v>8.5453392870629642E-4</v>
      </c>
    </row>
    <row r="93" spans="1:15">
      <c r="A93" s="80" t="s">
        <v>155</v>
      </c>
      <c r="B93" s="81" t="s">
        <v>152</v>
      </c>
      <c r="C93" s="45" t="s">
        <v>76</v>
      </c>
      <c r="D93" s="68">
        <f>Table32[[#This Row],[Residential CLM $ Collected]]+Table32[[#This Row],[C&amp;I CLM $ Collected]]</f>
        <v>17607.599999999999</v>
      </c>
      <c r="E93" s="82">
        <f>Table3[[#This Row],[CLM $ Collected ]]/'1.) CLM Reference'!$B$4</f>
        <v>2.9185214785888217E-3</v>
      </c>
      <c r="F93" s="68">
        <f>Table32[[#This Row],[Residential Incentive Disbursements]]+Table32[[#This Row],[C&amp;I Incentive Disbursements]]</f>
        <v>0</v>
      </c>
      <c r="G93" s="82">
        <f>Table3[[#This Row],[Incentive Disbursements]]/'1.) CLM Reference'!$B$5</f>
        <v>4.3255924888173413E-3</v>
      </c>
      <c r="H93" s="68">
        <v>0</v>
      </c>
      <c r="I93" s="83">
        <f>Table3[[#This Row],[CLM $ Collected ]]/'1.) CLM Reference'!$B$4</f>
        <v>2.9185214785888217E-3</v>
      </c>
      <c r="J93" s="68">
        <v>0</v>
      </c>
      <c r="K93" s="83">
        <f>Table3[[#This Row],[Incentive Disbursements]]/'1.) CLM Reference'!$B$5</f>
        <v>4.3255924888173413E-3</v>
      </c>
      <c r="L93" s="68">
        <v>17607.599999999999</v>
      </c>
      <c r="M93" s="96">
        <f>Table32[[#This Row],[CLM $ Collected ]]/'1.) CLM Reference'!$B$4</f>
        <v>5.5844593052532148E-4</v>
      </c>
      <c r="N93" s="68">
        <v>0</v>
      </c>
      <c r="O93" s="94">
        <f>Table3[[#This Row],[Incentive Disbursements]]/'1.) CLM Reference'!$B$5</f>
        <v>4.3255924888173413E-3</v>
      </c>
    </row>
    <row r="94" spans="1:15">
      <c r="A94" s="80" t="s">
        <v>156</v>
      </c>
      <c r="B94" s="81" t="s">
        <v>152</v>
      </c>
      <c r="C94" s="45" t="s">
        <v>76</v>
      </c>
      <c r="D94" s="68">
        <f>Table32[[#This Row],[Residential CLM $ Collected]]+Table32[[#This Row],[C&amp;I CLM $ Collected]]</f>
        <v>23998.44</v>
      </c>
      <c r="E94" s="82">
        <f>Table3[[#This Row],[CLM $ Collected ]]/'1.) CLM Reference'!$B$4</f>
        <v>4.5671308977740462E-9</v>
      </c>
      <c r="F94" s="68">
        <f>Table32[[#This Row],[Residential Incentive Disbursements]]+Table32[[#This Row],[C&amp;I Incentive Disbursements]]</f>
        <v>19944</v>
      </c>
      <c r="G94" s="82">
        <f>Table3[[#This Row],[Incentive Disbursements]]/'1.) CLM Reference'!$B$5</f>
        <v>0</v>
      </c>
      <c r="H94" s="68">
        <v>0</v>
      </c>
      <c r="I94" s="83">
        <f>Table3[[#This Row],[CLM $ Collected ]]/'1.) CLM Reference'!$B$4</f>
        <v>4.5671308977740462E-9</v>
      </c>
      <c r="J94" s="68">
        <v>0</v>
      </c>
      <c r="K94" s="83">
        <f>Table3[[#This Row],[Incentive Disbursements]]/'1.) CLM Reference'!$B$5</f>
        <v>0</v>
      </c>
      <c r="L94" s="68">
        <v>23998.44</v>
      </c>
      <c r="M94" s="96">
        <f>Table32[[#This Row],[CLM $ Collected ]]/'1.) CLM Reference'!$B$4</f>
        <v>7.6113900571094851E-4</v>
      </c>
      <c r="N94" s="68">
        <v>19944</v>
      </c>
      <c r="O94" s="94">
        <f>Table3[[#This Row],[Incentive Disbursements]]/'1.) CLM Reference'!$B$5</f>
        <v>0</v>
      </c>
    </row>
    <row r="95" spans="1:15">
      <c r="A95" s="80" t="s">
        <v>157</v>
      </c>
      <c r="B95" s="81" t="s">
        <v>152</v>
      </c>
      <c r="C95" s="45" t="s">
        <v>76</v>
      </c>
      <c r="D95" s="68">
        <f>Table32[[#This Row],[Residential CLM $ Collected]]+Table32[[#This Row],[C&amp;I CLM $ Collected]]</f>
        <v>43879.68</v>
      </c>
      <c r="E95" s="82">
        <f>Table3[[#This Row],[CLM $ Collected ]]/'1.) CLM Reference'!$B$4</f>
        <v>4.2244084474799427E-3</v>
      </c>
      <c r="F95" s="68">
        <f>Table32[[#This Row],[Residential Incentive Disbursements]]+Table32[[#This Row],[C&amp;I Incentive Disbursements]]</f>
        <v>348</v>
      </c>
      <c r="G95" s="82">
        <f>Table3[[#This Row],[Incentive Disbursements]]/'1.) CLM Reference'!$B$5</f>
        <v>2.4081673845877758E-3</v>
      </c>
      <c r="H95" s="68">
        <v>0</v>
      </c>
      <c r="I95" s="83">
        <f>Table3[[#This Row],[CLM $ Collected ]]/'1.) CLM Reference'!$B$4</f>
        <v>4.2244084474799427E-3</v>
      </c>
      <c r="J95" s="68">
        <v>0</v>
      </c>
      <c r="K95" s="83">
        <f>Table3[[#This Row],[Incentive Disbursements]]/'1.) CLM Reference'!$B$5</f>
        <v>2.4081673845877758E-3</v>
      </c>
      <c r="L95" s="68">
        <v>43879.68</v>
      </c>
      <c r="M95" s="96">
        <f>Table32[[#This Row],[CLM $ Collected ]]/'1.) CLM Reference'!$B$4</f>
        <v>1.3916961271697075E-3</v>
      </c>
      <c r="N95" s="68">
        <v>348</v>
      </c>
      <c r="O95" s="94">
        <f>Table3[[#This Row],[Incentive Disbursements]]/'1.) CLM Reference'!$B$5</f>
        <v>2.4081673845877758E-3</v>
      </c>
    </row>
    <row r="96" spans="1:15">
      <c r="A96" s="80" t="s">
        <v>158</v>
      </c>
      <c r="B96" s="81" t="s">
        <v>152</v>
      </c>
      <c r="C96" s="45" t="s">
        <v>76</v>
      </c>
      <c r="D96" s="68">
        <f>Table32[[#This Row],[Residential CLM $ Collected]]+Table32[[#This Row],[C&amp;I CLM $ Collected]]</f>
        <v>56655.24</v>
      </c>
      <c r="E96" s="82">
        <f>Table3[[#This Row],[CLM $ Collected ]]/'1.) CLM Reference'!$B$4</f>
        <v>3.3340055553750541E-7</v>
      </c>
      <c r="F96" s="68">
        <f>Table32[[#This Row],[Residential Incentive Disbursements]]+Table32[[#This Row],[C&amp;I Incentive Disbursements]]</f>
        <v>5700</v>
      </c>
      <c r="G96" s="82">
        <f>Table3[[#This Row],[Incentive Disbursements]]/'1.) CLM Reference'!$B$5</f>
        <v>0</v>
      </c>
      <c r="H96" s="68">
        <v>0</v>
      </c>
      <c r="I96" s="83">
        <f>Table3[[#This Row],[CLM $ Collected ]]/'1.) CLM Reference'!$B$4</f>
        <v>3.3340055553750541E-7</v>
      </c>
      <c r="J96" s="68">
        <v>0</v>
      </c>
      <c r="K96" s="83">
        <f>Table3[[#This Row],[Incentive Disbursements]]/'1.) CLM Reference'!$B$5</f>
        <v>0</v>
      </c>
      <c r="L96" s="68">
        <v>56655.24</v>
      </c>
      <c r="M96" s="96">
        <f>Table32[[#This Row],[CLM $ Collected ]]/'1.) CLM Reference'!$B$4</f>
        <v>1.7968881744778061E-3</v>
      </c>
      <c r="N96" s="68">
        <v>5700</v>
      </c>
      <c r="O96" s="94">
        <f>Table3[[#This Row],[Incentive Disbursements]]/'1.) CLM Reference'!$B$5</f>
        <v>0</v>
      </c>
    </row>
    <row r="97" spans="1:15">
      <c r="A97" s="80" t="s">
        <v>159</v>
      </c>
      <c r="B97" s="81" t="s">
        <v>152</v>
      </c>
      <c r="C97" s="45" t="s">
        <v>76</v>
      </c>
      <c r="D97" s="68">
        <f>Table32[[#This Row],[Residential CLM $ Collected]]+Table32[[#This Row],[C&amp;I CLM $ Collected]]</f>
        <v>181836.72</v>
      </c>
      <c r="E97" s="82">
        <f>Table3[[#This Row],[CLM $ Collected ]]/'1.) CLM Reference'!$B$4</f>
        <v>3.6002293243199254E-3</v>
      </c>
      <c r="F97" s="68">
        <f>Table32[[#This Row],[Residential Incentive Disbursements]]+Table32[[#This Row],[C&amp;I Incentive Disbursements]]</f>
        <v>2666</v>
      </c>
      <c r="G97" s="82">
        <f>Table3[[#This Row],[Incentive Disbursements]]/'1.) CLM Reference'!$B$5</f>
        <v>3.7612551997981561E-3</v>
      </c>
      <c r="H97" s="68">
        <v>0</v>
      </c>
      <c r="I97" s="83">
        <f>Table3[[#This Row],[CLM $ Collected ]]/'1.) CLM Reference'!$B$4</f>
        <v>3.6002293243199254E-3</v>
      </c>
      <c r="J97" s="68">
        <v>0</v>
      </c>
      <c r="K97" s="83">
        <f>Table3[[#This Row],[Incentive Disbursements]]/'1.) CLM Reference'!$B$5</f>
        <v>3.7612551997981561E-3</v>
      </c>
      <c r="L97" s="68">
        <v>181836.72</v>
      </c>
      <c r="M97" s="96">
        <f>Table32[[#This Row],[CLM $ Collected ]]/'1.) CLM Reference'!$B$4</f>
        <v>5.7671673768186667E-3</v>
      </c>
      <c r="N97" s="68">
        <v>2666</v>
      </c>
      <c r="O97" s="94">
        <f>Table3[[#This Row],[Incentive Disbursements]]/'1.) CLM Reference'!$B$5</f>
        <v>3.7612551997981561E-3</v>
      </c>
    </row>
    <row r="98" spans="1:15">
      <c r="A98" s="80" t="s">
        <v>160</v>
      </c>
      <c r="B98" s="81" t="s">
        <v>152</v>
      </c>
      <c r="C98" s="45" t="s">
        <v>76</v>
      </c>
      <c r="D98" s="68">
        <f>Table32[[#This Row],[Residential CLM $ Collected]]+Table32[[#This Row],[C&amp;I CLM $ Collected]]</f>
        <v>2992.32</v>
      </c>
      <c r="E98" s="82">
        <f>Table3[[#This Row],[CLM $ Collected ]]/'1.) CLM Reference'!$B$4</f>
        <v>2.8942289093435615E-6</v>
      </c>
      <c r="F98" s="68">
        <f>Table32[[#This Row],[Residential Incentive Disbursements]]+Table32[[#This Row],[C&amp;I Incentive Disbursements]]</f>
        <v>0</v>
      </c>
      <c r="G98" s="82">
        <f>Table3[[#This Row],[Incentive Disbursements]]/'1.) CLM Reference'!$B$5</f>
        <v>0</v>
      </c>
      <c r="H98" s="68">
        <v>0</v>
      </c>
      <c r="I98" s="83">
        <f>Table3[[#This Row],[CLM $ Collected ]]/'1.) CLM Reference'!$B$4</f>
        <v>2.8942289093435615E-6</v>
      </c>
      <c r="J98" s="68">
        <v>0</v>
      </c>
      <c r="K98" s="83">
        <f>Table3[[#This Row],[Incentive Disbursements]]/'1.) CLM Reference'!$B$5</f>
        <v>0</v>
      </c>
      <c r="L98" s="68">
        <v>2992.32</v>
      </c>
      <c r="M98" s="96">
        <f>Table32[[#This Row],[CLM $ Collected ]]/'1.) CLM Reference'!$B$4</f>
        <v>9.4904980055744701E-5</v>
      </c>
      <c r="N98" s="68">
        <v>0</v>
      </c>
      <c r="O98" s="94">
        <f>Table3[[#This Row],[Incentive Disbursements]]/'1.) CLM Reference'!$B$5</f>
        <v>0</v>
      </c>
    </row>
    <row r="99" spans="1:15">
      <c r="A99" s="80" t="s">
        <v>161</v>
      </c>
      <c r="B99" s="81" t="s">
        <v>152</v>
      </c>
      <c r="C99" s="45" t="s">
        <v>60</v>
      </c>
      <c r="D99" s="68">
        <f>Table32[[#This Row],[Residential CLM $ Collected]]+Table32[[#This Row],[C&amp;I CLM $ Collected]]</f>
        <v>10123.56</v>
      </c>
      <c r="E99" s="82">
        <f>Table3[[#This Row],[CLM $ Collected ]]/'1.) CLM Reference'!$B$4</f>
        <v>2.6855513703048844E-3</v>
      </c>
      <c r="F99" s="68">
        <f>Table32[[#This Row],[Residential Incentive Disbursements]]+Table32[[#This Row],[C&amp;I Incentive Disbursements]]</f>
        <v>6066</v>
      </c>
      <c r="G99" s="82">
        <f>Table3[[#This Row],[Incentive Disbursements]]/'1.) CLM Reference'!$B$5</f>
        <v>1.7834207961318685E-3</v>
      </c>
      <c r="H99" s="68">
        <v>0</v>
      </c>
      <c r="I99" s="83">
        <f>Table3[[#This Row],[CLM $ Collected ]]/'1.) CLM Reference'!$B$4</f>
        <v>2.6855513703048844E-3</v>
      </c>
      <c r="J99" s="68">
        <v>0</v>
      </c>
      <c r="K99" s="83">
        <f>Table3[[#This Row],[Incentive Disbursements]]/'1.) CLM Reference'!$B$5</f>
        <v>1.7834207961318685E-3</v>
      </c>
      <c r="L99" s="68">
        <v>10123.56</v>
      </c>
      <c r="M99" s="96">
        <f>Table32[[#This Row],[CLM $ Collected ]]/'1.) CLM Reference'!$B$4</f>
        <v>3.210807199407599E-4</v>
      </c>
      <c r="N99" s="68">
        <v>6066</v>
      </c>
      <c r="O99" s="94">
        <f>Table3[[#This Row],[Incentive Disbursements]]/'1.) CLM Reference'!$B$5</f>
        <v>1.7834207961318685E-3</v>
      </c>
    </row>
    <row r="100" spans="1:15">
      <c r="A100" s="80" t="s">
        <v>162</v>
      </c>
      <c r="B100" s="81" t="s">
        <v>152</v>
      </c>
      <c r="C100" s="45" t="s">
        <v>60</v>
      </c>
      <c r="D100" s="68">
        <f>Table32[[#This Row],[Residential CLM $ Collected]]+Table32[[#This Row],[C&amp;I CLM $ Collected]]</f>
        <v>15833.1</v>
      </c>
      <c r="E100" s="82">
        <f>Table3[[#This Row],[CLM $ Collected ]]/'1.) CLM Reference'!$B$4</f>
        <v>3.4402644228426651E-3</v>
      </c>
      <c r="F100" s="68">
        <f>Table32[[#This Row],[Residential Incentive Disbursements]]+Table32[[#This Row],[C&amp;I Incentive Disbursements]]</f>
        <v>0</v>
      </c>
      <c r="G100" s="82">
        <f>Table3[[#This Row],[Incentive Disbursements]]/'1.) CLM Reference'!$B$5</f>
        <v>1.7593682646967323E-3</v>
      </c>
      <c r="H100" s="68">
        <v>0</v>
      </c>
      <c r="I100" s="83">
        <f>Table3[[#This Row],[CLM $ Collected ]]/'1.) CLM Reference'!$B$4</f>
        <v>3.4402644228426651E-3</v>
      </c>
      <c r="J100" s="68">
        <v>0</v>
      </c>
      <c r="K100" s="83">
        <f>Table3[[#This Row],[Incentive Disbursements]]/'1.) CLM Reference'!$B$5</f>
        <v>1.7593682646967323E-3</v>
      </c>
      <c r="L100" s="68">
        <v>15833.1</v>
      </c>
      <c r="M100" s="96">
        <f>Table32[[#This Row],[CLM $ Collected ]]/'1.) CLM Reference'!$B$4</f>
        <v>5.0216555706629343E-4</v>
      </c>
      <c r="N100" s="68">
        <v>0</v>
      </c>
      <c r="O100" s="94">
        <f>Table3[[#This Row],[Incentive Disbursements]]/'1.) CLM Reference'!$B$5</f>
        <v>1.7593682646967323E-3</v>
      </c>
    </row>
    <row r="101" spans="1:15">
      <c r="A101" s="80" t="s">
        <v>163</v>
      </c>
      <c r="B101" s="81" t="s">
        <v>152</v>
      </c>
      <c r="C101" s="45" t="s">
        <v>60</v>
      </c>
      <c r="D101" s="68">
        <f>Table32[[#This Row],[Residential CLM $ Collected]]+Table32[[#This Row],[C&amp;I CLM $ Collected]]</f>
        <v>36872.400000000001</v>
      </c>
      <c r="E101" s="82">
        <f>Table3[[#This Row],[CLM $ Collected ]]/'1.) CLM Reference'!$B$4</f>
        <v>9.7464476329705562E-6</v>
      </c>
      <c r="F101" s="68">
        <f>Table32[[#This Row],[Residential Incentive Disbursements]]+Table32[[#This Row],[C&amp;I Incentive Disbursements]]</f>
        <v>330</v>
      </c>
      <c r="G101" s="82">
        <f>Table3[[#This Row],[Incentive Disbursements]]/'1.) CLM Reference'!$B$5</f>
        <v>0</v>
      </c>
      <c r="H101" s="68">
        <v>0</v>
      </c>
      <c r="I101" s="83">
        <f>Table3[[#This Row],[CLM $ Collected ]]/'1.) CLM Reference'!$B$4</f>
        <v>9.7464476329705562E-6</v>
      </c>
      <c r="J101" s="68">
        <v>0</v>
      </c>
      <c r="K101" s="83">
        <f>Table3[[#This Row],[Incentive Disbursements]]/'1.) CLM Reference'!$B$5</f>
        <v>0</v>
      </c>
      <c r="L101" s="68">
        <v>36872.400000000001</v>
      </c>
      <c r="M101" s="96">
        <f>Table32[[#This Row],[CLM $ Collected ]]/'1.) CLM Reference'!$B$4</f>
        <v>1.1694519257991929E-3</v>
      </c>
      <c r="N101" s="68">
        <v>330</v>
      </c>
      <c r="O101" s="94">
        <f>Table3[[#This Row],[Incentive Disbursements]]/'1.) CLM Reference'!$B$5</f>
        <v>0</v>
      </c>
    </row>
    <row r="102" spans="1:15">
      <c r="A102" s="80" t="s">
        <v>164</v>
      </c>
      <c r="B102" s="81" t="s">
        <v>152</v>
      </c>
      <c r="C102" s="45" t="s">
        <v>76</v>
      </c>
      <c r="D102" s="68">
        <f>Table32[[#This Row],[Residential CLM $ Collected]]+Table32[[#This Row],[C&amp;I CLM $ Collected]]</f>
        <v>49198.398000000001</v>
      </c>
      <c r="E102" s="82">
        <f>Table3[[#This Row],[CLM $ Collected ]]/'1.) CLM Reference'!$B$4</f>
        <v>9.6939256276461544E-6</v>
      </c>
      <c r="F102" s="68">
        <f>Table32[[#This Row],[Residential Incentive Disbursements]]+Table32[[#This Row],[C&amp;I Incentive Disbursements]]</f>
        <v>3140</v>
      </c>
      <c r="G102" s="82">
        <f>Table3[[#This Row],[Incentive Disbursements]]/'1.) CLM Reference'!$B$5</f>
        <v>0</v>
      </c>
      <c r="H102" s="68">
        <v>0</v>
      </c>
      <c r="I102" s="83">
        <f>Table3[[#This Row],[CLM $ Collected ]]/'1.) CLM Reference'!$B$4</f>
        <v>9.6939256276461544E-6</v>
      </c>
      <c r="J102" s="68">
        <v>0</v>
      </c>
      <c r="K102" s="83">
        <f>Table3[[#This Row],[Incentive Disbursements]]/'1.) CLM Reference'!$B$5</f>
        <v>0</v>
      </c>
      <c r="L102" s="68">
        <v>49198.398000000001</v>
      </c>
      <c r="M102" s="96">
        <f>Table32[[#This Row],[CLM $ Collected ]]/'1.) CLM Reference'!$B$4</f>
        <v>1.5603855807415617E-3</v>
      </c>
      <c r="N102" s="68">
        <v>3140</v>
      </c>
      <c r="O102" s="94">
        <f>Table3[[#This Row],[Incentive Disbursements]]/'1.) CLM Reference'!$B$5</f>
        <v>0</v>
      </c>
    </row>
    <row r="103" spans="1:15">
      <c r="A103" s="80" t="s">
        <v>165</v>
      </c>
      <c r="B103" s="81" t="s">
        <v>152</v>
      </c>
      <c r="C103" s="45" t="s">
        <v>60</v>
      </c>
      <c r="D103" s="68">
        <f>Table32[[#This Row],[Residential CLM $ Collected]]+Table32[[#This Row],[C&amp;I CLM $ Collected]]</f>
        <v>89894.16</v>
      </c>
      <c r="E103" s="82">
        <f>Table3[[#This Row],[CLM $ Collected ]]/'1.) CLM Reference'!$B$4</f>
        <v>4.2117915580777215E-3</v>
      </c>
      <c r="F103" s="68">
        <f>Table32[[#This Row],[Residential Incentive Disbursements]]+Table32[[#This Row],[C&amp;I Incentive Disbursements]]</f>
        <v>18749</v>
      </c>
      <c r="G103" s="82">
        <f>Table3[[#This Row],[Incentive Disbursements]]/'1.) CLM Reference'!$B$5</f>
        <v>3.8182973949508776E-3</v>
      </c>
      <c r="H103" s="68">
        <v>0</v>
      </c>
      <c r="I103" s="83">
        <f>Table3[[#This Row],[CLM $ Collected ]]/'1.) CLM Reference'!$B$4</f>
        <v>4.2117915580777215E-3</v>
      </c>
      <c r="J103" s="68">
        <v>0</v>
      </c>
      <c r="K103" s="83">
        <f>Table3[[#This Row],[Incentive Disbursements]]/'1.) CLM Reference'!$B$5</f>
        <v>3.8182973949508776E-3</v>
      </c>
      <c r="L103" s="68">
        <v>89894.16</v>
      </c>
      <c r="M103" s="96">
        <f>Table32[[#This Row],[CLM $ Collected ]]/'1.) CLM Reference'!$B$4</f>
        <v>2.8510999698989153E-3</v>
      </c>
      <c r="N103" s="68">
        <v>18749</v>
      </c>
      <c r="O103" s="94">
        <f>Table3[[#This Row],[Incentive Disbursements]]/'1.) CLM Reference'!$B$5</f>
        <v>3.8182973949508776E-3</v>
      </c>
    </row>
    <row r="104" spans="1:15">
      <c r="A104" s="80" t="s">
        <v>166</v>
      </c>
      <c r="B104" s="81" t="s">
        <v>152</v>
      </c>
      <c r="C104" s="45" t="s">
        <v>76</v>
      </c>
      <c r="D104" s="68">
        <f>Table32[[#This Row],[Residential CLM $ Collected]]+Table32[[#This Row],[C&amp;I CLM $ Collected]]</f>
        <v>96628.92</v>
      </c>
      <c r="E104" s="82">
        <f>Table3[[#This Row],[CLM $ Collected ]]/'1.) CLM Reference'!$B$4</f>
        <v>4.378635319875512E-3</v>
      </c>
      <c r="F104" s="68">
        <f>Table32[[#This Row],[Residential Incentive Disbursements]]+Table32[[#This Row],[C&amp;I Incentive Disbursements]]</f>
        <v>8297</v>
      </c>
      <c r="G104" s="82">
        <f>Table3[[#This Row],[Incentive Disbursements]]/'1.) CLM Reference'!$B$5</f>
        <v>4.3251607718561333E-2</v>
      </c>
      <c r="H104" s="68">
        <v>0</v>
      </c>
      <c r="I104" s="83">
        <f>Table3[[#This Row],[CLM $ Collected ]]/'1.) CLM Reference'!$B$4</f>
        <v>4.378635319875512E-3</v>
      </c>
      <c r="J104" s="68">
        <v>0</v>
      </c>
      <c r="K104" s="83">
        <f>Table3[[#This Row],[Incentive Disbursements]]/'1.) CLM Reference'!$B$5</f>
        <v>4.3251607718561333E-2</v>
      </c>
      <c r="L104" s="68">
        <v>96628.92</v>
      </c>
      <c r="M104" s="96">
        <f>Table32[[#This Row],[CLM $ Collected ]]/'1.) CLM Reference'!$B$4</f>
        <v>3.0647008760453925E-3</v>
      </c>
      <c r="N104" s="68">
        <v>8297</v>
      </c>
      <c r="O104" s="94">
        <f>Table3[[#This Row],[Incentive Disbursements]]/'1.) CLM Reference'!$B$5</f>
        <v>4.3251607718561333E-2</v>
      </c>
    </row>
    <row r="105" spans="1:15">
      <c r="A105" s="80" t="s">
        <v>167</v>
      </c>
      <c r="B105" s="81" t="s">
        <v>152</v>
      </c>
      <c r="C105" s="45" t="s">
        <v>76</v>
      </c>
      <c r="D105" s="68">
        <f>Table32[[#This Row],[Residential CLM $ Collected]]+Table32[[#This Row],[C&amp;I CLM $ Collected]]</f>
        <v>68438.399999999994</v>
      </c>
      <c r="E105" s="82">
        <f>Table3[[#This Row],[CLM $ Collected ]]/'1.) CLM Reference'!$B$4</f>
        <v>1.2614225242531176E-5</v>
      </c>
      <c r="F105" s="68">
        <f>Table32[[#This Row],[Residential Incentive Disbursements]]+Table32[[#This Row],[C&amp;I Incentive Disbursements]]</f>
        <v>685</v>
      </c>
      <c r="G105" s="82">
        <f>Table3[[#This Row],[Incentive Disbursements]]/'1.) CLM Reference'!$B$5</f>
        <v>0</v>
      </c>
      <c r="H105" s="68">
        <v>0</v>
      </c>
      <c r="I105" s="83">
        <f>Table3[[#This Row],[CLM $ Collected ]]/'1.) CLM Reference'!$B$4</f>
        <v>1.2614225242531176E-5</v>
      </c>
      <c r="J105" s="68">
        <v>0</v>
      </c>
      <c r="K105" s="83">
        <f>Table3[[#This Row],[Incentive Disbursements]]/'1.) CLM Reference'!$B$5</f>
        <v>0</v>
      </c>
      <c r="L105" s="68">
        <v>68438.399999999994</v>
      </c>
      <c r="M105" s="96">
        <f>Table32[[#This Row],[CLM $ Collected ]]/'1.) CLM Reference'!$B$4</f>
        <v>2.1706050780154118E-3</v>
      </c>
      <c r="N105" s="68">
        <v>685</v>
      </c>
      <c r="O105" s="94">
        <f>Table3[[#This Row],[Incentive Disbursements]]/'1.) CLM Reference'!$B$5</f>
        <v>0</v>
      </c>
    </row>
    <row r="106" spans="1:15">
      <c r="A106" s="80" t="s">
        <v>168</v>
      </c>
      <c r="B106" s="81" t="s">
        <v>152</v>
      </c>
      <c r="C106" s="45" t="s">
        <v>60</v>
      </c>
      <c r="D106" s="68">
        <f>Table32[[#This Row],[Residential CLM $ Collected]]+Table32[[#This Row],[C&amp;I CLM $ Collected]]</f>
        <v>84332.28</v>
      </c>
      <c r="E106" s="82">
        <f>Table3[[#This Row],[CLM $ Collected ]]/'1.) CLM Reference'!$B$4</f>
        <v>3.116891383785464E-3</v>
      </c>
      <c r="F106" s="68">
        <f>Table32[[#This Row],[Residential Incentive Disbursements]]+Table32[[#This Row],[C&amp;I Incentive Disbursements]]</f>
        <v>7030</v>
      </c>
      <c r="G106" s="82">
        <f>Table3[[#This Row],[Incentive Disbursements]]/'1.) CLM Reference'!$B$5</f>
        <v>4.9522896102782848E-3</v>
      </c>
      <c r="H106" s="68">
        <v>0</v>
      </c>
      <c r="I106" s="83">
        <f>Table3[[#This Row],[CLM $ Collected ]]/'1.) CLM Reference'!$B$4</f>
        <v>3.116891383785464E-3</v>
      </c>
      <c r="J106" s="68">
        <v>0</v>
      </c>
      <c r="K106" s="83">
        <f>Table3[[#This Row],[Incentive Disbursements]]/'1.) CLM Reference'!$B$5</f>
        <v>4.9522896102782848E-3</v>
      </c>
      <c r="L106" s="68">
        <v>84332.28</v>
      </c>
      <c r="M106" s="96">
        <f>Table32[[#This Row],[CLM $ Collected ]]/'1.) CLM Reference'!$B$4</f>
        <v>2.6746983449148073E-3</v>
      </c>
      <c r="N106" s="68">
        <v>7030</v>
      </c>
      <c r="O106" s="94">
        <f>Table3[[#This Row],[Incentive Disbursements]]/'1.) CLM Reference'!$B$5</f>
        <v>4.9522896102782848E-3</v>
      </c>
    </row>
    <row r="107" spans="1:15">
      <c r="A107" s="80" t="s">
        <v>169</v>
      </c>
      <c r="B107" s="81" t="s">
        <v>152</v>
      </c>
      <c r="C107" s="45" t="s">
        <v>60</v>
      </c>
      <c r="D107" s="68">
        <f>Table32[[#This Row],[Residential CLM $ Collected]]+Table32[[#This Row],[C&amp;I CLM $ Collected]]</f>
        <v>28792.080000000002</v>
      </c>
      <c r="E107" s="82">
        <f>Table3[[#This Row],[CLM $ Collected ]]/'1.) CLM Reference'!$B$4</f>
        <v>9.7660482364068378E-7</v>
      </c>
      <c r="F107" s="68">
        <f>Table32[[#This Row],[Residential Incentive Disbursements]]+Table32[[#This Row],[C&amp;I Incentive Disbursements]]</f>
        <v>4700</v>
      </c>
      <c r="G107" s="82">
        <f>Table3[[#This Row],[Incentive Disbursements]]/'1.) CLM Reference'!$B$5</f>
        <v>0</v>
      </c>
      <c r="H107" s="68">
        <v>0</v>
      </c>
      <c r="I107" s="83">
        <f>Table3[[#This Row],[CLM $ Collected ]]/'1.) CLM Reference'!$B$4</f>
        <v>9.7660482364068378E-7</v>
      </c>
      <c r="J107" s="68">
        <v>0</v>
      </c>
      <c r="K107" s="83">
        <f>Table3[[#This Row],[Incentive Disbursements]]/'1.) CLM Reference'!$B$5</f>
        <v>0</v>
      </c>
      <c r="L107" s="68">
        <v>28792.080000000002</v>
      </c>
      <c r="M107" s="96">
        <f>Table32[[#This Row],[CLM $ Collected ]]/'1.) CLM Reference'!$B$4</f>
        <v>9.1317498735543178E-4</v>
      </c>
      <c r="N107" s="68">
        <v>4700</v>
      </c>
      <c r="O107" s="94">
        <f>Table3[[#This Row],[Incentive Disbursements]]/'1.) CLM Reference'!$B$5</f>
        <v>0</v>
      </c>
    </row>
    <row r="108" spans="1:15">
      <c r="A108" s="80" t="s">
        <v>170</v>
      </c>
      <c r="B108" s="81" t="s">
        <v>152</v>
      </c>
      <c r="C108" s="45" t="s">
        <v>60</v>
      </c>
      <c r="D108" s="68">
        <f>Table32[[#This Row],[Residential CLM $ Collected]]+Table32[[#This Row],[C&amp;I CLM $ Collected]]</f>
        <v>39725.279999999999</v>
      </c>
      <c r="E108" s="82">
        <f>Table3[[#This Row],[CLM $ Collected ]]/'1.) CLM Reference'!$B$4</f>
        <v>5.7829460528819919E-3</v>
      </c>
      <c r="F108" s="68">
        <f>Table32[[#This Row],[Residential Incentive Disbursements]]+Table32[[#This Row],[C&amp;I Incentive Disbursements]]</f>
        <v>8881</v>
      </c>
      <c r="G108" s="82">
        <f>Table3[[#This Row],[Incentive Disbursements]]/'1.) CLM Reference'!$B$5</f>
        <v>4.4914457758948815E-3</v>
      </c>
      <c r="H108" s="68">
        <v>0</v>
      </c>
      <c r="I108" s="83">
        <f>Table3[[#This Row],[CLM $ Collected ]]/'1.) CLM Reference'!$B$4</f>
        <v>5.7829460528819919E-3</v>
      </c>
      <c r="J108" s="68">
        <v>0</v>
      </c>
      <c r="K108" s="83">
        <f>Table3[[#This Row],[Incentive Disbursements]]/'1.) CLM Reference'!$B$5</f>
        <v>4.4914457758948815E-3</v>
      </c>
      <c r="L108" s="68">
        <v>39725.279999999999</v>
      </c>
      <c r="M108" s="96">
        <f>Table32[[#This Row],[CLM $ Collected ]]/'1.) CLM Reference'!$B$4</f>
        <v>1.2599344007689262E-3</v>
      </c>
      <c r="N108" s="68">
        <v>8881</v>
      </c>
      <c r="O108" s="94">
        <f>Table3[[#This Row],[Incentive Disbursements]]/'1.) CLM Reference'!$B$5</f>
        <v>4.4914457758948815E-3</v>
      </c>
    </row>
    <row r="109" spans="1:15">
      <c r="A109" s="80" t="s">
        <v>171</v>
      </c>
      <c r="B109" s="81" t="s">
        <v>152</v>
      </c>
      <c r="C109" s="45" t="s">
        <v>76</v>
      </c>
      <c r="D109" s="68">
        <f>Table32[[#This Row],[Residential CLM $ Collected]]+Table32[[#This Row],[C&amp;I CLM $ Collected]]</f>
        <v>2157.36</v>
      </c>
      <c r="E109" s="82">
        <f>Table3[[#This Row],[CLM $ Collected ]]/'1.) CLM Reference'!$B$4</f>
        <v>6.456781306728059E-6</v>
      </c>
      <c r="F109" s="68">
        <f>Table32[[#This Row],[Residential Incentive Disbursements]]+Table32[[#This Row],[C&amp;I Incentive Disbursements]]</f>
        <v>0</v>
      </c>
      <c r="G109" s="82">
        <f>Table3[[#This Row],[Incentive Disbursements]]/'1.) CLM Reference'!$B$5</f>
        <v>0</v>
      </c>
      <c r="H109" s="68">
        <v>0</v>
      </c>
      <c r="I109" s="83">
        <f>Table3[[#This Row],[CLM $ Collected ]]/'1.) CLM Reference'!$B$4</f>
        <v>6.456781306728059E-6</v>
      </c>
      <c r="J109" s="68">
        <v>0</v>
      </c>
      <c r="K109" s="83">
        <f>Table3[[#This Row],[Incentive Disbursements]]/'1.) CLM Reference'!$B$5</f>
        <v>0</v>
      </c>
      <c r="L109" s="68">
        <v>2157.36</v>
      </c>
      <c r="M109" s="96">
        <f>Table32[[#This Row],[CLM $ Collected ]]/'1.) CLM Reference'!$B$4</f>
        <v>6.8423232733484847E-5</v>
      </c>
      <c r="N109" s="68">
        <v>0</v>
      </c>
      <c r="O109" s="94">
        <f>Table3[[#This Row],[Incentive Disbursements]]/'1.) CLM Reference'!$B$5</f>
        <v>0</v>
      </c>
    </row>
    <row r="110" spans="1:15">
      <c r="A110" s="80" t="s">
        <v>172</v>
      </c>
      <c r="B110" s="81" t="s">
        <v>152</v>
      </c>
      <c r="C110" s="45" t="s">
        <v>60</v>
      </c>
      <c r="D110" s="68">
        <f>Table32[[#This Row],[Residential CLM $ Collected]]+Table32[[#This Row],[C&amp;I CLM $ Collected]]</f>
        <v>32265.66</v>
      </c>
      <c r="E110" s="82">
        <f>Table3[[#This Row],[CLM $ Collected ]]/'1.) CLM Reference'!$B$4</f>
        <v>4.6704300741227797E-3</v>
      </c>
      <c r="F110" s="68">
        <f>Table32[[#This Row],[Residential Incentive Disbursements]]+Table32[[#This Row],[C&amp;I Incentive Disbursements]]</f>
        <v>225</v>
      </c>
      <c r="G110" s="82">
        <f>Table3[[#This Row],[Incentive Disbursements]]/'1.) CLM Reference'!$B$5</f>
        <v>2.0064932550307446E-3</v>
      </c>
      <c r="H110" s="68">
        <v>0</v>
      </c>
      <c r="I110" s="83">
        <f>Table3[[#This Row],[CLM $ Collected ]]/'1.) CLM Reference'!$B$4</f>
        <v>4.6704300741227797E-3</v>
      </c>
      <c r="J110" s="68">
        <v>0</v>
      </c>
      <c r="K110" s="83">
        <f>Table3[[#This Row],[Incentive Disbursements]]/'1.) CLM Reference'!$B$5</f>
        <v>2.0064932550307446E-3</v>
      </c>
      <c r="L110" s="68">
        <v>32265.66</v>
      </c>
      <c r="M110" s="96">
        <f>Table32[[#This Row],[CLM $ Collected ]]/'1.) CLM Reference'!$B$4</f>
        <v>1.0233436994657788E-3</v>
      </c>
      <c r="N110" s="68">
        <v>225</v>
      </c>
      <c r="O110" s="94">
        <f>Table3[[#This Row],[Incentive Disbursements]]/'1.) CLM Reference'!$B$5</f>
        <v>2.0064932550307446E-3</v>
      </c>
    </row>
    <row r="111" spans="1:15">
      <c r="A111" s="80" t="s">
        <v>173</v>
      </c>
      <c r="B111" s="81" t="s">
        <v>152</v>
      </c>
      <c r="C111" s="45" t="s">
        <v>76</v>
      </c>
      <c r="D111" s="68">
        <f>Table32[[#This Row],[Residential CLM $ Collected]]+Table32[[#This Row],[C&amp;I CLM $ Collected]]</f>
        <v>25136.400000000001</v>
      </c>
      <c r="E111" s="82">
        <f>Table3[[#This Row],[CLM $ Collected ]]/'1.) CLM Reference'!$B$4</f>
        <v>3.9144117736338396E-7</v>
      </c>
      <c r="F111" s="68">
        <f>Table32[[#This Row],[Residential Incentive Disbursements]]+Table32[[#This Row],[C&amp;I Incentive Disbursements]]</f>
        <v>54051.17</v>
      </c>
      <c r="G111" s="82">
        <f>Table3[[#This Row],[Incentive Disbursements]]/'1.) CLM Reference'!$B$5</f>
        <v>0</v>
      </c>
      <c r="H111" s="68">
        <v>0</v>
      </c>
      <c r="I111" s="83">
        <f>Table3[[#This Row],[CLM $ Collected ]]/'1.) CLM Reference'!$B$4</f>
        <v>3.9144117736338396E-7</v>
      </c>
      <c r="J111" s="68">
        <v>0</v>
      </c>
      <c r="K111" s="83">
        <f>Table3[[#This Row],[Incentive Disbursements]]/'1.) CLM Reference'!$B$5</f>
        <v>0</v>
      </c>
      <c r="L111" s="68">
        <v>25136.400000000001</v>
      </c>
      <c r="M111" s="96">
        <f>Table32[[#This Row],[CLM $ Collected ]]/'1.) CLM Reference'!$B$4</f>
        <v>7.97230757630608E-4</v>
      </c>
      <c r="N111" s="68">
        <v>54051.17</v>
      </c>
      <c r="O111" s="94">
        <f>Table3[[#This Row],[Incentive Disbursements]]/'1.) CLM Reference'!$B$5</f>
        <v>0</v>
      </c>
    </row>
    <row r="112" spans="1:15">
      <c r="A112" s="80" t="s">
        <v>174</v>
      </c>
      <c r="B112" s="81" t="s">
        <v>152</v>
      </c>
      <c r="C112" s="45" t="s">
        <v>76</v>
      </c>
      <c r="D112" s="68">
        <f>Table32[[#This Row],[Residential CLM $ Collected]]+Table32[[#This Row],[C&amp;I CLM $ Collected]]</f>
        <v>37303.56</v>
      </c>
      <c r="E112" s="82">
        <f>Table3[[#This Row],[CLM $ Collected ]]/'1.) CLM Reference'!$B$4</f>
        <v>5.8876026185929681E-3</v>
      </c>
      <c r="F112" s="68">
        <f>Table32[[#This Row],[Residential Incentive Disbursements]]+Table32[[#This Row],[C&amp;I Incentive Disbursements]]</f>
        <v>0</v>
      </c>
      <c r="G112" s="82">
        <f>Table3[[#This Row],[Incentive Disbursements]]/'1.) CLM Reference'!$B$5</f>
        <v>5.8905255449729927E-3</v>
      </c>
      <c r="H112" s="68">
        <v>0</v>
      </c>
      <c r="I112" s="83">
        <f>Table3[[#This Row],[CLM $ Collected ]]/'1.) CLM Reference'!$B$4</f>
        <v>5.8876026185929681E-3</v>
      </c>
      <c r="J112" s="68">
        <v>0</v>
      </c>
      <c r="K112" s="83">
        <f>Table3[[#This Row],[Incentive Disbursements]]/'1.) CLM Reference'!$B$5</f>
        <v>5.8905255449729927E-3</v>
      </c>
      <c r="L112" s="68">
        <v>37303.56</v>
      </c>
      <c r="M112" s="96">
        <f>Table32[[#This Row],[CLM $ Collected ]]/'1.) CLM Reference'!$B$4</f>
        <v>1.1831266768956112E-3</v>
      </c>
      <c r="N112" s="68">
        <v>0</v>
      </c>
      <c r="O112" s="94">
        <f>Table3[[#This Row],[Incentive Disbursements]]/'1.) CLM Reference'!$B$5</f>
        <v>5.8905255449729927E-3</v>
      </c>
    </row>
    <row r="113" spans="1:15">
      <c r="A113" s="80" t="s">
        <v>175</v>
      </c>
      <c r="B113" s="81" t="s">
        <v>152</v>
      </c>
      <c r="C113" s="45" t="s">
        <v>76</v>
      </c>
      <c r="D113" s="68">
        <f>Table32[[#This Row],[Residential CLM $ Collected]]+Table32[[#This Row],[C&amp;I CLM $ Collected]]</f>
        <v>111824.04</v>
      </c>
      <c r="E113" s="82">
        <f>Table3[[#This Row],[CLM $ Collected ]]/'1.) CLM Reference'!$B$4</f>
        <v>1.2552949569652709E-5</v>
      </c>
      <c r="F113" s="68">
        <f>Table32[[#This Row],[Residential Incentive Disbursements]]+Table32[[#This Row],[C&amp;I Incentive Disbursements]]</f>
        <v>68312.679999999993</v>
      </c>
      <c r="G113" s="82">
        <f>Table3[[#This Row],[Incentive Disbursements]]/'1.) CLM Reference'!$B$5</f>
        <v>0</v>
      </c>
      <c r="H113" s="68">
        <v>0</v>
      </c>
      <c r="I113" s="83">
        <f>Table3[[#This Row],[CLM $ Collected ]]/'1.) CLM Reference'!$B$4</f>
        <v>1.2552949569652709E-5</v>
      </c>
      <c r="J113" s="68">
        <v>68312.679999999993</v>
      </c>
      <c r="K113" s="83">
        <f>Table3[[#This Row],[Incentive Disbursements]]/'1.) CLM Reference'!$B$5</f>
        <v>0</v>
      </c>
      <c r="L113" s="68">
        <v>111824.04</v>
      </c>
      <c r="M113" s="96">
        <f>Table32[[#This Row],[CLM $ Collected ]]/'1.) CLM Reference'!$B$4</f>
        <v>3.5466321402633397E-3</v>
      </c>
      <c r="N113" s="68">
        <v>0</v>
      </c>
      <c r="O113" s="94">
        <f>Table3[[#This Row],[Incentive Disbursements]]/'1.) CLM Reference'!$B$5</f>
        <v>0</v>
      </c>
    </row>
    <row r="114" spans="1:15">
      <c r="A114" s="80" t="s">
        <v>176</v>
      </c>
      <c r="B114" s="81" t="s">
        <v>152</v>
      </c>
      <c r="C114" s="45" t="s">
        <v>60</v>
      </c>
      <c r="D114" s="68">
        <f>Table32[[#This Row],[Residential CLM $ Collected]]+Table32[[#This Row],[C&amp;I CLM $ Collected]]</f>
        <v>39552.720000000001</v>
      </c>
      <c r="E114" s="82">
        <f>Table3[[#This Row],[CLM $ Collected ]]/'1.) CLM Reference'!$B$4</f>
        <v>1.3571990651218542E-6</v>
      </c>
      <c r="F114" s="68">
        <f>Table32[[#This Row],[Residential Incentive Disbursements]]+Table32[[#This Row],[C&amp;I Incentive Disbursements]]</f>
        <v>125415.5</v>
      </c>
      <c r="G114" s="82">
        <f>Table3[[#This Row],[Incentive Disbursements]]/'1.) CLM Reference'!$B$5</f>
        <v>0</v>
      </c>
      <c r="H114" s="68">
        <v>0</v>
      </c>
      <c r="I114" s="83">
        <f>Table3[[#This Row],[CLM $ Collected ]]/'1.) CLM Reference'!$B$4</f>
        <v>1.3571990651218542E-6</v>
      </c>
      <c r="J114" s="68">
        <v>125367.5</v>
      </c>
      <c r="K114" s="83">
        <f>Table3[[#This Row],[Incentive Disbursements]]/'1.) CLM Reference'!$B$5</f>
        <v>0</v>
      </c>
      <c r="L114" s="68">
        <v>39552.720000000001</v>
      </c>
      <c r="M114" s="96">
        <f>Table32[[#This Row],[CLM $ Collected ]]/'1.) CLM Reference'!$B$4</f>
        <v>1.254461455576427E-3</v>
      </c>
      <c r="N114" s="68">
        <v>48</v>
      </c>
      <c r="O114" s="94">
        <f>Table3[[#This Row],[Incentive Disbursements]]/'1.) CLM Reference'!$B$5</f>
        <v>0</v>
      </c>
    </row>
    <row r="115" spans="1:15">
      <c r="A115" s="80" t="s">
        <v>177</v>
      </c>
      <c r="B115" s="81" t="s">
        <v>152</v>
      </c>
      <c r="C115" s="45" t="s">
        <v>76</v>
      </c>
      <c r="D115" s="68">
        <f>Table32[[#This Row],[Residential CLM $ Collected]]+Table32[[#This Row],[C&amp;I CLM $ Collected]]</f>
        <v>54548.4</v>
      </c>
      <c r="E115" s="82">
        <f>Table3[[#This Row],[CLM $ Collected ]]/'1.) CLM Reference'!$B$4</f>
        <v>5.8702855806055753E-6</v>
      </c>
      <c r="F115" s="68">
        <f>Table32[[#This Row],[Residential Incentive Disbursements]]+Table32[[#This Row],[C&amp;I Incentive Disbursements]]</f>
        <v>15450</v>
      </c>
      <c r="G115" s="82">
        <f>Table3[[#This Row],[Incentive Disbursements]]/'1.) CLM Reference'!$B$5</f>
        <v>0</v>
      </c>
      <c r="H115" s="68">
        <v>0</v>
      </c>
      <c r="I115" s="83">
        <f>Table3[[#This Row],[CLM $ Collected ]]/'1.) CLM Reference'!$B$4</f>
        <v>5.8702855806055753E-6</v>
      </c>
      <c r="J115" s="68">
        <v>0</v>
      </c>
      <c r="K115" s="83">
        <f>Table3[[#This Row],[Incentive Disbursements]]/'1.) CLM Reference'!$B$5</f>
        <v>0</v>
      </c>
      <c r="L115" s="68">
        <v>54548.4</v>
      </c>
      <c r="M115" s="96">
        <f>Table32[[#This Row],[CLM $ Collected ]]/'1.) CLM Reference'!$B$4</f>
        <v>1.7300672435009571E-3</v>
      </c>
      <c r="N115" s="68">
        <v>15450</v>
      </c>
      <c r="O115" s="94">
        <f>Table3[[#This Row],[Incentive Disbursements]]/'1.) CLM Reference'!$B$5</f>
        <v>0</v>
      </c>
    </row>
    <row r="116" spans="1:15">
      <c r="A116" s="80" t="s">
        <v>178</v>
      </c>
      <c r="B116" s="81" t="s">
        <v>152</v>
      </c>
      <c r="C116" s="45" t="s">
        <v>60</v>
      </c>
      <c r="D116" s="68">
        <f>Table32[[#This Row],[Residential CLM $ Collected]]+Table32[[#This Row],[C&amp;I CLM $ Collected]]</f>
        <v>36221.040000000001</v>
      </c>
      <c r="E116" s="82">
        <f>Table3[[#This Row],[CLM $ Collected ]]/'1.) CLM Reference'!$B$4</f>
        <v>3.9041539976374389E-3</v>
      </c>
      <c r="F116" s="68">
        <f>Table32[[#This Row],[Residential Incentive Disbursements]]+Table32[[#This Row],[C&amp;I Incentive Disbursements]]</f>
        <v>2805</v>
      </c>
      <c r="G116" s="82">
        <f>Table3[[#This Row],[Incentive Disbursements]]/'1.) CLM Reference'!$B$5</f>
        <v>2.9417952424697718E-3</v>
      </c>
      <c r="H116" s="68">
        <v>0</v>
      </c>
      <c r="I116" s="83">
        <f>Table3[[#This Row],[CLM $ Collected ]]/'1.) CLM Reference'!$B$4</f>
        <v>3.9041539976374389E-3</v>
      </c>
      <c r="J116" s="68">
        <v>0</v>
      </c>
      <c r="K116" s="83">
        <f>Table3[[#This Row],[Incentive Disbursements]]/'1.) CLM Reference'!$B$5</f>
        <v>2.9417952424697718E-3</v>
      </c>
      <c r="L116" s="68">
        <v>36221.040000000001</v>
      </c>
      <c r="M116" s="96">
        <f>Table32[[#This Row],[CLM $ Collected ]]/'1.) CLM Reference'!$B$4</f>
        <v>1.1487932703715949E-3</v>
      </c>
      <c r="N116" s="68">
        <v>2805</v>
      </c>
      <c r="O116" s="94">
        <f>Table3[[#This Row],[Incentive Disbursements]]/'1.) CLM Reference'!$B$5</f>
        <v>2.9417952424697718E-3</v>
      </c>
    </row>
    <row r="117" spans="1:15">
      <c r="A117" s="80" t="s">
        <v>179</v>
      </c>
      <c r="B117" s="81" t="s">
        <v>152</v>
      </c>
      <c r="C117" s="45" t="s">
        <v>60</v>
      </c>
      <c r="D117" s="68">
        <f>Table32[[#This Row],[Residential CLM $ Collected]]+Table32[[#This Row],[C&amp;I CLM $ Collected]]</f>
        <v>202944</v>
      </c>
      <c r="E117" s="82">
        <f>Table3[[#This Row],[CLM $ Collected ]]/'1.) CLM Reference'!$B$4</f>
        <v>1.753778264745234E-6</v>
      </c>
      <c r="F117" s="68">
        <f>Table32[[#This Row],[Residential Incentive Disbursements]]+Table32[[#This Row],[C&amp;I Incentive Disbursements]]</f>
        <v>66936</v>
      </c>
      <c r="G117" s="82">
        <f>Table3[[#This Row],[Incentive Disbursements]]/'1.) CLM Reference'!$B$5</f>
        <v>0</v>
      </c>
      <c r="H117" s="68">
        <v>0</v>
      </c>
      <c r="I117" s="83">
        <f>Table3[[#This Row],[CLM $ Collected ]]/'1.) CLM Reference'!$B$4</f>
        <v>1.753778264745234E-6</v>
      </c>
      <c r="J117" s="68">
        <v>0</v>
      </c>
      <c r="K117" s="83">
        <f>Table3[[#This Row],[Incentive Disbursements]]/'1.) CLM Reference'!$B$5</f>
        <v>0</v>
      </c>
      <c r="L117" s="68">
        <v>202944</v>
      </c>
      <c r="M117" s="96">
        <f>Table32[[#This Row],[CLM $ Collected ]]/'1.) CLM Reference'!$B$4</f>
        <v>6.4366098119295568E-3</v>
      </c>
      <c r="N117" s="68">
        <v>66936</v>
      </c>
      <c r="O117" s="94">
        <f>Table3[[#This Row],[Incentive Disbursements]]/'1.) CLM Reference'!$B$5</f>
        <v>0</v>
      </c>
    </row>
    <row r="118" spans="1:15">
      <c r="A118" s="80" t="s">
        <v>180</v>
      </c>
      <c r="B118" s="81" t="s">
        <v>152</v>
      </c>
      <c r="C118" s="45" t="s">
        <v>60</v>
      </c>
      <c r="D118" s="68">
        <f>Table32[[#This Row],[Residential CLM $ Collected]]+Table32[[#This Row],[C&amp;I CLM $ Collected]]</f>
        <v>23289.599999999999</v>
      </c>
      <c r="E118" s="82">
        <f>Table3[[#This Row],[CLM $ Collected ]]/'1.) CLM Reference'!$B$4</f>
        <v>2.7817005129360316E-3</v>
      </c>
      <c r="F118" s="68">
        <f>Table32[[#This Row],[Residential Incentive Disbursements]]+Table32[[#This Row],[C&amp;I Incentive Disbursements]]</f>
        <v>0</v>
      </c>
      <c r="G118" s="82">
        <f>Table3[[#This Row],[Incentive Disbursements]]/'1.) CLM Reference'!$B$5</f>
        <v>2.6791971099955555E-3</v>
      </c>
      <c r="H118" s="68">
        <v>0</v>
      </c>
      <c r="I118" s="83">
        <f>Table3[[#This Row],[CLM $ Collected ]]/'1.) CLM Reference'!$B$4</f>
        <v>2.7817005129360316E-3</v>
      </c>
      <c r="J118" s="68">
        <v>0</v>
      </c>
      <c r="K118" s="83">
        <f>Table3[[#This Row],[Incentive Disbursements]]/'1.) CLM Reference'!$B$5</f>
        <v>2.6791971099955555E-3</v>
      </c>
      <c r="L118" s="68">
        <v>23289.599999999999</v>
      </c>
      <c r="M118" s="96">
        <f>Table32[[#This Row],[CLM $ Collected ]]/'1.) CLM Reference'!$B$4</f>
        <v>7.3865730386665578E-4</v>
      </c>
      <c r="N118" s="68">
        <v>0</v>
      </c>
      <c r="O118" s="94">
        <f>Table3[[#This Row],[Incentive Disbursements]]/'1.) CLM Reference'!$B$5</f>
        <v>2.6791971099955555E-3</v>
      </c>
    </row>
    <row r="119" spans="1:15">
      <c r="A119" s="80" t="s">
        <v>181</v>
      </c>
      <c r="B119" s="81" t="s">
        <v>182</v>
      </c>
      <c r="C119" s="45" t="s">
        <v>60</v>
      </c>
      <c r="D119" s="68">
        <f>Table32[[#This Row],[Residential CLM $ Collected]]+Table32[[#This Row],[C&amp;I CLM $ Collected]]</f>
        <v>59958.258000000002</v>
      </c>
      <c r="E119" s="82">
        <f>Table3[[#This Row],[CLM $ Collected ]]/'1.) CLM Reference'!$B$4</f>
        <v>1.1303648971990765E-6</v>
      </c>
      <c r="F119" s="68">
        <f>Table32[[#This Row],[Residential Incentive Disbursements]]+Table32[[#This Row],[C&amp;I Incentive Disbursements]]</f>
        <v>111000.95</v>
      </c>
      <c r="G119" s="82">
        <f>Table3[[#This Row],[Incentive Disbursements]]/'1.) CLM Reference'!$B$5</f>
        <v>0</v>
      </c>
      <c r="H119" s="68">
        <v>0</v>
      </c>
      <c r="I119" s="83">
        <f>Table3[[#This Row],[CLM $ Collected ]]/'1.) CLM Reference'!$B$4</f>
        <v>1.1303648971990765E-6</v>
      </c>
      <c r="J119" s="68">
        <v>0</v>
      </c>
      <c r="K119" s="83">
        <f>Table3[[#This Row],[Incentive Disbursements]]/'1.) CLM Reference'!$B$5</f>
        <v>0</v>
      </c>
      <c r="L119" s="68">
        <v>59958.258000000002</v>
      </c>
      <c r="M119" s="96">
        <f>Table32[[#This Row],[CLM $ Collected ]]/'1.) CLM Reference'!$B$4</f>
        <v>1.9016473103368606E-3</v>
      </c>
      <c r="N119" s="68">
        <v>111000.95</v>
      </c>
      <c r="O119" s="94">
        <f>Table3[[#This Row],[Incentive Disbursements]]/'1.) CLM Reference'!$B$5</f>
        <v>0</v>
      </c>
    </row>
    <row r="120" spans="1:15">
      <c r="A120" s="80" t="s">
        <v>183</v>
      </c>
      <c r="B120" s="81" t="s">
        <v>182</v>
      </c>
      <c r="C120" s="45" t="s">
        <v>60</v>
      </c>
      <c r="D120" s="68">
        <f>Table32[[#This Row],[Residential CLM $ Collected]]+Table32[[#This Row],[C&amp;I CLM $ Collected]]</f>
        <v>49721.16</v>
      </c>
      <c r="E120" s="82">
        <f>Table3[[#This Row],[CLM $ Collected ]]/'1.) CLM Reference'!$B$4</f>
        <v>1.3898730807530126E-5</v>
      </c>
      <c r="F120" s="68">
        <f>Table32[[#This Row],[Residential Incentive Disbursements]]+Table32[[#This Row],[C&amp;I Incentive Disbursements]]</f>
        <v>0</v>
      </c>
      <c r="G120" s="82">
        <f>Table3[[#This Row],[Incentive Disbursements]]/'1.) CLM Reference'!$B$5</f>
        <v>0</v>
      </c>
      <c r="H120" s="68">
        <v>0</v>
      </c>
      <c r="I120" s="83">
        <f>Table3[[#This Row],[CLM $ Collected ]]/'1.) CLM Reference'!$B$4</f>
        <v>1.3898730807530126E-5</v>
      </c>
      <c r="J120" s="68">
        <v>0</v>
      </c>
      <c r="K120" s="83">
        <f>Table3[[#This Row],[Incentive Disbursements]]/'1.) CLM Reference'!$B$5</f>
        <v>0</v>
      </c>
      <c r="L120" s="68">
        <v>49721.16</v>
      </c>
      <c r="M120" s="96">
        <f>Table32[[#This Row],[CLM $ Collected ]]/'1.) CLM Reference'!$B$4</f>
        <v>1.5769655979803265E-3</v>
      </c>
      <c r="N120" s="68">
        <v>0</v>
      </c>
      <c r="O120" s="94">
        <f>Table3[[#This Row],[Incentive Disbursements]]/'1.) CLM Reference'!$B$5</f>
        <v>0</v>
      </c>
    </row>
    <row r="121" spans="1:15">
      <c r="A121" s="80" t="s">
        <v>184</v>
      </c>
      <c r="B121" s="81" t="s">
        <v>182</v>
      </c>
      <c r="C121" s="45" t="s">
        <v>60</v>
      </c>
      <c r="D121" s="68">
        <f>Table32[[#This Row],[Residential CLM $ Collected]]+Table32[[#This Row],[C&amp;I CLM $ Collected]]</f>
        <v>22573.200000000001</v>
      </c>
      <c r="E121" s="82">
        <f>Table3[[#This Row],[CLM $ Collected ]]/'1.) CLM Reference'!$B$4</f>
        <v>4.6964393136942409E-3</v>
      </c>
      <c r="F121" s="68">
        <f>Table32[[#This Row],[Residential Incentive Disbursements]]+Table32[[#This Row],[C&amp;I Incentive Disbursements]]</f>
        <v>0</v>
      </c>
      <c r="G121" s="82">
        <f>Table3[[#This Row],[Incentive Disbursements]]/'1.) CLM Reference'!$B$5</f>
        <v>4.5176512076606206E-3</v>
      </c>
      <c r="H121" s="68">
        <v>0</v>
      </c>
      <c r="I121" s="83">
        <f>Table3[[#This Row],[CLM $ Collected ]]/'1.) CLM Reference'!$B$4</f>
        <v>4.6964393136942409E-3</v>
      </c>
      <c r="J121" s="68">
        <v>0</v>
      </c>
      <c r="K121" s="83">
        <f>Table3[[#This Row],[Incentive Disbursements]]/'1.) CLM Reference'!$B$5</f>
        <v>4.5176512076606206E-3</v>
      </c>
      <c r="L121" s="68">
        <v>22573.200000000001</v>
      </c>
      <c r="M121" s="96">
        <f>Table32[[#This Row],[CLM $ Collected ]]/'1.) CLM Reference'!$B$4</f>
        <v>7.1593582765022994E-4</v>
      </c>
      <c r="N121" s="68">
        <v>0</v>
      </c>
      <c r="O121" s="94">
        <f>Table3[[#This Row],[Incentive Disbursements]]/'1.) CLM Reference'!$B$5</f>
        <v>4.5176512076606206E-3</v>
      </c>
    </row>
    <row r="122" spans="1:15">
      <c r="A122" s="80" t="s">
        <v>185</v>
      </c>
      <c r="B122" s="81" t="s">
        <v>182</v>
      </c>
      <c r="C122" s="45" t="s">
        <v>60</v>
      </c>
      <c r="D122" s="68">
        <f>Table32[[#This Row],[Residential CLM $ Collected]]+Table32[[#This Row],[C&amp;I CLM $ Collected]]</f>
        <v>4394.0879999999997</v>
      </c>
      <c r="E122" s="82">
        <f>Table3[[#This Row],[CLM $ Collected ]]/'1.) CLM Reference'!$B$4</f>
        <v>3.0700824786199361E-5</v>
      </c>
      <c r="F122" s="68">
        <f>Table32[[#This Row],[Residential Incentive Disbursements]]+Table32[[#This Row],[C&amp;I Incentive Disbursements]]</f>
        <v>0</v>
      </c>
      <c r="G122" s="82">
        <f>Table3[[#This Row],[Incentive Disbursements]]/'1.) CLM Reference'!$B$5</f>
        <v>7.9639500875921347E-6</v>
      </c>
      <c r="H122" s="68">
        <v>0</v>
      </c>
      <c r="I122" s="83">
        <f>Table3[[#This Row],[CLM $ Collected ]]/'1.) CLM Reference'!$B$4</f>
        <v>3.0700824786199361E-5</v>
      </c>
      <c r="J122" s="68">
        <v>0</v>
      </c>
      <c r="K122" s="83">
        <f>Table3[[#This Row],[Incentive Disbursements]]/'1.) CLM Reference'!$B$5</f>
        <v>7.9639500875921347E-6</v>
      </c>
      <c r="L122" s="68">
        <v>4394.0879999999997</v>
      </c>
      <c r="M122" s="96">
        <f>Table32[[#This Row],[CLM $ Collected ]]/'1.) CLM Reference'!$B$4</f>
        <v>1.3936371578012613E-4</v>
      </c>
      <c r="N122" s="68">
        <v>0</v>
      </c>
      <c r="O122" s="94">
        <f>Table3[[#This Row],[Incentive Disbursements]]/'1.) CLM Reference'!$B$5</f>
        <v>7.9639500875921347E-6</v>
      </c>
    </row>
    <row r="123" spans="1:15">
      <c r="A123" s="80" t="s">
        <v>186</v>
      </c>
      <c r="B123" s="81" t="s">
        <v>182</v>
      </c>
      <c r="C123" s="45" t="s">
        <v>60</v>
      </c>
      <c r="D123" s="68">
        <f>Table32[[#This Row],[Residential CLM $ Collected]]+Table32[[#This Row],[C&amp;I CLM $ Collected]]</f>
        <v>223825.5</v>
      </c>
      <c r="E123" s="82">
        <f>Table3[[#This Row],[CLM $ Collected ]]/'1.) CLM Reference'!$B$4</f>
        <v>6.3414612515592632E-6</v>
      </c>
      <c r="F123" s="68">
        <f>Table32[[#This Row],[Residential Incentive Disbursements]]+Table32[[#This Row],[C&amp;I Incentive Disbursements]]</f>
        <v>34488</v>
      </c>
      <c r="G123" s="82">
        <f>Table3[[#This Row],[Incentive Disbursements]]/'1.) CLM Reference'!$B$5</f>
        <v>0</v>
      </c>
      <c r="H123" s="68">
        <v>0</v>
      </c>
      <c r="I123" s="83">
        <f>Table3[[#This Row],[CLM $ Collected ]]/'1.) CLM Reference'!$B$4</f>
        <v>6.3414612515592632E-6</v>
      </c>
      <c r="J123" s="68">
        <v>0</v>
      </c>
      <c r="K123" s="83">
        <f>Table3[[#This Row],[Incentive Disbursements]]/'1.) CLM Reference'!$B$5</f>
        <v>0</v>
      </c>
      <c r="L123" s="68">
        <v>223825.5</v>
      </c>
      <c r="M123" s="96">
        <f>Table32[[#This Row],[CLM $ Collected ]]/'1.) CLM Reference'!$B$4</f>
        <v>7.0988913663869785E-3</v>
      </c>
      <c r="N123" s="68">
        <v>34488</v>
      </c>
      <c r="O123" s="94">
        <f>Table3[[#This Row],[Incentive Disbursements]]/'1.) CLM Reference'!$B$5</f>
        <v>0</v>
      </c>
    </row>
    <row r="124" spans="1:15">
      <c r="A124" s="80" t="s">
        <v>187</v>
      </c>
      <c r="B124" s="81" t="s">
        <v>182</v>
      </c>
      <c r="C124" s="45" t="s">
        <v>60</v>
      </c>
      <c r="D124" s="68">
        <f>Table32[[#This Row],[Residential CLM $ Collected]]+Table32[[#This Row],[C&amp;I CLM $ Collected]]</f>
        <v>54404.4</v>
      </c>
      <c r="E124" s="82">
        <f>Table3[[#This Row],[CLM $ Collected ]]/'1.) CLM Reference'!$B$4</f>
        <v>1.5792377456019691E-5</v>
      </c>
      <c r="F124" s="68">
        <f>Table32[[#This Row],[Residential Incentive Disbursements]]+Table32[[#This Row],[C&amp;I Incentive Disbursements]]</f>
        <v>0</v>
      </c>
      <c r="G124" s="82">
        <f>Table3[[#This Row],[Incentive Disbursements]]/'1.) CLM Reference'!$B$5</f>
        <v>0</v>
      </c>
      <c r="H124" s="68">
        <v>0</v>
      </c>
      <c r="I124" s="83">
        <f>Table3[[#This Row],[CLM $ Collected ]]/'1.) CLM Reference'!$B$4</f>
        <v>1.5792377456019691E-5</v>
      </c>
      <c r="J124" s="68">
        <v>0</v>
      </c>
      <c r="K124" s="83">
        <f>Table3[[#This Row],[Incentive Disbursements]]/'1.) CLM Reference'!$B$5</f>
        <v>0</v>
      </c>
      <c r="L124" s="68">
        <v>54404.4</v>
      </c>
      <c r="M124" s="96">
        <f>Table32[[#This Row],[CLM $ Collected ]]/'1.) CLM Reference'!$B$4</f>
        <v>1.7255001126031831E-3</v>
      </c>
      <c r="N124" s="68">
        <v>0</v>
      </c>
      <c r="O124" s="94">
        <f>Table3[[#This Row],[Incentive Disbursements]]/'1.) CLM Reference'!$B$5</f>
        <v>0</v>
      </c>
    </row>
    <row r="125" spans="1:15">
      <c r="A125" s="80" t="s">
        <v>188</v>
      </c>
      <c r="B125" s="81" t="s">
        <v>182</v>
      </c>
      <c r="C125" s="45" t="s">
        <v>60</v>
      </c>
      <c r="D125" s="68">
        <f>Table32[[#This Row],[Residential CLM $ Collected]]+Table32[[#This Row],[C&amp;I CLM $ Collected]]</f>
        <v>187937.598</v>
      </c>
      <c r="E125" s="82">
        <f>Table3[[#This Row],[CLM $ Collected ]]/'1.) CLM Reference'!$B$4</f>
        <v>4.0210120341360586E-3</v>
      </c>
      <c r="F125" s="68">
        <f>Table32[[#This Row],[Residential Incentive Disbursements]]+Table32[[#This Row],[C&amp;I Incentive Disbursements]]</f>
        <v>12725</v>
      </c>
      <c r="G125" s="82">
        <f>Table3[[#This Row],[Incentive Disbursements]]/'1.) CLM Reference'!$B$5</f>
        <v>2.9491937767338722E-3</v>
      </c>
      <c r="H125" s="68">
        <v>0</v>
      </c>
      <c r="I125" s="83">
        <f>Table3[[#This Row],[CLM $ Collected ]]/'1.) CLM Reference'!$B$4</f>
        <v>4.0210120341360586E-3</v>
      </c>
      <c r="J125" s="68">
        <v>0</v>
      </c>
      <c r="K125" s="83">
        <f>Table3[[#This Row],[Incentive Disbursements]]/'1.) CLM Reference'!$B$5</f>
        <v>2.9491937767338722E-3</v>
      </c>
      <c r="L125" s="68">
        <v>187937.598</v>
      </c>
      <c r="M125" s="96">
        <f>Table32[[#This Row],[CLM $ Collected ]]/'1.) CLM Reference'!$B$4</f>
        <v>5.9606639630502634E-3</v>
      </c>
      <c r="N125" s="68">
        <v>12725</v>
      </c>
      <c r="O125" s="94">
        <f>Table3[[#This Row],[Incentive Disbursements]]/'1.) CLM Reference'!$B$5</f>
        <v>2.9491937767338722E-3</v>
      </c>
    </row>
    <row r="126" spans="1:15">
      <c r="A126" s="80" t="s">
        <v>189</v>
      </c>
      <c r="B126" s="81" t="s">
        <v>182</v>
      </c>
      <c r="C126" s="45" t="s">
        <v>60</v>
      </c>
      <c r="D126" s="68">
        <f>Table32[[#This Row],[Residential CLM $ Collected]]+Table32[[#This Row],[C&amp;I CLM $ Collected]]</f>
        <v>218223.84</v>
      </c>
      <c r="E126" s="82">
        <f>Table3[[#This Row],[CLM $ Collected ]]/'1.) CLM Reference'!$B$4</f>
        <v>3.1273428822507785E-6</v>
      </c>
      <c r="F126" s="68">
        <f>Table32[[#This Row],[Residential Incentive Disbursements]]+Table32[[#This Row],[C&amp;I Incentive Disbursements]]</f>
        <v>4567</v>
      </c>
      <c r="G126" s="82">
        <f>Table3[[#This Row],[Incentive Disbursements]]/'1.) CLM Reference'!$B$5</f>
        <v>0</v>
      </c>
      <c r="H126" s="68">
        <v>0</v>
      </c>
      <c r="I126" s="83">
        <f>Table3[[#This Row],[CLM $ Collected ]]/'1.) CLM Reference'!$B$4</f>
        <v>3.1273428822507785E-6</v>
      </c>
      <c r="J126" s="68">
        <v>0</v>
      </c>
      <c r="K126" s="83">
        <f>Table3[[#This Row],[Incentive Disbursements]]/'1.) CLM Reference'!$B$5</f>
        <v>0</v>
      </c>
      <c r="L126" s="68">
        <v>218223.84</v>
      </c>
      <c r="M126" s="96">
        <f>Table32[[#This Row],[CLM $ Collected ]]/'1.) CLM Reference'!$B$4</f>
        <v>6.9212280714923604E-3</v>
      </c>
      <c r="N126" s="68">
        <v>4567</v>
      </c>
      <c r="O126" s="94">
        <f>Table3[[#This Row],[Incentive Disbursements]]/'1.) CLM Reference'!$B$5</f>
        <v>0</v>
      </c>
    </row>
    <row r="127" spans="1:15">
      <c r="A127" s="80" t="s">
        <v>190</v>
      </c>
      <c r="B127" s="81" t="s">
        <v>182</v>
      </c>
      <c r="C127" s="45" t="s">
        <v>60</v>
      </c>
      <c r="D127" s="68">
        <f>Table32[[#This Row],[Residential CLM $ Collected]]+Table32[[#This Row],[C&amp;I CLM $ Collected]]</f>
        <v>3821.76</v>
      </c>
      <c r="E127" s="82">
        <f>Table3[[#This Row],[CLM $ Collected ]]/'1.) CLM Reference'!$B$4</f>
        <v>1.3265041395463979E-5</v>
      </c>
      <c r="F127" s="68">
        <f>Table32[[#This Row],[Residential Incentive Disbursements]]+Table32[[#This Row],[C&amp;I Incentive Disbursements]]</f>
        <v>0</v>
      </c>
      <c r="G127" s="82">
        <f>Table3[[#This Row],[Incentive Disbursements]]/'1.) CLM Reference'!$B$5</f>
        <v>0</v>
      </c>
      <c r="H127" s="68">
        <v>0</v>
      </c>
      <c r="I127" s="83">
        <f>Table3[[#This Row],[CLM $ Collected ]]/'1.) CLM Reference'!$B$4</f>
        <v>1.3265041395463979E-5</v>
      </c>
      <c r="J127" s="68">
        <v>0</v>
      </c>
      <c r="K127" s="83">
        <f>Table3[[#This Row],[Incentive Disbursements]]/'1.) CLM Reference'!$B$5</f>
        <v>0</v>
      </c>
      <c r="L127" s="68">
        <v>3821.76</v>
      </c>
      <c r="M127" s="96">
        <f>Table32[[#This Row],[CLM $ Collected ]]/'1.) CLM Reference'!$B$4</f>
        <v>1.2121165402692321E-4</v>
      </c>
      <c r="N127" s="68">
        <v>0</v>
      </c>
      <c r="O127" s="94">
        <f>Table3[[#This Row],[Incentive Disbursements]]/'1.) CLM Reference'!$B$5</f>
        <v>0</v>
      </c>
    </row>
    <row r="128" spans="1:15">
      <c r="A128" s="80" t="s">
        <v>191</v>
      </c>
      <c r="B128" s="81" t="s">
        <v>182</v>
      </c>
      <c r="C128" s="45" t="s">
        <v>60</v>
      </c>
      <c r="D128" s="68">
        <f>Table32[[#This Row],[Residential CLM $ Collected]]+Table32[[#This Row],[C&amp;I CLM $ Collected]]</f>
        <v>81532.56</v>
      </c>
      <c r="E128" s="82">
        <f>Table3[[#This Row],[CLM $ Collected ]]/'1.) CLM Reference'!$B$4</f>
        <v>3.7612161213355631E-3</v>
      </c>
      <c r="F128" s="68">
        <f>Table32[[#This Row],[Residential Incentive Disbursements]]+Table32[[#This Row],[C&amp;I Incentive Disbursements]]</f>
        <v>34953</v>
      </c>
      <c r="G128" s="82">
        <f>Table3[[#This Row],[Incentive Disbursements]]/'1.) CLM Reference'!$B$5</f>
        <v>4.2349042625165452E-3</v>
      </c>
      <c r="H128" s="68">
        <v>0</v>
      </c>
      <c r="I128" s="83">
        <f>Table3[[#This Row],[CLM $ Collected ]]/'1.) CLM Reference'!$B$4</f>
        <v>3.7612161213355631E-3</v>
      </c>
      <c r="J128" s="68">
        <v>0</v>
      </c>
      <c r="K128" s="83">
        <f>Table3[[#This Row],[Incentive Disbursements]]/'1.) CLM Reference'!$B$5</f>
        <v>4.2349042625165452E-3</v>
      </c>
      <c r="L128" s="68">
        <v>81532.56</v>
      </c>
      <c r="M128" s="96">
        <f>Table32[[#This Row],[CLM $ Collected ]]/'1.) CLM Reference'!$B$4</f>
        <v>2.5859019024348355E-3</v>
      </c>
      <c r="N128" s="68">
        <v>34953</v>
      </c>
      <c r="O128" s="94">
        <f>Table3[[#This Row],[Incentive Disbursements]]/'1.) CLM Reference'!$B$5</f>
        <v>4.2349042625165452E-3</v>
      </c>
    </row>
    <row r="129" spans="1:15">
      <c r="A129" s="80" t="s">
        <v>192</v>
      </c>
      <c r="B129" s="81" t="s">
        <v>182</v>
      </c>
      <c r="C129" s="45" t="s">
        <v>60</v>
      </c>
      <c r="D129" s="68">
        <f>Table32[[#This Row],[Residential CLM $ Collected]]+Table32[[#This Row],[C&amp;I CLM $ Collected]]</f>
        <v>21299.279999999999</v>
      </c>
      <c r="E129" s="82">
        <f>Table3[[#This Row],[CLM $ Collected ]]/'1.) CLM Reference'!$B$4</f>
        <v>3.2677821573573304E-6</v>
      </c>
      <c r="F129" s="68">
        <f>Table32[[#This Row],[Residential Incentive Disbursements]]+Table32[[#This Row],[C&amp;I Incentive Disbursements]]</f>
        <v>1625</v>
      </c>
      <c r="G129" s="82">
        <f>Table3[[#This Row],[Incentive Disbursements]]/'1.) CLM Reference'!$B$5</f>
        <v>0</v>
      </c>
      <c r="H129" s="68">
        <v>0</v>
      </c>
      <c r="I129" s="83">
        <f>Table3[[#This Row],[CLM $ Collected ]]/'1.) CLM Reference'!$B$4</f>
        <v>3.2677821573573304E-6</v>
      </c>
      <c r="J129" s="68">
        <v>0</v>
      </c>
      <c r="K129" s="83">
        <f>Table3[[#This Row],[Incentive Disbursements]]/'1.) CLM Reference'!$B$5</f>
        <v>0</v>
      </c>
      <c r="L129" s="68">
        <v>21299.279999999999</v>
      </c>
      <c r="M129" s="96">
        <f>Table32[[#This Row],[CLM $ Collected ]]/'1.) CLM Reference'!$B$4</f>
        <v>6.7553194297458887E-4</v>
      </c>
      <c r="N129" s="68">
        <v>1625</v>
      </c>
      <c r="O129" s="94">
        <f>Table3[[#This Row],[Incentive Disbursements]]/'1.) CLM Reference'!$B$5</f>
        <v>0</v>
      </c>
    </row>
    <row r="130" spans="1:15">
      <c r="A130" s="80" t="s">
        <v>193</v>
      </c>
      <c r="B130" s="81" t="s">
        <v>194</v>
      </c>
      <c r="C130" s="45" t="s">
        <v>60</v>
      </c>
      <c r="D130" s="68">
        <f>Table32[[#This Row],[Residential CLM $ Collected]]+Table32[[#This Row],[C&amp;I CLM $ Collected]]</f>
        <v>62872.56</v>
      </c>
      <c r="E130" s="82">
        <f>Table3[[#This Row],[CLM $ Collected ]]/'1.) CLM Reference'!$B$4</f>
        <v>2.9781703013820791E-3</v>
      </c>
      <c r="F130" s="68">
        <f>Table32[[#This Row],[Residential Incentive Disbursements]]+Table32[[#This Row],[C&amp;I Incentive Disbursements]]</f>
        <v>0</v>
      </c>
      <c r="G130" s="82">
        <f>Table3[[#This Row],[Incentive Disbursements]]/'1.) CLM Reference'!$B$5</f>
        <v>2.464758990320838E-3</v>
      </c>
      <c r="H130" s="68">
        <v>0</v>
      </c>
      <c r="I130" s="83">
        <f>Table3[[#This Row],[CLM $ Collected ]]/'1.) CLM Reference'!$B$4</f>
        <v>2.9781703013820791E-3</v>
      </c>
      <c r="J130" s="68">
        <v>0</v>
      </c>
      <c r="K130" s="83">
        <f>Table3[[#This Row],[Incentive Disbursements]]/'1.) CLM Reference'!$B$5</f>
        <v>2.464758990320838E-3</v>
      </c>
      <c r="L130" s="68">
        <v>62872.56</v>
      </c>
      <c r="M130" s="96">
        <f>Table32[[#This Row],[CLM $ Collected ]]/'1.) CLM Reference'!$B$4</f>
        <v>1.9940778569316154E-3</v>
      </c>
      <c r="N130" s="68">
        <v>0</v>
      </c>
      <c r="O130" s="94">
        <f>Table3[[#This Row],[Incentive Disbursements]]/'1.) CLM Reference'!$B$5</f>
        <v>2.464758990320838E-3</v>
      </c>
    </row>
    <row r="131" spans="1:15">
      <c r="A131" s="80" t="s">
        <v>195</v>
      </c>
      <c r="B131" s="81" t="s">
        <v>194</v>
      </c>
      <c r="C131" s="45" t="s">
        <v>60</v>
      </c>
      <c r="D131" s="68">
        <f>Table32[[#This Row],[Residential CLM $ Collected]]+Table32[[#This Row],[C&amp;I CLM $ Collected]]</f>
        <v>23243.16</v>
      </c>
      <c r="E131" s="82">
        <f>Table3[[#This Row],[CLM $ Collected ]]/'1.) CLM Reference'!$B$4</f>
        <v>3.692871100718702E-3</v>
      </c>
      <c r="F131" s="68">
        <f>Table32[[#This Row],[Residential Incentive Disbursements]]+Table32[[#This Row],[C&amp;I Incentive Disbursements]]</f>
        <v>34858</v>
      </c>
      <c r="G131" s="82">
        <f>Table3[[#This Row],[Incentive Disbursements]]/'1.) CLM Reference'!$B$5</f>
        <v>1.4049177253521699E-3</v>
      </c>
      <c r="H131" s="68">
        <v>0</v>
      </c>
      <c r="I131" s="83">
        <f>Table3[[#This Row],[CLM $ Collected ]]/'1.) CLM Reference'!$B$4</f>
        <v>3.692871100718702E-3</v>
      </c>
      <c r="J131" s="68">
        <v>0</v>
      </c>
      <c r="K131" s="83">
        <f>Table3[[#This Row],[Incentive Disbursements]]/'1.) CLM Reference'!$B$5</f>
        <v>1.4049177253521699E-3</v>
      </c>
      <c r="L131" s="68">
        <v>23243.16</v>
      </c>
      <c r="M131" s="96">
        <f>Table32[[#This Row],[CLM $ Collected ]]/'1.) CLM Reference'!$B$4</f>
        <v>7.3718440415212365E-4</v>
      </c>
      <c r="N131" s="68">
        <v>34858</v>
      </c>
      <c r="O131" s="94">
        <f>Table3[[#This Row],[Incentive Disbursements]]/'1.) CLM Reference'!$B$5</f>
        <v>1.4049177253521699E-3</v>
      </c>
    </row>
    <row r="132" spans="1:15">
      <c r="A132" s="80" t="s">
        <v>196</v>
      </c>
      <c r="B132" s="81" t="s">
        <v>197</v>
      </c>
      <c r="C132" s="45" t="s">
        <v>76</v>
      </c>
      <c r="D132" s="68">
        <f>Table32[[#This Row],[Residential CLM $ Collected]]+Table32[[#This Row],[C&amp;I CLM $ Collected]]</f>
        <v>4463.76</v>
      </c>
      <c r="E132" s="82">
        <f>Table3[[#This Row],[CLM $ Collected ]]/'1.) CLM Reference'!$B$4</f>
        <v>5.4955814156055667E-3</v>
      </c>
      <c r="F132" s="68">
        <f>Table32[[#This Row],[Residential Incentive Disbursements]]+Table32[[#This Row],[C&amp;I Incentive Disbursements]]</f>
        <v>0</v>
      </c>
      <c r="G132" s="82">
        <f>Table3[[#This Row],[Incentive Disbursements]]/'1.) CLM Reference'!$B$5</f>
        <v>8.0369774066394433E-3</v>
      </c>
      <c r="H132" s="68">
        <v>0</v>
      </c>
      <c r="I132" s="83">
        <f>Table3[[#This Row],[CLM $ Collected ]]/'1.) CLM Reference'!$B$4</f>
        <v>5.4955814156055667E-3</v>
      </c>
      <c r="J132" s="68">
        <v>0</v>
      </c>
      <c r="K132" s="83">
        <f>Table3[[#This Row],[Incentive Disbursements]]/'1.) CLM Reference'!$B$5</f>
        <v>8.0369774066394433E-3</v>
      </c>
      <c r="L132" s="68">
        <v>4463.76</v>
      </c>
      <c r="M132" s="96">
        <f>Table32[[#This Row],[CLM $ Collected ]]/'1.) CLM Reference'!$B$4</f>
        <v>1.4157344594616583E-4</v>
      </c>
      <c r="N132" s="68">
        <v>0</v>
      </c>
      <c r="O132" s="94">
        <f>Table3[[#This Row],[Incentive Disbursements]]/'1.) CLM Reference'!$B$5</f>
        <v>8.0369774066394433E-3</v>
      </c>
    </row>
    <row r="133" spans="1:15">
      <c r="A133" s="80" t="s">
        <v>196</v>
      </c>
      <c r="B133" s="81" t="s">
        <v>194</v>
      </c>
      <c r="C133" s="45" t="s">
        <v>76</v>
      </c>
      <c r="D133" s="68">
        <f>Table32[[#This Row],[Residential CLM $ Collected]]+Table32[[#This Row],[C&amp;I CLM $ Collected]]</f>
        <v>9178.08</v>
      </c>
      <c r="E133" s="82">
        <f>Table3[[#This Row],[CLM $ Collected ]]/'1.) CLM Reference'!$B$4</f>
        <v>4.5193663204681594E-6</v>
      </c>
      <c r="F133" s="68">
        <f>Table32[[#This Row],[Residential Incentive Disbursements]]+Table32[[#This Row],[C&amp;I Incentive Disbursements]]</f>
        <v>500</v>
      </c>
      <c r="G133" s="82">
        <f>Table3[[#This Row],[Incentive Disbursements]]/'1.) CLM Reference'!$B$5</f>
        <v>0</v>
      </c>
      <c r="H133" s="68">
        <v>0</v>
      </c>
      <c r="I133" s="83">
        <f>Table3[[#This Row],[CLM $ Collected ]]/'1.) CLM Reference'!$B$4</f>
        <v>4.5193663204681594E-6</v>
      </c>
      <c r="J133" s="68">
        <v>0</v>
      </c>
      <c r="K133" s="83">
        <f>Table3[[#This Row],[Incentive Disbursements]]/'1.) CLM Reference'!$B$5</f>
        <v>0</v>
      </c>
      <c r="L133" s="68">
        <v>9178.08</v>
      </c>
      <c r="M133" s="96">
        <f>Table32[[#This Row],[CLM $ Collected ]]/'1.) CLM Reference'!$B$4</f>
        <v>2.9109369965445847E-4</v>
      </c>
      <c r="N133" s="68">
        <v>500</v>
      </c>
      <c r="O133" s="94">
        <f>Table3[[#This Row],[Incentive Disbursements]]/'1.) CLM Reference'!$B$5</f>
        <v>0</v>
      </c>
    </row>
    <row r="134" spans="1:15">
      <c r="A134" s="80" t="s">
        <v>198</v>
      </c>
      <c r="B134" s="81" t="s">
        <v>194</v>
      </c>
      <c r="C134" s="45" t="s">
        <v>60</v>
      </c>
      <c r="D134" s="68">
        <f>Table32[[#This Row],[Residential CLM $ Collected]]+Table32[[#This Row],[C&amp;I CLM $ Collected]]</f>
        <v>54739.8</v>
      </c>
      <c r="E134" s="82">
        <f>Table3[[#This Row],[CLM $ Collected ]]/'1.) CLM Reference'!$B$4</f>
        <v>5.468499661461612E-3</v>
      </c>
      <c r="F134" s="68">
        <f>Table32[[#This Row],[Residential Incentive Disbursements]]+Table32[[#This Row],[C&amp;I Incentive Disbursements]]</f>
        <v>75650</v>
      </c>
      <c r="G134" s="82">
        <f>Table3[[#This Row],[Incentive Disbursements]]/'1.) CLM Reference'!$B$5</f>
        <v>3.5743507843163489E-3</v>
      </c>
      <c r="H134" s="68">
        <v>0</v>
      </c>
      <c r="I134" s="83">
        <f>Table3[[#This Row],[CLM $ Collected ]]/'1.) CLM Reference'!$B$4</f>
        <v>5.468499661461612E-3</v>
      </c>
      <c r="J134" s="68">
        <v>0</v>
      </c>
      <c r="K134" s="83">
        <f>Table3[[#This Row],[Incentive Disbursements]]/'1.) CLM Reference'!$B$5</f>
        <v>3.5743507843163489E-3</v>
      </c>
      <c r="L134" s="68">
        <v>54739.8</v>
      </c>
      <c r="M134" s="96">
        <f>Table32[[#This Row],[CLM $ Collected ]]/'1.) CLM Reference'!$B$4</f>
        <v>1.7361377216525817E-3</v>
      </c>
      <c r="N134" s="68">
        <v>75650</v>
      </c>
      <c r="O134" s="94">
        <f>Table3[[#This Row],[Incentive Disbursements]]/'1.) CLM Reference'!$B$5</f>
        <v>3.5743507843163489E-3</v>
      </c>
    </row>
    <row r="135" spans="1:15">
      <c r="A135" s="80" t="s">
        <v>199</v>
      </c>
      <c r="B135" s="81" t="s">
        <v>194</v>
      </c>
      <c r="C135" s="45" t="s">
        <v>60</v>
      </c>
      <c r="D135" s="68">
        <f>Table32[[#This Row],[Residential CLM $ Collected]]+Table32[[#This Row],[C&amp;I CLM $ Collected]]</f>
        <v>361917.6</v>
      </c>
      <c r="E135" s="82">
        <f>Table3[[#This Row],[CLM $ Collected ]]/'1.) CLM Reference'!$B$4</f>
        <v>5.5300383249609437E-3</v>
      </c>
      <c r="F135" s="68">
        <f>Table32[[#This Row],[Residential Incentive Disbursements]]+Table32[[#This Row],[C&amp;I Incentive Disbursements]]</f>
        <v>3699</v>
      </c>
      <c r="G135" s="82">
        <f>Table3[[#This Row],[Incentive Disbursements]]/'1.) CLM Reference'!$B$5</f>
        <v>9.2198648269228994E-3</v>
      </c>
      <c r="H135" s="68">
        <v>0</v>
      </c>
      <c r="I135" s="83">
        <f>Table3[[#This Row],[CLM $ Collected ]]/'1.) CLM Reference'!$B$4</f>
        <v>5.5300383249609437E-3</v>
      </c>
      <c r="J135" s="68">
        <v>0</v>
      </c>
      <c r="K135" s="83">
        <f>Table3[[#This Row],[Incentive Disbursements]]/'1.) CLM Reference'!$B$5</f>
        <v>9.2198648269228994E-3</v>
      </c>
      <c r="L135" s="68">
        <v>361917.6</v>
      </c>
      <c r="M135" s="96">
        <f>Table32[[#This Row],[CLM $ Collected ]]/'1.) CLM Reference'!$B$4</f>
        <v>1.1478646204223807E-2</v>
      </c>
      <c r="N135" s="68">
        <v>3699</v>
      </c>
      <c r="O135" s="94">
        <f>Table3[[#This Row],[Incentive Disbursements]]/'1.) CLM Reference'!$B$5</f>
        <v>9.2198648269228994E-3</v>
      </c>
    </row>
    <row r="136" spans="1:15">
      <c r="A136" s="80" t="s">
        <v>200</v>
      </c>
      <c r="B136" s="81" t="s">
        <v>194</v>
      </c>
      <c r="C136" s="45" t="s">
        <v>60</v>
      </c>
      <c r="D136" s="68">
        <f>Table32[[#This Row],[Residential CLM $ Collected]]+Table32[[#This Row],[C&amp;I CLM $ Collected]]</f>
        <v>740.64</v>
      </c>
      <c r="E136" s="82">
        <f>Table3[[#This Row],[CLM $ Collected ]]/'1.) CLM Reference'!$B$4</f>
        <v>3.3218265396476566E-6</v>
      </c>
      <c r="F136" s="68">
        <f>Table32[[#This Row],[Residential Incentive Disbursements]]+Table32[[#This Row],[C&amp;I Incentive Disbursements]]</f>
        <v>0</v>
      </c>
      <c r="G136" s="82">
        <f>Table3[[#This Row],[Incentive Disbursements]]/'1.) CLM Reference'!$B$5</f>
        <v>0</v>
      </c>
      <c r="H136" s="68">
        <v>0</v>
      </c>
      <c r="I136" s="83">
        <f>Table3[[#This Row],[CLM $ Collected ]]/'1.) CLM Reference'!$B$4</f>
        <v>3.3218265396476566E-6</v>
      </c>
      <c r="J136" s="68">
        <v>0</v>
      </c>
      <c r="K136" s="83">
        <f>Table3[[#This Row],[Incentive Disbursements]]/'1.) CLM Reference'!$B$5</f>
        <v>0</v>
      </c>
      <c r="L136" s="68">
        <v>740.64</v>
      </c>
      <c r="M136" s="96">
        <f>Table32[[#This Row],[CLM $ Collected ]]/'1.) CLM Reference'!$B$4</f>
        <v>2.3490276584217847E-5</v>
      </c>
      <c r="N136" s="68">
        <v>0</v>
      </c>
      <c r="O136" s="94">
        <f>Table3[[#This Row],[Incentive Disbursements]]/'1.) CLM Reference'!$B$5</f>
        <v>0</v>
      </c>
    </row>
    <row r="137" spans="1:15">
      <c r="A137" s="80" t="s">
        <v>201</v>
      </c>
      <c r="B137" s="81" t="s">
        <v>194</v>
      </c>
      <c r="C137" s="45" t="s">
        <v>60</v>
      </c>
      <c r="D137" s="68">
        <f>Table32[[#This Row],[Residential CLM $ Collected]]+Table32[[#This Row],[C&amp;I CLM $ Collected]]</f>
        <v>25064.880000000001</v>
      </c>
      <c r="E137" s="82">
        <f>Table3[[#This Row],[CLM $ Collected ]]/'1.) CLM Reference'!$B$4</f>
        <v>5.0468699391610627E-6</v>
      </c>
      <c r="F137" s="68">
        <f>Table32[[#This Row],[Residential Incentive Disbursements]]+Table32[[#This Row],[C&amp;I Incentive Disbursements]]</f>
        <v>0</v>
      </c>
      <c r="G137" s="82">
        <f>Table3[[#This Row],[Incentive Disbursements]]/'1.) CLM Reference'!$B$5</f>
        <v>0</v>
      </c>
      <c r="H137" s="68">
        <v>0</v>
      </c>
      <c r="I137" s="83">
        <f>Table3[[#This Row],[CLM $ Collected ]]/'1.) CLM Reference'!$B$4</f>
        <v>5.0468699391610627E-6</v>
      </c>
      <c r="J137" s="68">
        <v>0</v>
      </c>
      <c r="K137" s="83">
        <f>Table3[[#This Row],[Incentive Disbursements]]/'1.) CLM Reference'!$B$5</f>
        <v>0</v>
      </c>
      <c r="L137" s="68">
        <v>25064.880000000001</v>
      </c>
      <c r="M137" s="96">
        <f>Table32[[#This Row],[CLM $ Collected ]]/'1.) CLM Reference'!$B$4</f>
        <v>7.9496241595138019E-4</v>
      </c>
      <c r="N137" s="68">
        <v>0</v>
      </c>
      <c r="O137" s="94">
        <f>Table3[[#This Row],[Incentive Disbursements]]/'1.) CLM Reference'!$B$5</f>
        <v>0</v>
      </c>
    </row>
    <row r="138" spans="1:15">
      <c r="A138" s="80" t="s">
        <v>202</v>
      </c>
      <c r="B138" s="81" t="s">
        <v>194</v>
      </c>
      <c r="C138" s="45" t="s">
        <v>60</v>
      </c>
      <c r="D138" s="68">
        <f>Table32[[#This Row],[Residential CLM $ Collected]]+Table32[[#This Row],[C&amp;I CLM $ Collected]]</f>
        <v>27708.959999999999</v>
      </c>
      <c r="E138" s="82">
        <f>Table3[[#This Row],[CLM $ Collected ]]/'1.) CLM Reference'!$B$4</f>
        <v>3.7914568076838112E-3</v>
      </c>
      <c r="F138" s="68">
        <f>Table32[[#This Row],[Residential Incentive Disbursements]]+Table32[[#This Row],[C&amp;I Incentive Disbursements]]</f>
        <v>10257</v>
      </c>
      <c r="G138" s="82">
        <f>Table3[[#This Row],[Incentive Disbursements]]/'1.) CLM Reference'!$B$5</f>
        <v>5.4613745559774244E-3</v>
      </c>
      <c r="H138" s="68">
        <v>0</v>
      </c>
      <c r="I138" s="83">
        <f>Table3[[#This Row],[CLM $ Collected ]]/'1.) CLM Reference'!$B$4</f>
        <v>3.7914568076838112E-3</v>
      </c>
      <c r="J138" s="68">
        <v>0</v>
      </c>
      <c r="K138" s="83">
        <f>Table3[[#This Row],[Incentive Disbursements]]/'1.) CLM Reference'!$B$5</f>
        <v>5.4613745559774244E-3</v>
      </c>
      <c r="L138" s="68">
        <v>27708.959999999999</v>
      </c>
      <c r="M138" s="96">
        <f>Table32[[#This Row],[CLM $ Collected ]]/'1.) CLM Reference'!$B$4</f>
        <v>8.7882255111934127E-4</v>
      </c>
      <c r="N138" s="68">
        <v>10257</v>
      </c>
      <c r="O138" s="94">
        <f>Table3[[#This Row],[Incentive Disbursements]]/'1.) CLM Reference'!$B$5</f>
        <v>5.4613745559774244E-3</v>
      </c>
    </row>
    <row r="139" spans="1:15">
      <c r="A139" s="80" t="s">
        <v>203</v>
      </c>
      <c r="B139" s="81" t="s">
        <v>194</v>
      </c>
      <c r="C139" s="45" t="s">
        <v>76</v>
      </c>
      <c r="D139" s="68">
        <f>Table32[[#This Row],[Residential CLM $ Collected]]+Table32[[#This Row],[C&amp;I CLM $ Collected]]</f>
        <v>15331.68</v>
      </c>
      <c r="E139" s="82">
        <f>Table3[[#This Row],[CLM $ Collected ]]/'1.) CLM Reference'!$B$4</f>
        <v>8.8221745175335331E-7</v>
      </c>
      <c r="F139" s="68">
        <f>Table32[[#This Row],[Residential Incentive Disbursements]]+Table32[[#This Row],[C&amp;I Incentive Disbursements]]</f>
        <v>0</v>
      </c>
      <c r="G139" s="82">
        <f>Table3[[#This Row],[Incentive Disbursements]]/'1.) CLM Reference'!$B$5</f>
        <v>0</v>
      </c>
      <c r="H139" s="68">
        <v>0</v>
      </c>
      <c r="I139" s="83">
        <f>Table3[[#This Row],[CLM $ Collected ]]/'1.) CLM Reference'!$B$4</f>
        <v>8.8221745175335331E-7</v>
      </c>
      <c r="J139" s="68">
        <v>0</v>
      </c>
      <c r="K139" s="83">
        <f>Table3[[#This Row],[Incentive Disbursements]]/'1.) CLM Reference'!$B$5</f>
        <v>0</v>
      </c>
      <c r="L139" s="68">
        <v>15331.68</v>
      </c>
      <c r="M139" s="96">
        <f>Table32[[#This Row],[CLM $ Collected ]]/'1.) CLM Reference'!$B$4</f>
        <v>4.8626242668600277E-4</v>
      </c>
      <c r="N139" s="68">
        <v>0</v>
      </c>
      <c r="O139" s="94">
        <f>Table3[[#This Row],[Incentive Disbursements]]/'1.) CLM Reference'!$B$5</f>
        <v>0</v>
      </c>
    </row>
    <row r="140" spans="1:15">
      <c r="A140" s="80" t="s">
        <v>204</v>
      </c>
      <c r="B140" s="81" t="s">
        <v>205</v>
      </c>
      <c r="C140" s="45" t="s">
        <v>60</v>
      </c>
      <c r="D140" s="68">
        <f>Table32[[#This Row],[Residential CLM $ Collected]]+Table32[[#This Row],[C&amp;I CLM $ Collected]]</f>
        <v>230370.12</v>
      </c>
      <c r="E140" s="82">
        <f>Table3[[#This Row],[CLM $ Collected ]]/'1.) CLM Reference'!$B$4</f>
        <v>4.5463801385400102E-3</v>
      </c>
      <c r="F140" s="68">
        <f>Table32[[#This Row],[Residential Incentive Disbursements]]+Table32[[#This Row],[C&amp;I Incentive Disbursements]]</f>
        <v>228406</v>
      </c>
      <c r="G140" s="82">
        <f>Table3[[#This Row],[Incentive Disbursements]]/'1.) CLM Reference'!$B$5</f>
        <v>3.7496683440318875E-3</v>
      </c>
      <c r="H140" s="68">
        <v>0</v>
      </c>
      <c r="I140" s="83">
        <f>Table3[[#This Row],[CLM $ Collected ]]/'1.) CLM Reference'!$B$4</f>
        <v>4.5463801385400102E-3</v>
      </c>
      <c r="J140" s="68">
        <v>2250</v>
      </c>
      <c r="K140" s="83">
        <f>Table3[[#This Row],[Incentive Disbursements]]/'1.) CLM Reference'!$B$5</f>
        <v>3.7496683440318875E-3</v>
      </c>
      <c r="L140" s="68">
        <v>230370.12</v>
      </c>
      <c r="M140" s="96">
        <f>Table32[[#This Row],[CLM $ Collected ]]/'1.) CLM Reference'!$B$4</f>
        <v>7.3064617567771863E-3</v>
      </c>
      <c r="N140" s="68">
        <v>226156</v>
      </c>
      <c r="O140" s="94">
        <f>Table3[[#This Row],[Incentive Disbursements]]/'1.) CLM Reference'!$B$5</f>
        <v>3.7496683440318875E-3</v>
      </c>
    </row>
    <row r="141" spans="1:15">
      <c r="A141" s="80" t="s">
        <v>206</v>
      </c>
      <c r="B141" s="81" t="s">
        <v>205</v>
      </c>
      <c r="C141" s="45" t="s">
        <v>60</v>
      </c>
      <c r="D141" s="68">
        <f>Table32[[#This Row],[Residential CLM $ Collected]]+Table32[[#This Row],[C&amp;I CLM $ Collected]]</f>
        <v>3419.04</v>
      </c>
      <c r="E141" s="82">
        <f>Table3[[#This Row],[CLM $ Collected ]]/'1.) CLM Reference'!$B$4</f>
        <v>2.226856906906329E-6</v>
      </c>
      <c r="F141" s="68">
        <f>Table32[[#This Row],[Residential Incentive Disbursements]]+Table32[[#This Row],[C&amp;I Incentive Disbursements]]</f>
        <v>0</v>
      </c>
      <c r="G141" s="82">
        <f>Table3[[#This Row],[Incentive Disbursements]]/'1.) CLM Reference'!$B$5</f>
        <v>0</v>
      </c>
      <c r="H141" s="68">
        <v>0</v>
      </c>
      <c r="I141" s="83">
        <f>Table3[[#This Row],[CLM $ Collected ]]/'1.) CLM Reference'!$B$4</f>
        <v>2.226856906906329E-6</v>
      </c>
      <c r="J141" s="68">
        <v>0</v>
      </c>
      <c r="K141" s="83">
        <f>Table3[[#This Row],[Incentive Disbursements]]/'1.) CLM Reference'!$B$5</f>
        <v>0</v>
      </c>
      <c r="L141" s="68">
        <v>3419.04</v>
      </c>
      <c r="M141" s="96">
        <f>Table32[[#This Row],[CLM $ Collected ]]/'1.) CLM Reference'!$B$4</f>
        <v>1.0843891128281511E-4</v>
      </c>
      <c r="N141" s="68">
        <v>0</v>
      </c>
      <c r="O141" s="94">
        <f>Table3[[#This Row],[Incentive Disbursements]]/'1.) CLM Reference'!$B$5</f>
        <v>0</v>
      </c>
    </row>
    <row r="142" spans="1:15">
      <c r="A142" s="80" t="s">
        <v>207</v>
      </c>
      <c r="B142" s="81" t="s">
        <v>144</v>
      </c>
      <c r="C142" s="45" t="s">
        <v>60</v>
      </c>
      <c r="D142" s="68">
        <f>Table32[[#This Row],[Residential CLM $ Collected]]+Table32[[#This Row],[C&amp;I CLM $ Collected]]</f>
        <v>12508.8</v>
      </c>
      <c r="E142" s="82">
        <f>Table3[[#This Row],[CLM $ Collected ]]/'1.) CLM Reference'!$B$4</f>
        <v>2.5124928851379474E-5</v>
      </c>
      <c r="F142" s="68">
        <f>Table32[[#This Row],[Residential Incentive Disbursements]]+Table32[[#This Row],[C&amp;I Incentive Disbursements]]</f>
        <v>0</v>
      </c>
      <c r="G142" s="82">
        <f>Table3[[#This Row],[Incentive Disbursements]]/'1.) CLM Reference'!$B$5</f>
        <v>0</v>
      </c>
      <c r="H142" s="68">
        <v>0</v>
      </c>
      <c r="I142" s="83">
        <f>Table3[[#This Row],[CLM $ Collected ]]/'1.) CLM Reference'!$B$4</f>
        <v>2.5124928851379474E-5</v>
      </c>
      <c r="J142" s="68">
        <v>0</v>
      </c>
      <c r="K142" s="83">
        <f>Table3[[#This Row],[Incentive Disbursements]]/'1.) CLM Reference'!$B$5</f>
        <v>0</v>
      </c>
      <c r="L142" s="68">
        <v>12508.8</v>
      </c>
      <c r="M142" s="96">
        <f>Table32[[#This Row],[CLM $ Collected ]]/'1.) CLM Reference'!$B$4</f>
        <v>3.9673143731997217E-4</v>
      </c>
      <c r="N142" s="68">
        <v>0</v>
      </c>
      <c r="O142" s="94">
        <f>Table3[[#This Row],[Incentive Disbursements]]/'1.) CLM Reference'!$B$5</f>
        <v>0</v>
      </c>
    </row>
    <row r="143" spans="1:15">
      <c r="A143" s="80" t="s">
        <v>207</v>
      </c>
      <c r="B143" s="81" t="s">
        <v>205</v>
      </c>
      <c r="C143" s="45" t="s">
        <v>60</v>
      </c>
      <c r="D143" s="68">
        <f>Table32[[#This Row],[Residential CLM $ Collected]]+Table32[[#This Row],[C&amp;I CLM $ Collected]]</f>
        <v>5821.2</v>
      </c>
      <c r="E143" s="82">
        <f>Table3[[#This Row],[CLM $ Collected ]]/'1.) CLM Reference'!$B$4</f>
        <v>5.9600831762377637E-3</v>
      </c>
      <c r="F143" s="68">
        <f>Table32[[#This Row],[Residential Incentive Disbursements]]+Table32[[#This Row],[C&amp;I Incentive Disbursements]]</f>
        <v>0</v>
      </c>
      <c r="G143" s="82">
        <f>Table3[[#This Row],[Incentive Disbursements]]/'1.) CLM Reference'!$B$5</f>
        <v>4.2881621128881726E-3</v>
      </c>
      <c r="H143" s="68">
        <v>0</v>
      </c>
      <c r="I143" s="83">
        <f>Table3[[#This Row],[CLM $ Collected ]]/'1.) CLM Reference'!$B$4</f>
        <v>5.9600831762377637E-3</v>
      </c>
      <c r="J143" s="68">
        <v>0</v>
      </c>
      <c r="K143" s="83">
        <f>Table3[[#This Row],[Incentive Disbursements]]/'1.) CLM Reference'!$B$5</f>
        <v>4.2881621128881726E-3</v>
      </c>
      <c r="L143" s="68">
        <v>5821.2</v>
      </c>
      <c r="M143" s="96">
        <f>Table32[[#This Row],[CLM $ Collected ]]/'1.) CLM Reference'!$B$4</f>
        <v>1.8462626654251583E-4</v>
      </c>
      <c r="N143" s="68">
        <v>0</v>
      </c>
      <c r="O143" s="94">
        <f>Table3[[#This Row],[Incentive Disbursements]]/'1.) CLM Reference'!$B$5</f>
        <v>4.2881621128881726E-3</v>
      </c>
    </row>
    <row r="144" spans="1:15">
      <c r="A144" s="80" t="s">
        <v>208</v>
      </c>
      <c r="B144" s="81" t="s">
        <v>205</v>
      </c>
      <c r="C144" s="45" t="s">
        <v>60</v>
      </c>
      <c r="D144" s="68">
        <f>Table32[[#This Row],[Residential CLM $ Collected]]+Table32[[#This Row],[C&amp;I CLM $ Collected]]</f>
        <v>7554.24</v>
      </c>
      <c r="E144" s="82">
        <f>Table3[[#This Row],[CLM $ Collected ]]/'1.) CLM Reference'!$B$4</f>
        <v>5.423829505636088E-5</v>
      </c>
      <c r="F144" s="68">
        <f>Table32[[#This Row],[Residential Incentive Disbursements]]+Table32[[#This Row],[C&amp;I Incentive Disbursements]]</f>
        <v>0</v>
      </c>
      <c r="G144" s="82">
        <f>Table3[[#This Row],[Incentive Disbursements]]/'1.) CLM Reference'!$B$5</f>
        <v>0</v>
      </c>
      <c r="H144" s="68">
        <v>0</v>
      </c>
      <c r="I144" s="83">
        <f>Table3[[#This Row],[CLM $ Collected ]]/'1.) CLM Reference'!$B$4</f>
        <v>5.423829505636088E-5</v>
      </c>
      <c r="J144" s="68">
        <v>0</v>
      </c>
      <c r="K144" s="83">
        <f>Table3[[#This Row],[Incentive Disbursements]]/'1.) CLM Reference'!$B$5</f>
        <v>0</v>
      </c>
      <c r="L144" s="68">
        <v>7554.24</v>
      </c>
      <c r="M144" s="96">
        <f>Table32[[#This Row],[CLM $ Collected ]]/'1.) CLM Reference'!$B$4</f>
        <v>2.3959168689722648E-4</v>
      </c>
      <c r="N144" s="68">
        <v>0</v>
      </c>
      <c r="O144" s="94">
        <f>Table3[[#This Row],[Incentive Disbursements]]/'1.) CLM Reference'!$B$5</f>
        <v>0</v>
      </c>
    </row>
    <row r="145" spans="1:15">
      <c r="A145" s="80" t="s">
        <v>209</v>
      </c>
      <c r="B145" s="81" t="s">
        <v>210</v>
      </c>
      <c r="C145" s="45" t="s">
        <v>60</v>
      </c>
      <c r="D145" s="68">
        <f>Table32[[#This Row],[Residential CLM $ Collected]]+Table32[[#This Row],[C&amp;I CLM $ Collected]]</f>
        <v>8255.76</v>
      </c>
      <c r="E145" s="82">
        <f>Table3[[#This Row],[CLM $ Collected ]]/'1.) CLM Reference'!$B$4</f>
        <v>3.9283780599192325E-3</v>
      </c>
      <c r="F145" s="68">
        <f>Table32[[#This Row],[Residential Incentive Disbursements]]+Table32[[#This Row],[C&amp;I Incentive Disbursements]]</f>
        <v>27812.23</v>
      </c>
      <c r="G145" s="82">
        <f>Table3[[#This Row],[Incentive Disbursements]]/'1.) CLM Reference'!$B$5</f>
        <v>8.5472352491038038E-3</v>
      </c>
      <c r="H145" s="68">
        <v>0</v>
      </c>
      <c r="I145" s="83">
        <f>Table3[[#This Row],[CLM $ Collected ]]/'1.) CLM Reference'!$B$4</f>
        <v>3.9283780599192325E-3</v>
      </c>
      <c r="J145" s="68">
        <v>0</v>
      </c>
      <c r="K145" s="83">
        <f>Table3[[#This Row],[Incentive Disbursements]]/'1.) CLM Reference'!$B$5</f>
        <v>8.5472352491038038E-3</v>
      </c>
      <c r="L145" s="68">
        <v>8255.76</v>
      </c>
      <c r="M145" s="96">
        <f>Table32[[#This Row],[CLM $ Collected ]]/'1.) CLM Reference'!$B$4</f>
        <v>2.6184122625421574E-4</v>
      </c>
      <c r="N145" s="68">
        <v>27812.23</v>
      </c>
      <c r="O145" s="94">
        <f>Table3[[#This Row],[Incentive Disbursements]]/'1.) CLM Reference'!$B$5</f>
        <v>8.5472352491038038E-3</v>
      </c>
    </row>
    <row r="146" spans="1:15">
      <c r="A146" s="80" t="s">
        <v>211</v>
      </c>
      <c r="B146" s="81" t="s">
        <v>210</v>
      </c>
      <c r="C146" s="45" t="s">
        <v>60</v>
      </c>
      <c r="D146" s="68">
        <f>Table32[[#This Row],[Residential CLM $ Collected]]+Table32[[#This Row],[C&amp;I CLM $ Collected]]</f>
        <v>57241.68</v>
      </c>
      <c r="E146" s="82">
        <f>Table3[[#This Row],[CLM $ Collected ]]/'1.) CLM Reference'!$B$4</f>
        <v>1.8906399539818627E-5</v>
      </c>
      <c r="F146" s="68">
        <f>Table32[[#This Row],[Residential Incentive Disbursements]]+Table32[[#This Row],[C&amp;I Incentive Disbursements]]</f>
        <v>1897</v>
      </c>
      <c r="G146" s="82">
        <f>Table3[[#This Row],[Incentive Disbursements]]/'1.) CLM Reference'!$B$5</f>
        <v>0</v>
      </c>
      <c r="H146" s="68">
        <v>0</v>
      </c>
      <c r="I146" s="83">
        <f>Table3[[#This Row],[CLM $ Collected ]]/'1.) CLM Reference'!$B$4</f>
        <v>1.8906399539818627E-5</v>
      </c>
      <c r="J146" s="68">
        <v>0</v>
      </c>
      <c r="K146" s="83">
        <f>Table3[[#This Row],[Incentive Disbursements]]/'1.) CLM Reference'!$B$5</f>
        <v>0</v>
      </c>
      <c r="L146" s="68">
        <v>57241.68</v>
      </c>
      <c r="M146" s="96">
        <f>Table32[[#This Row],[CLM $ Collected ]]/'1.) CLM Reference'!$B$4</f>
        <v>1.815487815058991E-3</v>
      </c>
      <c r="N146" s="68">
        <v>1897</v>
      </c>
      <c r="O146" s="94">
        <f>Table3[[#This Row],[Incentive Disbursements]]/'1.) CLM Reference'!$B$5</f>
        <v>0</v>
      </c>
    </row>
    <row r="147" spans="1:15">
      <c r="A147" s="80" t="s">
        <v>212</v>
      </c>
      <c r="B147" s="81" t="s">
        <v>213</v>
      </c>
      <c r="C147" s="45" t="s">
        <v>60</v>
      </c>
      <c r="D147" s="68">
        <f>Table32[[#This Row],[Residential CLM $ Collected]]+Table32[[#This Row],[C&amp;I CLM $ Collected]]</f>
        <v>44153.64</v>
      </c>
      <c r="E147" s="82">
        <f>Table3[[#This Row],[CLM $ Collected ]]/'1.) CLM Reference'!$B$4</f>
        <v>5.2122638271959306E-3</v>
      </c>
      <c r="F147" s="68">
        <f>Table32[[#This Row],[Residential Incentive Disbursements]]+Table32[[#This Row],[C&amp;I Incentive Disbursements]]</f>
        <v>6735</v>
      </c>
      <c r="G147" s="82">
        <f>Table3[[#This Row],[Incentive Disbursements]]/'1.) CLM Reference'!$B$5</f>
        <v>5.6921775225059357E-3</v>
      </c>
      <c r="H147" s="68">
        <v>0</v>
      </c>
      <c r="I147" s="83">
        <f>Table3[[#This Row],[CLM $ Collected ]]/'1.) CLM Reference'!$B$4</f>
        <v>5.2122638271959306E-3</v>
      </c>
      <c r="J147" s="68">
        <v>0</v>
      </c>
      <c r="K147" s="83">
        <f>Table3[[#This Row],[Incentive Disbursements]]/'1.) CLM Reference'!$B$5</f>
        <v>5.6921775225059357E-3</v>
      </c>
      <c r="L147" s="68">
        <v>44153.64</v>
      </c>
      <c r="M147" s="96">
        <f>Table32[[#This Row],[CLM $ Collected ]]/'1.) CLM Reference'!$B$4</f>
        <v>1.4003850937027225E-3</v>
      </c>
      <c r="N147" s="68">
        <v>6735</v>
      </c>
      <c r="O147" s="94">
        <f>Table3[[#This Row],[Incentive Disbursements]]/'1.) CLM Reference'!$B$5</f>
        <v>5.6921775225059357E-3</v>
      </c>
    </row>
    <row r="148" spans="1:15">
      <c r="A148" s="80" t="s">
        <v>214</v>
      </c>
      <c r="B148" s="81" t="s">
        <v>213</v>
      </c>
      <c r="C148" s="45" t="s">
        <v>60</v>
      </c>
      <c r="D148" s="68">
        <f>Table32[[#This Row],[Residential CLM $ Collected]]+Table32[[#This Row],[C&amp;I CLM $ Collected]]</f>
        <v>3620.04</v>
      </c>
      <c r="E148" s="82">
        <f>Table3[[#This Row],[CLM $ Collected ]]/'1.) CLM Reference'!$B$4</f>
        <v>4.0472391639107678E-6</v>
      </c>
      <c r="F148" s="68">
        <f>Table32[[#This Row],[Residential Incentive Disbursements]]+Table32[[#This Row],[C&amp;I Incentive Disbursements]]</f>
        <v>600</v>
      </c>
      <c r="G148" s="82">
        <f>Table3[[#This Row],[Incentive Disbursements]]/'1.) CLM Reference'!$B$5</f>
        <v>0</v>
      </c>
      <c r="H148" s="68">
        <v>0</v>
      </c>
      <c r="I148" s="83">
        <f>Table3[[#This Row],[CLM $ Collected ]]/'1.) CLM Reference'!$B$4</f>
        <v>4.0472391639107678E-6</v>
      </c>
      <c r="J148" s="68">
        <v>0</v>
      </c>
      <c r="K148" s="83">
        <f>Table3[[#This Row],[Incentive Disbursements]]/'1.) CLM Reference'!$B$5</f>
        <v>0</v>
      </c>
      <c r="L148" s="68">
        <v>3620.04</v>
      </c>
      <c r="M148" s="96">
        <f>Table32[[#This Row],[CLM $ Collected ]]/'1.) CLM Reference'!$B$4</f>
        <v>1.1481386482762472E-4</v>
      </c>
      <c r="N148" s="68">
        <v>600</v>
      </c>
      <c r="O148" s="94">
        <f>Table3[[#This Row],[Incentive Disbursements]]/'1.) CLM Reference'!$B$5</f>
        <v>0</v>
      </c>
    </row>
    <row r="149" spans="1:15">
      <c r="A149" s="80" t="s">
        <v>215</v>
      </c>
      <c r="B149" s="81" t="s">
        <v>213</v>
      </c>
      <c r="C149" s="45" t="s">
        <v>60</v>
      </c>
      <c r="D149" s="68">
        <f>Table32[[#This Row],[Residential CLM $ Collected]]+Table32[[#This Row],[C&amp;I CLM $ Collected]]</f>
        <v>33518.76</v>
      </c>
      <c r="E149" s="82">
        <f>Table3[[#This Row],[CLM $ Collected ]]/'1.) CLM Reference'!$B$4</f>
        <v>2.1642491541826764E-6</v>
      </c>
      <c r="F149" s="68">
        <f>Table32[[#This Row],[Residential Incentive Disbursements]]+Table32[[#This Row],[C&amp;I Incentive Disbursements]]</f>
        <v>102446.5</v>
      </c>
      <c r="G149" s="82">
        <f>Table3[[#This Row],[Incentive Disbursements]]/'1.) CLM Reference'!$B$5</f>
        <v>0</v>
      </c>
      <c r="H149" s="68">
        <v>0</v>
      </c>
      <c r="I149" s="83">
        <f>Table3[[#This Row],[CLM $ Collected ]]/'1.) CLM Reference'!$B$4</f>
        <v>2.1642491541826764E-6</v>
      </c>
      <c r="J149" s="68">
        <v>0</v>
      </c>
      <c r="K149" s="83">
        <f>Table3[[#This Row],[Incentive Disbursements]]/'1.) CLM Reference'!$B$5</f>
        <v>0</v>
      </c>
      <c r="L149" s="68">
        <v>33518.76</v>
      </c>
      <c r="M149" s="96">
        <f>Table32[[#This Row],[CLM $ Collected ]]/'1.) CLM Reference'!$B$4</f>
        <v>1.06308725313245E-3</v>
      </c>
      <c r="N149" s="68">
        <v>102446.5</v>
      </c>
      <c r="O149" s="94">
        <f>Table3[[#This Row],[Incentive Disbursements]]/'1.) CLM Reference'!$B$5</f>
        <v>0</v>
      </c>
    </row>
    <row r="150" spans="1:15">
      <c r="A150" s="80" t="s">
        <v>216</v>
      </c>
      <c r="B150" s="81" t="s">
        <v>213</v>
      </c>
      <c r="C150" s="45" t="s">
        <v>60</v>
      </c>
      <c r="D150" s="68">
        <f>Table32[[#This Row],[Residential CLM $ Collected]]+Table32[[#This Row],[C&amp;I CLM $ Collected]]</f>
        <v>118808.46</v>
      </c>
      <c r="E150" s="82">
        <f>Table3[[#This Row],[CLM $ Collected ]]/'1.) CLM Reference'!$B$4</f>
        <v>5.6247615712663812E-3</v>
      </c>
      <c r="F150" s="68">
        <f>Table32[[#This Row],[Residential Incentive Disbursements]]+Table32[[#This Row],[C&amp;I Incentive Disbursements]]</f>
        <v>2805</v>
      </c>
      <c r="G150" s="82">
        <f>Table3[[#This Row],[Incentive Disbursements]]/'1.) CLM Reference'!$B$5</f>
        <v>3.0762395289663127E-3</v>
      </c>
      <c r="H150" s="68">
        <v>0</v>
      </c>
      <c r="I150" s="83">
        <f>Table3[[#This Row],[CLM $ Collected ]]/'1.) CLM Reference'!$B$4</f>
        <v>5.6247615712663812E-3</v>
      </c>
      <c r="J150" s="68">
        <v>0</v>
      </c>
      <c r="K150" s="83">
        <f>Table3[[#This Row],[Incentive Disbursements]]/'1.) CLM Reference'!$B$5</f>
        <v>3.0762395289663127E-3</v>
      </c>
      <c r="L150" s="68">
        <v>118808.46</v>
      </c>
      <c r="M150" s="96">
        <f>Table32[[#This Row],[CLM $ Collected ]]/'1.) CLM Reference'!$B$4</f>
        <v>3.768151309603833E-3</v>
      </c>
      <c r="N150" s="68">
        <v>2805</v>
      </c>
      <c r="O150" s="94">
        <f>Table3[[#This Row],[Incentive Disbursements]]/'1.) CLM Reference'!$B$5</f>
        <v>3.0762395289663127E-3</v>
      </c>
    </row>
    <row r="151" spans="1:15">
      <c r="A151" s="105" t="s">
        <v>217</v>
      </c>
      <c r="B151" s="85" t="s">
        <v>213</v>
      </c>
      <c r="C151" s="86" t="s">
        <v>76</v>
      </c>
      <c r="D151" s="68">
        <f>Table32[[#This Row],[Residential CLM $ Collected]]+Table32[[#This Row],[C&amp;I CLM $ Collected]]</f>
        <v>16542.96</v>
      </c>
      <c r="E151" s="82">
        <f>Table3[[#This Row],[CLM $ Collected ]]/'1.) CLM Reference'!$B$4</f>
        <v>1.4386462327988246E-7</v>
      </c>
      <c r="F151" s="106">
        <f>Table32[[#This Row],[Residential Incentive Disbursements]]+Table32[[#This Row],[C&amp;I Incentive Disbursements]]</f>
        <v>40</v>
      </c>
      <c r="G151" s="82">
        <f>Table3[[#This Row],[Incentive Disbursements]]/'1.) CLM Reference'!$B$5</f>
        <v>0</v>
      </c>
      <c r="H151" s="107">
        <v>0</v>
      </c>
      <c r="I151" s="87">
        <f>Table32[[#This Row],[Residential CLM $ Collected]]/'1.) CLM Reference'!$B$4</f>
        <v>0</v>
      </c>
      <c r="J151" s="88">
        <v>0</v>
      </c>
      <c r="K151" s="87">
        <f>Table32[[#This Row],[Residential Incentive Disbursements]]/'1.) CLM Reference'!$B$5</f>
        <v>0</v>
      </c>
      <c r="L151" s="88">
        <v>16542.96</v>
      </c>
      <c r="M151" s="108">
        <f>Table32[[#This Row],[C&amp;I CLM $ Collected]]/'1.) CLM Reference'!$B$4</f>
        <v>5.2467960942111211E-4</v>
      </c>
      <c r="N151" s="88">
        <v>40</v>
      </c>
      <c r="O151" s="109">
        <f>Table32[[#This Row],[C&amp;I Incentive Disbursements]]/'1.) CLM Reference'!$B$5</f>
        <v>1.5158601166009298E-6</v>
      </c>
    </row>
    <row r="152" spans="1:15">
      <c r="A152" s="105" t="s">
        <v>218</v>
      </c>
      <c r="B152" s="85" t="s">
        <v>213</v>
      </c>
      <c r="C152" s="86" t="s">
        <v>60</v>
      </c>
      <c r="D152" s="68">
        <f>Table32[[#This Row],[Residential CLM $ Collected]]+Table32[[#This Row],[C&amp;I CLM $ Collected]]</f>
        <v>18090.240000000002</v>
      </c>
      <c r="E152" s="82">
        <f>Table3[[#This Row],[CLM $ Collected ]]/'1.) CLM Reference'!$B$4</f>
        <v>2.8508362180895688E-3</v>
      </c>
      <c r="F152" s="106">
        <f>Table32[[#This Row],[Residential Incentive Disbursements]]+Table32[[#This Row],[C&amp;I Incentive Disbursements]]</f>
        <v>1135</v>
      </c>
      <c r="G152" s="82">
        <f>Table3[[#This Row],[Incentive Disbursements]]/'1.) CLM Reference'!$B$5</f>
        <v>3.7999607930504151E-3</v>
      </c>
      <c r="H152" s="107">
        <v>0</v>
      </c>
      <c r="I152" s="87">
        <f>Table32[[#This Row],[Residential CLM $ Collected]]/'1.) CLM Reference'!$B$4</f>
        <v>0</v>
      </c>
      <c r="J152" s="88">
        <v>0</v>
      </c>
      <c r="K152" s="87">
        <f>Table32[[#This Row],[Residential Incentive Disbursements]]/'1.) CLM Reference'!$B$5</f>
        <v>0</v>
      </c>
      <c r="L152" s="88">
        <v>18090.240000000002</v>
      </c>
      <c r="M152" s="108">
        <f>Table32[[#This Row],[C&amp;I CLM $ Collected]]/'1.) CLM Reference'!$B$4</f>
        <v>5.737534309176943E-4</v>
      </c>
      <c r="N152" s="88">
        <v>1135</v>
      </c>
      <c r="O152" s="109">
        <f>Table32[[#This Row],[C&amp;I Incentive Disbursements]]/'1.) CLM Reference'!$B$5</f>
        <v>4.3012530808551384E-5</v>
      </c>
    </row>
    <row r="153" spans="1:15">
      <c r="A153" s="105" t="s">
        <v>219</v>
      </c>
      <c r="B153" s="85" t="s">
        <v>213</v>
      </c>
      <c r="C153" s="86" t="s">
        <v>60</v>
      </c>
      <c r="D153" s="68">
        <f>Table32[[#This Row],[Residential CLM $ Collected]]+Table32[[#This Row],[C&amp;I CLM $ Collected]]</f>
        <v>24529.32</v>
      </c>
      <c r="E153" s="82">
        <f>Table3[[#This Row],[CLM $ Collected ]]/'1.) CLM Reference'!$B$4</f>
        <v>2.4662126253738369E-5</v>
      </c>
      <c r="F153" s="106">
        <f>Table32[[#This Row],[Residential Incentive Disbursements]]+Table32[[#This Row],[C&amp;I Incentive Disbursements]]</f>
        <v>1100</v>
      </c>
      <c r="G153" s="82">
        <f>Table3[[#This Row],[Incentive Disbursements]]/'1.) CLM Reference'!$B$5</f>
        <v>2.8422377186267435E-5</v>
      </c>
      <c r="H153" s="107">
        <v>0</v>
      </c>
      <c r="I153" s="87">
        <f>Table32[[#This Row],[Residential CLM $ Collected]]/'1.) CLM Reference'!$B$4</f>
        <v>0</v>
      </c>
      <c r="J153" s="88">
        <v>0</v>
      </c>
      <c r="K153" s="87">
        <f>Table32[[#This Row],[Residential Incentive Disbursements]]/'1.) CLM Reference'!$B$5</f>
        <v>0</v>
      </c>
      <c r="L153" s="88">
        <v>24529.32</v>
      </c>
      <c r="M153" s="108">
        <f>Table32[[#This Row],[C&amp;I CLM $ Collected]]/'1.) CLM Reference'!$B$4</f>
        <v>7.7797649495407555E-4</v>
      </c>
      <c r="N153" s="88">
        <v>1100</v>
      </c>
      <c r="O153" s="109">
        <f>Table32[[#This Row],[C&amp;I Incentive Disbursements]]/'1.) CLM Reference'!$B$5</f>
        <v>4.1686153206525571E-5</v>
      </c>
    </row>
    <row r="154" spans="1:15">
      <c r="A154" s="105" t="s">
        <v>220</v>
      </c>
      <c r="B154" s="85" t="s">
        <v>213</v>
      </c>
      <c r="C154" s="86" t="s">
        <v>60</v>
      </c>
      <c r="D154" s="68">
        <f>Table32[[#This Row],[Residential CLM $ Collected]]+Table32[[#This Row],[C&amp;I CLM $ Collected]]</f>
        <v>115567.2</v>
      </c>
      <c r="E154" s="82">
        <f>Table3[[#This Row],[CLM $ Collected ]]/'1.) CLM Reference'!$B$4</f>
        <v>4.5694013327216027E-3</v>
      </c>
      <c r="F154" s="106">
        <f>Table32[[#This Row],[Residential Incentive Disbursements]]+Table32[[#This Row],[C&amp;I Incentive Disbursements]]</f>
        <v>91522</v>
      </c>
      <c r="G154" s="82">
        <f>Table3[[#This Row],[Incentive Disbursements]]/'1.) CLM Reference'!$B$5</f>
        <v>4.96774873071241E-3</v>
      </c>
      <c r="H154" s="107">
        <v>0</v>
      </c>
      <c r="I154" s="87">
        <f>Table32[[#This Row],[Residential CLM $ Collected]]/'1.) CLM Reference'!$B$4</f>
        <v>0</v>
      </c>
      <c r="J154" s="88">
        <v>0</v>
      </c>
      <c r="K154" s="87">
        <f>Table32[[#This Row],[Residential Incentive Disbursements]]/'1.) CLM Reference'!$B$5</f>
        <v>0</v>
      </c>
      <c r="L154" s="88">
        <v>115567.2</v>
      </c>
      <c r="M154" s="108">
        <f>Table32[[#This Row],[C&amp;I CLM $ Collected]]/'1.) CLM Reference'!$B$4</f>
        <v>3.6653509020085611E-3</v>
      </c>
      <c r="N154" s="88">
        <v>91522</v>
      </c>
      <c r="O154" s="109">
        <f>Table32[[#This Row],[C&amp;I Incentive Disbursements]]/'1.) CLM Reference'!$B$5</f>
        <v>3.4683637397887575E-3</v>
      </c>
    </row>
    <row r="155" spans="1:15">
      <c r="A155" s="105" t="s">
        <v>221</v>
      </c>
      <c r="B155" s="85" t="s">
        <v>213</v>
      </c>
      <c r="C155" s="86" t="s">
        <v>60</v>
      </c>
      <c r="D155" s="68">
        <f>Table32[[#This Row],[Residential CLM $ Collected]]+Table32[[#This Row],[C&amp;I CLM $ Collected]]</f>
        <v>6547.2</v>
      </c>
      <c r="E155" s="82">
        <f>Table3[[#This Row],[CLM $ Collected ]]/'1.) CLM Reference'!$B$4</f>
        <v>3.9771278054191936E-3</v>
      </c>
      <c r="F155" s="106">
        <f>Table32[[#This Row],[Residential Incentive Disbursements]]+Table32[[#This Row],[C&amp;I Incentive Disbursements]]</f>
        <v>0</v>
      </c>
      <c r="G155" s="82">
        <f>Table3[[#This Row],[Incentive Disbursements]]/'1.) CLM Reference'!$B$5</f>
        <v>3.4111127349049737E-3</v>
      </c>
      <c r="H155" s="107">
        <v>0</v>
      </c>
      <c r="I155" s="87">
        <f>Table32[[#This Row],[Residential CLM $ Collected]]/'1.) CLM Reference'!$B$4</f>
        <v>0</v>
      </c>
      <c r="J155" s="88">
        <v>0</v>
      </c>
      <c r="K155" s="87">
        <f>Table32[[#This Row],[Residential Incentive Disbursements]]/'1.) CLM Reference'!$B$5</f>
        <v>0</v>
      </c>
      <c r="L155" s="88">
        <v>6547.2</v>
      </c>
      <c r="M155" s="108">
        <f>Table32[[#This Row],[C&amp;I CLM $ Collected]]/'1.) CLM Reference'!$B$4</f>
        <v>2.0765221815212666E-4</v>
      </c>
      <c r="N155" s="88">
        <v>0</v>
      </c>
      <c r="O155" s="109">
        <f>Table32[[#This Row],[C&amp;I Incentive Disbursements]]/'1.) CLM Reference'!$B$5</f>
        <v>0</v>
      </c>
    </row>
    <row r="156" spans="1:15">
      <c r="A156" s="105" t="s">
        <v>222</v>
      </c>
      <c r="B156" s="85" t="s">
        <v>213</v>
      </c>
      <c r="C156" s="86" t="s">
        <v>60</v>
      </c>
      <c r="D156" s="68">
        <f>Table32[[#This Row],[Residential CLM $ Collected]]+Table32[[#This Row],[C&amp;I CLM $ Collected]]</f>
        <v>101832.24</v>
      </c>
      <c r="E156" s="82">
        <f>Table3[[#This Row],[CLM $ Collected ]]/'1.) CLM Reference'!$B$4</f>
        <v>2.1487483119156311E-3</v>
      </c>
      <c r="F156" s="106">
        <f>Table32[[#This Row],[Residential Incentive Disbursements]]+Table32[[#This Row],[C&amp;I Incentive Disbursements]]</f>
        <v>598191</v>
      </c>
      <c r="G156" s="82">
        <f>Table3[[#This Row],[Incentive Disbursements]]/'1.) CLM Reference'!$B$5</f>
        <v>3.0407968246150365E-3</v>
      </c>
      <c r="H156" s="107">
        <v>0</v>
      </c>
      <c r="I156" s="87">
        <f>Table32[[#This Row],[Residential CLM $ Collected]]/'1.) CLM Reference'!$B$4</f>
        <v>0</v>
      </c>
      <c r="J156" s="88">
        <v>0</v>
      </c>
      <c r="K156" s="87">
        <f>Table32[[#This Row],[Residential Incentive Disbursements]]/'1.) CLM Reference'!$B$5</f>
        <v>0</v>
      </c>
      <c r="L156" s="88">
        <v>101832.24</v>
      </c>
      <c r="M156" s="108">
        <f>Table32[[#This Row],[C&amp;I CLM $ Collected]]/'1.) CLM Reference'!$B$4</f>
        <v>3.2297303450940433E-3</v>
      </c>
      <c r="N156" s="88">
        <v>598191</v>
      </c>
      <c r="O156" s="109">
        <f>Table32[[#This Row],[C&amp;I Incentive Disbursements]]/'1.) CLM Reference'!$B$5</f>
        <v>2.2669346975240669E-2</v>
      </c>
    </row>
    <row r="157" spans="1:15">
      <c r="A157" s="105" t="s">
        <v>223</v>
      </c>
      <c r="B157" s="85" t="s">
        <v>213</v>
      </c>
      <c r="C157" s="86" t="s">
        <v>60</v>
      </c>
      <c r="D157" s="68">
        <f>Table32[[#This Row],[Residential CLM $ Collected]]+Table32[[#This Row],[C&amp;I CLM $ Collected]]</f>
        <v>37345.800000000003</v>
      </c>
      <c r="E157" s="82">
        <f>Table3[[#This Row],[CLM $ Collected ]]/'1.) CLM Reference'!$B$4</f>
        <v>9.4541512555130173E-6</v>
      </c>
      <c r="F157" s="106">
        <f>Table32[[#This Row],[Residential Incentive Disbursements]]+Table32[[#This Row],[C&amp;I Incentive Disbursements]]</f>
        <v>7375</v>
      </c>
      <c r="G157" s="82">
        <f>Table3[[#This Row],[Incentive Disbursements]]/'1.) CLM Reference'!$B$5</f>
        <v>7.0843722549344457E-6</v>
      </c>
      <c r="H157" s="107">
        <v>0</v>
      </c>
      <c r="I157" s="87">
        <f>Table32[[#This Row],[Residential CLM $ Collected]]/'1.) CLM Reference'!$B$4</f>
        <v>0</v>
      </c>
      <c r="J157" s="88">
        <v>0</v>
      </c>
      <c r="K157" s="87">
        <f>Table32[[#This Row],[Residential Incentive Disbursements]]/'1.) CLM Reference'!$B$5</f>
        <v>0</v>
      </c>
      <c r="L157" s="88">
        <v>37345.800000000003</v>
      </c>
      <c r="M157" s="108">
        <f>Table32[[#This Row],[C&amp;I CLM $ Collected]]/'1.) CLM Reference'!$B$4</f>
        <v>1.1844663686256249E-3</v>
      </c>
      <c r="N157" s="88">
        <v>7375</v>
      </c>
      <c r="O157" s="109">
        <f>Table32[[#This Row],[C&amp;I Incentive Disbursements]]/'1.) CLM Reference'!$B$5</f>
        <v>2.7948670899829645E-4</v>
      </c>
    </row>
    <row r="158" spans="1:15">
      <c r="A158" s="105" t="s">
        <v>224</v>
      </c>
      <c r="B158" s="85" t="s">
        <v>213</v>
      </c>
      <c r="C158" s="86" t="s">
        <v>60</v>
      </c>
      <c r="D158" s="68">
        <f>Table32[[#This Row],[Residential CLM $ Collected]]+Table32[[#This Row],[C&amp;I CLM $ Collected]]</f>
        <v>109615.56</v>
      </c>
      <c r="E158" s="82">
        <f>Table3[[#This Row],[CLM $ Collected ]]/'1.) CLM Reference'!$B$4</f>
        <v>6.6076869234753426E-6</v>
      </c>
      <c r="F158" s="106">
        <f>Table32[[#This Row],[Residential Incentive Disbursements]]+Table32[[#This Row],[C&amp;I Incentive Disbursements]]</f>
        <v>491079</v>
      </c>
      <c r="G158" s="82">
        <f>Table3[[#This Row],[Incentive Disbursements]]/'1.) CLM Reference'!$B$5</f>
        <v>0</v>
      </c>
      <c r="H158" s="107">
        <v>0</v>
      </c>
      <c r="I158" s="87">
        <f>Table32[[#This Row],[Residential CLM $ Collected]]/'1.) CLM Reference'!$B$4</f>
        <v>0</v>
      </c>
      <c r="J158" s="88">
        <v>0</v>
      </c>
      <c r="K158" s="87">
        <f>Table32[[#This Row],[Residential Incentive Disbursements]]/'1.) CLM Reference'!$B$5</f>
        <v>0</v>
      </c>
      <c r="L158" s="88">
        <v>109615.56</v>
      </c>
      <c r="M158" s="108">
        <f>Table32[[#This Row],[C&amp;I CLM $ Collected]]/'1.) CLM Reference'!$B$4</f>
        <v>3.4765875760611451E-3</v>
      </c>
      <c r="N158" s="88">
        <v>491079</v>
      </c>
      <c r="O158" s="109">
        <f>Table32[[#This Row],[C&amp;I Incentive Disbursements]]/'1.) CLM Reference'!$B$5</f>
        <v>1.8610176755006699E-2</v>
      </c>
    </row>
    <row r="159" spans="1:15">
      <c r="A159" s="80" t="s">
        <v>225</v>
      </c>
      <c r="B159" s="81" t="s">
        <v>197</v>
      </c>
      <c r="C159" s="45" t="s">
        <v>60</v>
      </c>
      <c r="D159" s="68">
        <f>Table32[[#This Row],[Residential CLM $ Collected]]+Table32[[#This Row],[C&amp;I CLM $ Collected]]</f>
        <v>110954.94</v>
      </c>
      <c r="E159" s="82">
        <f>Table3[[#This Row],[CLM $ Collected ]]/'1.) CLM Reference'!$B$4</f>
        <v>1.9506596658634435E-5</v>
      </c>
      <c r="F159" s="68">
        <f>Table32[[#This Row],[Residential Incentive Disbursements]]+Table32[[#This Row],[C&amp;I Incentive Disbursements]]</f>
        <v>26045.77</v>
      </c>
      <c r="G159" s="82">
        <f>Table3[[#This Row],[Incentive Disbursements]]/'1.) CLM Reference'!$B$5</f>
        <v>0</v>
      </c>
      <c r="H159" s="68">
        <v>0</v>
      </c>
      <c r="I159" s="83">
        <f>Table3[[#This Row],[CLM $ Collected ]]/'1.) CLM Reference'!$B$4</f>
        <v>1.9506596658634435E-5</v>
      </c>
      <c r="J159" s="68">
        <v>0</v>
      </c>
      <c r="K159" s="83">
        <f>Table3[[#This Row],[Incentive Disbursements]]/'1.) CLM Reference'!$B$5</f>
        <v>0</v>
      </c>
      <c r="L159" s="68">
        <v>110954.94</v>
      </c>
      <c r="M159" s="96">
        <f>Table32[[#This Row],[CLM $ Collected ]]/'1.) CLM Reference'!$B$4</f>
        <v>3.5190676023240659E-3</v>
      </c>
      <c r="N159" s="68">
        <v>26045.77</v>
      </c>
      <c r="O159" s="94">
        <f>Table3[[#This Row],[Incentive Disbursements]]/'1.) CLM Reference'!$B$5</f>
        <v>0</v>
      </c>
    </row>
    <row r="160" spans="1:15">
      <c r="A160" s="80" t="s">
        <v>226</v>
      </c>
      <c r="B160" s="81" t="s">
        <v>197</v>
      </c>
      <c r="C160" s="45" t="s">
        <v>60</v>
      </c>
      <c r="D160" s="68">
        <f>Table32[[#This Row],[Residential CLM $ Collected]]+Table32[[#This Row],[C&amp;I CLM $ Collected]]</f>
        <v>252403.56</v>
      </c>
      <c r="E160" s="82">
        <f>Table3[[#This Row],[CLM $ Collected ]]/'1.) CLM Reference'!$B$4</f>
        <v>6.1125338153083393E-6</v>
      </c>
      <c r="F160" s="68">
        <f>Table32[[#This Row],[Residential Incentive Disbursements]]+Table32[[#This Row],[C&amp;I Incentive Disbursements]]</f>
        <v>93543</v>
      </c>
      <c r="G160" s="82">
        <f>Table3[[#This Row],[Incentive Disbursements]]/'1.) CLM Reference'!$B$5</f>
        <v>0</v>
      </c>
      <c r="H160" s="68">
        <v>0</v>
      </c>
      <c r="I160" s="83">
        <f>Table3[[#This Row],[CLM $ Collected ]]/'1.) CLM Reference'!$B$4</f>
        <v>6.1125338153083393E-6</v>
      </c>
      <c r="J160" s="68">
        <v>0</v>
      </c>
      <c r="K160" s="83">
        <f>Table3[[#This Row],[Incentive Disbursements]]/'1.) CLM Reference'!$B$5</f>
        <v>0</v>
      </c>
      <c r="L160" s="68">
        <v>252403.56</v>
      </c>
      <c r="M160" s="96">
        <f>Table32[[#This Row],[CLM $ Collected ]]/'1.) CLM Reference'!$B$4</f>
        <v>8.0052784554455938E-3</v>
      </c>
      <c r="N160" s="68">
        <v>93543</v>
      </c>
      <c r="O160" s="94">
        <f>Table3[[#This Row],[Incentive Disbursements]]/'1.) CLM Reference'!$B$5</f>
        <v>0</v>
      </c>
    </row>
    <row r="161" spans="1:15">
      <c r="A161" s="105" t="s">
        <v>227</v>
      </c>
      <c r="B161" s="85" t="s">
        <v>197</v>
      </c>
      <c r="C161" s="86" t="s">
        <v>60</v>
      </c>
      <c r="D161" s="68">
        <f>Table32[[#This Row],[Residential CLM $ Collected]]+Table32[[#This Row],[C&amp;I CLM $ Collected]]</f>
        <v>331930.446</v>
      </c>
      <c r="E161" s="82">
        <f>Table3[[#This Row],[CLM $ Collected ]]/'1.) CLM Reference'!$B$4</f>
        <v>3.4991910680627121E-4</v>
      </c>
      <c r="F161" s="106">
        <f>Table32[[#This Row],[Residential Incentive Disbursements]]+Table32[[#This Row],[C&amp;I Incentive Disbursements]]</f>
        <v>6957</v>
      </c>
      <c r="G161" s="82">
        <f>Table3[[#This Row],[Incentive Disbursements]]/'1.) CLM Reference'!$B$5</f>
        <v>0</v>
      </c>
      <c r="H161" s="107">
        <v>0</v>
      </c>
      <c r="I161" s="87">
        <f>Table32[[#This Row],[Residential CLM $ Collected]]/'1.) CLM Reference'!$B$4</f>
        <v>0</v>
      </c>
      <c r="J161" s="88">
        <v>0</v>
      </c>
      <c r="K161" s="87">
        <f>Table32[[#This Row],[Residential Incentive Disbursements]]/'1.) CLM Reference'!$B$5</f>
        <v>0</v>
      </c>
      <c r="L161" s="88">
        <v>331930.446</v>
      </c>
      <c r="M161" s="108">
        <f>Table32[[#This Row],[C&amp;I CLM $ Collected]]/'1.) CLM Reference'!$B$4</f>
        <v>1.0527568026656386E-2</v>
      </c>
      <c r="N161" s="88">
        <v>6957</v>
      </c>
      <c r="O161" s="109">
        <f>Table32[[#This Row],[C&amp;I Incentive Disbursements]]/'1.) CLM Reference'!$B$5</f>
        <v>2.6364597077981674E-4</v>
      </c>
    </row>
    <row r="162" spans="1:15">
      <c r="A162" s="105" t="s">
        <v>228</v>
      </c>
      <c r="B162" s="85" t="s">
        <v>197</v>
      </c>
      <c r="C162" s="86" t="s">
        <v>60</v>
      </c>
      <c r="D162" s="68">
        <f>Table32[[#This Row],[Residential CLM $ Collected]]+Table32[[#This Row],[C&amp;I CLM $ Collected]]</f>
        <v>177589.92</v>
      </c>
      <c r="E162" s="82">
        <f>Table3[[#This Row],[CLM $ Collected ]]/'1.) CLM Reference'!$B$4</f>
        <v>7.1316468291858139E-3</v>
      </c>
      <c r="F162" s="106">
        <f>Table32[[#This Row],[Residential Incentive Disbursements]]+Table32[[#This Row],[C&amp;I Incentive Disbursements]]</f>
        <v>5166</v>
      </c>
      <c r="G162" s="82">
        <f>Table3[[#This Row],[Incentive Disbursements]]/'1.) CLM Reference'!$B$5</f>
        <v>4.214242710162245E-3</v>
      </c>
      <c r="H162" s="107">
        <v>0</v>
      </c>
      <c r="I162" s="87">
        <f>Table32[[#This Row],[Residential CLM $ Collected]]/'1.) CLM Reference'!$B$4</f>
        <v>0</v>
      </c>
      <c r="J162" s="88">
        <v>0</v>
      </c>
      <c r="K162" s="87">
        <f>Table32[[#This Row],[Residential Incentive Disbursements]]/'1.) CLM Reference'!$B$5</f>
        <v>0</v>
      </c>
      <c r="L162" s="88">
        <v>177589.92</v>
      </c>
      <c r="M162" s="108">
        <f>Table32[[#This Row],[C&amp;I CLM $ Collected]]/'1.) CLM Reference'!$B$4</f>
        <v>5.6324750747584803E-3</v>
      </c>
      <c r="N162" s="88">
        <v>5166</v>
      </c>
      <c r="O162" s="109">
        <f>Table32[[#This Row],[C&amp;I Incentive Disbursements]]/'1.) CLM Reference'!$B$5</f>
        <v>1.9577333405901008E-4</v>
      </c>
    </row>
    <row r="163" spans="1:15">
      <c r="A163" s="105" t="s">
        <v>229</v>
      </c>
      <c r="B163" s="85" t="s">
        <v>230</v>
      </c>
      <c r="C163" s="86" t="s">
        <v>60</v>
      </c>
      <c r="D163" s="68">
        <f>Table32[[#This Row],[Residential CLM $ Collected]]+Table32[[#This Row],[C&amp;I CLM $ Collected]]</f>
        <v>21234.84</v>
      </c>
      <c r="E163" s="82">
        <f>Table3[[#This Row],[CLM $ Collected ]]/'1.) CLM Reference'!$B$4</f>
        <v>2.0333437648252276E-4</v>
      </c>
      <c r="F163" s="106">
        <f>Table32[[#This Row],[Residential Incentive Disbursements]]+Table32[[#This Row],[C&amp;I Incentive Disbursements]]</f>
        <v>116195</v>
      </c>
      <c r="G163" s="82">
        <f>Table3[[#This Row],[Incentive Disbursements]]/'1.) CLM Reference'!$B$5</f>
        <v>0</v>
      </c>
      <c r="H163" s="107">
        <v>0</v>
      </c>
      <c r="I163" s="87">
        <f>Table32[[#This Row],[Residential CLM $ Collected]]/'1.) CLM Reference'!$B$4</f>
        <v>0</v>
      </c>
      <c r="J163" s="88">
        <v>0</v>
      </c>
      <c r="K163" s="87">
        <f>Table32[[#This Row],[Residential Incentive Disbursements]]/'1.) CLM Reference'!$B$5</f>
        <v>0</v>
      </c>
      <c r="L163" s="88">
        <v>21234.84</v>
      </c>
      <c r="M163" s="108">
        <f>Table32[[#This Row],[C&amp;I CLM $ Collected]]/'1.) CLM Reference'!$B$4</f>
        <v>6.7348815189783499E-4</v>
      </c>
      <c r="N163" s="88">
        <v>116195</v>
      </c>
      <c r="O163" s="109">
        <f>Table32[[#This Row],[C&amp;I Incentive Disbursements]]/'1.) CLM Reference'!$B$5</f>
        <v>4.4033841562111263E-3</v>
      </c>
    </row>
    <row r="164" spans="1:15">
      <c r="A164" s="105" t="s">
        <v>231</v>
      </c>
      <c r="B164" s="85" t="s">
        <v>230</v>
      </c>
      <c r="C164" s="86" t="s">
        <v>60</v>
      </c>
      <c r="D164" s="68">
        <f>Table32[[#This Row],[Residential CLM $ Collected]]+Table32[[#This Row],[C&amp;I CLM $ Collected]]</f>
        <v>23072.639999999999</v>
      </c>
      <c r="E164" s="82">
        <f>Table3[[#This Row],[CLM $ Collected ]]/'1.) CLM Reference'!$B$4</f>
        <v>2.1242475576202808E-3</v>
      </c>
      <c r="F164" s="106">
        <f>Table32[[#This Row],[Residential Incentive Disbursements]]+Table32[[#This Row],[C&amp;I Incentive Disbursements]]</f>
        <v>7516</v>
      </c>
      <c r="G164" s="82">
        <f>Table3[[#This Row],[Incentive Disbursements]]/'1.) CLM Reference'!$B$5</f>
        <v>2.539939209698749E-3</v>
      </c>
      <c r="H164" s="107">
        <v>0</v>
      </c>
      <c r="I164" s="87">
        <f>Table32[[#This Row],[Residential CLM $ Collected]]/'1.) CLM Reference'!$B$4</f>
        <v>0</v>
      </c>
      <c r="J164" s="88">
        <v>0</v>
      </c>
      <c r="K164" s="87">
        <f>Table32[[#This Row],[Residential Incentive Disbursements]]/'1.) CLM Reference'!$B$5</f>
        <v>0</v>
      </c>
      <c r="L164" s="88">
        <v>23072.639999999999</v>
      </c>
      <c r="M164" s="108">
        <f>Table32[[#This Row],[C&amp;I CLM $ Collected]]/'1.) CLM Reference'!$B$4</f>
        <v>7.3177615998067623E-4</v>
      </c>
      <c r="N164" s="88">
        <v>7516</v>
      </c>
      <c r="O164" s="109">
        <f>Table32[[#This Row],[C&amp;I Incentive Disbursements]]/'1.) CLM Reference'!$B$5</f>
        <v>2.8483011590931472E-4</v>
      </c>
    </row>
    <row r="165" spans="1:15">
      <c r="A165" s="80" t="s">
        <v>231</v>
      </c>
      <c r="B165" s="81" t="s">
        <v>232</v>
      </c>
      <c r="C165" s="45" t="s">
        <v>60</v>
      </c>
      <c r="D165" s="68">
        <f>Table32[[#This Row],[Residential CLM $ Collected]]+Table32[[#This Row],[C&amp;I CLM $ Collected]]</f>
        <v>0</v>
      </c>
      <c r="E165" s="82">
        <f>Table3[[#This Row],[CLM $ Collected ]]/'1.) CLM Reference'!$B$4</f>
        <v>3.169042690318663E-4</v>
      </c>
      <c r="F165" s="68">
        <f>Table32[[#This Row],[Residential Incentive Disbursements]]+Table32[[#This Row],[C&amp;I Incentive Disbursements]]</f>
        <v>325</v>
      </c>
      <c r="G165" s="82">
        <f>Table3[[#This Row],[Incentive Disbursements]]/'1.) CLM Reference'!$B$5</f>
        <v>0</v>
      </c>
      <c r="H165" s="68">
        <v>0</v>
      </c>
      <c r="I165" s="83">
        <f>Table3[[#This Row],[CLM $ Collected ]]/'1.) CLM Reference'!$B$4</f>
        <v>3.169042690318663E-4</v>
      </c>
      <c r="J165" s="68">
        <v>0</v>
      </c>
      <c r="K165" s="83">
        <f>Table3[[#This Row],[Incentive Disbursements]]/'1.) CLM Reference'!$B$5</f>
        <v>0</v>
      </c>
      <c r="L165" s="68">
        <v>0</v>
      </c>
      <c r="M165" s="96">
        <f>Table32[[#This Row],[CLM $ Collected ]]/'1.) CLM Reference'!$B$4</f>
        <v>0</v>
      </c>
      <c r="N165" s="68">
        <v>325</v>
      </c>
      <c r="O165" s="94">
        <f>Table3[[#This Row],[Incentive Disbursements]]/'1.) CLM Reference'!$B$5</f>
        <v>0</v>
      </c>
    </row>
    <row r="166" spans="1:15">
      <c r="A166" s="80" t="s">
        <v>233</v>
      </c>
      <c r="B166" s="81" t="s">
        <v>230</v>
      </c>
      <c r="C166" s="45" t="s">
        <v>60</v>
      </c>
      <c r="D166" s="68">
        <f>Table32[[#This Row],[Residential CLM $ Collected]]+Table32[[#This Row],[C&amp;I CLM $ Collected]]</f>
        <v>38174.400000000001</v>
      </c>
      <c r="E166" s="82">
        <f>Table3[[#This Row],[CLM $ Collected ]]/'1.) CLM Reference'!$B$4</f>
        <v>1.8815146361509897E-3</v>
      </c>
      <c r="F166" s="68">
        <f>Table32[[#This Row],[Residential Incentive Disbursements]]+Table32[[#This Row],[C&amp;I Incentive Disbursements]]</f>
        <v>1236</v>
      </c>
      <c r="G166" s="82">
        <f>Table3[[#This Row],[Incentive Disbursements]]/'1.) CLM Reference'!$B$5</f>
        <v>1.2645377096040496E-3</v>
      </c>
      <c r="H166" s="68">
        <v>0</v>
      </c>
      <c r="I166" s="83">
        <f>Table3[[#This Row],[CLM $ Collected ]]/'1.) CLM Reference'!$B$4</f>
        <v>1.8815146361509897E-3</v>
      </c>
      <c r="J166" s="68">
        <v>0</v>
      </c>
      <c r="K166" s="83">
        <f>Table3[[#This Row],[Incentive Disbursements]]/'1.) CLM Reference'!$B$5</f>
        <v>1.2645377096040496E-3</v>
      </c>
      <c r="L166" s="68">
        <v>38174.400000000001</v>
      </c>
      <c r="M166" s="96">
        <f>Table32[[#This Row],[CLM $ Collected ]]/'1.) CLM Reference'!$B$4</f>
        <v>1.2107464009998999E-3</v>
      </c>
      <c r="N166" s="68">
        <v>1236</v>
      </c>
      <c r="O166" s="94">
        <f>Table3[[#This Row],[Incentive Disbursements]]/'1.) CLM Reference'!$B$5</f>
        <v>1.2645377096040496E-3</v>
      </c>
    </row>
    <row r="167" spans="1:15">
      <c r="A167" s="80" t="s">
        <v>233</v>
      </c>
      <c r="B167" s="81" t="s">
        <v>197</v>
      </c>
      <c r="C167" s="45" t="s">
        <v>60</v>
      </c>
      <c r="D167" s="68">
        <f>Table32[[#This Row],[Residential CLM $ Collected]]+Table32[[#This Row],[C&amp;I CLM $ Collected]]</f>
        <v>9807.6</v>
      </c>
      <c r="E167" s="82">
        <f>Table3[[#This Row],[CLM $ Collected ]]/'1.) CLM Reference'!$B$4</f>
        <v>2.1343829725680454E-3</v>
      </c>
      <c r="F167" s="68">
        <f>Table32[[#This Row],[Residential Incentive Disbursements]]+Table32[[#This Row],[C&amp;I Incentive Disbursements]]</f>
        <v>0</v>
      </c>
      <c r="G167" s="82">
        <f>Table3[[#This Row],[Incentive Disbursements]]/'1.) CLM Reference'!$B$5</f>
        <v>5.5053348783238806E-4</v>
      </c>
      <c r="H167" s="68">
        <v>0</v>
      </c>
      <c r="I167" s="83">
        <f>Table3[[#This Row],[CLM $ Collected ]]/'1.) CLM Reference'!$B$4</f>
        <v>2.1343829725680454E-3</v>
      </c>
      <c r="J167" s="68">
        <v>0</v>
      </c>
      <c r="K167" s="83">
        <f>Table3[[#This Row],[Incentive Disbursements]]/'1.) CLM Reference'!$B$5</f>
        <v>5.5053348783238806E-4</v>
      </c>
      <c r="L167" s="68">
        <v>9807.6</v>
      </c>
      <c r="M167" s="96">
        <f>Table32[[#This Row],[CLM $ Collected ]]/'1.) CLM Reference'!$B$4</f>
        <v>3.1105967356256068E-4</v>
      </c>
      <c r="N167" s="68">
        <v>0</v>
      </c>
      <c r="O167" s="94">
        <f>Table3[[#This Row],[Incentive Disbursements]]/'1.) CLM Reference'!$B$5</f>
        <v>5.5053348783238806E-4</v>
      </c>
    </row>
    <row r="168" spans="1:15">
      <c r="A168" s="80" t="s">
        <v>234</v>
      </c>
      <c r="B168" s="81" t="s">
        <v>230</v>
      </c>
      <c r="C168" s="45" t="s">
        <v>60</v>
      </c>
      <c r="D168" s="68">
        <f>Table32[[#This Row],[Residential CLM $ Collected]]+Table32[[#This Row],[C&amp;I CLM $ Collected]]</f>
        <v>13691.28</v>
      </c>
      <c r="E168" s="82">
        <f>Table3[[#This Row],[CLM $ Collected ]]/'1.) CLM Reference'!$B$4</f>
        <v>3.5014670216267695E-8</v>
      </c>
      <c r="F168" s="68">
        <f>Table32[[#This Row],[Residential Incentive Disbursements]]+Table32[[#This Row],[C&amp;I Incentive Disbursements]]</f>
        <v>1800</v>
      </c>
      <c r="G168" s="82">
        <f>Table3[[#This Row],[Incentive Disbursements]]/'1.) CLM Reference'!$B$5</f>
        <v>0</v>
      </c>
      <c r="H168" s="68">
        <v>0</v>
      </c>
      <c r="I168" s="83">
        <f>Table3[[#This Row],[CLM $ Collected ]]/'1.) CLM Reference'!$B$4</f>
        <v>3.5014670216267695E-8</v>
      </c>
      <c r="J168" s="68">
        <v>750</v>
      </c>
      <c r="K168" s="83">
        <f>Table3[[#This Row],[Incentive Disbursements]]/'1.) CLM Reference'!$B$5</f>
        <v>0</v>
      </c>
      <c r="L168" s="68">
        <v>13691.28</v>
      </c>
      <c r="M168" s="96">
        <f>Table32[[#This Row],[CLM $ Collected ]]/'1.) CLM Reference'!$B$4</f>
        <v>4.3423519387552674E-4</v>
      </c>
      <c r="N168" s="68">
        <v>1050</v>
      </c>
      <c r="O168" s="94">
        <f>Table3[[#This Row],[Incentive Disbursements]]/'1.) CLM Reference'!$B$5</f>
        <v>0</v>
      </c>
    </row>
    <row r="169" spans="1:15">
      <c r="A169" s="80" t="s">
        <v>235</v>
      </c>
      <c r="B169" s="81" t="s">
        <v>230</v>
      </c>
      <c r="C169" s="45" t="s">
        <v>60</v>
      </c>
      <c r="D169" s="68">
        <f>Table32[[#This Row],[Residential CLM $ Collected]]+Table32[[#This Row],[C&amp;I CLM $ Collected]]</f>
        <v>17172.72</v>
      </c>
      <c r="E169" s="82">
        <f>Table3[[#This Row],[CLM $ Collected ]]/'1.) CLM Reference'!$B$4</f>
        <v>2.3042901374155183E-3</v>
      </c>
      <c r="F169" s="68">
        <f>Table32[[#This Row],[Residential Incentive Disbursements]]+Table32[[#This Row],[C&amp;I Incentive Disbursements]]</f>
        <v>1530</v>
      </c>
      <c r="G169" s="82">
        <f>Table3[[#This Row],[Incentive Disbursements]]/'1.) CLM Reference'!$B$5</f>
        <v>2.693134685837643E-3</v>
      </c>
      <c r="H169" s="68">
        <v>0</v>
      </c>
      <c r="I169" s="83">
        <f>Table3[[#This Row],[CLM $ Collected ]]/'1.) CLM Reference'!$B$4</f>
        <v>2.3042901374155183E-3</v>
      </c>
      <c r="J169" s="68">
        <v>0</v>
      </c>
      <c r="K169" s="83">
        <f>Table3[[#This Row],[Incentive Disbursements]]/'1.) CLM Reference'!$B$5</f>
        <v>2.693134685837643E-3</v>
      </c>
      <c r="L169" s="68">
        <v>17172.72</v>
      </c>
      <c r="M169" s="96">
        <f>Table32[[#This Row],[CLM $ Collected ]]/'1.) CLM Reference'!$B$4</f>
        <v>5.4465319521404402E-4</v>
      </c>
      <c r="N169" s="68">
        <v>1530</v>
      </c>
      <c r="O169" s="94">
        <f>Table3[[#This Row],[Incentive Disbursements]]/'1.) CLM Reference'!$B$5</f>
        <v>2.693134685837643E-3</v>
      </c>
    </row>
    <row r="170" spans="1:15">
      <c r="A170" s="80" t="s">
        <v>235</v>
      </c>
      <c r="B170" s="81" t="s">
        <v>152</v>
      </c>
      <c r="C170" s="45" t="s">
        <v>60</v>
      </c>
      <c r="D170" s="68">
        <f>Table32[[#This Row],[Residential CLM $ Collected]]+Table32[[#This Row],[C&amp;I CLM $ Collected]]</f>
        <v>59228.85</v>
      </c>
      <c r="E170" s="82">
        <f>Table3[[#This Row],[CLM $ Collected ]]/'1.) CLM Reference'!$B$4</f>
        <v>2.7352811459766596E-3</v>
      </c>
      <c r="F170" s="68">
        <f>Table32[[#This Row],[Residential Incentive Disbursements]]+Table32[[#This Row],[C&amp;I Incentive Disbursements]]</f>
        <v>36084</v>
      </c>
      <c r="G170" s="82">
        <f>Table3[[#This Row],[Incentive Disbursements]]/'1.) CLM Reference'!$B$5</f>
        <v>2.4633556828178951E-3</v>
      </c>
      <c r="H170" s="68">
        <v>0</v>
      </c>
      <c r="I170" s="83">
        <f>Table3[[#This Row],[CLM $ Collected ]]/'1.) CLM Reference'!$B$4</f>
        <v>2.7352811459766596E-3</v>
      </c>
      <c r="J170" s="68">
        <v>0</v>
      </c>
      <c r="K170" s="83">
        <f>Table3[[#This Row],[Incentive Disbursements]]/'1.) CLM Reference'!$B$5</f>
        <v>2.4633556828178951E-3</v>
      </c>
      <c r="L170" s="68">
        <v>59228.85</v>
      </c>
      <c r="M170" s="96">
        <f>Table32[[#This Row],[CLM $ Collected ]]/'1.) CLM Reference'!$B$4</f>
        <v>1.878513269962669E-3</v>
      </c>
      <c r="N170" s="68">
        <v>36084</v>
      </c>
      <c r="O170" s="94">
        <f>Table3[[#This Row],[Incentive Disbursements]]/'1.) CLM Reference'!$B$5</f>
        <v>2.4633556828178951E-3</v>
      </c>
    </row>
    <row r="171" spans="1:15">
      <c r="A171" s="80" t="s">
        <v>236</v>
      </c>
      <c r="B171" s="81" t="s">
        <v>230</v>
      </c>
      <c r="C171" s="45" t="s">
        <v>60</v>
      </c>
      <c r="D171" s="68">
        <f>Table32[[#This Row],[Residential CLM $ Collected]]+Table32[[#This Row],[C&amp;I CLM $ Collected]]</f>
        <v>6735.6</v>
      </c>
      <c r="E171" s="82">
        <f>Table3[[#This Row],[CLM $ Collected ]]/'1.) CLM Reference'!$B$4</f>
        <v>7.9577688762814985E-5</v>
      </c>
      <c r="F171" s="68">
        <f>Table32[[#This Row],[Residential Incentive Disbursements]]+Table32[[#This Row],[C&amp;I Incentive Disbursements]]</f>
        <v>300</v>
      </c>
      <c r="G171" s="82">
        <f>Table3[[#This Row],[Incentive Disbursements]]/'1.) CLM Reference'!$B$5</f>
        <v>0</v>
      </c>
      <c r="H171" s="68">
        <v>0</v>
      </c>
      <c r="I171" s="83">
        <f>Table3[[#This Row],[CLM $ Collected ]]/'1.) CLM Reference'!$B$4</f>
        <v>7.9577688762814985E-5</v>
      </c>
      <c r="J171" s="68">
        <v>0</v>
      </c>
      <c r="K171" s="83">
        <f>Table3[[#This Row],[Incentive Disbursements]]/'1.) CLM Reference'!$B$5</f>
        <v>0</v>
      </c>
      <c r="L171" s="68">
        <v>6735.6</v>
      </c>
      <c r="M171" s="96">
        <f>Table32[[#This Row],[CLM $ Collected ]]/'1.) CLM Reference'!$B$4</f>
        <v>2.1362754774338104E-4</v>
      </c>
      <c r="N171" s="68">
        <v>300</v>
      </c>
      <c r="O171" s="94">
        <f>Table3[[#This Row],[Incentive Disbursements]]/'1.) CLM Reference'!$B$5</f>
        <v>0</v>
      </c>
    </row>
    <row r="172" spans="1:15">
      <c r="A172" s="80" t="s">
        <v>237</v>
      </c>
      <c r="B172" s="81" t="s">
        <v>230</v>
      </c>
      <c r="C172" s="45" t="s">
        <v>60</v>
      </c>
      <c r="D172" s="68">
        <f>Table32[[#This Row],[Residential CLM $ Collected]]+Table32[[#This Row],[C&amp;I CLM $ Collected]]</f>
        <v>10428.6</v>
      </c>
      <c r="E172" s="82">
        <f>Table3[[#This Row],[CLM $ Collected ]]/'1.) CLM Reference'!$B$4</f>
        <v>2.7223959376341941E-3</v>
      </c>
      <c r="F172" s="68">
        <f>Table32[[#This Row],[Residential Incentive Disbursements]]+Table32[[#This Row],[C&amp;I Incentive Disbursements]]</f>
        <v>1670</v>
      </c>
      <c r="G172" s="82">
        <f>Table3[[#This Row],[Incentive Disbursements]]/'1.) CLM Reference'!$B$5</f>
        <v>1.7089272613867779E-3</v>
      </c>
      <c r="H172" s="68">
        <v>0</v>
      </c>
      <c r="I172" s="83">
        <f>Table3[[#This Row],[CLM $ Collected ]]/'1.) CLM Reference'!$B$4</f>
        <v>2.7223959376341941E-3</v>
      </c>
      <c r="J172" s="68">
        <v>0</v>
      </c>
      <c r="K172" s="83">
        <f>Table3[[#This Row],[Incentive Disbursements]]/'1.) CLM Reference'!$B$5</f>
        <v>1.7089272613867779E-3</v>
      </c>
      <c r="L172" s="68">
        <v>10428.6</v>
      </c>
      <c r="M172" s="96">
        <f>Table32[[#This Row],[CLM $ Collected ]]/'1.) CLM Reference'!$B$4</f>
        <v>3.3075542555921131E-4</v>
      </c>
      <c r="N172" s="68">
        <v>1670</v>
      </c>
      <c r="O172" s="94">
        <f>Table3[[#This Row],[Incentive Disbursements]]/'1.) CLM Reference'!$B$5</f>
        <v>1.7089272613867779E-3</v>
      </c>
    </row>
    <row r="173" spans="1:15">
      <c r="A173" s="80" t="s">
        <v>238</v>
      </c>
      <c r="B173" s="81" t="s">
        <v>239</v>
      </c>
      <c r="C173" s="45" t="s">
        <v>60</v>
      </c>
      <c r="D173" s="68">
        <f>Table32[[#This Row],[Residential CLM $ Collected]]+Table32[[#This Row],[C&amp;I CLM $ Collected]]</f>
        <v>108910.5</v>
      </c>
      <c r="E173" s="82">
        <f>Table3[[#This Row],[CLM $ Collected ]]/'1.) CLM Reference'!$B$4</f>
        <v>2.6238555213838211E-3</v>
      </c>
      <c r="F173" s="68">
        <f>Table32[[#This Row],[Residential Incentive Disbursements]]+Table32[[#This Row],[C&amp;I Incentive Disbursements]]</f>
        <v>312933</v>
      </c>
      <c r="G173" s="82">
        <f>Table3[[#This Row],[Incentive Disbursements]]/'1.) CLM Reference'!$B$5</f>
        <v>3.4477442525526937E-4</v>
      </c>
      <c r="H173" s="68">
        <v>0</v>
      </c>
      <c r="I173" s="83">
        <f>Table3[[#This Row],[CLM $ Collected ]]/'1.) CLM Reference'!$B$4</f>
        <v>2.6238555213838211E-3</v>
      </c>
      <c r="J173" s="68">
        <v>0</v>
      </c>
      <c r="K173" s="83">
        <f>Table3[[#This Row],[Incentive Disbursements]]/'1.) CLM Reference'!$B$5</f>
        <v>3.4477442525526937E-4</v>
      </c>
      <c r="L173" s="68">
        <v>108910.5</v>
      </c>
      <c r="M173" s="96">
        <f>Table32[[#This Row],[CLM $ Collected ]]/'1.) CLM Reference'!$B$4</f>
        <v>3.454225761402919E-3</v>
      </c>
      <c r="N173" s="68">
        <v>312933</v>
      </c>
      <c r="O173" s="94">
        <f>Table3[[#This Row],[Incentive Disbursements]]/'1.) CLM Reference'!$B$5</f>
        <v>3.4477442525526937E-4</v>
      </c>
    </row>
    <row r="174" spans="1:15">
      <c r="A174" s="80" t="s">
        <v>240</v>
      </c>
      <c r="B174" s="81" t="s">
        <v>239</v>
      </c>
      <c r="C174" s="45" t="s">
        <v>60</v>
      </c>
      <c r="D174" s="68">
        <f>Table32[[#This Row],[Residential CLM $ Collected]]+Table32[[#This Row],[C&amp;I CLM $ Collected]]</f>
        <v>48270.6</v>
      </c>
      <c r="E174" s="82">
        <f>Table3[[#This Row],[CLM $ Collected ]]/'1.) CLM Reference'!$B$4</f>
        <v>2.3463634987314168E-6</v>
      </c>
      <c r="F174" s="68">
        <f>Table32[[#This Row],[Residential Incentive Disbursements]]+Table32[[#This Row],[C&amp;I Incentive Disbursements]]</f>
        <v>0</v>
      </c>
      <c r="G174" s="82">
        <f>Table3[[#This Row],[Incentive Disbursements]]/'1.) CLM Reference'!$B$5</f>
        <v>0</v>
      </c>
      <c r="H174" s="68">
        <v>0</v>
      </c>
      <c r="I174" s="83">
        <f>Table3[[#This Row],[CLM $ Collected ]]/'1.) CLM Reference'!$B$4</f>
        <v>2.3463634987314168E-6</v>
      </c>
      <c r="J174" s="68">
        <v>0</v>
      </c>
      <c r="K174" s="83">
        <f>Table3[[#This Row],[Incentive Disbursements]]/'1.) CLM Reference'!$B$5</f>
        <v>0</v>
      </c>
      <c r="L174" s="68">
        <v>48270.6</v>
      </c>
      <c r="M174" s="96">
        <f>Table32[[#This Row],[CLM $ Collected ]]/'1.) CLM Reference'!$B$4</f>
        <v>1.5309593660700826E-3</v>
      </c>
      <c r="N174" s="68">
        <v>0</v>
      </c>
      <c r="O174" s="94">
        <f>Table3[[#This Row],[Incentive Disbursements]]/'1.) CLM Reference'!$B$5</f>
        <v>0</v>
      </c>
    </row>
    <row r="175" spans="1:15">
      <c r="A175" s="80" t="s">
        <v>241</v>
      </c>
      <c r="B175" s="81" t="s">
        <v>152</v>
      </c>
      <c r="C175" s="45" t="s">
        <v>76</v>
      </c>
      <c r="D175" s="68">
        <f>Table32[[#This Row],[Residential CLM $ Collected]]+Table32[[#This Row],[C&amp;I CLM $ Collected]]</f>
        <v>60723.12</v>
      </c>
      <c r="E175" s="82">
        <f>Table3[[#This Row],[CLM $ Collected ]]/'1.) CLM Reference'!$B$4</f>
        <v>1.0705830567184216E-4</v>
      </c>
      <c r="F175" s="68">
        <f>Table32[[#This Row],[Residential Incentive Disbursements]]+Table32[[#This Row],[C&amp;I Incentive Disbursements]]</f>
        <v>90640</v>
      </c>
      <c r="G175" s="82">
        <f>Table3[[#This Row],[Incentive Disbursements]]/'1.) CLM Reference'!$B$5</f>
        <v>0</v>
      </c>
      <c r="H175" s="68">
        <v>0</v>
      </c>
      <c r="I175" s="83">
        <f>Table3[[#This Row],[CLM $ Collected ]]/'1.) CLM Reference'!$B$4</f>
        <v>1.0705830567184216E-4</v>
      </c>
      <c r="J175" s="68">
        <v>0</v>
      </c>
      <c r="K175" s="83">
        <f>Table3[[#This Row],[Incentive Disbursements]]/'1.) CLM Reference'!$B$5</f>
        <v>0</v>
      </c>
      <c r="L175" s="68">
        <v>60723.12</v>
      </c>
      <c r="M175" s="96">
        <f>Table32[[#This Row],[CLM $ Collected ]]/'1.) CLM Reference'!$B$4</f>
        <v>1.9259058163975083E-3</v>
      </c>
      <c r="N175" s="68">
        <v>90640</v>
      </c>
      <c r="O175" s="94">
        <f>Table3[[#This Row],[Incentive Disbursements]]/'1.) CLM Reference'!$B$5</f>
        <v>0</v>
      </c>
    </row>
    <row r="176" spans="1:15">
      <c r="A176" s="80" t="s">
        <v>242</v>
      </c>
      <c r="B176" s="81" t="s">
        <v>152</v>
      </c>
      <c r="C176" s="45" t="s">
        <v>76</v>
      </c>
      <c r="D176" s="68">
        <f>Table32[[#This Row],[Residential CLM $ Collected]]+Table32[[#This Row],[C&amp;I CLM $ Collected]]</f>
        <v>122521.56</v>
      </c>
      <c r="E176" s="82">
        <f>Table3[[#This Row],[CLM $ Collected ]]/'1.) CLM Reference'!$B$4</f>
        <v>2.5227980451174126E-3</v>
      </c>
      <c r="F176" s="68">
        <f>Table32[[#This Row],[Residential Incentive Disbursements]]+Table32[[#This Row],[C&amp;I Incentive Disbursements]]</f>
        <v>619540</v>
      </c>
      <c r="G176" s="82">
        <f>Table3[[#This Row],[Incentive Disbursements]]/'1.) CLM Reference'!$B$5</f>
        <v>1.6825031667992197E-3</v>
      </c>
      <c r="H176" s="68">
        <v>0</v>
      </c>
      <c r="I176" s="83">
        <f>Table3[[#This Row],[CLM $ Collected ]]/'1.) CLM Reference'!$B$4</f>
        <v>2.5227980451174126E-3</v>
      </c>
      <c r="J176" s="68">
        <v>0</v>
      </c>
      <c r="K176" s="83">
        <f>Table3[[#This Row],[Incentive Disbursements]]/'1.) CLM Reference'!$B$5</f>
        <v>1.6825031667992197E-3</v>
      </c>
      <c r="L176" s="68">
        <v>122521.56</v>
      </c>
      <c r="M176" s="96">
        <f>Table32[[#This Row],[CLM $ Collected ]]/'1.) CLM Reference'!$B$4</f>
        <v>3.8859166827741438E-3</v>
      </c>
      <c r="N176" s="68">
        <v>619540</v>
      </c>
      <c r="O176" s="94">
        <f>Table3[[#This Row],[Incentive Disbursements]]/'1.) CLM Reference'!$B$5</f>
        <v>1.6825031667992197E-3</v>
      </c>
    </row>
    <row r="177" spans="1:15">
      <c r="A177" s="80" t="s">
        <v>243</v>
      </c>
      <c r="B177" s="81" t="s">
        <v>194</v>
      </c>
      <c r="C177" s="45" t="s">
        <v>60</v>
      </c>
      <c r="D177" s="68">
        <f>Table32[[#This Row],[Residential CLM $ Collected]]+Table32[[#This Row],[C&amp;I CLM $ Collected]]</f>
        <v>254833.08</v>
      </c>
      <c r="E177" s="82">
        <f>Table3[[#This Row],[CLM $ Collected ]]/'1.) CLM Reference'!$B$4</f>
        <v>2.4116673810617218E-3</v>
      </c>
      <c r="F177" s="68">
        <f>Table32[[#This Row],[Residential Incentive Disbursements]]+Table32[[#This Row],[C&amp;I Incentive Disbursements]]</f>
        <v>10504</v>
      </c>
      <c r="G177" s="82">
        <f>Table3[[#This Row],[Incentive Disbursements]]/'1.) CLM Reference'!$B$5</f>
        <v>1.164397337546188E-3</v>
      </c>
      <c r="H177" s="68">
        <v>0</v>
      </c>
      <c r="I177" s="83">
        <f>Table3[[#This Row],[CLM $ Collected ]]/'1.) CLM Reference'!$B$4</f>
        <v>2.4116673810617218E-3</v>
      </c>
      <c r="J177" s="68">
        <v>0</v>
      </c>
      <c r="K177" s="83">
        <f>Table3[[#This Row],[Incentive Disbursements]]/'1.) CLM Reference'!$B$5</f>
        <v>1.164397337546188E-3</v>
      </c>
      <c r="L177" s="68">
        <v>254833.08</v>
      </c>
      <c r="M177" s="96">
        <f>Table32[[#This Row],[CLM $ Collected ]]/'1.) CLM Reference'!$B$4</f>
        <v>8.0823335655758714E-3</v>
      </c>
      <c r="N177" s="68">
        <v>10504</v>
      </c>
      <c r="O177" s="94">
        <f>Table3[[#This Row],[Incentive Disbursements]]/'1.) CLM Reference'!$B$5</f>
        <v>1.164397337546188E-3</v>
      </c>
    </row>
    <row r="178" spans="1:15">
      <c r="A178" s="80" t="s">
        <v>244</v>
      </c>
      <c r="B178" s="81" t="s">
        <v>73</v>
      </c>
      <c r="C178" s="45" t="s">
        <v>60</v>
      </c>
      <c r="D178" s="68">
        <f>Table32[[#This Row],[Residential CLM $ Collected]]+Table32[[#This Row],[C&amp;I CLM $ Collected]]</f>
        <v>14767.32</v>
      </c>
      <c r="E178" s="82">
        <f>Table3[[#This Row],[CLM $ Collected ]]/'1.) CLM Reference'!$B$4</f>
        <v>1.8270801447631453E-3</v>
      </c>
      <c r="F178" s="68">
        <f>Table32[[#This Row],[Residential Incentive Disbursements]]+Table32[[#This Row],[C&amp;I Incentive Disbursements]]</f>
        <v>0</v>
      </c>
      <c r="G178" s="82">
        <f>Table3[[#This Row],[Incentive Disbursements]]/'1.) CLM Reference'!$B$5</f>
        <v>6.6071052130827592E-3</v>
      </c>
      <c r="H178" s="68">
        <v>0</v>
      </c>
      <c r="I178" s="83">
        <f>Table3[[#This Row],[CLM $ Collected ]]/'1.) CLM Reference'!$B$4</f>
        <v>1.8270801447631453E-3</v>
      </c>
      <c r="J178" s="68">
        <v>0</v>
      </c>
      <c r="K178" s="83">
        <f>Table3[[#This Row],[Incentive Disbursements]]/'1.) CLM Reference'!$B$5</f>
        <v>6.6071052130827592E-3</v>
      </c>
      <c r="L178" s="68">
        <v>14767.32</v>
      </c>
      <c r="M178" s="96">
        <f>Table32[[#This Row],[CLM $ Collected ]]/'1.) CLM Reference'!$B$4</f>
        <v>4.6836307950914332E-4</v>
      </c>
      <c r="N178" s="68">
        <v>0</v>
      </c>
      <c r="O178" s="94">
        <f>Table3[[#This Row],[Incentive Disbursements]]/'1.) CLM Reference'!$B$5</f>
        <v>6.6071052130827592E-3</v>
      </c>
    </row>
    <row r="179" spans="1:15" ht="13.25" customHeight="1">
      <c r="A179" s="80" t="s">
        <v>244</v>
      </c>
      <c r="B179" s="81" t="s">
        <v>230</v>
      </c>
      <c r="C179" s="45" t="s">
        <v>60</v>
      </c>
      <c r="D179" s="68">
        <f>Table32[[#This Row],[Residential CLM $ Collected]]+Table32[[#This Row],[C&amp;I CLM $ Collected]]</f>
        <v>779.76</v>
      </c>
      <c r="E179" s="82">
        <f>Table3[[#This Row],[CLM $ Collected ]]/'1.) CLM Reference'!$B$4</f>
        <v>9.1361647667554994E-7</v>
      </c>
      <c r="F179" s="68">
        <f>Table32[[#This Row],[Residential Incentive Disbursements]]+Table32[[#This Row],[C&amp;I Incentive Disbursements]]</f>
        <v>0</v>
      </c>
      <c r="G179" s="82">
        <f>Table3[[#This Row],[Incentive Disbursements]]/'1.) CLM Reference'!$B$5</f>
        <v>0</v>
      </c>
      <c r="H179" s="68">
        <v>0</v>
      </c>
      <c r="I179" s="83">
        <f>Table3[[#This Row],[CLM $ Collected ]]/'1.) CLM Reference'!$B$4</f>
        <v>9.1361647667554994E-7</v>
      </c>
      <c r="J179" s="68">
        <v>0</v>
      </c>
      <c r="K179" s="83">
        <f>Table3[[#This Row],[Incentive Disbursements]]/'1.) CLM Reference'!$B$5</f>
        <v>0</v>
      </c>
      <c r="L179" s="68">
        <v>779.76</v>
      </c>
      <c r="M179" s="96">
        <f>Table32[[#This Row],[CLM $ Collected ]]/'1.) CLM Reference'!$B$4</f>
        <v>2.4731013811446464E-5</v>
      </c>
      <c r="N179" s="68">
        <v>0</v>
      </c>
      <c r="O179" s="94">
        <f>Table3[[#This Row],[Incentive Disbursements]]/'1.) CLM Reference'!$B$5</f>
        <v>0</v>
      </c>
    </row>
    <row r="180" spans="1:15">
      <c r="A180" s="80" t="s">
        <v>244</v>
      </c>
      <c r="B180" s="81" t="s">
        <v>59</v>
      </c>
      <c r="C180" s="45" t="s">
        <v>60</v>
      </c>
      <c r="D180" s="68">
        <f>Table32[[#This Row],[Residential CLM $ Collected]]+Table32[[#This Row],[C&amp;I CLM $ Collected]]</f>
        <v>2404.08</v>
      </c>
      <c r="E180" s="82">
        <f>Table3[[#This Row],[CLM $ Collected ]]/'1.) CLM Reference'!$B$4</f>
        <v>3.6503509217633056E-3</v>
      </c>
      <c r="F180" s="68">
        <f>Table32[[#This Row],[Residential Incentive Disbursements]]+Table32[[#This Row],[C&amp;I Incentive Disbursements]]</f>
        <v>230</v>
      </c>
      <c r="G180" s="82">
        <f>Table3[[#This Row],[Incentive Disbursements]]/'1.) CLM Reference'!$B$5</f>
        <v>3.0280529886147732E-3</v>
      </c>
      <c r="H180" s="68">
        <v>0</v>
      </c>
      <c r="I180" s="83">
        <f>Table3[[#This Row],[CLM $ Collected ]]/'1.) CLM Reference'!$B$4</f>
        <v>3.6503509217633056E-3</v>
      </c>
      <c r="J180" s="68">
        <v>0</v>
      </c>
      <c r="K180" s="83">
        <f>Table3[[#This Row],[Incentive Disbursements]]/'1.) CLM Reference'!$B$5</f>
        <v>3.0280529886147732E-3</v>
      </c>
      <c r="L180" s="68">
        <v>2404.08</v>
      </c>
      <c r="M180" s="96">
        <f>Table32[[#This Row],[CLM $ Collected ]]/'1.) CLM Reference'!$B$4</f>
        <v>7.6248250338337712E-5</v>
      </c>
      <c r="N180" s="68">
        <v>230</v>
      </c>
      <c r="O180" s="94">
        <f>Table3[[#This Row],[Incentive Disbursements]]/'1.) CLM Reference'!$B$5</f>
        <v>3.0280529886147732E-3</v>
      </c>
    </row>
    <row r="181" spans="1:15">
      <c r="A181" s="80" t="s">
        <v>244</v>
      </c>
      <c r="B181" s="81" t="s">
        <v>213</v>
      </c>
      <c r="C181" s="45" t="s">
        <v>60</v>
      </c>
      <c r="D181" s="68">
        <f>Table32[[#This Row],[Residential CLM $ Collected]]+Table32[[#This Row],[C&amp;I CLM $ Collected]]</f>
        <v>8675.4</v>
      </c>
      <c r="E181" s="82">
        <f>Table3[[#This Row],[CLM $ Collected ]]/'1.) CLM Reference'!$B$4</f>
        <v>2.0544096560912107E-5</v>
      </c>
      <c r="F181" s="68">
        <f>Table32[[#This Row],[Residential Incentive Disbursements]]+Table32[[#This Row],[C&amp;I Incentive Disbursements]]</f>
        <v>0</v>
      </c>
      <c r="G181" s="82">
        <f>Table3[[#This Row],[Incentive Disbursements]]/'1.) CLM Reference'!$B$5</f>
        <v>0</v>
      </c>
      <c r="H181" s="68">
        <v>0</v>
      </c>
      <c r="I181" s="83">
        <f>Table3[[#This Row],[CLM $ Collected ]]/'1.) CLM Reference'!$B$4</f>
        <v>2.0544096560912107E-5</v>
      </c>
      <c r="J181" s="68">
        <v>0</v>
      </c>
      <c r="K181" s="83">
        <f>Table3[[#This Row],[Incentive Disbursements]]/'1.) CLM Reference'!$B$5</f>
        <v>0</v>
      </c>
      <c r="L181" s="68">
        <v>8675.4</v>
      </c>
      <c r="M181" s="96">
        <f>Table32[[#This Row],[CLM $ Collected ]]/'1.) CLM Reference'!$B$4</f>
        <v>2.7515060687881223E-4</v>
      </c>
      <c r="N181" s="68">
        <v>0</v>
      </c>
      <c r="O181" s="94">
        <f>Table3[[#This Row],[Incentive Disbursements]]/'1.) CLM Reference'!$B$5</f>
        <v>0</v>
      </c>
    </row>
    <row r="182" spans="1:15">
      <c r="A182" s="80" t="s">
        <v>244</v>
      </c>
      <c r="B182" s="81" t="s">
        <v>182</v>
      </c>
      <c r="C182" s="45" t="s">
        <v>60</v>
      </c>
      <c r="D182" s="68">
        <f>Table32[[#This Row],[Residential CLM $ Collected]]+Table32[[#This Row],[C&amp;I CLM $ Collected]]</f>
        <v>27600.240000000002</v>
      </c>
      <c r="E182" s="82">
        <f>Table3[[#This Row],[CLM $ Collected ]]/'1.) CLM Reference'!$B$4</f>
        <v>8.6058066912514888E-6</v>
      </c>
      <c r="F182" s="68">
        <f>Table32[[#This Row],[Residential Incentive Disbursements]]+Table32[[#This Row],[C&amp;I Incentive Disbursements]]</f>
        <v>48</v>
      </c>
      <c r="G182" s="82">
        <f>Table3[[#This Row],[Incentive Disbursements]]/'1.) CLM Reference'!$B$5</f>
        <v>0</v>
      </c>
      <c r="H182" s="68">
        <v>0</v>
      </c>
      <c r="I182" s="83">
        <f>Table3[[#This Row],[CLM $ Collected ]]/'1.) CLM Reference'!$B$4</f>
        <v>8.6058066912514888E-6</v>
      </c>
      <c r="J182" s="68">
        <v>0</v>
      </c>
      <c r="K182" s="83">
        <f>Table3[[#This Row],[Incentive Disbursements]]/'1.) CLM Reference'!$B$5</f>
        <v>0</v>
      </c>
      <c r="L182" s="68">
        <v>27600.240000000002</v>
      </c>
      <c r="M182" s="96">
        <f>Table32[[#This Row],[CLM $ Collected ]]/'1.) CLM Reference'!$B$4</f>
        <v>8.7537436729152201E-4</v>
      </c>
      <c r="N182" s="68">
        <v>48</v>
      </c>
      <c r="O182" s="94">
        <f>Table3[[#This Row],[Incentive Disbursements]]/'1.) CLM Reference'!$B$5</f>
        <v>0</v>
      </c>
    </row>
    <row r="183" spans="1:15">
      <c r="A183" s="80" t="s">
        <v>244</v>
      </c>
      <c r="B183" s="81" t="s">
        <v>152</v>
      </c>
      <c r="C183" s="45" t="s">
        <v>60</v>
      </c>
      <c r="D183" s="68">
        <f>Table32[[#This Row],[Residential CLM $ Collected]]+Table32[[#This Row],[C&amp;I CLM $ Collected]]</f>
        <v>37324.385999999999</v>
      </c>
      <c r="E183" s="82">
        <f>Table3[[#This Row],[CLM $ Collected ]]/'1.) CLM Reference'!$B$4</f>
        <v>4.1015864992173124E-3</v>
      </c>
      <c r="F183" s="68">
        <f>Table32[[#This Row],[Residential Incentive Disbursements]]+Table32[[#This Row],[C&amp;I Incentive Disbursements]]</f>
        <v>0</v>
      </c>
      <c r="G183" s="82">
        <f>Table3[[#This Row],[Incentive Disbursements]]/'1.) CLM Reference'!$B$5</f>
        <v>1.2544147957453886E-3</v>
      </c>
      <c r="H183" s="68">
        <v>0</v>
      </c>
      <c r="I183" s="83">
        <f>Table3[[#This Row],[CLM $ Collected ]]/'1.) CLM Reference'!$B$4</f>
        <v>4.1015864992173124E-3</v>
      </c>
      <c r="J183" s="68">
        <v>0</v>
      </c>
      <c r="K183" s="83">
        <f>Table3[[#This Row],[Incentive Disbursements]]/'1.) CLM Reference'!$B$5</f>
        <v>1.2544147957453886E-3</v>
      </c>
      <c r="L183" s="68">
        <v>37324.385999999999</v>
      </c>
      <c r="M183" s="96">
        <f>Table32[[#This Row],[CLM $ Collected ]]/'1.) CLM Reference'!$B$4</f>
        <v>1.1837871982017017E-3</v>
      </c>
      <c r="N183" s="68">
        <v>0</v>
      </c>
      <c r="O183" s="94">
        <f>Table3[[#This Row],[Incentive Disbursements]]/'1.) CLM Reference'!$B$5</f>
        <v>1.2544147957453886E-3</v>
      </c>
    </row>
    <row r="184" spans="1:15">
      <c r="A184" s="80" t="s">
        <v>244</v>
      </c>
      <c r="B184" s="81" t="s">
        <v>197</v>
      </c>
      <c r="C184" s="45" t="s">
        <v>60</v>
      </c>
      <c r="D184" s="68">
        <f>Table32[[#This Row],[Residential CLM $ Collected]]+Table32[[#This Row],[C&amp;I CLM $ Collected]]</f>
        <v>6783.36</v>
      </c>
      <c r="E184" s="82">
        <f>Table3[[#This Row],[CLM $ Collected ]]/'1.) CLM Reference'!$B$4</f>
        <v>7.7966633338625185E-6</v>
      </c>
      <c r="F184" s="68">
        <f>Table32[[#This Row],[Residential Incentive Disbursements]]+Table32[[#This Row],[C&amp;I Incentive Disbursements]]</f>
        <v>0</v>
      </c>
      <c r="G184" s="82">
        <f>Table3[[#This Row],[Incentive Disbursements]]/'1.) CLM Reference'!$B$5</f>
        <v>0</v>
      </c>
      <c r="H184" s="68">
        <v>0</v>
      </c>
      <c r="I184" s="83">
        <f>Table3[[#This Row],[CLM $ Collected ]]/'1.) CLM Reference'!$B$4</f>
        <v>7.7966633338625185E-6</v>
      </c>
      <c r="J184" s="68">
        <v>0</v>
      </c>
      <c r="K184" s="83">
        <f>Table3[[#This Row],[Incentive Disbursements]]/'1.) CLM Reference'!$B$5</f>
        <v>0</v>
      </c>
      <c r="L184" s="68">
        <v>6783.36</v>
      </c>
      <c r="M184" s="96">
        <f>Table32[[#This Row],[CLM $ Collected ]]/'1.) CLM Reference'!$B$4</f>
        <v>2.1514231282447607E-4</v>
      </c>
      <c r="N184" s="68">
        <v>0</v>
      </c>
      <c r="O184" s="94">
        <f>Table3[[#This Row],[Incentive Disbursements]]/'1.) CLM Reference'!$B$5</f>
        <v>0</v>
      </c>
    </row>
    <row r="185" spans="1:15">
      <c r="A185" s="80" t="s">
        <v>244</v>
      </c>
      <c r="B185" s="81" t="s">
        <v>205</v>
      </c>
      <c r="C185" s="45" t="s">
        <v>60</v>
      </c>
      <c r="D185" s="68">
        <f>Table32[[#This Row],[Residential CLM $ Collected]]+Table32[[#This Row],[C&amp;I CLM $ Collected]]</f>
        <v>78027.12</v>
      </c>
      <c r="E185" s="82">
        <f>Table3[[#This Row],[CLM $ Collected ]]/'1.) CLM Reference'!$B$4</f>
        <v>3.0050191318502476E-3</v>
      </c>
      <c r="F185" s="68">
        <f>Table32[[#This Row],[Residential Incentive Disbursements]]+Table32[[#This Row],[C&amp;I Incentive Disbursements]]</f>
        <v>0</v>
      </c>
      <c r="G185" s="82">
        <f>Table3[[#This Row],[Incentive Disbursements]]/'1.) CLM Reference'!$B$5</f>
        <v>2.7927858140428712E-3</v>
      </c>
      <c r="H185" s="68">
        <v>0</v>
      </c>
      <c r="I185" s="83">
        <f>Table3[[#This Row],[CLM $ Collected ]]/'1.) CLM Reference'!$B$4</f>
        <v>3.0050191318502476E-3</v>
      </c>
      <c r="J185" s="68">
        <v>0</v>
      </c>
      <c r="K185" s="83">
        <f>Table3[[#This Row],[Incentive Disbursements]]/'1.) CLM Reference'!$B$5</f>
        <v>2.7927858140428712E-3</v>
      </c>
      <c r="L185" s="68">
        <v>78027.12</v>
      </c>
      <c r="M185" s="96">
        <f>Table32[[#This Row],[CLM $ Collected ]]/'1.) CLM Reference'!$B$4</f>
        <v>2.4747227126133559E-3</v>
      </c>
      <c r="N185" s="68">
        <v>0</v>
      </c>
      <c r="O185" s="94">
        <f>Table3[[#This Row],[Incentive Disbursements]]/'1.) CLM Reference'!$B$5</f>
        <v>2.7927858140428712E-3</v>
      </c>
    </row>
    <row r="186" spans="1:15">
      <c r="A186" s="80" t="s">
        <v>244</v>
      </c>
      <c r="B186" s="81" t="s">
        <v>135</v>
      </c>
      <c r="C186" s="45" t="s">
        <v>60</v>
      </c>
      <c r="D186" s="68">
        <f>Table32[[#This Row],[Residential CLM $ Collected]]+Table32[[#This Row],[C&amp;I CLM $ Collected]]</f>
        <v>6488.4</v>
      </c>
      <c r="E186" s="82">
        <f>Table3[[#This Row],[CLM $ Collected ]]/'1.) CLM Reference'!$B$4</f>
        <v>2.7336181394385075E-6</v>
      </c>
      <c r="F186" s="68">
        <f>Table32[[#This Row],[Residential Incentive Disbursements]]+Table32[[#This Row],[C&amp;I Incentive Disbursements]]</f>
        <v>128299</v>
      </c>
      <c r="G186" s="82">
        <f>Table3[[#This Row],[Incentive Disbursements]]/'1.) CLM Reference'!$B$5</f>
        <v>0</v>
      </c>
      <c r="H186" s="68">
        <v>0</v>
      </c>
      <c r="I186" s="83">
        <f>Table3[[#This Row],[CLM $ Collected ]]/'1.) CLM Reference'!$B$4</f>
        <v>2.7336181394385075E-6</v>
      </c>
      <c r="J186" s="68">
        <v>0</v>
      </c>
      <c r="K186" s="83">
        <f>Table3[[#This Row],[Incentive Disbursements]]/'1.) CLM Reference'!$B$5</f>
        <v>0</v>
      </c>
      <c r="L186" s="68">
        <v>6488.4</v>
      </c>
      <c r="M186" s="96">
        <f>Table32[[#This Row],[CLM $ Collected ]]/'1.) CLM Reference'!$B$4</f>
        <v>2.0578730636886891E-4</v>
      </c>
      <c r="N186" s="68">
        <v>128299</v>
      </c>
      <c r="O186" s="94">
        <f>Table3[[#This Row],[Incentive Disbursements]]/'1.) CLM Reference'!$B$5</f>
        <v>0</v>
      </c>
    </row>
    <row r="187" spans="1:15" ht="18.75" customHeight="1">
      <c r="A187" s="80" t="s">
        <v>244</v>
      </c>
      <c r="B187" s="81" t="s">
        <v>112</v>
      </c>
      <c r="C187" s="45" t="s">
        <v>60</v>
      </c>
      <c r="D187" s="68">
        <f>Table32[[#This Row],[Residential CLM $ Collected]]+Table32[[#This Row],[C&amp;I CLM $ Collected]]</f>
        <v>2261.7600000000002</v>
      </c>
      <c r="E187" s="82">
        <f>Table3[[#This Row],[CLM $ Collected ]]/'1.) CLM Reference'!$B$4</f>
        <v>3.7886008284957365E-3</v>
      </c>
      <c r="F187" s="68">
        <f>Table32[[#This Row],[Residential Incentive Disbursements]]+Table32[[#This Row],[C&amp;I Incentive Disbursements]]</f>
        <v>0</v>
      </c>
      <c r="G187" s="82">
        <f>Table3[[#This Row],[Incentive Disbursements]]/'1.) CLM Reference'!$B$5</f>
        <v>1.8854328764687028E-3</v>
      </c>
      <c r="H187" s="68">
        <v>0</v>
      </c>
      <c r="I187" s="83">
        <f>Table3[[#This Row],[CLM $ Collected ]]/'1.) CLM Reference'!$B$4</f>
        <v>3.7886008284957365E-3</v>
      </c>
      <c r="J187" s="68">
        <v>0</v>
      </c>
      <c r="K187" s="83">
        <f>Table3[[#This Row],[Incentive Disbursements]]/'1.) CLM Reference'!$B$5</f>
        <v>1.8854328764687028E-3</v>
      </c>
      <c r="L187" s="68">
        <v>2261.7600000000002</v>
      </c>
      <c r="M187" s="96">
        <f>Table32[[#This Row],[CLM $ Collected ]]/'1.) CLM Reference'!$B$4</f>
        <v>7.1734402634371036E-5</v>
      </c>
      <c r="N187" s="68">
        <v>0</v>
      </c>
      <c r="O187" s="94">
        <f>Table3[[#This Row],[Incentive Disbursements]]/'1.) CLM Reference'!$B$5</f>
        <v>1.8854328764687028E-3</v>
      </c>
    </row>
    <row r="188" spans="1:15">
      <c r="A188" s="80" t="s">
        <v>244</v>
      </c>
      <c r="B188" s="81" t="s">
        <v>124</v>
      </c>
      <c r="C188" s="45" t="s">
        <v>60</v>
      </c>
      <c r="D188" s="68">
        <f>Table32[[#This Row],[Residential CLM $ Collected]]+Table32[[#This Row],[C&amp;I CLM $ Collected]]</f>
        <v>5712.12</v>
      </c>
      <c r="E188" s="82">
        <f>Table3[[#This Row],[CLM $ Collected ]]/'1.) CLM Reference'!$B$4</f>
        <v>3.1241877559888991E-3</v>
      </c>
      <c r="F188" s="68">
        <f>Table32[[#This Row],[Residential Incentive Disbursements]]+Table32[[#This Row],[C&amp;I Incentive Disbursements]]</f>
        <v>0</v>
      </c>
      <c r="G188" s="82">
        <f>Table3[[#This Row],[Incentive Disbursements]]/'1.) CLM Reference'!$B$5</f>
        <v>3.4283579175214841E-3</v>
      </c>
      <c r="H188" s="68">
        <v>0</v>
      </c>
      <c r="I188" s="83">
        <f>Table3[[#This Row],[CLM $ Collected ]]/'1.) CLM Reference'!$B$4</f>
        <v>3.1241877559888991E-3</v>
      </c>
      <c r="J188" s="68">
        <v>0</v>
      </c>
      <c r="K188" s="83">
        <f>Table3[[#This Row],[Incentive Disbursements]]/'1.) CLM Reference'!$B$5</f>
        <v>3.4283579175214841E-3</v>
      </c>
      <c r="L188" s="68">
        <v>5712.12</v>
      </c>
      <c r="M188" s="96">
        <f>Table32[[#This Row],[CLM $ Collected ]]/'1.) CLM Reference'!$B$4</f>
        <v>1.81166664887452E-4</v>
      </c>
      <c r="N188" s="68">
        <v>0</v>
      </c>
      <c r="O188" s="94">
        <f>Table3[[#This Row],[Incentive Disbursements]]/'1.) CLM Reference'!$B$5</f>
        <v>3.4283579175214841E-3</v>
      </c>
    </row>
    <row r="189" spans="1:15">
      <c r="A189" s="80" t="s">
        <v>244</v>
      </c>
      <c r="B189" s="81" t="s">
        <v>194</v>
      </c>
      <c r="C189" s="45" t="s">
        <v>60</v>
      </c>
      <c r="D189" s="68">
        <f>Table32[[#This Row],[Residential CLM $ Collected]]+Table32[[#This Row],[C&amp;I CLM $ Collected]]</f>
        <v>6475.2</v>
      </c>
      <c r="E189" s="82">
        <f>Table3[[#This Row],[CLM $ Collected ]]/'1.) CLM Reference'!$B$4</f>
        <v>9.7051531577698488E-6</v>
      </c>
      <c r="F189" s="68">
        <f>Table32[[#This Row],[Residential Incentive Disbursements]]+Table32[[#This Row],[C&amp;I Incentive Disbursements]]</f>
        <v>0</v>
      </c>
      <c r="G189" s="82">
        <f>Table3[[#This Row],[Incentive Disbursements]]/'1.) CLM Reference'!$B$5</f>
        <v>0</v>
      </c>
      <c r="H189" s="68">
        <v>0</v>
      </c>
      <c r="I189" s="83">
        <f>Table3[[#This Row],[CLM $ Collected ]]/'1.) CLM Reference'!$B$4</f>
        <v>9.7051531577698488E-6</v>
      </c>
      <c r="J189" s="68">
        <v>0</v>
      </c>
      <c r="K189" s="83">
        <f>Table3[[#This Row],[Incentive Disbursements]]/'1.) CLM Reference'!$B$5</f>
        <v>0</v>
      </c>
      <c r="L189" s="68">
        <v>6475.2</v>
      </c>
      <c r="M189" s="96">
        <f>Table32[[#This Row],[CLM $ Collected ]]/'1.) CLM Reference'!$B$4</f>
        <v>2.0536865270323962E-4</v>
      </c>
      <c r="N189" s="68">
        <v>0</v>
      </c>
      <c r="O189" s="94">
        <f>Table3[[#This Row],[Incentive Disbursements]]/'1.) CLM Reference'!$B$5</f>
        <v>0</v>
      </c>
    </row>
    <row r="190" spans="1:15">
      <c r="A190" s="80"/>
      <c r="B190" s="81"/>
      <c r="C190" s="45"/>
      <c r="D190" s="68">
        <f>Table32[[#This Row],[Residential CLM $ Collected]]+Table32[[#This Row],[C&amp;I CLM $ Collected]]</f>
        <v>0</v>
      </c>
      <c r="E190" s="82">
        <f>Table3[[#This Row],[CLM $ Collected ]]/'1.) CLM Reference'!$B$4</f>
        <v>2.776695127769192E-3</v>
      </c>
      <c r="F190" s="68">
        <f>Table32[[#This Row],[Residential Incentive Disbursements]]+Table32[[#This Row],[C&amp;I Incentive Disbursements]]</f>
        <v>0</v>
      </c>
      <c r="G190" s="82">
        <f>Table3[[#This Row],[Incentive Disbursements]]/'1.) CLM Reference'!$B$5</f>
        <v>1.525705628058253E-3</v>
      </c>
      <c r="H190" s="68"/>
      <c r="I190" s="83">
        <f>Table3[[#This Row],[CLM $ Collected ]]/'1.) CLM Reference'!$B$4</f>
        <v>2.776695127769192E-3</v>
      </c>
      <c r="J190" s="68"/>
      <c r="K190" s="83">
        <f>Table3[[#This Row],[Incentive Disbursements]]/'1.) CLM Reference'!$B$5</f>
        <v>1.525705628058253E-3</v>
      </c>
      <c r="L190" s="68"/>
      <c r="M190" s="96">
        <f>Table32[[#This Row],[CLM $ Collected ]]/'1.) CLM Reference'!$B$4</f>
        <v>0</v>
      </c>
      <c r="N190" s="68"/>
      <c r="O190" s="94">
        <f>Table3[[#This Row],[Incentive Disbursements]]/'1.) CLM Reference'!$B$5</f>
        <v>1.525705628058253E-3</v>
      </c>
    </row>
    <row r="191" spans="1:15">
      <c r="A191" s="80"/>
      <c r="B191" s="81"/>
      <c r="C191" s="45"/>
      <c r="D191" s="68">
        <f>Table32[[#This Row],[Residential CLM $ Collected]]+Table32[[#This Row],[C&amp;I CLM $ Collected]]</f>
        <v>0</v>
      </c>
      <c r="E191" s="82">
        <f>Table3[[#This Row],[CLM $ Collected ]]/'1.) CLM Reference'!$B$4</f>
        <v>1.7916473917726105E-6</v>
      </c>
      <c r="F191" s="68">
        <f>Table32[[#This Row],[Residential Incentive Disbursements]]+Table32[[#This Row],[C&amp;I Incentive Disbursements]]</f>
        <v>0</v>
      </c>
      <c r="G191" s="82">
        <f>Table3[[#This Row],[Incentive Disbursements]]/'1.) CLM Reference'!$B$5</f>
        <v>0</v>
      </c>
      <c r="H191" s="68"/>
      <c r="I191" s="83">
        <f>Table3[[#This Row],[CLM $ Collected ]]/'1.) CLM Reference'!$B$4</f>
        <v>1.7916473917726105E-6</v>
      </c>
      <c r="J191" s="68"/>
      <c r="K191" s="83">
        <f>Table3[[#This Row],[Incentive Disbursements]]/'1.) CLM Reference'!$B$5</f>
        <v>0</v>
      </c>
      <c r="L191" s="68"/>
      <c r="M191" s="96">
        <f>Table32[[#This Row],[CLM $ Collected ]]/'1.) CLM Reference'!$B$4</f>
        <v>0</v>
      </c>
      <c r="N191" s="68"/>
      <c r="O191" s="94">
        <f>Table3[[#This Row],[Incentive Disbursements]]/'1.) CLM Reference'!$B$5</f>
        <v>0</v>
      </c>
    </row>
    <row r="192" spans="1:15">
      <c r="A192" s="80"/>
      <c r="B192" s="81"/>
      <c r="C192" s="45"/>
      <c r="D192" s="68">
        <f>Table32[[#This Row],[Residential CLM $ Collected]]+Table32[[#This Row],[C&amp;I CLM $ Collected]]</f>
        <v>0</v>
      </c>
      <c r="E192" s="82">
        <f>Table3[[#This Row],[CLM $ Collected ]]/'1.) CLM Reference'!$B$4</f>
        <v>3.538117105298682E-3</v>
      </c>
      <c r="F192" s="68">
        <f>Table32[[#This Row],[Residential Incentive Disbursements]]+Table32[[#This Row],[C&amp;I Incentive Disbursements]]</f>
        <v>0</v>
      </c>
      <c r="G192" s="82">
        <f>Table3[[#This Row],[Incentive Disbursements]]/'1.) CLM Reference'!$B$5</f>
        <v>4.0000304536449011E-3</v>
      </c>
      <c r="H192" s="68"/>
      <c r="I192" s="83">
        <f>Table3[[#This Row],[CLM $ Collected ]]/'1.) CLM Reference'!$B$4</f>
        <v>3.538117105298682E-3</v>
      </c>
      <c r="J192" s="68"/>
      <c r="K192" s="83">
        <f>Table3[[#This Row],[Incentive Disbursements]]/'1.) CLM Reference'!$B$5</f>
        <v>4.0000304536449011E-3</v>
      </c>
      <c r="L192" s="68"/>
      <c r="M192" s="96">
        <f>Table32[[#This Row],[CLM $ Collected ]]/'1.) CLM Reference'!$B$4</f>
        <v>0</v>
      </c>
      <c r="N192" s="68"/>
      <c r="O192" s="94">
        <f>Table3[[#This Row],[Incentive Disbursements]]/'1.) CLM Reference'!$B$5</f>
        <v>4.0000304536449011E-3</v>
      </c>
    </row>
    <row r="193" spans="1:15">
      <c r="A193" s="80"/>
      <c r="B193" s="81"/>
      <c r="C193" s="45"/>
      <c r="D193" s="68">
        <f>Table32[[#This Row],[Residential CLM $ Collected]]+Table32[[#This Row],[C&amp;I CLM $ Collected]]</f>
        <v>0</v>
      </c>
      <c r="E193" s="82">
        <f>Table3[[#This Row],[CLM $ Collected ]]/'1.) CLM Reference'!$B$4</f>
        <v>3.948691326072686E-3</v>
      </c>
      <c r="F193" s="68">
        <f>Table32[[#This Row],[Residential Incentive Disbursements]]+Table32[[#This Row],[C&amp;I Incentive Disbursements]]</f>
        <v>0</v>
      </c>
      <c r="G193" s="82">
        <f>Table3[[#This Row],[Incentive Disbursements]]/'1.) CLM Reference'!$B$5</f>
        <v>7.9182544843771992E-4</v>
      </c>
      <c r="H193" s="68"/>
      <c r="I193" s="83">
        <f>Table3[[#This Row],[CLM $ Collected ]]/'1.) CLM Reference'!$B$4</f>
        <v>3.948691326072686E-3</v>
      </c>
      <c r="J193" s="68"/>
      <c r="K193" s="83">
        <f>Table3[[#This Row],[Incentive Disbursements]]/'1.) CLM Reference'!$B$5</f>
        <v>7.9182544843771992E-4</v>
      </c>
      <c r="L193" s="68"/>
      <c r="M193" s="96">
        <f>Table32[[#This Row],[CLM $ Collected ]]/'1.) CLM Reference'!$B$4</f>
        <v>0</v>
      </c>
      <c r="N193" s="68"/>
      <c r="O193" s="94">
        <f>Table3[[#This Row],[Incentive Disbursements]]/'1.) CLM Reference'!$B$5</f>
        <v>7.9182544843771992E-4</v>
      </c>
    </row>
    <row r="194" spans="1:15">
      <c r="A194" s="80"/>
      <c r="B194" s="81"/>
      <c r="C194" s="45"/>
      <c r="D194" s="68">
        <f>Table32[[#This Row],[Residential CLM $ Collected]]+Table32[[#This Row],[C&amp;I CLM $ Collected]]</f>
        <v>0</v>
      </c>
      <c r="E194" s="82">
        <f>Table3[[#This Row],[CLM $ Collected ]]/'1.) CLM Reference'!$B$4</f>
        <v>4.1779923155716239E-5</v>
      </c>
      <c r="F194" s="68">
        <f>Table32[[#This Row],[Residential Incentive Disbursements]]+Table32[[#This Row],[C&amp;I Incentive Disbursements]]</f>
        <v>0</v>
      </c>
      <c r="G194" s="82">
        <f>Table3[[#This Row],[Incentive Disbursements]]/'1.) CLM Reference'!$B$5</f>
        <v>0</v>
      </c>
      <c r="H194" s="68"/>
      <c r="I194" s="83">
        <f>Table3[[#This Row],[CLM $ Collected ]]/'1.) CLM Reference'!$B$4</f>
        <v>4.1779923155716239E-5</v>
      </c>
      <c r="J194" s="68"/>
      <c r="K194" s="83">
        <f>Table3[[#This Row],[Incentive Disbursements]]/'1.) CLM Reference'!$B$5</f>
        <v>0</v>
      </c>
      <c r="L194" s="68"/>
      <c r="M194" s="96">
        <f>Table32[[#This Row],[CLM $ Collected ]]/'1.) CLM Reference'!$B$4</f>
        <v>0</v>
      </c>
      <c r="N194" s="68"/>
      <c r="O194" s="94">
        <f>Table3[[#This Row],[Incentive Disbursements]]/'1.) CLM Reference'!$B$5</f>
        <v>0</v>
      </c>
    </row>
    <row r="195" spans="1:15">
      <c r="A195" s="80"/>
      <c r="B195" s="81"/>
      <c r="C195" s="45"/>
      <c r="D195" s="68">
        <f>Table32[[#This Row],[Residential CLM $ Collected]]+Table32[[#This Row],[C&amp;I CLM $ Collected]]</f>
        <v>0</v>
      </c>
      <c r="E195" s="82">
        <f>Table3[[#This Row],[CLM $ Collected ]]/'1.) CLM Reference'!$B$4</f>
        <v>1.4884079783868841E-3</v>
      </c>
      <c r="F195" s="68">
        <f>Table32[[#This Row],[Residential Incentive Disbursements]]+Table32[[#This Row],[C&amp;I Incentive Disbursements]]</f>
        <v>0</v>
      </c>
      <c r="G195" s="82">
        <f>Table3[[#This Row],[Incentive Disbursements]]/'1.) CLM Reference'!$B$5</f>
        <v>1.4039820606951981E-4</v>
      </c>
      <c r="H195" s="68"/>
      <c r="I195" s="83">
        <f>Table3[[#This Row],[CLM $ Collected ]]/'1.) CLM Reference'!$B$4</f>
        <v>1.4884079783868841E-3</v>
      </c>
      <c r="J195" s="68"/>
      <c r="K195" s="83">
        <f>Table3[[#This Row],[Incentive Disbursements]]/'1.) CLM Reference'!$B$5</f>
        <v>1.4039820606951981E-4</v>
      </c>
      <c r="L195" s="68"/>
      <c r="M195" s="96">
        <f>Table32[[#This Row],[CLM $ Collected ]]/'1.) CLM Reference'!$B$4</f>
        <v>0</v>
      </c>
      <c r="N195" s="68"/>
      <c r="O195" s="94">
        <f>Table3[[#This Row],[Incentive Disbursements]]/'1.) CLM Reference'!$B$5</f>
        <v>1.4039820606951981E-4</v>
      </c>
    </row>
    <row r="196" spans="1:15">
      <c r="A196" s="80"/>
      <c r="B196" s="81"/>
      <c r="C196" s="45"/>
      <c r="D196" s="68">
        <f>Table32[[#This Row],[Residential CLM $ Collected]]+Table32[[#This Row],[C&amp;I CLM $ Collected]]</f>
        <v>0</v>
      </c>
      <c r="E196" s="82">
        <f>Table3[[#This Row],[CLM $ Collected ]]/'1.) CLM Reference'!$B$4</f>
        <v>2.2670448043499293E-3</v>
      </c>
      <c r="F196" s="68">
        <f>Table32[[#This Row],[Residential Incentive Disbursements]]+Table32[[#This Row],[C&amp;I Incentive Disbursements]]</f>
        <v>0</v>
      </c>
      <c r="G196" s="82">
        <f>Table3[[#This Row],[Incentive Disbursements]]/'1.) CLM Reference'!$B$5</f>
        <v>5.6538978859464418E-3</v>
      </c>
      <c r="H196" s="68"/>
      <c r="I196" s="83">
        <f>Table3[[#This Row],[CLM $ Collected ]]/'1.) CLM Reference'!$B$4</f>
        <v>2.2670448043499293E-3</v>
      </c>
      <c r="J196" s="68"/>
      <c r="K196" s="83">
        <f>Table3[[#This Row],[Incentive Disbursements]]/'1.) CLM Reference'!$B$5</f>
        <v>5.6538978859464418E-3</v>
      </c>
      <c r="L196" s="68"/>
      <c r="M196" s="96">
        <f>Table32[[#This Row],[CLM $ Collected ]]/'1.) CLM Reference'!$B$4</f>
        <v>0</v>
      </c>
      <c r="N196" s="68"/>
      <c r="O196" s="94">
        <f>Table3[[#This Row],[Incentive Disbursements]]/'1.) CLM Reference'!$B$5</f>
        <v>5.6538978859464418E-3</v>
      </c>
    </row>
    <row r="197" spans="1:15">
      <c r="A197" s="80"/>
      <c r="B197" s="81"/>
      <c r="C197" s="45"/>
      <c r="D197" s="68">
        <f>Table32[[#This Row],[Residential CLM $ Collected]]+Table32[[#This Row],[C&amp;I CLM $ Collected]]</f>
        <v>0</v>
      </c>
      <c r="E197" s="82">
        <f>Table3[[#This Row],[CLM $ Collected ]]/'1.) CLM Reference'!$B$4</f>
        <v>8.3350138884376361E-7</v>
      </c>
      <c r="F197" s="68">
        <f>Table32[[#This Row],[Residential Incentive Disbursements]]+Table32[[#This Row],[C&amp;I Incentive Disbursements]]</f>
        <v>0</v>
      </c>
      <c r="G197" s="82">
        <f>Table3[[#This Row],[Incentive Disbursements]]/'1.) CLM Reference'!$B$5</f>
        <v>0</v>
      </c>
      <c r="H197" s="68"/>
      <c r="I197" s="83">
        <f>Table3[[#This Row],[CLM $ Collected ]]/'1.) CLM Reference'!$B$4</f>
        <v>8.3350138884376361E-7</v>
      </c>
      <c r="J197" s="68"/>
      <c r="K197" s="83">
        <f>Table3[[#This Row],[Incentive Disbursements]]/'1.) CLM Reference'!$B$5</f>
        <v>0</v>
      </c>
      <c r="L197" s="68"/>
      <c r="M197" s="96">
        <f>Table32[[#This Row],[CLM $ Collected ]]/'1.) CLM Reference'!$B$4</f>
        <v>0</v>
      </c>
      <c r="N197" s="68"/>
      <c r="O197" s="94">
        <f>Table3[[#This Row],[Incentive Disbursements]]/'1.) CLM Reference'!$B$5</f>
        <v>0</v>
      </c>
    </row>
    <row r="198" spans="1:15">
      <c r="A198" s="80"/>
      <c r="B198" s="81"/>
      <c r="C198" s="45"/>
      <c r="D198" s="68">
        <f>Table32[[#This Row],[Residential CLM $ Collected]]+Table32[[#This Row],[C&amp;I CLM $ Collected]]</f>
        <v>0</v>
      </c>
      <c r="E198" s="82">
        <f>Table3[[#This Row],[CLM $ Collected ]]/'1.) CLM Reference'!$B$4</f>
        <v>3.1834093617460939E-3</v>
      </c>
      <c r="F198" s="68">
        <f>Table32[[#This Row],[Residential Incentive Disbursements]]+Table32[[#This Row],[C&amp;I Incentive Disbursements]]</f>
        <v>0</v>
      </c>
      <c r="G198" s="82">
        <f>Table3[[#This Row],[Incentive Disbursements]]/'1.) CLM Reference'!$B$5</f>
        <v>1.1704982955504776E-3</v>
      </c>
      <c r="H198" s="68"/>
      <c r="I198" s="83">
        <f>Table3[[#This Row],[CLM $ Collected ]]/'1.) CLM Reference'!$B$4</f>
        <v>3.1834093617460939E-3</v>
      </c>
      <c r="J198" s="68"/>
      <c r="K198" s="83">
        <f>Table3[[#This Row],[Incentive Disbursements]]/'1.) CLM Reference'!$B$5</f>
        <v>1.1704982955504776E-3</v>
      </c>
      <c r="L198" s="68"/>
      <c r="M198" s="96">
        <f>Table32[[#This Row],[CLM $ Collected ]]/'1.) CLM Reference'!$B$4</f>
        <v>0</v>
      </c>
      <c r="N198" s="68"/>
      <c r="O198" s="94">
        <f>Table3[[#This Row],[Incentive Disbursements]]/'1.) CLM Reference'!$B$5</f>
        <v>1.1704982955504776E-3</v>
      </c>
    </row>
    <row r="199" spans="1:15">
      <c r="A199" s="80"/>
      <c r="B199" s="81"/>
      <c r="C199" s="45"/>
      <c r="D199" s="68">
        <f>Table32[[#This Row],[Residential CLM $ Collected]]+Table32[[#This Row],[C&amp;I CLM $ Collected]]</f>
        <v>0</v>
      </c>
      <c r="E199" s="82">
        <f>Table3[[#This Row],[CLM $ Collected ]]/'1.) CLM Reference'!$B$4</f>
        <v>3.1451649687966174E-3</v>
      </c>
      <c r="F199" s="68">
        <f>Table32[[#This Row],[Residential Incentive Disbursements]]+Table32[[#This Row],[C&amp;I Incentive Disbursements]]</f>
        <v>0</v>
      </c>
      <c r="G199" s="82">
        <f>Table3[[#This Row],[Incentive Disbursements]]/'1.) CLM Reference'!$B$5</f>
        <v>1.162222836208924E-3</v>
      </c>
      <c r="H199" s="68"/>
      <c r="I199" s="83">
        <f>Table3[[#This Row],[CLM $ Collected ]]/'1.) CLM Reference'!$B$4</f>
        <v>3.1451649687966174E-3</v>
      </c>
      <c r="J199" s="68"/>
      <c r="K199" s="83">
        <f>Table3[[#This Row],[Incentive Disbursements]]/'1.) CLM Reference'!$B$5</f>
        <v>1.162222836208924E-3</v>
      </c>
      <c r="L199" s="68"/>
      <c r="M199" s="96">
        <f>Table32[[#This Row],[CLM $ Collected ]]/'1.) CLM Reference'!$B$4</f>
        <v>0</v>
      </c>
      <c r="N199" s="68"/>
      <c r="O199" s="94">
        <f>Table3[[#This Row],[Incentive Disbursements]]/'1.) CLM Reference'!$B$5</f>
        <v>1.162222836208924E-3</v>
      </c>
    </row>
    <row r="200" spans="1:15">
      <c r="A200" s="80"/>
      <c r="B200" s="81"/>
      <c r="C200" s="45"/>
      <c r="D200" s="68">
        <f>Table32[[#This Row],[Residential CLM $ Collected]]+Table32[[#This Row],[C&amp;I CLM $ Collected]]</f>
        <v>0</v>
      </c>
      <c r="E200" s="82">
        <f>Table3[[#This Row],[CLM $ Collected ]]/'1.) CLM Reference'!$B$4</f>
        <v>2.2244972226091455E-5</v>
      </c>
      <c r="F200" s="68">
        <f>Table32[[#This Row],[Residential Incentive Disbursements]]+Table32[[#This Row],[C&amp;I Incentive Disbursements]]</f>
        <v>0</v>
      </c>
      <c r="G200" s="82">
        <f>Table3[[#This Row],[Incentive Disbursements]]/'1.) CLM Reference'!$B$5</f>
        <v>0</v>
      </c>
      <c r="H200" s="68"/>
      <c r="I200" s="83">
        <f>Table3[[#This Row],[CLM $ Collected ]]/'1.) CLM Reference'!$B$4</f>
        <v>2.2244972226091455E-5</v>
      </c>
      <c r="J200" s="68"/>
      <c r="K200" s="83">
        <f>Table3[[#This Row],[Incentive Disbursements]]/'1.) CLM Reference'!$B$5</f>
        <v>0</v>
      </c>
      <c r="L200" s="68"/>
      <c r="M200" s="96">
        <f>Table32[[#This Row],[CLM $ Collected ]]/'1.) CLM Reference'!$B$4</f>
        <v>0</v>
      </c>
      <c r="N200" s="68"/>
      <c r="O200" s="94">
        <f>Table3[[#This Row],[Incentive Disbursements]]/'1.) CLM Reference'!$B$5</f>
        <v>0</v>
      </c>
    </row>
    <row r="201" spans="1:15">
      <c r="A201" s="43"/>
      <c r="C201" s="89" t="s">
        <v>23</v>
      </c>
      <c r="D201" s="68">
        <f>SUBTOTAL(109,D2:D200)</f>
        <v>11841767.934000002</v>
      </c>
      <c r="E201" s="83">
        <f>SUBTOTAL(109,E6:E187)</f>
        <v>0.34273174764053188</v>
      </c>
      <c r="F201" s="68">
        <f>SUBTOTAL(109, F6:F200)</f>
        <v>5825812.1099999994</v>
      </c>
      <c r="G201" s="83" t="e">
        <f>Table32[[#This Row],[Incentive Disbursements]]/'1.) CLM Reference'!$B$5</f>
        <v>#VALUE!</v>
      </c>
      <c r="H201" s="90">
        <f>SUM(H6:H200)</f>
        <v>0</v>
      </c>
      <c r="I201" s="91" t="e">
        <f>Table32[[#This Row],[Residential CLM $ Collected]]/'1.) CLM Reference'!$B$4</f>
        <v>#VALUE!</v>
      </c>
      <c r="J201" s="90">
        <f>SUBTOTAL(109,J6:J200)</f>
        <v>519786.16</v>
      </c>
      <c r="K201" s="92" t="e">
        <f>Table32[[#This Row],[Residential Incentive Disbursements]]/'1.) CLM Reference'!$B$5</f>
        <v>#VALUE!</v>
      </c>
      <c r="L201" s="90">
        <f>SUBTOTAL(109,L6:L200)</f>
        <v>11841767.934000002</v>
      </c>
      <c r="M201" s="97" t="e">
        <f>Table32[[#This Row],[C&amp;I CLM $ Collected]]/'1.) CLM Reference'!$B$4</f>
        <v>#VALUE!</v>
      </c>
      <c r="N201" s="93">
        <f>SUBTOTAL(109,N6:N200)</f>
        <v>5306025.95</v>
      </c>
      <c r="O201" s="92" t="e">
        <f>Table32[[#This Row],[C&amp;I Incentive Disbursements]]/'1.) CLM Reference'!$B$5</f>
        <v>#VALUE!</v>
      </c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57"/>
  <sheetViews>
    <sheetView zoomScale="80" zoomScaleNormal="80" workbookViewId="0">
      <pane ySplit="5" topLeftCell="A6" activePane="bottomLeft" state="frozen"/>
      <selection pane="bottomLeft" activeCell="D350" sqref="D350"/>
    </sheetView>
  </sheetViews>
  <sheetFormatPr baseColWidth="10" defaultColWidth="8.6640625" defaultRowHeight="15"/>
  <cols>
    <col min="1" max="2" width="15.6640625" customWidth="1"/>
    <col min="3" max="3" width="20" customWidth="1"/>
    <col min="4" max="4" width="22.6640625" style="9" customWidth="1"/>
    <col min="5" max="5" width="25" style="9" customWidth="1"/>
    <col min="6" max="6" width="16.6640625" bestFit="1" customWidth="1"/>
    <col min="7" max="7" width="19" bestFit="1" customWidth="1"/>
    <col min="8" max="8" width="14.83203125" bestFit="1" customWidth="1"/>
    <col min="9" max="9" width="14.1640625" bestFit="1" customWidth="1"/>
    <col min="10" max="10" width="16.1640625" bestFit="1" customWidth="1"/>
    <col min="11" max="11" width="17.83203125" bestFit="1" customWidth="1"/>
    <col min="12" max="12" width="19" bestFit="1" customWidth="1"/>
    <col min="13" max="13" width="16" bestFit="1" customWidth="1"/>
    <col min="14" max="14" width="14.1640625" bestFit="1" customWidth="1"/>
    <col min="15" max="15" width="16.1640625" bestFit="1" customWidth="1"/>
    <col min="16" max="16" width="20.5" customWidth="1"/>
    <col min="17" max="17" width="14.33203125" customWidth="1"/>
    <col min="18" max="18" width="20.5" customWidth="1"/>
    <col min="19" max="19" width="14.33203125" customWidth="1"/>
  </cols>
  <sheetData>
    <row r="1" spans="1:15" ht="18.75" customHeight="1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</row>
    <row r="2" spans="1:15" ht="15.7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</row>
    <row r="3" spans="1:15" ht="17" thickBot="1">
      <c r="A3" s="145" t="s">
        <v>57</v>
      </c>
      <c r="B3" s="146"/>
      <c r="C3" s="146"/>
      <c r="D3" s="129"/>
      <c r="E3" s="130"/>
      <c r="F3" s="157"/>
      <c r="G3" s="157"/>
      <c r="H3" s="157"/>
      <c r="I3" s="157"/>
      <c r="J3" s="157"/>
      <c r="K3" s="130"/>
      <c r="L3" s="130"/>
      <c r="M3" s="130"/>
      <c r="N3" s="130"/>
      <c r="O3" s="131"/>
    </row>
    <row r="4" spans="1:15" ht="16" thickBot="1">
      <c r="A4" s="147"/>
      <c r="B4" s="148"/>
      <c r="C4" s="148"/>
      <c r="D4" s="141" t="s">
        <v>43</v>
      </c>
      <c r="E4" s="142"/>
      <c r="F4" s="158" t="s">
        <v>41</v>
      </c>
      <c r="G4" s="159"/>
      <c r="H4" s="159"/>
      <c r="I4" s="159"/>
      <c r="J4" s="160"/>
      <c r="K4" s="139" t="s">
        <v>42</v>
      </c>
      <c r="L4" s="139"/>
      <c r="M4" s="139"/>
      <c r="N4" s="139"/>
      <c r="O4" s="140"/>
    </row>
    <row r="5" spans="1:15" ht="20">
      <c r="A5" s="35" t="s">
        <v>1</v>
      </c>
      <c r="B5" s="36" t="s">
        <v>2</v>
      </c>
      <c r="C5" s="37" t="s">
        <v>11</v>
      </c>
      <c r="D5" s="38" t="s">
        <v>8</v>
      </c>
      <c r="E5" s="39" t="s">
        <v>10</v>
      </c>
      <c r="F5" s="40" t="s">
        <v>44</v>
      </c>
      <c r="G5" s="41" t="s">
        <v>45</v>
      </c>
      <c r="H5" s="34" t="s">
        <v>46</v>
      </c>
      <c r="I5" s="34" t="s">
        <v>47</v>
      </c>
      <c r="J5" s="42" t="s">
        <v>48</v>
      </c>
      <c r="K5" s="34" t="s">
        <v>49</v>
      </c>
      <c r="L5" s="34" t="s">
        <v>50</v>
      </c>
      <c r="M5" s="34" t="s">
        <v>51</v>
      </c>
      <c r="N5" s="34" t="s">
        <v>52</v>
      </c>
      <c r="O5" s="41" t="s">
        <v>53</v>
      </c>
    </row>
    <row r="6" spans="1:15">
      <c r="A6" s="80" t="s">
        <v>245</v>
      </c>
      <c r="B6" s="81" t="s">
        <v>132</v>
      </c>
      <c r="C6" s="45" t="s">
        <v>60</v>
      </c>
      <c r="D6" s="46">
        <v>443.34</v>
      </c>
      <c r="E6" s="46">
        <v>0</v>
      </c>
      <c r="F6" s="98">
        <f>Table323[[#This Row],[Single Family]]+Table323[[#This Row],[2-4 Units]]+Table323[[#This Row],[&gt;4 Units]]</f>
        <v>0</v>
      </c>
      <c r="G6" s="98">
        <v>0</v>
      </c>
      <c r="H6" s="98">
        <v>0</v>
      </c>
      <c r="I6" s="98">
        <v>0</v>
      </c>
      <c r="J6" s="100">
        <v>0</v>
      </c>
      <c r="K6" s="98">
        <f>SUM(Table323[[#This Row],[Single Family ]:[&gt;4 Units ]])</f>
        <v>0</v>
      </c>
      <c r="L6" s="99">
        <v>0</v>
      </c>
      <c r="M6" s="99">
        <v>0</v>
      </c>
      <c r="N6" s="99">
        <v>0</v>
      </c>
      <c r="O6" s="47">
        <v>0</v>
      </c>
    </row>
    <row r="7" spans="1:15">
      <c r="A7" s="80" t="s">
        <v>246</v>
      </c>
      <c r="B7" s="81" t="s">
        <v>132</v>
      </c>
      <c r="C7" s="45" t="s">
        <v>60</v>
      </c>
      <c r="D7" s="46">
        <v>840.39599999999996</v>
      </c>
      <c r="E7" s="46">
        <v>0</v>
      </c>
      <c r="F7" s="98">
        <f>Table323[[#This Row],[Single Family]]+Table323[[#This Row],[2-4 Units]]+Table323[[#This Row],[&gt;4 Units]]</f>
        <v>0</v>
      </c>
      <c r="G7" s="98">
        <v>0</v>
      </c>
      <c r="H7" s="98">
        <v>0</v>
      </c>
      <c r="I7" s="98">
        <v>0</v>
      </c>
      <c r="J7" s="100">
        <v>0</v>
      </c>
      <c r="K7" s="98">
        <f>SUM(Table323[[#This Row],[Single Family ]:[&gt;4 Units ]])</f>
        <v>0</v>
      </c>
      <c r="L7" s="99">
        <v>0</v>
      </c>
      <c r="M7" s="99">
        <v>0</v>
      </c>
      <c r="N7" s="99">
        <v>0</v>
      </c>
      <c r="O7" s="47">
        <v>0</v>
      </c>
    </row>
    <row r="8" spans="1:15">
      <c r="A8" s="80" t="s">
        <v>58</v>
      </c>
      <c r="B8" s="81" t="s">
        <v>73</v>
      </c>
      <c r="C8" s="45" t="s">
        <v>60</v>
      </c>
      <c r="D8" s="46">
        <v>0</v>
      </c>
      <c r="E8" s="46">
        <v>0</v>
      </c>
      <c r="F8" s="98">
        <f>Table323[[#This Row],[Single Family]]+Table323[[#This Row],[2-4 Units]]+Table323[[#This Row],[&gt;4 Units]]</f>
        <v>0</v>
      </c>
      <c r="G8" s="98">
        <v>0</v>
      </c>
      <c r="H8" s="98">
        <v>0</v>
      </c>
      <c r="I8" s="98">
        <v>0</v>
      </c>
      <c r="J8" s="100">
        <v>0</v>
      </c>
      <c r="K8" s="98">
        <f>SUM(Table323[[#This Row],[Single Family ]:[&gt;4 Units ]])</f>
        <v>0</v>
      </c>
      <c r="L8" s="99">
        <v>0</v>
      </c>
      <c r="M8" s="99">
        <v>0</v>
      </c>
      <c r="N8" s="99">
        <v>0</v>
      </c>
      <c r="O8" s="47">
        <v>0</v>
      </c>
    </row>
    <row r="9" spans="1:15">
      <c r="A9" s="80" t="s">
        <v>58</v>
      </c>
      <c r="B9" s="81" t="s">
        <v>59</v>
      </c>
      <c r="C9" s="45" t="s">
        <v>60</v>
      </c>
      <c r="D9" s="46">
        <v>64749.396000000001</v>
      </c>
      <c r="E9" s="46">
        <v>44057.61</v>
      </c>
      <c r="F9" s="98">
        <f>Table323[[#This Row],[Single Family]]+Table323[[#This Row],[2-4 Units]]+Table323[[#This Row],[&gt;4 Units]]</f>
        <v>27</v>
      </c>
      <c r="G9" s="98">
        <v>27</v>
      </c>
      <c r="H9" s="98">
        <v>0</v>
      </c>
      <c r="I9" s="98">
        <v>0</v>
      </c>
      <c r="J9" s="100">
        <v>43849.83</v>
      </c>
      <c r="K9" s="98">
        <f>SUM(Table323[[#This Row],[Single Family ]:[&gt;4 Units ]])</f>
        <v>1</v>
      </c>
      <c r="L9" s="99">
        <v>1</v>
      </c>
      <c r="M9" s="99">
        <v>0</v>
      </c>
      <c r="N9" s="99">
        <v>0</v>
      </c>
      <c r="O9" s="47">
        <v>207.78</v>
      </c>
    </row>
    <row r="10" spans="1:15">
      <c r="A10" s="80" t="s">
        <v>58</v>
      </c>
      <c r="B10" s="81" t="s">
        <v>124</v>
      </c>
      <c r="C10" s="45" t="s">
        <v>60</v>
      </c>
      <c r="D10" s="46">
        <v>0</v>
      </c>
      <c r="E10" s="46">
        <v>0</v>
      </c>
      <c r="F10" s="98">
        <f>Table323[[#This Row],[Single Family]]+Table323[[#This Row],[2-4 Units]]+Table323[[#This Row],[&gt;4 Units]]</f>
        <v>0</v>
      </c>
      <c r="G10" s="98">
        <v>0</v>
      </c>
      <c r="H10" s="98">
        <v>0</v>
      </c>
      <c r="I10" s="98">
        <v>0</v>
      </c>
      <c r="J10" s="100">
        <v>0</v>
      </c>
      <c r="K10" s="98">
        <f>SUM(Table323[[#This Row],[Single Family ]:[&gt;4 Units ]])</f>
        <v>0</v>
      </c>
      <c r="L10" s="99">
        <v>0</v>
      </c>
      <c r="M10" s="99">
        <v>0</v>
      </c>
      <c r="N10" s="99">
        <v>0</v>
      </c>
      <c r="O10" s="47">
        <v>0</v>
      </c>
    </row>
    <row r="11" spans="1:15">
      <c r="A11" s="80" t="s">
        <v>61</v>
      </c>
      <c r="B11" s="81" t="s">
        <v>59</v>
      </c>
      <c r="C11" s="45" t="s">
        <v>60</v>
      </c>
      <c r="D11" s="46">
        <v>88159.457999999999</v>
      </c>
      <c r="E11" s="46">
        <v>29551.82</v>
      </c>
      <c r="F11" s="98">
        <f>Table323[[#This Row],[Single Family]]+Table323[[#This Row],[2-4 Units]]+Table323[[#This Row],[&gt;4 Units]]</f>
        <v>30</v>
      </c>
      <c r="G11" s="98">
        <v>30</v>
      </c>
      <c r="H11" s="98">
        <v>0</v>
      </c>
      <c r="I11" s="98">
        <v>0</v>
      </c>
      <c r="J11" s="100">
        <v>29250.400000000001</v>
      </c>
      <c r="K11" s="98">
        <f>SUM(Table323[[#This Row],[Single Family ]:[&gt;4 Units ]])</f>
        <v>1</v>
      </c>
      <c r="L11" s="99">
        <v>1</v>
      </c>
      <c r="M11" s="99">
        <v>0</v>
      </c>
      <c r="N11" s="99">
        <v>0</v>
      </c>
      <c r="O11" s="47">
        <v>301.42</v>
      </c>
    </row>
    <row r="12" spans="1:15">
      <c r="A12" s="80" t="s">
        <v>62</v>
      </c>
      <c r="B12" s="81" t="s">
        <v>59</v>
      </c>
      <c r="C12" s="45" t="s">
        <v>60</v>
      </c>
      <c r="D12" s="46">
        <v>103657.75199999999</v>
      </c>
      <c r="E12" s="46">
        <v>40963.43</v>
      </c>
      <c r="F12" s="98">
        <f>Table323[[#This Row],[Single Family]]+Table323[[#This Row],[2-4 Units]]+Table323[[#This Row],[&gt;4 Units]]</f>
        <v>22</v>
      </c>
      <c r="G12" s="98">
        <v>22</v>
      </c>
      <c r="H12" s="98">
        <v>0</v>
      </c>
      <c r="I12" s="98">
        <v>0</v>
      </c>
      <c r="J12" s="100">
        <v>39359.089999999997</v>
      </c>
      <c r="K12" s="98">
        <f>SUM(Table323[[#This Row],[Single Family ]:[&gt;4 Units ]])</f>
        <v>2</v>
      </c>
      <c r="L12" s="99">
        <v>2</v>
      </c>
      <c r="M12" s="99">
        <v>0</v>
      </c>
      <c r="N12" s="99">
        <v>0</v>
      </c>
      <c r="O12" s="47">
        <v>1604.34</v>
      </c>
    </row>
    <row r="13" spans="1:15">
      <c r="A13" s="80" t="s">
        <v>63</v>
      </c>
      <c r="B13" s="81" t="s">
        <v>132</v>
      </c>
      <c r="C13" s="45" t="s">
        <v>60</v>
      </c>
      <c r="D13" s="46">
        <v>113.964</v>
      </c>
      <c r="E13" s="46">
        <v>0</v>
      </c>
      <c r="F13" s="98">
        <f>Table323[[#This Row],[Single Family]]+Table323[[#This Row],[2-4 Units]]+Table323[[#This Row],[&gt;4 Units]]</f>
        <v>0</v>
      </c>
      <c r="G13" s="98">
        <v>0</v>
      </c>
      <c r="H13" s="98">
        <v>0</v>
      </c>
      <c r="I13" s="98">
        <v>0</v>
      </c>
      <c r="J13" s="100">
        <v>0</v>
      </c>
      <c r="K13" s="98">
        <f>SUM(Table323[[#This Row],[Single Family ]:[&gt;4 Units ]])</f>
        <v>0</v>
      </c>
      <c r="L13" s="99">
        <v>0</v>
      </c>
      <c r="M13" s="99">
        <v>0</v>
      </c>
      <c r="N13" s="99">
        <v>0</v>
      </c>
      <c r="O13" s="47">
        <v>0</v>
      </c>
    </row>
    <row r="14" spans="1:15">
      <c r="A14" s="80" t="s">
        <v>63</v>
      </c>
      <c r="B14" s="81" t="s">
        <v>59</v>
      </c>
      <c r="C14" s="45" t="s">
        <v>60</v>
      </c>
      <c r="D14" s="46">
        <v>178358.41200000001</v>
      </c>
      <c r="E14" s="46">
        <v>66976.81</v>
      </c>
      <c r="F14" s="98">
        <f>Table323[[#This Row],[Single Family]]+Table323[[#This Row],[2-4 Units]]+Table323[[#This Row],[&gt;4 Units]]</f>
        <v>41</v>
      </c>
      <c r="G14" s="98">
        <v>41</v>
      </c>
      <c r="H14" s="98">
        <v>0</v>
      </c>
      <c r="I14" s="98">
        <v>0</v>
      </c>
      <c r="J14" s="100">
        <v>66976.81</v>
      </c>
      <c r="K14" s="98">
        <f>SUM(Table323[[#This Row],[Single Family ]:[&gt;4 Units ]])</f>
        <v>0</v>
      </c>
      <c r="L14" s="99">
        <v>0</v>
      </c>
      <c r="M14" s="99">
        <v>0</v>
      </c>
      <c r="N14" s="99">
        <v>0</v>
      </c>
      <c r="O14" s="47">
        <v>0</v>
      </c>
    </row>
    <row r="15" spans="1:15">
      <c r="A15" s="80" t="s">
        <v>64</v>
      </c>
      <c r="B15" s="81" t="s">
        <v>59</v>
      </c>
      <c r="C15" s="45" t="s">
        <v>60</v>
      </c>
      <c r="D15" s="46">
        <v>77568.017999999996</v>
      </c>
      <c r="E15" s="46">
        <v>21505.25</v>
      </c>
      <c r="F15" s="98">
        <f>Table323[[#This Row],[Single Family]]+Table323[[#This Row],[2-4 Units]]+Table323[[#This Row],[&gt;4 Units]]</f>
        <v>15</v>
      </c>
      <c r="G15" s="98">
        <v>15</v>
      </c>
      <c r="H15" s="98">
        <v>0</v>
      </c>
      <c r="I15" s="98">
        <v>0</v>
      </c>
      <c r="J15" s="100">
        <v>20600.669999999998</v>
      </c>
      <c r="K15" s="98">
        <f>SUM(Table323[[#This Row],[Single Family ]:[&gt;4 Units ]])</f>
        <v>1</v>
      </c>
      <c r="L15" s="99">
        <v>1</v>
      </c>
      <c r="M15" s="99">
        <v>0</v>
      </c>
      <c r="N15" s="99">
        <v>0</v>
      </c>
      <c r="O15" s="47">
        <v>904.58</v>
      </c>
    </row>
    <row r="16" spans="1:15">
      <c r="A16" s="80" t="s">
        <v>64</v>
      </c>
      <c r="B16" s="81" t="s">
        <v>244</v>
      </c>
      <c r="C16" s="45" t="s">
        <v>60</v>
      </c>
      <c r="D16" s="46">
        <v>0</v>
      </c>
      <c r="E16" s="46">
        <v>7475.74</v>
      </c>
      <c r="F16" s="98">
        <f>Table323[[#This Row],[Single Family]]+Table323[[#This Row],[2-4 Units]]+Table323[[#This Row],[&gt;4 Units]]</f>
        <v>8</v>
      </c>
      <c r="G16" s="98">
        <v>8</v>
      </c>
      <c r="H16" s="98">
        <v>0</v>
      </c>
      <c r="I16" s="98">
        <v>0</v>
      </c>
      <c r="J16" s="100">
        <v>7475.74</v>
      </c>
      <c r="K16" s="98">
        <f>SUM(Table323[[#This Row],[Single Family ]:[&gt;4 Units ]])</f>
        <v>0</v>
      </c>
      <c r="L16" s="99">
        <v>0</v>
      </c>
      <c r="M16" s="99">
        <v>0</v>
      </c>
      <c r="N16" s="99">
        <v>0</v>
      </c>
      <c r="O16" s="47">
        <v>0</v>
      </c>
    </row>
    <row r="17" spans="1:15">
      <c r="A17" s="80" t="s">
        <v>65</v>
      </c>
      <c r="B17" s="81" t="s">
        <v>59</v>
      </c>
      <c r="C17" s="45" t="s">
        <v>60</v>
      </c>
      <c r="D17" s="46">
        <v>82203.948000000004</v>
      </c>
      <c r="E17" s="46">
        <v>723.51</v>
      </c>
      <c r="F17" s="98">
        <f>Table323[[#This Row],[Single Family]]+Table323[[#This Row],[2-4 Units]]+Table323[[#This Row],[&gt;4 Units]]</f>
        <v>3</v>
      </c>
      <c r="G17" s="98">
        <v>2</v>
      </c>
      <c r="H17" s="98">
        <v>1</v>
      </c>
      <c r="I17" s="98">
        <v>0</v>
      </c>
      <c r="J17" s="100">
        <v>678.08</v>
      </c>
      <c r="K17" s="98">
        <f>SUM(Table323[[#This Row],[Single Family ]:[&gt;4 Units ]])</f>
        <v>1</v>
      </c>
      <c r="L17" s="99">
        <v>1</v>
      </c>
      <c r="M17" s="99">
        <v>0</v>
      </c>
      <c r="N17" s="99">
        <v>0</v>
      </c>
      <c r="O17" s="47">
        <v>45.43</v>
      </c>
    </row>
    <row r="18" spans="1:15">
      <c r="A18" s="80" t="s">
        <v>65</v>
      </c>
      <c r="B18" s="81" t="s">
        <v>244</v>
      </c>
      <c r="C18" s="45" t="s">
        <v>60</v>
      </c>
      <c r="D18" s="46">
        <v>0</v>
      </c>
      <c r="E18" s="46">
        <v>7116.56</v>
      </c>
      <c r="F18" s="98">
        <f>Table323[[#This Row],[Single Family]]+Table323[[#This Row],[2-4 Units]]+Table323[[#This Row],[&gt;4 Units]]</f>
        <v>15</v>
      </c>
      <c r="G18" s="98">
        <v>13</v>
      </c>
      <c r="H18" s="98">
        <v>2</v>
      </c>
      <c r="I18" s="98">
        <v>0</v>
      </c>
      <c r="J18" s="100">
        <v>7116.56</v>
      </c>
      <c r="K18" s="98">
        <f>SUM(Table323[[#This Row],[Single Family ]:[&gt;4 Units ]])</f>
        <v>0</v>
      </c>
      <c r="L18" s="99">
        <v>0</v>
      </c>
      <c r="M18" s="99">
        <v>0</v>
      </c>
      <c r="N18" s="99">
        <v>0</v>
      </c>
      <c r="O18" s="47">
        <v>0</v>
      </c>
    </row>
    <row r="19" spans="1:15">
      <c r="A19" s="80" t="s">
        <v>66</v>
      </c>
      <c r="B19" s="81" t="s">
        <v>59</v>
      </c>
      <c r="C19" s="45" t="s">
        <v>60</v>
      </c>
      <c r="D19" s="46">
        <v>108752.334</v>
      </c>
      <c r="E19" s="46">
        <v>44411.21</v>
      </c>
      <c r="F19" s="98">
        <f>Table323[[#This Row],[Single Family]]+Table323[[#This Row],[2-4 Units]]+Table323[[#This Row],[&gt;4 Units]]</f>
        <v>34</v>
      </c>
      <c r="G19" s="98">
        <v>33</v>
      </c>
      <c r="H19" s="98">
        <v>1</v>
      </c>
      <c r="I19" s="98">
        <v>0</v>
      </c>
      <c r="J19" s="100">
        <v>44318.6</v>
      </c>
      <c r="K19" s="98">
        <f>SUM(Table323[[#This Row],[Single Family ]:[&gt;4 Units ]])</f>
        <v>1</v>
      </c>
      <c r="L19" s="99">
        <v>0</v>
      </c>
      <c r="M19" s="99">
        <v>1</v>
      </c>
      <c r="N19" s="99">
        <v>0</v>
      </c>
      <c r="O19" s="47">
        <v>92.61</v>
      </c>
    </row>
    <row r="20" spans="1:15">
      <c r="A20" s="80" t="s">
        <v>247</v>
      </c>
      <c r="B20" s="81" t="s">
        <v>59</v>
      </c>
      <c r="C20" s="45" t="s">
        <v>60</v>
      </c>
      <c r="D20" s="46">
        <v>43608.012000000002</v>
      </c>
      <c r="E20" s="46">
        <v>9729.5</v>
      </c>
      <c r="F20" s="98">
        <f>Table323[[#This Row],[Single Family]]+Table323[[#This Row],[2-4 Units]]+Table323[[#This Row],[&gt;4 Units]]</f>
        <v>13</v>
      </c>
      <c r="G20" s="98">
        <v>13</v>
      </c>
      <c r="H20" s="98">
        <v>0</v>
      </c>
      <c r="I20" s="98">
        <v>0</v>
      </c>
      <c r="J20" s="100">
        <v>9729.5</v>
      </c>
      <c r="K20" s="98">
        <f>SUM(Table323[[#This Row],[Single Family ]:[&gt;4 Units ]])</f>
        <v>0</v>
      </c>
      <c r="L20" s="99">
        <v>0</v>
      </c>
      <c r="M20" s="99">
        <v>0</v>
      </c>
      <c r="N20" s="99">
        <v>0</v>
      </c>
      <c r="O20" s="47">
        <v>0</v>
      </c>
    </row>
    <row r="21" spans="1:15">
      <c r="A21" s="80" t="s">
        <v>67</v>
      </c>
      <c r="B21" s="81" t="s">
        <v>59</v>
      </c>
      <c r="C21" s="45" t="s">
        <v>60</v>
      </c>
      <c r="D21" s="46">
        <v>54063.252</v>
      </c>
      <c r="E21" s="46">
        <v>34890.51</v>
      </c>
      <c r="F21" s="98">
        <f>Table323[[#This Row],[Single Family]]+Table323[[#This Row],[2-4 Units]]+Table323[[#This Row],[&gt;4 Units]]</f>
        <v>16</v>
      </c>
      <c r="G21" s="98">
        <v>16</v>
      </c>
      <c r="H21" s="98">
        <v>0</v>
      </c>
      <c r="I21" s="98">
        <v>0</v>
      </c>
      <c r="J21" s="100">
        <v>34890.51</v>
      </c>
      <c r="K21" s="98">
        <f>SUM(Table323[[#This Row],[Single Family ]:[&gt;4 Units ]])</f>
        <v>0</v>
      </c>
      <c r="L21" s="99">
        <v>0</v>
      </c>
      <c r="M21" s="99">
        <v>0</v>
      </c>
      <c r="N21" s="99">
        <v>0</v>
      </c>
      <c r="O21" s="47">
        <v>0</v>
      </c>
    </row>
    <row r="22" spans="1:15">
      <c r="A22" s="80" t="s">
        <v>68</v>
      </c>
      <c r="B22" s="81" t="s">
        <v>59</v>
      </c>
      <c r="C22" s="45" t="s">
        <v>60</v>
      </c>
      <c r="D22" s="46">
        <v>82143.563999999998</v>
      </c>
      <c r="E22" s="46">
        <v>15768.87</v>
      </c>
      <c r="F22" s="98">
        <f>Table323[[#This Row],[Single Family]]+Table323[[#This Row],[2-4 Units]]+Table323[[#This Row],[&gt;4 Units]]</f>
        <v>14</v>
      </c>
      <c r="G22" s="98">
        <v>14</v>
      </c>
      <c r="H22" s="98">
        <v>0</v>
      </c>
      <c r="I22" s="98">
        <v>0</v>
      </c>
      <c r="J22" s="100">
        <v>13410.98</v>
      </c>
      <c r="K22" s="98">
        <f>SUM(Table323[[#This Row],[Single Family ]:[&gt;4 Units ]])</f>
        <v>2</v>
      </c>
      <c r="L22" s="99">
        <v>1</v>
      </c>
      <c r="M22" s="99">
        <v>1</v>
      </c>
      <c r="N22" s="99">
        <v>0</v>
      </c>
      <c r="O22" s="47">
        <v>2357.89</v>
      </c>
    </row>
    <row r="23" spans="1:15">
      <c r="A23" s="80" t="s">
        <v>69</v>
      </c>
      <c r="B23" s="81" t="s">
        <v>59</v>
      </c>
      <c r="C23" s="45" t="s">
        <v>60</v>
      </c>
      <c r="D23" s="46">
        <v>75201.888000000006</v>
      </c>
      <c r="E23" s="46">
        <v>17387.09</v>
      </c>
      <c r="F23" s="98">
        <f>Table323[[#This Row],[Single Family]]+Table323[[#This Row],[2-4 Units]]+Table323[[#This Row],[&gt;4 Units]]</f>
        <v>24</v>
      </c>
      <c r="G23" s="98">
        <v>23</v>
      </c>
      <c r="H23" s="98">
        <v>1</v>
      </c>
      <c r="I23" s="98">
        <v>0</v>
      </c>
      <c r="J23" s="100">
        <v>17037.96</v>
      </c>
      <c r="K23" s="98">
        <f>SUM(Table323[[#This Row],[Single Family ]:[&gt;4 Units ]])</f>
        <v>1</v>
      </c>
      <c r="L23" s="99">
        <v>1</v>
      </c>
      <c r="M23" s="99">
        <v>0</v>
      </c>
      <c r="N23" s="99">
        <v>0</v>
      </c>
      <c r="O23" s="47">
        <v>349.13</v>
      </c>
    </row>
    <row r="24" spans="1:15">
      <c r="A24" s="80" t="s">
        <v>248</v>
      </c>
      <c r="B24" s="81" t="s">
        <v>59</v>
      </c>
      <c r="C24" s="45" t="s">
        <v>60</v>
      </c>
      <c r="D24" s="46">
        <v>39917.813999999998</v>
      </c>
      <c r="E24" s="46">
        <v>14098.38</v>
      </c>
      <c r="F24" s="98">
        <f>Table323[[#This Row],[Single Family]]+Table323[[#This Row],[2-4 Units]]+Table323[[#This Row],[&gt;4 Units]]</f>
        <v>9</v>
      </c>
      <c r="G24" s="98">
        <v>9</v>
      </c>
      <c r="H24" s="98">
        <v>0</v>
      </c>
      <c r="I24" s="98">
        <v>0</v>
      </c>
      <c r="J24" s="100">
        <v>7493.93</v>
      </c>
      <c r="K24" s="98">
        <f>SUM(Table323[[#This Row],[Single Family ]:[&gt;4 Units ]])</f>
        <v>3</v>
      </c>
      <c r="L24" s="99">
        <v>3</v>
      </c>
      <c r="M24" s="99">
        <v>0</v>
      </c>
      <c r="N24" s="99">
        <v>0</v>
      </c>
      <c r="O24" s="47">
        <v>6604.45</v>
      </c>
    </row>
    <row r="25" spans="1:15">
      <c r="A25" s="80" t="s">
        <v>70</v>
      </c>
      <c r="B25" s="81" t="s">
        <v>59</v>
      </c>
      <c r="C25" s="45" t="s">
        <v>60</v>
      </c>
      <c r="D25" s="46">
        <v>57270.173999999999</v>
      </c>
      <c r="E25" s="46">
        <v>27034.62</v>
      </c>
      <c r="F25" s="98">
        <f>Table323[[#This Row],[Single Family]]+Table323[[#This Row],[2-4 Units]]+Table323[[#This Row],[&gt;4 Units]]</f>
        <v>13</v>
      </c>
      <c r="G25" s="98">
        <v>13</v>
      </c>
      <c r="H25" s="98">
        <v>0</v>
      </c>
      <c r="I25" s="98">
        <v>0</v>
      </c>
      <c r="J25" s="100">
        <v>7248.33</v>
      </c>
      <c r="K25" s="98">
        <f>SUM(Table323[[#This Row],[Single Family ]:[&gt;4 Units ]])</f>
        <v>2</v>
      </c>
      <c r="L25" s="99">
        <v>2</v>
      </c>
      <c r="M25" s="99">
        <v>0</v>
      </c>
      <c r="N25" s="99">
        <v>0</v>
      </c>
      <c r="O25" s="47">
        <v>19786.29</v>
      </c>
    </row>
    <row r="26" spans="1:15">
      <c r="A26" s="80" t="s">
        <v>71</v>
      </c>
      <c r="B26" s="81" t="s">
        <v>59</v>
      </c>
      <c r="C26" s="45" t="s">
        <v>60</v>
      </c>
      <c r="D26" s="46">
        <v>76017.48</v>
      </c>
      <c r="E26" s="46">
        <v>9381.89</v>
      </c>
      <c r="F26" s="98">
        <f>Table323[[#This Row],[Single Family]]+Table323[[#This Row],[2-4 Units]]+Table323[[#This Row],[&gt;4 Units]]</f>
        <v>12</v>
      </c>
      <c r="G26" s="98">
        <v>11</v>
      </c>
      <c r="H26" s="98">
        <v>1</v>
      </c>
      <c r="I26" s="98">
        <v>0</v>
      </c>
      <c r="J26" s="100">
        <v>7441.93</v>
      </c>
      <c r="K26" s="98">
        <f>SUM(Table323[[#This Row],[Single Family ]:[&gt;4 Units ]])</f>
        <v>5</v>
      </c>
      <c r="L26" s="99">
        <v>5</v>
      </c>
      <c r="M26" s="99">
        <v>0</v>
      </c>
      <c r="N26" s="99">
        <v>0</v>
      </c>
      <c r="O26" s="47">
        <v>1939.96</v>
      </c>
    </row>
    <row r="27" spans="1:15">
      <c r="A27" s="80" t="s">
        <v>72</v>
      </c>
      <c r="B27" s="81" t="s">
        <v>73</v>
      </c>
      <c r="C27" s="45" t="s">
        <v>60</v>
      </c>
      <c r="D27" s="46">
        <v>0</v>
      </c>
      <c r="E27" s="46">
        <v>0</v>
      </c>
      <c r="F27" s="98">
        <f>Table323[[#This Row],[Single Family]]+Table323[[#This Row],[2-4 Units]]+Table323[[#This Row],[&gt;4 Units]]</f>
        <v>0</v>
      </c>
      <c r="G27" s="98">
        <v>0</v>
      </c>
      <c r="H27" s="98">
        <v>0</v>
      </c>
      <c r="I27" s="98">
        <v>0</v>
      </c>
      <c r="J27" s="100">
        <v>0</v>
      </c>
      <c r="K27" s="98">
        <f>SUM(Table323[[#This Row],[Single Family ]:[&gt;4 Units ]])</f>
        <v>0</v>
      </c>
      <c r="L27" s="99">
        <v>0</v>
      </c>
      <c r="M27" s="99">
        <v>0</v>
      </c>
      <c r="N27" s="99">
        <v>0</v>
      </c>
      <c r="O27" s="47">
        <v>0</v>
      </c>
    </row>
    <row r="28" spans="1:15">
      <c r="A28" s="80" t="s">
        <v>72</v>
      </c>
      <c r="B28" s="81" t="s">
        <v>59</v>
      </c>
      <c r="C28" s="45" t="s">
        <v>60</v>
      </c>
      <c r="D28" s="46">
        <v>117129.474</v>
      </c>
      <c r="E28" s="46">
        <v>9395.39</v>
      </c>
      <c r="F28" s="98">
        <f>Table323[[#This Row],[Single Family]]+Table323[[#This Row],[2-4 Units]]+Table323[[#This Row],[&gt;4 Units]]</f>
        <v>18</v>
      </c>
      <c r="G28" s="98">
        <v>18</v>
      </c>
      <c r="H28" s="98">
        <v>0</v>
      </c>
      <c r="I28" s="98">
        <v>0</v>
      </c>
      <c r="J28" s="100">
        <v>9141.7800000000007</v>
      </c>
      <c r="K28" s="98">
        <f>SUM(Table323[[#This Row],[Single Family ]:[&gt;4 Units ]])</f>
        <v>1</v>
      </c>
      <c r="L28" s="99">
        <v>1</v>
      </c>
      <c r="M28" s="99">
        <v>0</v>
      </c>
      <c r="N28" s="99">
        <v>0</v>
      </c>
      <c r="O28" s="47">
        <v>253.61</v>
      </c>
    </row>
    <row r="29" spans="1:15">
      <c r="A29" s="80" t="s">
        <v>74</v>
      </c>
      <c r="B29" s="81" t="s">
        <v>59</v>
      </c>
      <c r="C29" s="45" t="s">
        <v>60</v>
      </c>
      <c r="D29" s="46">
        <v>128529.924</v>
      </c>
      <c r="E29" s="46">
        <v>21299.13</v>
      </c>
      <c r="F29" s="98">
        <f>Table323[[#This Row],[Single Family]]+Table323[[#This Row],[2-4 Units]]+Table323[[#This Row],[&gt;4 Units]]</f>
        <v>23</v>
      </c>
      <c r="G29" s="98">
        <v>23</v>
      </c>
      <c r="H29" s="98">
        <v>0</v>
      </c>
      <c r="I29" s="98">
        <v>0</v>
      </c>
      <c r="J29" s="100">
        <v>20163.45</v>
      </c>
      <c r="K29" s="98">
        <f>SUM(Table323[[#This Row],[Single Family ]:[&gt;4 Units ]])</f>
        <v>4</v>
      </c>
      <c r="L29" s="99">
        <v>2</v>
      </c>
      <c r="M29" s="99">
        <v>2</v>
      </c>
      <c r="N29" s="99">
        <v>0</v>
      </c>
      <c r="O29" s="47">
        <v>1135.68</v>
      </c>
    </row>
    <row r="30" spans="1:15">
      <c r="A30" s="80" t="s">
        <v>75</v>
      </c>
      <c r="B30" s="81" t="s">
        <v>73</v>
      </c>
      <c r="C30" s="45" t="s">
        <v>60</v>
      </c>
      <c r="D30" s="46">
        <v>1597.992</v>
      </c>
      <c r="E30" s="46">
        <v>0</v>
      </c>
      <c r="F30" s="98">
        <f>Table323[[#This Row],[Single Family]]+Table323[[#This Row],[2-4 Units]]+Table323[[#This Row],[&gt;4 Units]]</f>
        <v>0</v>
      </c>
      <c r="G30" s="98">
        <v>0</v>
      </c>
      <c r="H30" s="98">
        <v>0</v>
      </c>
      <c r="I30" s="98">
        <v>0</v>
      </c>
      <c r="J30" s="100">
        <v>0</v>
      </c>
      <c r="K30" s="98">
        <f>SUM(Table323[[#This Row],[Single Family ]:[&gt;4 Units ]])</f>
        <v>0</v>
      </c>
      <c r="L30" s="99">
        <v>0</v>
      </c>
      <c r="M30" s="99">
        <v>0</v>
      </c>
      <c r="N30" s="99">
        <v>0</v>
      </c>
      <c r="O30" s="47">
        <v>0</v>
      </c>
    </row>
    <row r="31" spans="1:15">
      <c r="A31" s="80" t="s">
        <v>75</v>
      </c>
      <c r="B31" s="81" t="s">
        <v>73</v>
      </c>
      <c r="C31" s="45" t="s">
        <v>76</v>
      </c>
      <c r="D31" s="46">
        <v>102244.44</v>
      </c>
      <c r="E31" s="46">
        <v>19235.330000000002</v>
      </c>
      <c r="F31" s="98">
        <f>Table323[[#This Row],[Single Family]]+Table323[[#This Row],[2-4 Units]]+Table323[[#This Row],[&gt;4 Units]]</f>
        <v>20</v>
      </c>
      <c r="G31" s="98">
        <v>18</v>
      </c>
      <c r="H31" s="98">
        <v>2</v>
      </c>
      <c r="I31" s="98">
        <v>0</v>
      </c>
      <c r="J31" s="100">
        <v>10635.17</v>
      </c>
      <c r="K31" s="98">
        <f>SUM(Table323[[#This Row],[Single Family ]:[&gt;4 Units ]])</f>
        <v>4</v>
      </c>
      <c r="L31" s="99">
        <v>1</v>
      </c>
      <c r="M31" s="99">
        <v>3</v>
      </c>
      <c r="N31" s="99">
        <v>0</v>
      </c>
      <c r="O31" s="47">
        <v>8600.16</v>
      </c>
    </row>
    <row r="32" spans="1:15">
      <c r="A32" s="80" t="s">
        <v>77</v>
      </c>
      <c r="B32" s="81" t="s">
        <v>73</v>
      </c>
      <c r="C32" s="45" t="s">
        <v>60</v>
      </c>
      <c r="D32" s="46">
        <v>75.468000000000004</v>
      </c>
      <c r="E32" s="46">
        <v>0</v>
      </c>
      <c r="F32" s="98">
        <f>Table323[[#This Row],[Single Family]]+Table323[[#This Row],[2-4 Units]]+Table323[[#This Row],[&gt;4 Units]]</f>
        <v>0</v>
      </c>
      <c r="G32" s="98">
        <v>0</v>
      </c>
      <c r="H32" s="98">
        <v>0</v>
      </c>
      <c r="I32" s="98">
        <v>0</v>
      </c>
      <c r="J32" s="100">
        <v>0</v>
      </c>
      <c r="K32" s="98">
        <f>SUM(Table323[[#This Row],[Single Family ]:[&gt;4 Units ]])</f>
        <v>0</v>
      </c>
      <c r="L32" s="99">
        <v>0</v>
      </c>
      <c r="M32" s="99">
        <v>0</v>
      </c>
      <c r="N32" s="99">
        <v>0</v>
      </c>
      <c r="O32" s="47">
        <v>0</v>
      </c>
    </row>
    <row r="33" spans="1:15">
      <c r="A33" s="80" t="s">
        <v>77</v>
      </c>
      <c r="B33" s="81" t="s">
        <v>73</v>
      </c>
      <c r="C33" s="45" t="s">
        <v>76</v>
      </c>
      <c r="D33" s="46">
        <v>52678.89</v>
      </c>
      <c r="E33" s="46">
        <v>8601.42</v>
      </c>
      <c r="F33" s="98">
        <f>Table323[[#This Row],[Single Family]]+Table323[[#This Row],[2-4 Units]]+Table323[[#This Row],[&gt;4 Units]]</f>
        <v>2</v>
      </c>
      <c r="G33" s="98">
        <v>2</v>
      </c>
      <c r="H33" s="98">
        <v>0</v>
      </c>
      <c r="I33" s="98">
        <v>0</v>
      </c>
      <c r="J33" s="100">
        <v>497.74</v>
      </c>
      <c r="K33" s="98">
        <f>SUM(Table323[[#This Row],[Single Family ]:[&gt;4 Units ]])</f>
        <v>9</v>
      </c>
      <c r="L33" s="99">
        <v>3</v>
      </c>
      <c r="M33" s="99">
        <v>5</v>
      </c>
      <c r="N33" s="99">
        <v>1</v>
      </c>
      <c r="O33" s="47">
        <v>8103.68</v>
      </c>
    </row>
    <row r="34" spans="1:15">
      <c r="A34" s="80" t="s">
        <v>78</v>
      </c>
      <c r="B34" s="81" t="s">
        <v>73</v>
      </c>
      <c r="C34" s="45" t="s">
        <v>76</v>
      </c>
      <c r="D34" s="46">
        <v>16611.894</v>
      </c>
      <c r="E34" s="46">
        <v>0</v>
      </c>
      <c r="F34" s="98">
        <f>Table323[[#This Row],[Single Family]]+Table323[[#This Row],[2-4 Units]]+Table323[[#This Row],[&gt;4 Units]]</f>
        <v>0</v>
      </c>
      <c r="G34" s="98">
        <v>0</v>
      </c>
      <c r="H34" s="98">
        <v>0</v>
      </c>
      <c r="I34" s="98">
        <v>0</v>
      </c>
      <c r="J34" s="100">
        <v>0</v>
      </c>
      <c r="K34" s="98">
        <f>SUM(Table323[[#This Row],[Single Family ]:[&gt;4 Units ]])</f>
        <v>0</v>
      </c>
      <c r="L34" s="99">
        <v>0</v>
      </c>
      <c r="M34" s="99">
        <v>0</v>
      </c>
      <c r="N34" s="99">
        <v>0</v>
      </c>
      <c r="O34" s="47">
        <v>0</v>
      </c>
    </row>
    <row r="35" spans="1:15">
      <c r="A35" s="80" t="s">
        <v>79</v>
      </c>
      <c r="B35" s="81" t="s">
        <v>73</v>
      </c>
      <c r="C35" s="45" t="s">
        <v>76</v>
      </c>
      <c r="D35" s="46">
        <v>20620.835999999999</v>
      </c>
      <c r="E35" s="46">
        <v>2192.71</v>
      </c>
      <c r="F35" s="98">
        <f>Table323[[#This Row],[Single Family]]+Table323[[#This Row],[2-4 Units]]+Table323[[#This Row],[&gt;4 Units]]</f>
        <v>0</v>
      </c>
      <c r="G35" s="98">
        <v>0</v>
      </c>
      <c r="H35" s="98">
        <v>0</v>
      </c>
      <c r="I35" s="98">
        <v>0</v>
      </c>
      <c r="J35" s="100">
        <v>0</v>
      </c>
      <c r="K35" s="98">
        <f>SUM(Table323[[#This Row],[Single Family ]:[&gt;4 Units ]])</f>
        <v>4</v>
      </c>
      <c r="L35" s="99">
        <v>4</v>
      </c>
      <c r="M35" s="99">
        <v>0</v>
      </c>
      <c r="N35" s="99">
        <v>0</v>
      </c>
      <c r="O35" s="47">
        <v>2192.71</v>
      </c>
    </row>
    <row r="36" spans="1:15">
      <c r="A36" s="80" t="s">
        <v>79</v>
      </c>
      <c r="B36" s="81" t="s">
        <v>112</v>
      </c>
      <c r="C36" s="45" t="s">
        <v>76</v>
      </c>
      <c r="D36" s="46">
        <v>15.48</v>
      </c>
      <c r="E36" s="46">
        <v>0</v>
      </c>
      <c r="F36" s="98">
        <f>Table323[[#This Row],[Single Family]]+Table323[[#This Row],[2-4 Units]]+Table323[[#This Row],[&gt;4 Units]]</f>
        <v>0</v>
      </c>
      <c r="G36" s="98">
        <v>0</v>
      </c>
      <c r="H36" s="98">
        <v>0</v>
      </c>
      <c r="I36" s="98">
        <v>0</v>
      </c>
      <c r="J36" s="100">
        <v>0</v>
      </c>
      <c r="K36" s="98">
        <f>SUM(Table323[[#This Row],[Single Family ]:[&gt;4 Units ]])</f>
        <v>0</v>
      </c>
      <c r="L36" s="99">
        <v>0</v>
      </c>
      <c r="M36" s="99">
        <v>0</v>
      </c>
      <c r="N36" s="99">
        <v>0</v>
      </c>
      <c r="O36" s="47">
        <v>0</v>
      </c>
    </row>
    <row r="37" spans="1:15">
      <c r="A37" s="80" t="s">
        <v>80</v>
      </c>
      <c r="B37" s="81" t="s">
        <v>73</v>
      </c>
      <c r="C37" s="45" t="s">
        <v>60</v>
      </c>
      <c r="D37" s="46">
        <v>1454.7539999999999</v>
      </c>
      <c r="E37" s="46">
        <v>0</v>
      </c>
      <c r="F37" s="98">
        <f>Table323[[#This Row],[Single Family]]+Table323[[#This Row],[2-4 Units]]+Table323[[#This Row],[&gt;4 Units]]</f>
        <v>0</v>
      </c>
      <c r="G37" s="98">
        <v>0</v>
      </c>
      <c r="H37" s="98">
        <v>0</v>
      </c>
      <c r="I37" s="98">
        <v>0</v>
      </c>
      <c r="J37" s="100">
        <v>0</v>
      </c>
      <c r="K37" s="98">
        <f>SUM(Table323[[#This Row],[Single Family ]:[&gt;4 Units ]])</f>
        <v>0</v>
      </c>
      <c r="L37" s="99">
        <v>0</v>
      </c>
      <c r="M37" s="99">
        <v>0</v>
      </c>
      <c r="N37" s="99">
        <v>0</v>
      </c>
      <c r="O37" s="47">
        <v>0</v>
      </c>
    </row>
    <row r="38" spans="1:15">
      <c r="A38" s="80" t="s">
        <v>80</v>
      </c>
      <c r="B38" s="81" t="s">
        <v>73</v>
      </c>
      <c r="C38" s="45" t="s">
        <v>76</v>
      </c>
      <c r="D38" s="46">
        <v>25895.544000000002</v>
      </c>
      <c r="E38" s="46">
        <v>0</v>
      </c>
      <c r="F38" s="98">
        <f>Table323[[#This Row],[Single Family]]+Table323[[#This Row],[2-4 Units]]+Table323[[#This Row],[&gt;4 Units]]</f>
        <v>0</v>
      </c>
      <c r="G38" s="98">
        <v>0</v>
      </c>
      <c r="H38" s="98">
        <v>0</v>
      </c>
      <c r="I38" s="98">
        <v>0</v>
      </c>
      <c r="J38" s="100">
        <v>0</v>
      </c>
      <c r="K38" s="98">
        <f>SUM(Table323[[#This Row],[Single Family ]:[&gt;4 Units ]])</f>
        <v>0</v>
      </c>
      <c r="L38" s="99">
        <v>0</v>
      </c>
      <c r="M38" s="99">
        <v>0</v>
      </c>
      <c r="N38" s="99">
        <v>0</v>
      </c>
      <c r="O38" s="47">
        <v>0</v>
      </c>
    </row>
    <row r="39" spans="1:15">
      <c r="A39" s="80" t="s">
        <v>81</v>
      </c>
      <c r="B39" s="81" t="s">
        <v>73</v>
      </c>
      <c r="C39" s="45" t="s">
        <v>60</v>
      </c>
      <c r="D39" s="46">
        <v>1124.3340000000001</v>
      </c>
      <c r="E39" s="46">
        <v>0</v>
      </c>
      <c r="F39" s="98">
        <f>Table323[[#This Row],[Single Family]]+Table323[[#This Row],[2-4 Units]]+Table323[[#This Row],[&gt;4 Units]]</f>
        <v>0</v>
      </c>
      <c r="G39" s="98">
        <v>0</v>
      </c>
      <c r="H39" s="98">
        <v>0</v>
      </c>
      <c r="I39" s="98">
        <v>0</v>
      </c>
      <c r="J39" s="100">
        <v>0</v>
      </c>
      <c r="K39" s="98">
        <f>SUM(Table323[[#This Row],[Single Family ]:[&gt;4 Units ]])</f>
        <v>0</v>
      </c>
      <c r="L39" s="99">
        <v>0</v>
      </c>
      <c r="M39" s="99">
        <v>0</v>
      </c>
      <c r="N39" s="99">
        <v>0</v>
      </c>
      <c r="O39" s="47">
        <v>0</v>
      </c>
    </row>
    <row r="40" spans="1:15">
      <c r="A40" s="80" t="s">
        <v>81</v>
      </c>
      <c r="B40" s="81" t="s">
        <v>73</v>
      </c>
      <c r="C40" s="45" t="s">
        <v>76</v>
      </c>
      <c r="D40" s="46">
        <v>46299.18</v>
      </c>
      <c r="E40" s="46">
        <v>467.41</v>
      </c>
      <c r="F40" s="98">
        <f>Table323[[#This Row],[Single Family]]+Table323[[#This Row],[2-4 Units]]+Table323[[#This Row],[&gt;4 Units]]</f>
        <v>0</v>
      </c>
      <c r="G40" s="98">
        <v>0</v>
      </c>
      <c r="H40" s="98">
        <v>0</v>
      </c>
      <c r="I40" s="98">
        <v>0</v>
      </c>
      <c r="J40" s="100">
        <v>0</v>
      </c>
      <c r="K40" s="98">
        <f>SUM(Table323[[#This Row],[Single Family ]:[&gt;4 Units ]])</f>
        <v>2</v>
      </c>
      <c r="L40" s="99">
        <v>0</v>
      </c>
      <c r="M40" s="99">
        <v>2</v>
      </c>
      <c r="N40" s="99">
        <v>0</v>
      </c>
      <c r="O40" s="47">
        <v>467.41</v>
      </c>
    </row>
    <row r="41" spans="1:15">
      <c r="A41" s="80" t="s">
        <v>82</v>
      </c>
      <c r="B41" s="81" t="s">
        <v>73</v>
      </c>
      <c r="C41" s="45" t="s">
        <v>76</v>
      </c>
      <c r="D41" s="46">
        <v>33899.921999999999</v>
      </c>
      <c r="E41" s="46">
        <v>2024.2</v>
      </c>
      <c r="F41" s="98">
        <f>Table323[[#This Row],[Single Family]]+Table323[[#This Row],[2-4 Units]]+Table323[[#This Row],[&gt;4 Units]]</f>
        <v>2</v>
      </c>
      <c r="G41" s="98">
        <v>2</v>
      </c>
      <c r="H41" s="98">
        <v>0</v>
      </c>
      <c r="I41" s="98">
        <v>0</v>
      </c>
      <c r="J41" s="100">
        <v>481.87</v>
      </c>
      <c r="K41" s="98">
        <f>SUM(Table323[[#This Row],[Single Family ]:[&gt;4 Units ]])</f>
        <v>9</v>
      </c>
      <c r="L41" s="99">
        <v>3</v>
      </c>
      <c r="M41" s="99">
        <v>6</v>
      </c>
      <c r="N41" s="99">
        <v>0</v>
      </c>
      <c r="O41" s="47">
        <v>1542.33</v>
      </c>
    </row>
    <row r="42" spans="1:15">
      <c r="A42" s="80" t="s">
        <v>83</v>
      </c>
      <c r="B42" s="81" t="s">
        <v>73</v>
      </c>
      <c r="C42" s="45" t="s">
        <v>76</v>
      </c>
      <c r="D42" s="46">
        <v>44215.35</v>
      </c>
      <c r="E42" s="46">
        <v>9970.93</v>
      </c>
      <c r="F42" s="98">
        <f>Table323[[#This Row],[Single Family]]+Table323[[#This Row],[2-4 Units]]+Table323[[#This Row],[&gt;4 Units]]</f>
        <v>0</v>
      </c>
      <c r="G42" s="98">
        <v>0</v>
      </c>
      <c r="H42" s="98">
        <v>0</v>
      </c>
      <c r="I42" s="98">
        <v>0</v>
      </c>
      <c r="J42" s="100">
        <v>0</v>
      </c>
      <c r="K42" s="98">
        <f>SUM(Table323[[#This Row],[Single Family ]:[&gt;4 Units ]])</f>
        <v>20</v>
      </c>
      <c r="L42" s="99">
        <v>0</v>
      </c>
      <c r="M42" s="99">
        <v>18</v>
      </c>
      <c r="N42" s="99">
        <v>2</v>
      </c>
      <c r="O42" s="47">
        <v>9970.93</v>
      </c>
    </row>
    <row r="43" spans="1:15">
      <c r="A43" s="80" t="s">
        <v>84</v>
      </c>
      <c r="B43" s="81" t="s">
        <v>73</v>
      </c>
      <c r="C43" s="45" t="s">
        <v>60</v>
      </c>
      <c r="D43" s="46">
        <v>57911.082000000002</v>
      </c>
      <c r="E43" s="46">
        <v>8843.14</v>
      </c>
      <c r="F43" s="98">
        <f>Table323[[#This Row],[Single Family]]+Table323[[#This Row],[2-4 Units]]+Table323[[#This Row],[&gt;4 Units]]</f>
        <v>9</v>
      </c>
      <c r="G43" s="98">
        <v>6</v>
      </c>
      <c r="H43" s="98">
        <v>3</v>
      </c>
      <c r="I43" s="98">
        <v>0</v>
      </c>
      <c r="J43" s="100">
        <v>1849.4</v>
      </c>
      <c r="K43" s="98">
        <f>SUM(Table323[[#This Row],[Single Family ]:[&gt;4 Units ]])</f>
        <v>15</v>
      </c>
      <c r="L43" s="99">
        <v>5</v>
      </c>
      <c r="M43" s="99">
        <v>10</v>
      </c>
      <c r="N43" s="99">
        <v>0</v>
      </c>
      <c r="O43" s="47">
        <v>6993.74</v>
      </c>
    </row>
    <row r="44" spans="1:15">
      <c r="A44" s="80" t="s">
        <v>85</v>
      </c>
      <c r="B44" s="81" t="s">
        <v>73</v>
      </c>
      <c r="C44" s="45" t="s">
        <v>76</v>
      </c>
      <c r="D44" s="46">
        <v>53862.845999999998</v>
      </c>
      <c r="E44" s="46">
        <v>15797.92</v>
      </c>
      <c r="F44" s="98">
        <f>Table323[[#This Row],[Single Family]]+Table323[[#This Row],[2-4 Units]]+Table323[[#This Row],[&gt;4 Units]]</f>
        <v>7</v>
      </c>
      <c r="G44" s="98">
        <v>2</v>
      </c>
      <c r="H44" s="98">
        <v>5</v>
      </c>
      <c r="I44" s="98">
        <v>0</v>
      </c>
      <c r="J44" s="100">
        <v>1407.04</v>
      </c>
      <c r="K44" s="98">
        <f>SUM(Table323[[#This Row],[Single Family ]:[&gt;4 Units ]])</f>
        <v>14</v>
      </c>
      <c r="L44" s="99">
        <v>4</v>
      </c>
      <c r="M44" s="99">
        <v>9</v>
      </c>
      <c r="N44" s="99">
        <v>1</v>
      </c>
      <c r="O44" s="47">
        <v>14390.88</v>
      </c>
    </row>
    <row r="45" spans="1:15">
      <c r="A45" s="80" t="s">
        <v>86</v>
      </c>
      <c r="B45" s="81" t="s">
        <v>73</v>
      </c>
      <c r="C45" s="45" t="s">
        <v>76</v>
      </c>
      <c r="D45" s="46">
        <v>38863.595999999998</v>
      </c>
      <c r="E45" s="46">
        <v>89.96</v>
      </c>
      <c r="F45" s="98">
        <f>Table323[[#This Row],[Single Family]]+Table323[[#This Row],[2-4 Units]]+Table323[[#This Row],[&gt;4 Units]]</f>
        <v>1</v>
      </c>
      <c r="G45" s="98">
        <v>1</v>
      </c>
      <c r="H45" s="98">
        <v>0</v>
      </c>
      <c r="I45" s="98">
        <v>0</v>
      </c>
      <c r="J45" s="100">
        <v>25</v>
      </c>
      <c r="K45" s="98">
        <f>SUM(Table323[[#This Row],[Single Family ]:[&gt;4 Units ]])</f>
        <v>1</v>
      </c>
      <c r="L45" s="99">
        <v>0</v>
      </c>
      <c r="M45" s="99">
        <v>1</v>
      </c>
      <c r="N45" s="99">
        <v>0</v>
      </c>
      <c r="O45" s="47">
        <v>64.959999999999994</v>
      </c>
    </row>
    <row r="46" spans="1:15">
      <c r="A46" s="80" t="s">
        <v>87</v>
      </c>
      <c r="B46" s="81" t="s">
        <v>73</v>
      </c>
      <c r="C46" s="45" t="s">
        <v>60</v>
      </c>
      <c r="D46" s="46">
        <v>45306.6</v>
      </c>
      <c r="E46" s="46">
        <v>30817.360000000001</v>
      </c>
      <c r="F46" s="98">
        <f>Table323[[#This Row],[Single Family]]+Table323[[#This Row],[2-4 Units]]+Table323[[#This Row],[&gt;4 Units]]</f>
        <v>6</v>
      </c>
      <c r="G46" s="98">
        <v>5</v>
      </c>
      <c r="H46" s="98">
        <v>1</v>
      </c>
      <c r="I46" s="98">
        <v>0</v>
      </c>
      <c r="J46" s="100">
        <v>30366.97</v>
      </c>
      <c r="K46" s="98">
        <f>SUM(Table323[[#This Row],[Single Family ]:[&gt;4 Units ]])</f>
        <v>5</v>
      </c>
      <c r="L46" s="99">
        <v>0</v>
      </c>
      <c r="M46" s="99">
        <v>5</v>
      </c>
      <c r="N46" s="99">
        <v>0</v>
      </c>
      <c r="O46" s="47">
        <v>450.39</v>
      </c>
    </row>
    <row r="47" spans="1:15">
      <c r="A47" s="80" t="s">
        <v>249</v>
      </c>
      <c r="B47" s="81" t="s">
        <v>73</v>
      </c>
      <c r="C47" s="45" t="s">
        <v>76</v>
      </c>
      <c r="D47" s="46">
        <v>28839.725999999999</v>
      </c>
      <c r="E47" s="46">
        <v>54.75</v>
      </c>
      <c r="F47" s="98">
        <f>Table323[[#This Row],[Single Family]]+Table323[[#This Row],[2-4 Units]]+Table323[[#This Row],[&gt;4 Units]]</f>
        <v>0</v>
      </c>
      <c r="G47" s="98">
        <v>0</v>
      </c>
      <c r="H47" s="98">
        <v>0</v>
      </c>
      <c r="I47" s="98">
        <v>0</v>
      </c>
      <c r="J47" s="100">
        <v>0</v>
      </c>
      <c r="K47" s="98">
        <f>SUM(Table323[[#This Row],[Single Family ]:[&gt;4 Units ]])</f>
        <v>1</v>
      </c>
      <c r="L47" s="99">
        <v>0</v>
      </c>
      <c r="M47" s="99">
        <v>1</v>
      </c>
      <c r="N47" s="99">
        <v>0</v>
      </c>
      <c r="O47" s="47">
        <v>54.75</v>
      </c>
    </row>
    <row r="48" spans="1:15">
      <c r="A48" s="80" t="s">
        <v>88</v>
      </c>
      <c r="B48" s="81" t="s">
        <v>73</v>
      </c>
      <c r="C48" s="45" t="s">
        <v>76</v>
      </c>
      <c r="D48" s="46">
        <v>55450.374000000003</v>
      </c>
      <c r="E48" s="46">
        <v>18703.740000000002</v>
      </c>
      <c r="F48" s="98">
        <f>Table323[[#This Row],[Single Family]]+Table323[[#This Row],[2-4 Units]]+Table323[[#This Row],[&gt;4 Units]]</f>
        <v>0</v>
      </c>
      <c r="G48" s="98">
        <v>0</v>
      </c>
      <c r="H48" s="98">
        <v>0</v>
      </c>
      <c r="I48" s="98">
        <v>0</v>
      </c>
      <c r="J48" s="100">
        <v>0</v>
      </c>
      <c r="K48" s="98">
        <f>SUM(Table323[[#This Row],[Single Family ]:[&gt;4 Units ]])</f>
        <v>10</v>
      </c>
      <c r="L48" s="99">
        <v>3</v>
      </c>
      <c r="M48" s="99">
        <v>5</v>
      </c>
      <c r="N48" s="99">
        <v>2</v>
      </c>
      <c r="O48" s="47">
        <v>18703.740000000002</v>
      </c>
    </row>
    <row r="49" spans="1:15">
      <c r="A49" s="80" t="s">
        <v>89</v>
      </c>
      <c r="B49" s="81" t="s">
        <v>73</v>
      </c>
      <c r="C49" s="45" t="s">
        <v>76</v>
      </c>
      <c r="D49" s="46">
        <v>52110.851999999999</v>
      </c>
      <c r="E49" s="46">
        <v>17432.59</v>
      </c>
      <c r="F49" s="98">
        <f>Table323[[#This Row],[Single Family]]+Table323[[#This Row],[2-4 Units]]+Table323[[#This Row],[&gt;4 Units]]</f>
        <v>6</v>
      </c>
      <c r="G49" s="98">
        <v>6</v>
      </c>
      <c r="H49" s="98">
        <v>0</v>
      </c>
      <c r="I49" s="98">
        <v>0</v>
      </c>
      <c r="J49" s="100">
        <v>875.41</v>
      </c>
      <c r="K49" s="98">
        <f>SUM(Table323[[#This Row],[Single Family ]:[&gt;4 Units ]])</f>
        <v>9</v>
      </c>
      <c r="L49" s="99">
        <v>6</v>
      </c>
      <c r="M49" s="99">
        <v>3</v>
      </c>
      <c r="N49" s="99">
        <v>0</v>
      </c>
      <c r="O49" s="47">
        <v>16557.18</v>
      </c>
    </row>
    <row r="50" spans="1:15">
      <c r="A50" s="80" t="s">
        <v>90</v>
      </c>
      <c r="B50" s="81" t="s">
        <v>73</v>
      </c>
      <c r="C50" s="45" t="s">
        <v>60</v>
      </c>
      <c r="D50" s="46">
        <v>136557.774</v>
      </c>
      <c r="E50" s="46">
        <v>72538.559999999998</v>
      </c>
      <c r="F50" s="98">
        <f>Table323[[#This Row],[Single Family]]+Table323[[#This Row],[2-4 Units]]+Table323[[#This Row],[&gt;4 Units]]</f>
        <v>25</v>
      </c>
      <c r="G50" s="98">
        <v>22</v>
      </c>
      <c r="H50" s="98">
        <v>3</v>
      </c>
      <c r="I50" s="98">
        <v>0</v>
      </c>
      <c r="J50" s="100">
        <v>65121.54</v>
      </c>
      <c r="K50" s="98">
        <f>SUM(Table323[[#This Row],[Single Family ]:[&gt;4 Units ]])</f>
        <v>16</v>
      </c>
      <c r="L50" s="99">
        <v>8</v>
      </c>
      <c r="M50" s="99">
        <v>7</v>
      </c>
      <c r="N50" s="99">
        <v>1</v>
      </c>
      <c r="O50" s="47">
        <v>7417.02</v>
      </c>
    </row>
    <row r="51" spans="1:15">
      <c r="A51" s="80" t="s">
        <v>90</v>
      </c>
      <c r="B51" s="81" t="s">
        <v>59</v>
      </c>
      <c r="C51" s="45" t="s">
        <v>60</v>
      </c>
      <c r="D51" s="46">
        <v>0</v>
      </c>
      <c r="E51" s="46">
        <v>0</v>
      </c>
      <c r="F51" s="98">
        <f>Table323[[#This Row],[Single Family]]+Table323[[#This Row],[2-4 Units]]+Table323[[#This Row],[&gt;4 Units]]</f>
        <v>0</v>
      </c>
      <c r="G51" s="98">
        <v>0</v>
      </c>
      <c r="H51" s="98">
        <v>0</v>
      </c>
      <c r="I51" s="98">
        <v>0</v>
      </c>
      <c r="J51" s="100">
        <v>0</v>
      </c>
      <c r="K51" s="98">
        <f>SUM(Table323[[#This Row],[Single Family ]:[&gt;4 Units ]])</f>
        <v>0</v>
      </c>
      <c r="L51" s="99">
        <v>0</v>
      </c>
      <c r="M51" s="99">
        <v>0</v>
      </c>
      <c r="N51" s="99">
        <v>0</v>
      </c>
      <c r="O51" s="47">
        <v>0</v>
      </c>
    </row>
    <row r="52" spans="1:15">
      <c r="A52" s="80" t="s">
        <v>91</v>
      </c>
      <c r="B52" s="81" t="s">
        <v>73</v>
      </c>
      <c r="C52" s="45" t="s">
        <v>76</v>
      </c>
      <c r="D52" s="46">
        <v>48348.18</v>
      </c>
      <c r="E52" s="46">
        <v>49520.73</v>
      </c>
      <c r="F52" s="98">
        <f>Table323[[#This Row],[Single Family]]+Table323[[#This Row],[2-4 Units]]+Table323[[#This Row],[&gt;4 Units]]</f>
        <v>7</v>
      </c>
      <c r="G52" s="98">
        <v>7</v>
      </c>
      <c r="H52" s="98">
        <v>0</v>
      </c>
      <c r="I52" s="98">
        <v>0</v>
      </c>
      <c r="J52" s="100">
        <v>8162.11</v>
      </c>
      <c r="K52" s="98">
        <f>SUM(Table323[[#This Row],[Single Family ]:[&gt;4 Units ]])</f>
        <v>6</v>
      </c>
      <c r="L52" s="99">
        <v>4</v>
      </c>
      <c r="M52" s="99">
        <v>2</v>
      </c>
      <c r="N52" s="99">
        <v>0</v>
      </c>
      <c r="O52" s="47">
        <v>41358.620000000003</v>
      </c>
    </row>
    <row r="53" spans="1:15">
      <c r="A53" s="80" t="s">
        <v>91</v>
      </c>
      <c r="B53" s="81" t="s">
        <v>59</v>
      </c>
      <c r="C53" s="45" t="s">
        <v>76</v>
      </c>
      <c r="D53" s="46">
        <v>0</v>
      </c>
      <c r="E53" s="46">
        <v>0</v>
      </c>
      <c r="F53" s="98">
        <f>Table323[[#This Row],[Single Family]]+Table323[[#This Row],[2-4 Units]]+Table323[[#This Row],[&gt;4 Units]]</f>
        <v>0</v>
      </c>
      <c r="G53" s="98">
        <v>0</v>
      </c>
      <c r="H53" s="98">
        <v>0</v>
      </c>
      <c r="I53" s="98">
        <v>0</v>
      </c>
      <c r="J53" s="100">
        <v>0</v>
      </c>
      <c r="K53" s="98">
        <f>SUM(Table323[[#This Row],[Single Family ]:[&gt;4 Units ]])</f>
        <v>0</v>
      </c>
      <c r="L53" s="99">
        <v>0</v>
      </c>
      <c r="M53" s="99">
        <v>0</v>
      </c>
      <c r="N53" s="99">
        <v>0</v>
      </c>
      <c r="O53" s="47">
        <v>0</v>
      </c>
    </row>
    <row r="54" spans="1:15">
      <c r="A54" s="80" t="s">
        <v>92</v>
      </c>
      <c r="B54" s="81" t="s">
        <v>73</v>
      </c>
      <c r="C54" s="45" t="s">
        <v>60</v>
      </c>
      <c r="D54" s="46">
        <v>73897.631999999998</v>
      </c>
      <c r="E54" s="46">
        <v>20062.45</v>
      </c>
      <c r="F54" s="98">
        <f>Table323[[#This Row],[Single Family]]+Table323[[#This Row],[2-4 Units]]+Table323[[#This Row],[&gt;4 Units]]</f>
        <v>16</v>
      </c>
      <c r="G54" s="98">
        <v>14</v>
      </c>
      <c r="H54" s="98">
        <v>2</v>
      </c>
      <c r="I54" s="98">
        <v>0</v>
      </c>
      <c r="J54" s="100">
        <v>4579.8500000000004</v>
      </c>
      <c r="K54" s="98">
        <f>SUM(Table323[[#This Row],[Single Family ]:[&gt;4 Units ]])</f>
        <v>13</v>
      </c>
      <c r="L54" s="99">
        <v>6</v>
      </c>
      <c r="M54" s="99">
        <v>7</v>
      </c>
      <c r="N54" s="99">
        <v>0</v>
      </c>
      <c r="O54" s="47">
        <v>15482.6</v>
      </c>
    </row>
    <row r="55" spans="1:15">
      <c r="A55" s="80" t="s">
        <v>93</v>
      </c>
      <c r="B55" s="81" t="s">
        <v>73</v>
      </c>
      <c r="C55" s="45" t="s">
        <v>60</v>
      </c>
      <c r="D55" s="46">
        <v>45050.364000000001</v>
      </c>
      <c r="E55" s="46">
        <v>43812.83</v>
      </c>
      <c r="F55" s="98">
        <f>Table323[[#This Row],[Single Family]]+Table323[[#This Row],[2-4 Units]]+Table323[[#This Row],[&gt;4 Units]]</f>
        <v>5</v>
      </c>
      <c r="G55" s="98">
        <v>5</v>
      </c>
      <c r="H55" s="98">
        <v>0</v>
      </c>
      <c r="I55" s="98">
        <v>0</v>
      </c>
      <c r="J55" s="100">
        <v>650.04999999999995</v>
      </c>
      <c r="K55" s="98">
        <f>SUM(Table323[[#This Row],[Single Family ]:[&gt;4 Units ]])</f>
        <v>9</v>
      </c>
      <c r="L55" s="99">
        <v>9</v>
      </c>
      <c r="M55" s="99">
        <v>0</v>
      </c>
      <c r="N55" s="99">
        <v>0</v>
      </c>
      <c r="O55" s="47">
        <v>43162.78</v>
      </c>
    </row>
    <row r="56" spans="1:15">
      <c r="A56" s="80" t="s">
        <v>94</v>
      </c>
      <c r="B56" s="81" t="s">
        <v>73</v>
      </c>
      <c r="C56" s="45" t="s">
        <v>60</v>
      </c>
      <c r="D56" s="46">
        <v>95772.906000000003</v>
      </c>
      <c r="E56" s="46">
        <v>83832.08</v>
      </c>
      <c r="F56" s="98">
        <f>Table323[[#This Row],[Single Family]]+Table323[[#This Row],[2-4 Units]]+Table323[[#This Row],[&gt;4 Units]]</f>
        <v>17</v>
      </c>
      <c r="G56" s="98">
        <v>15</v>
      </c>
      <c r="H56" s="98">
        <v>2</v>
      </c>
      <c r="I56" s="98">
        <v>0</v>
      </c>
      <c r="J56" s="100">
        <v>10593.31</v>
      </c>
      <c r="K56" s="98">
        <f>SUM(Table323[[#This Row],[Single Family ]:[&gt;4 Units ]])</f>
        <v>7</v>
      </c>
      <c r="L56" s="99">
        <v>7</v>
      </c>
      <c r="M56" s="99">
        <v>0</v>
      </c>
      <c r="N56" s="99">
        <v>0</v>
      </c>
      <c r="O56" s="47">
        <v>73238.77</v>
      </c>
    </row>
    <row r="57" spans="1:15">
      <c r="A57" s="80" t="s">
        <v>94</v>
      </c>
      <c r="B57" s="81" t="s">
        <v>230</v>
      </c>
      <c r="C57" s="45" t="s">
        <v>60</v>
      </c>
      <c r="D57" s="46">
        <v>42.822000000000003</v>
      </c>
      <c r="E57" s="46">
        <v>0</v>
      </c>
      <c r="F57" s="98">
        <f>Table323[[#This Row],[Single Family]]+Table323[[#This Row],[2-4 Units]]+Table323[[#This Row],[&gt;4 Units]]</f>
        <v>0</v>
      </c>
      <c r="G57" s="98">
        <v>0</v>
      </c>
      <c r="H57" s="98">
        <v>0</v>
      </c>
      <c r="I57" s="98">
        <v>0</v>
      </c>
      <c r="J57" s="100">
        <v>0</v>
      </c>
      <c r="K57" s="98">
        <f>SUM(Table323[[#This Row],[Single Family ]:[&gt;4 Units ]])</f>
        <v>0</v>
      </c>
      <c r="L57" s="99">
        <v>0</v>
      </c>
      <c r="M57" s="99">
        <v>0</v>
      </c>
      <c r="N57" s="99">
        <v>0</v>
      </c>
      <c r="O57" s="47">
        <v>0</v>
      </c>
    </row>
    <row r="58" spans="1:15">
      <c r="A58" s="80" t="s">
        <v>94</v>
      </c>
      <c r="B58" s="81" t="s">
        <v>59</v>
      </c>
      <c r="C58" s="45" t="s">
        <v>60</v>
      </c>
      <c r="D58" s="46">
        <v>0</v>
      </c>
      <c r="E58" s="46">
        <v>0</v>
      </c>
      <c r="F58" s="98">
        <f>Table323[[#This Row],[Single Family]]+Table323[[#This Row],[2-4 Units]]+Table323[[#This Row],[&gt;4 Units]]</f>
        <v>0</v>
      </c>
      <c r="G58" s="98">
        <v>0</v>
      </c>
      <c r="H58" s="98">
        <v>0</v>
      </c>
      <c r="I58" s="98">
        <v>0</v>
      </c>
      <c r="J58" s="100">
        <v>0</v>
      </c>
      <c r="K58" s="98">
        <f>SUM(Table323[[#This Row],[Single Family ]:[&gt;4 Units ]])</f>
        <v>0</v>
      </c>
      <c r="L58" s="99">
        <v>0</v>
      </c>
      <c r="M58" s="99">
        <v>0</v>
      </c>
      <c r="N58" s="99">
        <v>0</v>
      </c>
      <c r="O58" s="47">
        <v>0</v>
      </c>
    </row>
    <row r="59" spans="1:15">
      <c r="A59" s="80" t="s">
        <v>95</v>
      </c>
      <c r="B59" s="81" t="s">
        <v>73</v>
      </c>
      <c r="C59" s="45" t="s">
        <v>60</v>
      </c>
      <c r="D59" s="46">
        <v>136169.99400000001</v>
      </c>
      <c r="E59" s="46">
        <v>27690.26</v>
      </c>
      <c r="F59" s="98">
        <f>Table323[[#This Row],[Single Family]]+Table323[[#This Row],[2-4 Units]]+Table323[[#This Row],[&gt;4 Units]]</f>
        <v>11</v>
      </c>
      <c r="G59" s="98">
        <v>11</v>
      </c>
      <c r="H59" s="98">
        <v>0</v>
      </c>
      <c r="I59" s="98">
        <v>0</v>
      </c>
      <c r="J59" s="100">
        <v>5942.52</v>
      </c>
      <c r="K59" s="98">
        <f>SUM(Table323[[#This Row],[Single Family ]:[&gt;4 Units ]])</f>
        <v>13</v>
      </c>
      <c r="L59" s="99">
        <v>12</v>
      </c>
      <c r="M59" s="99">
        <v>1</v>
      </c>
      <c r="N59" s="99">
        <v>0</v>
      </c>
      <c r="O59" s="47">
        <v>21747.74</v>
      </c>
    </row>
    <row r="60" spans="1:15">
      <c r="A60" s="80" t="s">
        <v>95</v>
      </c>
      <c r="B60" s="81" t="s">
        <v>124</v>
      </c>
      <c r="C60" s="45" t="s">
        <v>60</v>
      </c>
      <c r="D60" s="46">
        <v>40.103999999999999</v>
      </c>
      <c r="E60" s="46">
        <v>0</v>
      </c>
      <c r="F60" s="98">
        <f>Table323[[#This Row],[Single Family]]+Table323[[#This Row],[2-4 Units]]+Table323[[#This Row],[&gt;4 Units]]</f>
        <v>0</v>
      </c>
      <c r="G60" s="98">
        <v>0</v>
      </c>
      <c r="H60" s="98">
        <v>0</v>
      </c>
      <c r="I60" s="98">
        <v>0</v>
      </c>
      <c r="J60" s="100">
        <v>0</v>
      </c>
      <c r="K60" s="98">
        <f>SUM(Table323[[#This Row],[Single Family ]:[&gt;4 Units ]])</f>
        <v>0</v>
      </c>
      <c r="L60" s="99">
        <v>0</v>
      </c>
      <c r="M60" s="99">
        <v>0</v>
      </c>
      <c r="N60" s="99">
        <v>0</v>
      </c>
      <c r="O60" s="47">
        <v>0</v>
      </c>
    </row>
    <row r="61" spans="1:15">
      <c r="A61" s="80" t="s">
        <v>96</v>
      </c>
      <c r="B61" s="81" t="s">
        <v>73</v>
      </c>
      <c r="C61" s="45" t="s">
        <v>60</v>
      </c>
      <c r="D61" s="46">
        <v>69957.774000000005</v>
      </c>
      <c r="E61" s="46">
        <v>26172.05</v>
      </c>
      <c r="F61" s="98">
        <f>Table323[[#This Row],[Single Family]]+Table323[[#This Row],[2-4 Units]]+Table323[[#This Row],[&gt;4 Units]]</f>
        <v>22</v>
      </c>
      <c r="G61" s="98">
        <v>22</v>
      </c>
      <c r="H61" s="98">
        <v>0</v>
      </c>
      <c r="I61" s="98">
        <v>0</v>
      </c>
      <c r="J61" s="100">
        <v>17309.73</v>
      </c>
      <c r="K61" s="98">
        <f>SUM(Table323[[#This Row],[Single Family ]:[&gt;4 Units ]])</f>
        <v>19</v>
      </c>
      <c r="L61" s="99">
        <v>19</v>
      </c>
      <c r="M61" s="99">
        <v>0</v>
      </c>
      <c r="N61" s="99">
        <v>0</v>
      </c>
      <c r="O61" s="47">
        <v>8862.32</v>
      </c>
    </row>
    <row r="62" spans="1:15">
      <c r="A62" s="80" t="s">
        <v>96</v>
      </c>
      <c r="B62" s="81" t="s">
        <v>124</v>
      </c>
      <c r="C62" s="45" t="s">
        <v>60</v>
      </c>
      <c r="D62" s="46">
        <v>294.66000000000003</v>
      </c>
      <c r="E62" s="46">
        <v>0</v>
      </c>
      <c r="F62" s="98">
        <f>Table323[[#This Row],[Single Family]]+Table323[[#This Row],[2-4 Units]]+Table323[[#This Row],[&gt;4 Units]]</f>
        <v>0</v>
      </c>
      <c r="G62" s="98">
        <v>0</v>
      </c>
      <c r="H62" s="98">
        <v>0</v>
      </c>
      <c r="I62" s="98">
        <v>0</v>
      </c>
      <c r="J62" s="100">
        <v>0</v>
      </c>
      <c r="K62" s="98">
        <f>SUM(Table323[[#This Row],[Single Family ]:[&gt;4 Units ]])</f>
        <v>0</v>
      </c>
      <c r="L62" s="99">
        <v>0</v>
      </c>
      <c r="M62" s="99">
        <v>0</v>
      </c>
      <c r="N62" s="99">
        <v>0</v>
      </c>
      <c r="O62" s="47">
        <v>0</v>
      </c>
    </row>
    <row r="63" spans="1:15">
      <c r="A63" s="80" t="s">
        <v>97</v>
      </c>
      <c r="B63" s="81" t="s">
        <v>73</v>
      </c>
      <c r="C63" s="45" t="s">
        <v>60</v>
      </c>
      <c r="D63" s="46">
        <v>78102.744000000006</v>
      </c>
      <c r="E63" s="46">
        <v>15808.98</v>
      </c>
      <c r="F63" s="98">
        <f>Table323[[#This Row],[Single Family]]+Table323[[#This Row],[2-4 Units]]+Table323[[#This Row],[&gt;4 Units]]</f>
        <v>22</v>
      </c>
      <c r="G63" s="98">
        <v>21</v>
      </c>
      <c r="H63" s="98">
        <v>1</v>
      </c>
      <c r="I63" s="98">
        <v>0</v>
      </c>
      <c r="J63" s="100">
        <v>6800.24</v>
      </c>
      <c r="K63" s="98">
        <f>SUM(Table323[[#This Row],[Single Family ]:[&gt;4 Units ]])</f>
        <v>12</v>
      </c>
      <c r="L63" s="99">
        <v>10</v>
      </c>
      <c r="M63" s="99">
        <v>2</v>
      </c>
      <c r="N63" s="99">
        <v>0</v>
      </c>
      <c r="O63" s="47">
        <v>9008.74</v>
      </c>
    </row>
    <row r="64" spans="1:15">
      <c r="A64" s="80" t="s">
        <v>98</v>
      </c>
      <c r="B64" s="81" t="s">
        <v>73</v>
      </c>
      <c r="C64" s="45" t="s">
        <v>60</v>
      </c>
      <c r="D64" s="46">
        <v>77120.843999999997</v>
      </c>
      <c r="E64" s="46">
        <v>62858.45</v>
      </c>
      <c r="F64" s="98">
        <f>Table323[[#This Row],[Single Family]]+Table323[[#This Row],[2-4 Units]]+Table323[[#This Row],[&gt;4 Units]]</f>
        <v>34</v>
      </c>
      <c r="G64" s="98">
        <v>34</v>
      </c>
      <c r="H64" s="98">
        <v>0</v>
      </c>
      <c r="I64" s="98">
        <v>0</v>
      </c>
      <c r="J64" s="100">
        <v>20232.150000000001</v>
      </c>
      <c r="K64" s="98">
        <f>SUM(Table323[[#This Row],[Single Family ]:[&gt;4 Units ]])</f>
        <v>25</v>
      </c>
      <c r="L64" s="99">
        <v>21</v>
      </c>
      <c r="M64" s="99">
        <v>4</v>
      </c>
      <c r="N64" s="99">
        <v>0</v>
      </c>
      <c r="O64" s="47">
        <v>42626.3</v>
      </c>
    </row>
    <row r="65" spans="1:15">
      <c r="A65" s="80" t="s">
        <v>98</v>
      </c>
      <c r="B65" s="81" t="s">
        <v>112</v>
      </c>
      <c r="C65" s="45" t="s">
        <v>60</v>
      </c>
      <c r="D65" s="46">
        <v>9.6780000000000008</v>
      </c>
      <c r="E65" s="46">
        <v>0</v>
      </c>
      <c r="F65" s="98">
        <f>Table323[[#This Row],[Single Family]]+Table323[[#This Row],[2-4 Units]]+Table323[[#This Row],[&gt;4 Units]]</f>
        <v>0</v>
      </c>
      <c r="G65" s="98">
        <v>0</v>
      </c>
      <c r="H65" s="98">
        <v>0</v>
      </c>
      <c r="I65" s="98">
        <v>0</v>
      </c>
      <c r="J65" s="100">
        <v>0</v>
      </c>
      <c r="K65" s="98">
        <f>SUM(Table323[[#This Row],[Single Family ]:[&gt;4 Units ]])</f>
        <v>0</v>
      </c>
      <c r="L65" s="99">
        <v>0</v>
      </c>
      <c r="M65" s="99">
        <v>0</v>
      </c>
      <c r="N65" s="99">
        <v>0</v>
      </c>
      <c r="O65" s="47">
        <v>0</v>
      </c>
    </row>
    <row r="66" spans="1:15">
      <c r="A66" s="80" t="s">
        <v>98</v>
      </c>
      <c r="B66" s="81" t="s">
        <v>124</v>
      </c>
      <c r="C66" s="45" t="s">
        <v>60</v>
      </c>
      <c r="D66" s="46">
        <v>66.971999999999994</v>
      </c>
      <c r="E66" s="46">
        <v>0</v>
      </c>
      <c r="F66" s="98">
        <f>Table323[[#This Row],[Single Family]]+Table323[[#This Row],[2-4 Units]]+Table323[[#This Row],[&gt;4 Units]]</f>
        <v>0</v>
      </c>
      <c r="G66" s="98">
        <v>0</v>
      </c>
      <c r="H66" s="98">
        <v>0</v>
      </c>
      <c r="I66" s="98">
        <v>0</v>
      </c>
      <c r="J66" s="100">
        <v>0</v>
      </c>
      <c r="K66" s="98">
        <f>SUM(Table323[[#This Row],[Single Family ]:[&gt;4 Units ]])</f>
        <v>0</v>
      </c>
      <c r="L66" s="99">
        <v>0</v>
      </c>
      <c r="M66" s="99">
        <v>0</v>
      </c>
      <c r="N66" s="99">
        <v>0</v>
      </c>
      <c r="O66" s="47">
        <v>0</v>
      </c>
    </row>
    <row r="67" spans="1:15">
      <c r="A67" s="80" t="s">
        <v>99</v>
      </c>
      <c r="B67" s="81" t="s">
        <v>73</v>
      </c>
      <c r="C67" s="45" t="s">
        <v>60</v>
      </c>
      <c r="D67" s="46">
        <v>33104.928</v>
      </c>
      <c r="E67" s="46">
        <v>51924.86</v>
      </c>
      <c r="F67" s="98">
        <f>Table323[[#This Row],[Single Family]]+Table323[[#This Row],[2-4 Units]]+Table323[[#This Row],[&gt;4 Units]]</f>
        <v>10</v>
      </c>
      <c r="G67" s="98">
        <v>9</v>
      </c>
      <c r="H67" s="98">
        <v>1</v>
      </c>
      <c r="I67" s="98">
        <v>0</v>
      </c>
      <c r="J67" s="100">
        <v>13157.51</v>
      </c>
      <c r="K67" s="98">
        <f>SUM(Table323[[#This Row],[Single Family ]:[&gt;4 Units ]])</f>
        <v>11</v>
      </c>
      <c r="L67" s="99">
        <v>8</v>
      </c>
      <c r="M67" s="99">
        <v>3</v>
      </c>
      <c r="N67" s="99">
        <v>0</v>
      </c>
      <c r="O67" s="47">
        <v>38767.35</v>
      </c>
    </row>
    <row r="68" spans="1:15">
      <c r="A68" s="80" t="s">
        <v>99</v>
      </c>
      <c r="B68" s="81" t="s">
        <v>124</v>
      </c>
      <c r="C68" s="45" t="s">
        <v>60</v>
      </c>
      <c r="D68" s="46">
        <v>231.666</v>
      </c>
      <c r="E68" s="46">
        <v>0</v>
      </c>
      <c r="F68" s="98">
        <f>Table323[[#This Row],[Single Family]]+Table323[[#This Row],[2-4 Units]]+Table323[[#This Row],[&gt;4 Units]]</f>
        <v>0</v>
      </c>
      <c r="G68" s="98">
        <v>0</v>
      </c>
      <c r="H68" s="98">
        <v>0</v>
      </c>
      <c r="I68" s="98">
        <v>0</v>
      </c>
      <c r="J68" s="100">
        <v>0</v>
      </c>
      <c r="K68" s="98">
        <f>SUM(Table323[[#This Row],[Single Family ]:[&gt;4 Units ]])</f>
        <v>0</v>
      </c>
      <c r="L68" s="99">
        <v>0</v>
      </c>
      <c r="M68" s="99">
        <v>0</v>
      </c>
      <c r="N68" s="99">
        <v>0</v>
      </c>
      <c r="O68" s="47">
        <v>0</v>
      </c>
    </row>
    <row r="69" spans="1:15">
      <c r="A69" s="80" t="s">
        <v>100</v>
      </c>
      <c r="B69" s="81" t="s">
        <v>73</v>
      </c>
      <c r="C69" s="45" t="s">
        <v>76</v>
      </c>
      <c r="D69" s="46">
        <v>80389.320000000007</v>
      </c>
      <c r="E69" s="46">
        <v>20275.09</v>
      </c>
      <c r="F69" s="98">
        <f>Table323[[#This Row],[Single Family]]+Table323[[#This Row],[2-4 Units]]+Table323[[#This Row],[&gt;4 Units]]</f>
        <v>9</v>
      </c>
      <c r="G69" s="98">
        <v>9</v>
      </c>
      <c r="H69" s="98">
        <v>0</v>
      </c>
      <c r="I69" s="98">
        <v>0</v>
      </c>
      <c r="J69" s="100">
        <v>9091.56</v>
      </c>
      <c r="K69" s="98">
        <f>SUM(Table323[[#This Row],[Single Family ]:[&gt;4 Units ]])</f>
        <v>14</v>
      </c>
      <c r="L69" s="99">
        <v>8</v>
      </c>
      <c r="M69" s="99">
        <v>6</v>
      </c>
      <c r="N69" s="99">
        <v>0</v>
      </c>
      <c r="O69" s="47">
        <v>11183.53</v>
      </c>
    </row>
    <row r="70" spans="1:15">
      <c r="A70" s="80" t="s">
        <v>100</v>
      </c>
      <c r="B70" s="81" t="s">
        <v>124</v>
      </c>
      <c r="C70" s="45" t="s">
        <v>76</v>
      </c>
      <c r="D70" s="46">
        <v>93.414000000000001</v>
      </c>
      <c r="E70" s="46">
        <v>0</v>
      </c>
      <c r="F70" s="98">
        <f>Table323[[#This Row],[Single Family]]+Table323[[#This Row],[2-4 Units]]+Table323[[#This Row],[&gt;4 Units]]</f>
        <v>0</v>
      </c>
      <c r="G70" s="98">
        <v>0</v>
      </c>
      <c r="H70" s="98">
        <v>0</v>
      </c>
      <c r="I70" s="98">
        <v>0</v>
      </c>
      <c r="J70" s="100">
        <v>0</v>
      </c>
      <c r="K70" s="98">
        <f>SUM(Table323[[#This Row],[Single Family ]:[&gt;4 Units ]])</f>
        <v>0</v>
      </c>
      <c r="L70" s="99">
        <v>0</v>
      </c>
      <c r="M70" s="99">
        <v>0</v>
      </c>
      <c r="N70" s="99">
        <v>0</v>
      </c>
      <c r="O70" s="47">
        <v>0</v>
      </c>
    </row>
    <row r="71" spans="1:15">
      <c r="A71" s="80" t="s">
        <v>250</v>
      </c>
      <c r="B71" s="81" t="s">
        <v>73</v>
      </c>
      <c r="C71" s="45" t="s">
        <v>60</v>
      </c>
      <c r="D71" s="46">
        <v>26894.106</v>
      </c>
      <c r="E71" s="46">
        <v>383.83</v>
      </c>
      <c r="F71" s="98">
        <f>Table323[[#This Row],[Single Family]]+Table323[[#This Row],[2-4 Units]]+Table323[[#This Row],[&gt;4 Units]]</f>
        <v>1</v>
      </c>
      <c r="G71" s="98">
        <v>0</v>
      </c>
      <c r="H71" s="98">
        <v>1</v>
      </c>
      <c r="I71" s="98">
        <v>0</v>
      </c>
      <c r="J71" s="100">
        <v>52.15</v>
      </c>
      <c r="K71" s="98">
        <f>SUM(Table323[[#This Row],[Single Family ]:[&gt;4 Units ]])</f>
        <v>4</v>
      </c>
      <c r="L71" s="99">
        <v>2</v>
      </c>
      <c r="M71" s="99">
        <v>2</v>
      </c>
      <c r="N71" s="99">
        <v>0</v>
      </c>
      <c r="O71" s="47">
        <v>331.68</v>
      </c>
    </row>
    <row r="72" spans="1:15">
      <c r="A72" s="80" t="s">
        <v>250</v>
      </c>
      <c r="B72" s="81" t="s">
        <v>112</v>
      </c>
      <c r="C72" s="45" t="s">
        <v>60</v>
      </c>
      <c r="D72" s="46">
        <v>43.103999999999999</v>
      </c>
      <c r="E72" s="46">
        <v>0</v>
      </c>
      <c r="F72" s="98">
        <f>Table323[[#This Row],[Single Family]]+Table323[[#This Row],[2-4 Units]]+Table323[[#This Row],[&gt;4 Units]]</f>
        <v>0</v>
      </c>
      <c r="G72" s="98">
        <v>0</v>
      </c>
      <c r="H72" s="98">
        <v>0</v>
      </c>
      <c r="I72" s="98">
        <v>0</v>
      </c>
      <c r="J72" s="100">
        <v>0</v>
      </c>
      <c r="K72" s="98">
        <f>SUM(Table323[[#This Row],[Single Family ]:[&gt;4 Units ]])</f>
        <v>0</v>
      </c>
      <c r="L72" s="99">
        <v>0</v>
      </c>
      <c r="M72" s="99">
        <v>0</v>
      </c>
      <c r="N72" s="99">
        <v>0</v>
      </c>
      <c r="O72" s="47">
        <v>0</v>
      </c>
    </row>
    <row r="73" spans="1:15">
      <c r="A73" s="80" t="s">
        <v>101</v>
      </c>
      <c r="B73" s="81" t="s">
        <v>73</v>
      </c>
      <c r="C73" s="45" t="s">
        <v>76</v>
      </c>
      <c r="D73" s="46">
        <v>57380.586000000003</v>
      </c>
      <c r="E73" s="46">
        <v>189911.26</v>
      </c>
      <c r="F73" s="98">
        <f>Table323[[#This Row],[Single Family]]+Table323[[#This Row],[2-4 Units]]+Table323[[#This Row],[&gt;4 Units]]</f>
        <v>7</v>
      </c>
      <c r="G73" s="98">
        <v>5</v>
      </c>
      <c r="H73" s="98">
        <v>2</v>
      </c>
      <c r="I73" s="98">
        <v>0</v>
      </c>
      <c r="J73" s="100">
        <v>2508.7399999999998</v>
      </c>
      <c r="K73" s="98">
        <f>SUM(Table323[[#This Row],[Single Family ]:[&gt;4 Units ]])</f>
        <v>24</v>
      </c>
      <c r="L73" s="99">
        <v>13</v>
      </c>
      <c r="M73" s="99">
        <v>9</v>
      </c>
      <c r="N73" s="99">
        <v>2</v>
      </c>
      <c r="O73" s="47">
        <v>187402.52</v>
      </c>
    </row>
    <row r="74" spans="1:15">
      <c r="A74" s="80" t="s">
        <v>102</v>
      </c>
      <c r="B74" s="81" t="s">
        <v>73</v>
      </c>
      <c r="C74" s="45" t="s">
        <v>76</v>
      </c>
      <c r="D74" s="46">
        <v>62856.186000000002</v>
      </c>
      <c r="E74" s="46">
        <v>17515.12</v>
      </c>
      <c r="F74" s="98">
        <f>Table323[[#This Row],[Single Family]]+Table323[[#This Row],[2-4 Units]]+Table323[[#This Row],[&gt;4 Units]]</f>
        <v>14</v>
      </c>
      <c r="G74" s="98">
        <v>13</v>
      </c>
      <c r="H74" s="98">
        <v>1</v>
      </c>
      <c r="I74" s="98">
        <v>0</v>
      </c>
      <c r="J74" s="100">
        <v>9296.61</v>
      </c>
      <c r="K74" s="98">
        <f>SUM(Table323[[#This Row],[Single Family ]:[&gt;4 Units ]])</f>
        <v>18</v>
      </c>
      <c r="L74" s="99">
        <v>8</v>
      </c>
      <c r="M74" s="99">
        <v>9</v>
      </c>
      <c r="N74" s="99">
        <v>1</v>
      </c>
      <c r="O74" s="47">
        <v>8218.51</v>
      </c>
    </row>
    <row r="75" spans="1:15">
      <c r="A75" s="80" t="s">
        <v>103</v>
      </c>
      <c r="B75" s="81" t="s">
        <v>73</v>
      </c>
      <c r="C75" s="45" t="s">
        <v>76</v>
      </c>
      <c r="D75" s="46">
        <v>46717.536</v>
      </c>
      <c r="E75" s="46">
        <v>2666.81</v>
      </c>
      <c r="F75" s="98">
        <f>Table323[[#This Row],[Single Family]]+Table323[[#This Row],[2-4 Units]]+Table323[[#This Row],[&gt;4 Units]]</f>
        <v>2</v>
      </c>
      <c r="G75" s="98">
        <v>2</v>
      </c>
      <c r="H75" s="98">
        <v>0</v>
      </c>
      <c r="I75" s="98">
        <v>0</v>
      </c>
      <c r="J75" s="100">
        <v>92.57</v>
      </c>
      <c r="K75" s="98">
        <f>SUM(Table323[[#This Row],[Single Family ]:[&gt;4 Units ]])</f>
        <v>6</v>
      </c>
      <c r="L75" s="99">
        <v>1</v>
      </c>
      <c r="M75" s="99">
        <v>3</v>
      </c>
      <c r="N75" s="99">
        <v>2</v>
      </c>
      <c r="O75" s="47">
        <v>2574.2399999999998</v>
      </c>
    </row>
    <row r="76" spans="1:15">
      <c r="A76" s="80" t="s">
        <v>104</v>
      </c>
      <c r="B76" s="81" t="s">
        <v>73</v>
      </c>
      <c r="C76" s="45" t="s">
        <v>76</v>
      </c>
      <c r="D76" s="46">
        <v>28639.925999999999</v>
      </c>
      <c r="E76" s="46">
        <v>759.78</v>
      </c>
      <c r="F76" s="98">
        <f>Table323[[#This Row],[Single Family]]+Table323[[#This Row],[2-4 Units]]+Table323[[#This Row],[&gt;4 Units]]</f>
        <v>3</v>
      </c>
      <c r="G76" s="98">
        <v>1</v>
      </c>
      <c r="H76" s="98">
        <v>2</v>
      </c>
      <c r="I76" s="98">
        <v>0</v>
      </c>
      <c r="J76" s="100">
        <v>155.62</v>
      </c>
      <c r="K76" s="98">
        <f>SUM(Table323[[#This Row],[Single Family ]:[&gt;4 Units ]])</f>
        <v>6</v>
      </c>
      <c r="L76" s="99">
        <v>1</v>
      </c>
      <c r="M76" s="99">
        <v>4</v>
      </c>
      <c r="N76" s="99">
        <v>1</v>
      </c>
      <c r="O76" s="47">
        <v>604.16</v>
      </c>
    </row>
    <row r="77" spans="1:15">
      <c r="A77" s="80" t="s">
        <v>105</v>
      </c>
      <c r="B77" s="81" t="s">
        <v>73</v>
      </c>
      <c r="C77" s="45" t="s">
        <v>76</v>
      </c>
      <c r="D77" s="46">
        <v>73920.78</v>
      </c>
      <c r="E77" s="46">
        <v>15684.47</v>
      </c>
      <c r="F77" s="98">
        <f>Table323[[#This Row],[Single Family]]+Table323[[#This Row],[2-4 Units]]+Table323[[#This Row],[&gt;4 Units]]</f>
        <v>13</v>
      </c>
      <c r="G77" s="98">
        <v>7</v>
      </c>
      <c r="H77" s="98">
        <v>6</v>
      </c>
      <c r="I77" s="98">
        <v>0</v>
      </c>
      <c r="J77" s="100">
        <v>1243.1500000000001</v>
      </c>
      <c r="K77" s="98">
        <f>SUM(Table323[[#This Row],[Single Family ]:[&gt;4 Units ]])</f>
        <v>19</v>
      </c>
      <c r="L77" s="99">
        <v>10</v>
      </c>
      <c r="M77" s="99">
        <v>9</v>
      </c>
      <c r="N77" s="99">
        <v>0</v>
      </c>
      <c r="O77" s="47">
        <v>14441.32</v>
      </c>
    </row>
    <row r="78" spans="1:15">
      <c r="A78" s="80" t="s">
        <v>105</v>
      </c>
      <c r="B78" s="81" t="s">
        <v>112</v>
      </c>
      <c r="C78" s="45" t="s">
        <v>76</v>
      </c>
      <c r="D78" s="46">
        <v>0</v>
      </c>
      <c r="E78" s="46">
        <v>0</v>
      </c>
      <c r="F78" s="98">
        <f>Table323[[#This Row],[Single Family]]+Table323[[#This Row],[2-4 Units]]+Table323[[#This Row],[&gt;4 Units]]</f>
        <v>0</v>
      </c>
      <c r="G78" s="98">
        <v>0</v>
      </c>
      <c r="H78" s="98">
        <v>0</v>
      </c>
      <c r="I78" s="98">
        <v>0</v>
      </c>
      <c r="J78" s="100">
        <v>0</v>
      </c>
      <c r="K78" s="98">
        <f>SUM(Table323[[#This Row],[Single Family ]:[&gt;4 Units ]])</f>
        <v>0</v>
      </c>
      <c r="L78" s="99">
        <v>0</v>
      </c>
      <c r="M78" s="99">
        <v>0</v>
      </c>
      <c r="N78" s="99">
        <v>0</v>
      </c>
      <c r="O78" s="47">
        <v>0</v>
      </c>
    </row>
    <row r="79" spans="1:15">
      <c r="A79" s="80" t="s">
        <v>106</v>
      </c>
      <c r="B79" s="81" t="s">
        <v>73</v>
      </c>
      <c r="C79" s="45" t="s">
        <v>76</v>
      </c>
      <c r="D79" s="46">
        <v>30240.738000000001</v>
      </c>
      <c r="E79" s="46">
        <v>771.64</v>
      </c>
      <c r="F79" s="98">
        <f>Table323[[#This Row],[Single Family]]+Table323[[#This Row],[2-4 Units]]+Table323[[#This Row],[&gt;4 Units]]</f>
        <v>0</v>
      </c>
      <c r="G79" s="98">
        <v>0</v>
      </c>
      <c r="H79" s="98">
        <v>0</v>
      </c>
      <c r="I79" s="98">
        <v>0</v>
      </c>
      <c r="J79" s="100">
        <v>0</v>
      </c>
      <c r="K79" s="98">
        <f>SUM(Table323[[#This Row],[Single Family ]:[&gt;4 Units ]])</f>
        <v>6</v>
      </c>
      <c r="L79" s="99">
        <v>2</v>
      </c>
      <c r="M79" s="99">
        <v>4</v>
      </c>
      <c r="N79" s="99">
        <v>0</v>
      </c>
      <c r="O79" s="47">
        <v>771.64</v>
      </c>
    </row>
    <row r="80" spans="1:15">
      <c r="A80" s="80" t="s">
        <v>107</v>
      </c>
      <c r="B80" s="81" t="s">
        <v>73</v>
      </c>
      <c r="C80" s="45" t="s">
        <v>76</v>
      </c>
      <c r="D80" s="46">
        <v>42050.898000000001</v>
      </c>
      <c r="E80" s="46">
        <v>3046.07</v>
      </c>
      <c r="F80" s="98">
        <f>Table323[[#This Row],[Single Family]]+Table323[[#This Row],[2-4 Units]]+Table323[[#This Row],[&gt;4 Units]]</f>
        <v>4</v>
      </c>
      <c r="G80" s="98">
        <v>4</v>
      </c>
      <c r="H80" s="98">
        <v>0</v>
      </c>
      <c r="I80" s="98">
        <v>0</v>
      </c>
      <c r="J80" s="100">
        <v>353.92</v>
      </c>
      <c r="K80" s="98">
        <f>SUM(Table323[[#This Row],[Single Family ]:[&gt;4 Units ]])</f>
        <v>14</v>
      </c>
      <c r="L80" s="99">
        <v>3</v>
      </c>
      <c r="M80" s="99">
        <v>11</v>
      </c>
      <c r="N80" s="99">
        <v>0</v>
      </c>
      <c r="O80" s="47">
        <v>2692.15</v>
      </c>
    </row>
    <row r="81" spans="1:15">
      <c r="A81" s="80" t="s">
        <v>108</v>
      </c>
      <c r="B81" s="81" t="s">
        <v>73</v>
      </c>
      <c r="C81" s="45" t="s">
        <v>76</v>
      </c>
      <c r="D81" s="46">
        <v>30479.82</v>
      </c>
      <c r="E81" s="46">
        <v>1767.68</v>
      </c>
      <c r="F81" s="98">
        <f>Table323[[#This Row],[Single Family]]+Table323[[#This Row],[2-4 Units]]+Table323[[#This Row],[&gt;4 Units]]</f>
        <v>1</v>
      </c>
      <c r="G81" s="98">
        <v>1</v>
      </c>
      <c r="H81" s="98">
        <v>0</v>
      </c>
      <c r="I81" s="98">
        <v>0</v>
      </c>
      <c r="J81" s="100">
        <v>104.32</v>
      </c>
      <c r="K81" s="98">
        <f>SUM(Table323[[#This Row],[Single Family ]:[&gt;4 Units ]])</f>
        <v>9</v>
      </c>
      <c r="L81" s="99">
        <v>3</v>
      </c>
      <c r="M81" s="99">
        <v>6</v>
      </c>
      <c r="N81" s="99">
        <v>0</v>
      </c>
      <c r="O81" s="47">
        <v>1663.36</v>
      </c>
    </row>
    <row r="82" spans="1:15">
      <c r="A82" s="80" t="s">
        <v>109</v>
      </c>
      <c r="B82" s="81" t="s">
        <v>73</v>
      </c>
      <c r="C82" s="45" t="s">
        <v>76</v>
      </c>
      <c r="D82" s="46">
        <v>60276.12</v>
      </c>
      <c r="E82" s="46">
        <v>7043.81</v>
      </c>
      <c r="F82" s="98">
        <f>Table323[[#This Row],[Single Family]]+Table323[[#This Row],[2-4 Units]]+Table323[[#This Row],[&gt;4 Units]]</f>
        <v>4</v>
      </c>
      <c r="G82" s="98">
        <v>3</v>
      </c>
      <c r="H82" s="98">
        <v>1</v>
      </c>
      <c r="I82" s="98">
        <v>0</v>
      </c>
      <c r="J82" s="100">
        <v>482.57</v>
      </c>
      <c r="K82" s="98">
        <f>SUM(Table323[[#This Row],[Single Family ]:[&gt;4 Units ]])</f>
        <v>16</v>
      </c>
      <c r="L82" s="99">
        <v>5</v>
      </c>
      <c r="M82" s="99">
        <v>11</v>
      </c>
      <c r="N82" s="99">
        <v>0</v>
      </c>
      <c r="O82" s="47">
        <v>6561.24</v>
      </c>
    </row>
    <row r="83" spans="1:15">
      <c r="A83" s="80" t="s">
        <v>109</v>
      </c>
      <c r="B83" s="81" t="s">
        <v>112</v>
      </c>
      <c r="C83" s="45" t="s">
        <v>76</v>
      </c>
      <c r="D83" s="46">
        <v>76.938000000000002</v>
      </c>
      <c r="E83" s="46">
        <v>0</v>
      </c>
      <c r="F83" s="98">
        <f>Table323[[#This Row],[Single Family]]+Table323[[#This Row],[2-4 Units]]+Table323[[#This Row],[&gt;4 Units]]</f>
        <v>0</v>
      </c>
      <c r="G83" s="98">
        <v>0</v>
      </c>
      <c r="H83" s="98">
        <v>0</v>
      </c>
      <c r="I83" s="98">
        <v>0</v>
      </c>
      <c r="J83" s="100">
        <v>0</v>
      </c>
      <c r="K83" s="98">
        <f>SUM(Table323[[#This Row],[Single Family ]:[&gt;4 Units ]])</f>
        <v>0</v>
      </c>
      <c r="L83" s="99">
        <v>0</v>
      </c>
      <c r="M83" s="99">
        <v>0</v>
      </c>
      <c r="N83" s="99">
        <v>0</v>
      </c>
      <c r="O83" s="47">
        <v>0</v>
      </c>
    </row>
    <row r="84" spans="1:15">
      <c r="A84" s="80" t="s">
        <v>110</v>
      </c>
      <c r="B84" s="81" t="s">
        <v>73</v>
      </c>
      <c r="C84" s="45" t="s">
        <v>76</v>
      </c>
      <c r="D84" s="46">
        <v>64670.49</v>
      </c>
      <c r="E84" s="46">
        <v>35261.129999999997</v>
      </c>
      <c r="F84" s="98">
        <f>Table323[[#This Row],[Single Family]]+Table323[[#This Row],[2-4 Units]]+Table323[[#This Row],[&gt;4 Units]]</f>
        <v>2</v>
      </c>
      <c r="G84" s="98">
        <v>1</v>
      </c>
      <c r="H84" s="98">
        <v>1</v>
      </c>
      <c r="I84" s="98">
        <v>0</v>
      </c>
      <c r="J84" s="100">
        <v>158.57</v>
      </c>
      <c r="K84" s="98">
        <f>SUM(Table323[[#This Row],[Single Family ]:[&gt;4 Units ]])</f>
        <v>13</v>
      </c>
      <c r="L84" s="99">
        <v>5</v>
      </c>
      <c r="M84" s="99">
        <v>8</v>
      </c>
      <c r="N84" s="99">
        <v>0</v>
      </c>
      <c r="O84" s="47">
        <v>35102.559999999998</v>
      </c>
    </row>
    <row r="85" spans="1:15">
      <c r="A85" s="80" t="s">
        <v>111</v>
      </c>
      <c r="B85" s="81" t="s">
        <v>73</v>
      </c>
      <c r="C85" s="45" t="s">
        <v>60</v>
      </c>
      <c r="D85" s="46">
        <v>321.99</v>
      </c>
      <c r="E85" s="46">
        <v>45.43</v>
      </c>
      <c r="F85" s="98">
        <f>Table323[[#This Row],[Single Family]]+Table323[[#This Row],[2-4 Units]]+Table323[[#This Row],[&gt;4 Units]]</f>
        <v>0</v>
      </c>
      <c r="G85" s="98">
        <v>0</v>
      </c>
      <c r="H85" s="98">
        <v>0</v>
      </c>
      <c r="I85" s="98">
        <v>0</v>
      </c>
      <c r="J85" s="100">
        <v>0</v>
      </c>
      <c r="K85" s="98">
        <f>SUM(Table323[[#This Row],[Single Family ]:[&gt;4 Units ]])</f>
        <v>1</v>
      </c>
      <c r="L85" s="99">
        <v>1</v>
      </c>
      <c r="M85" s="99">
        <v>0</v>
      </c>
      <c r="N85" s="99">
        <v>0</v>
      </c>
      <c r="O85" s="47">
        <v>45.43</v>
      </c>
    </row>
    <row r="86" spans="1:15">
      <c r="A86" s="80" t="s">
        <v>111</v>
      </c>
      <c r="B86" s="81" t="s">
        <v>112</v>
      </c>
      <c r="C86" s="45" t="s">
        <v>60</v>
      </c>
      <c r="D86" s="46">
        <v>68379.87</v>
      </c>
      <c r="E86" s="46">
        <v>25022.41</v>
      </c>
      <c r="F86" s="98">
        <f>Table323[[#This Row],[Single Family]]+Table323[[#This Row],[2-4 Units]]+Table323[[#This Row],[&gt;4 Units]]</f>
        <v>15</v>
      </c>
      <c r="G86" s="98">
        <v>15</v>
      </c>
      <c r="H86" s="98">
        <v>0</v>
      </c>
      <c r="I86" s="98">
        <v>0</v>
      </c>
      <c r="J86" s="100">
        <v>5617.56</v>
      </c>
      <c r="K86" s="98">
        <f>SUM(Table323[[#This Row],[Single Family ]:[&gt;4 Units ]])</f>
        <v>14</v>
      </c>
      <c r="L86" s="99">
        <v>10</v>
      </c>
      <c r="M86" s="99">
        <v>4</v>
      </c>
      <c r="N86" s="99">
        <v>0</v>
      </c>
      <c r="O86" s="47">
        <v>19404.849999999999</v>
      </c>
    </row>
    <row r="87" spans="1:15">
      <c r="A87" s="80" t="s">
        <v>113</v>
      </c>
      <c r="B87" s="81" t="s">
        <v>112</v>
      </c>
      <c r="C87" s="45" t="s">
        <v>60</v>
      </c>
      <c r="D87" s="46">
        <v>65295.798000000003</v>
      </c>
      <c r="E87" s="46">
        <v>61550.720000000001</v>
      </c>
      <c r="F87" s="98">
        <f>Table323[[#This Row],[Single Family]]+Table323[[#This Row],[2-4 Units]]+Table323[[#This Row],[&gt;4 Units]]</f>
        <v>18</v>
      </c>
      <c r="G87" s="98">
        <v>15</v>
      </c>
      <c r="H87" s="98">
        <v>3</v>
      </c>
      <c r="I87" s="98">
        <v>0</v>
      </c>
      <c r="J87" s="100">
        <v>9647.1</v>
      </c>
      <c r="K87" s="98">
        <f>SUM(Table323[[#This Row],[Single Family ]:[&gt;4 Units ]])</f>
        <v>22</v>
      </c>
      <c r="L87" s="99">
        <v>16</v>
      </c>
      <c r="M87" s="99">
        <v>5</v>
      </c>
      <c r="N87" s="99">
        <v>1</v>
      </c>
      <c r="O87" s="47">
        <v>51903.62</v>
      </c>
    </row>
    <row r="88" spans="1:15">
      <c r="A88" s="80" t="s">
        <v>114</v>
      </c>
      <c r="B88" s="81" t="s">
        <v>73</v>
      </c>
      <c r="C88" s="45" t="s">
        <v>60</v>
      </c>
      <c r="D88" s="46">
        <v>0</v>
      </c>
      <c r="E88" s="46">
        <v>0</v>
      </c>
      <c r="F88" s="98">
        <f>Table323[[#This Row],[Single Family]]+Table323[[#This Row],[2-4 Units]]+Table323[[#This Row],[&gt;4 Units]]</f>
        <v>0</v>
      </c>
      <c r="G88" s="98">
        <v>0</v>
      </c>
      <c r="H88" s="98">
        <v>0</v>
      </c>
      <c r="I88" s="98">
        <v>0</v>
      </c>
      <c r="J88" s="100">
        <v>0</v>
      </c>
      <c r="K88" s="98">
        <f>SUM(Table323[[#This Row],[Single Family ]:[&gt;4 Units ]])</f>
        <v>0</v>
      </c>
      <c r="L88" s="99">
        <v>0</v>
      </c>
      <c r="M88" s="99">
        <v>0</v>
      </c>
      <c r="N88" s="99">
        <v>0</v>
      </c>
      <c r="O88" s="47">
        <v>0</v>
      </c>
    </row>
    <row r="89" spans="1:15">
      <c r="A89" s="80" t="s">
        <v>114</v>
      </c>
      <c r="B89" s="81" t="s">
        <v>112</v>
      </c>
      <c r="C89" s="45" t="s">
        <v>60</v>
      </c>
      <c r="D89" s="46">
        <v>88678.56</v>
      </c>
      <c r="E89" s="46">
        <v>64531.91</v>
      </c>
      <c r="F89" s="98">
        <f>Table323[[#This Row],[Single Family]]+Table323[[#This Row],[2-4 Units]]+Table323[[#This Row],[&gt;4 Units]]</f>
        <v>24</v>
      </c>
      <c r="G89" s="98">
        <v>24</v>
      </c>
      <c r="H89" s="98">
        <v>0</v>
      </c>
      <c r="I89" s="98">
        <v>0</v>
      </c>
      <c r="J89" s="100">
        <v>39353.440000000002</v>
      </c>
      <c r="K89" s="98">
        <f>SUM(Table323[[#This Row],[Single Family ]:[&gt;4 Units ]])</f>
        <v>33</v>
      </c>
      <c r="L89" s="99">
        <v>26</v>
      </c>
      <c r="M89" s="99">
        <v>7</v>
      </c>
      <c r="N89" s="99">
        <v>0</v>
      </c>
      <c r="O89" s="47">
        <v>25178.47</v>
      </c>
    </row>
    <row r="90" spans="1:15">
      <c r="A90" s="80" t="s">
        <v>115</v>
      </c>
      <c r="B90" s="81" t="s">
        <v>73</v>
      </c>
      <c r="C90" s="45" t="s">
        <v>60</v>
      </c>
      <c r="D90" s="46">
        <v>0</v>
      </c>
      <c r="E90" s="46">
        <v>0</v>
      </c>
      <c r="F90" s="98">
        <f>Table323[[#This Row],[Single Family]]+Table323[[#This Row],[2-4 Units]]+Table323[[#This Row],[&gt;4 Units]]</f>
        <v>0</v>
      </c>
      <c r="G90" s="98">
        <v>0</v>
      </c>
      <c r="H90" s="98">
        <v>0</v>
      </c>
      <c r="I90" s="98">
        <v>0</v>
      </c>
      <c r="J90" s="100">
        <v>0</v>
      </c>
      <c r="K90" s="98">
        <f>SUM(Table323[[#This Row],[Single Family ]:[&gt;4 Units ]])</f>
        <v>0</v>
      </c>
      <c r="L90" s="99">
        <v>0</v>
      </c>
      <c r="M90" s="99">
        <v>0</v>
      </c>
      <c r="N90" s="99">
        <v>0</v>
      </c>
      <c r="O90" s="47">
        <v>0</v>
      </c>
    </row>
    <row r="91" spans="1:15">
      <c r="A91" s="80" t="s">
        <v>115</v>
      </c>
      <c r="B91" s="81" t="s">
        <v>112</v>
      </c>
      <c r="C91" s="45" t="s">
        <v>60</v>
      </c>
      <c r="D91" s="46">
        <v>79839.084000000003</v>
      </c>
      <c r="E91" s="46">
        <v>201817.93</v>
      </c>
      <c r="F91" s="98">
        <f>Table323[[#This Row],[Single Family]]+Table323[[#This Row],[2-4 Units]]+Table323[[#This Row],[&gt;4 Units]]</f>
        <v>26</v>
      </c>
      <c r="G91" s="98">
        <v>26</v>
      </c>
      <c r="H91" s="98">
        <v>0</v>
      </c>
      <c r="I91" s="98">
        <v>0</v>
      </c>
      <c r="J91" s="100">
        <v>199631.64</v>
      </c>
      <c r="K91" s="98">
        <f>SUM(Table323[[#This Row],[Single Family ]:[&gt;4 Units ]])</f>
        <v>1</v>
      </c>
      <c r="L91" s="99">
        <v>0</v>
      </c>
      <c r="M91" s="99">
        <v>1</v>
      </c>
      <c r="N91" s="99">
        <v>0</v>
      </c>
      <c r="O91" s="47">
        <v>2186.29</v>
      </c>
    </row>
    <row r="92" spans="1:15">
      <c r="A92" s="80" t="s">
        <v>116</v>
      </c>
      <c r="B92" s="81" t="s">
        <v>112</v>
      </c>
      <c r="C92" s="45" t="s">
        <v>60</v>
      </c>
      <c r="D92" s="46">
        <v>50017.866000000002</v>
      </c>
      <c r="E92" s="46">
        <v>20874.150000000001</v>
      </c>
      <c r="F92" s="98">
        <f>Table323[[#This Row],[Single Family]]+Table323[[#This Row],[2-4 Units]]+Table323[[#This Row],[&gt;4 Units]]</f>
        <v>10</v>
      </c>
      <c r="G92" s="98">
        <v>10</v>
      </c>
      <c r="H92" s="98">
        <v>0</v>
      </c>
      <c r="I92" s="98">
        <v>0</v>
      </c>
      <c r="J92" s="100">
        <v>4006.51</v>
      </c>
      <c r="K92" s="98">
        <f>SUM(Table323[[#This Row],[Single Family ]:[&gt;4 Units ]])</f>
        <v>8</v>
      </c>
      <c r="L92" s="99">
        <v>8</v>
      </c>
      <c r="M92" s="99">
        <v>0</v>
      </c>
      <c r="N92" s="99">
        <v>0</v>
      </c>
      <c r="O92" s="47">
        <v>16867.64</v>
      </c>
    </row>
    <row r="93" spans="1:15">
      <c r="A93" s="80" t="s">
        <v>117</v>
      </c>
      <c r="B93" s="81" t="s">
        <v>112</v>
      </c>
      <c r="C93" s="45" t="s">
        <v>60</v>
      </c>
      <c r="D93" s="46">
        <v>43485.576000000001</v>
      </c>
      <c r="E93" s="46">
        <v>4538.33</v>
      </c>
      <c r="F93" s="98">
        <f>Table323[[#This Row],[Single Family]]+Table323[[#This Row],[2-4 Units]]+Table323[[#This Row],[&gt;4 Units]]</f>
        <v>6</v>
      </c>
      <c r="G93" s="98">
        <v>6</v>
      </c>
      <c r="H93" s="98">
        <v>0</v>
      </c>
      <c r="I93" s="98">
        <v>0</v>
      </c>
      <c r="J93" s="100">
        <v>4084.25</v>
      </c>
      <c r="K93" s="98">
        <f>SUM(Table323[[#This Row],[Single Family ]:[&gt;4 Units ]])</f>
        <v>4</v>
      </c>
      <c r="L93" s="99">
        <v>4</v>
      </c>
      <c r="M93" s="99">
        <v>0</v>
      </c>
      <c r="N93" s="99">
        <v>0</v>
      </c>
      <c r="O93" s="47">
        <v>454.08</v>
      </c>
    </row>
    <row r="94" spans="1:15">
      <c r="A94" s="80" t="s">
        <v>118</v>
      </c>
      <c r="B94" s="81" t="s">
        <v>182</v>
      </c>
      <c r="C94" s="45" t="s">
        <v>60</v>
      </c>
      <c r="D94" s="46">
        <v>0</v>
      </c>
      <c r="E94" s="46">
        <v>0</v>
      </c>
      <c r="F94" s="98">
        <f>Table323[[#This Row],[Single Family]]+Table323[[#This Row],[2-4 Units]]+Table323[[#This Row],[&gt;4 Units]]</f>
        <v>0</v>
      </c>
      <c r="G94" s="98">
        <v>0</v>
      </c>
      <c r="H94" s="98">
        <v>0</v>
      </c>
      <c r="I94" s="98">
        <v>0</v>
      </c>
      <c r="J94" s="100">
        <v>0</v>
      </c>
      <c r="K94" s="98">
        <f>SUM(Table323[[#This Row],[Single Family ]:[&gt;4 Units ]])</f>
        <v>0</v>
      </c>
      <c r="L94" s="99">
        <v>0</v>
      </c>
      <c r="M94" s="99">
        <v>0</v>
      </c>
      <c r="N94" s="99">
        <v>0</v>
      </c>
      <c r="O94" s="47">
        <v>0</v>
      </c>
    </row>
    <row r="95" spans="1:15">
      <c r="A95" s="80" t="s">
        <v>118</v>
      </c>
      <c r="B95" s="81" t="s">
        <v>112</v>
      </c>
      <c r="C95" s="45" t="s">
        <v>60</v>
      </c>
      <c r="D95" s="46">
        <v>93029.381999999998</v>
      </c>
      <c r="E95" s="46">
        <v>50615.47</v>
      </c>
      <c r="F95" s="98">
        <f>Table323[[#This Row],[Single Family]]+Table323[[#This Row],[2-4 Units]]+Table323[[#This Row],[&gt;4 Units]]</f>
        <v>40</v>
      </c>
      <c r="G95" s="98">
        <v>40</v>
      </c>
      <c r="H95" s="98">
        <v>0</v>
      </c>
      <c r="I95" s="98">
        <v>0</v>
      </c>
      <c r="J95" s="100">
        <v>22407.53</v>
      </c>
      <c r="K95" s="98">
        <f>SUM(Table323[[#This Row],[Single Family ]:[&gt;4 Units ]])</f>
        <v>12</v>
      </c>
      <c r="L95" s="99">
        <v>12</v>
      </c>
      <c r="M95" s="99">
        <v>0</v>
      </c>
      <c r="N95" s="99">
        <v>0</v>
      </c>
      <c r="O95" s="47">
        <v>28207.94</v>
      </c>
    </row>
    <row r="96" spans="1:15">
      <c r="A96" s="80" t="s">
        <v>251</v>
      </c>
      <c r="B96" s="81" t="s">
        <v>73</v>
      </c>
      <c r="C96" s="45" t="s">
        <v>60</v>
      </c>
      <c r="D96" s="46">
        <v>0</v>
      </c>
      <c r="E96" s="46">
        <v>0</v>
      </c>
      <c r="F96" s="98">
        <f>Table323[[#This Row],[Single Family]]+Table323[[#This Row],[2-4 Units]]+Table323[[#This Row],[&gt;4 Units]]</f>
        <v>0</v>
      </c>
      <c r="G96" s="98">
        <v>0</v>
      </c>
      <c r="H96" s="98">
        <v>0</v>
      </c>
      <c r="I96" s="98">
        <v>0</v>
      </c>
      <c r="J96" s="100">
        <v>0</v>
      </c>
      <c r="K96" s="98">
        <f>SUM(Table323[[#This Row],[Single Family ]:[&gt;4 Units ]])</f>
        <v>0</v>
      </c>
      <c r="L96" s="99">
        <v>0</v>
      </c>
      <c r="M96" s="99">
        <v>0</v>
      </c>
      <c r="N96" s="99">
        <v>0</v>
      </c>
      <c r="O96" s="47">
        <v>0</v>
      </c>
    </row>
    <row r="97" spans="1:15">
      <c r="A97" s="80" t="s">
        <v>251</v>
      </c>
      <c r="B97" s="81" t="s">
        <v>112</v>
      </c>
      <c r="C97" s="45" t="s">
        <v>60</v>
      </c>
      <c r="D97" s="46">
        <v>90910.145999999993</v>
      </c>
      <c r="E97" s="46">
        <v>66607.289999999994</v>
      </c>
      <c r="F97" s="98">
        <f>Table323[[#This Row],[Single Family]]+Table323[[#This Row],[2-4 Units]]+Table323[[#This Row],[&gt;4 Units]]</f>
        <v>30</v>
      </c>
      <c r="G97" s="98">
        <v>30</v>
      </c>
      <c r="H97" s="98">
        <v>0</v>
      </c>
      <c r="I97" s="98">
        <v>0</v>
      </c>
      <c r="J97" s="100">
        <v>15270.48</v>
      </c>
      <c r="K97" s="98">
        <f>SUM(Table323[[#This Row],[Single Family ]:[&gt;4 Units ]])</f>
        <v>15</v>
      </c>
      <c r="L97" s="99">
        <v>15</v>
      </c>
      <c r="M97" s="99">
        <v>0</v>
      </c>
      <c r="N97" s="99">
        <v>0</v>
      </c>
      <c r="O97" s="47">
        <v>51336.81</v>
      </c>
    </row>
    <row r="98" spans="1:15">
      <c r="A98" s="80" t="s">
        <v>119</v>
      </c>
      <c r="B98" s="81" t="s">
        <v>73</v>
      </c>
      <c r="C98" s="45" t="s">
        <v>60</v>
      </c>
      <c r="D98" s="46">
        <v>85.242000000000004</v>
      </c>
      <c r="E98" s="46">
        <v>0</v>
      </c>
      <c r="F98" s="98">
        <f>Table323[[#This Row],[Single Family]]+Table323[[#This Row],[2-4 Units]]+Table323[[#This Row],[&gt;4 Units]]</f>
        <v>0</v>
      </c>
      <c r="G98" s="98">
        <v>0</v>
      </c>
      <c r="H98" s="98">
        <v>0</v>
      </c>
      <c r="I98" s="98">
        <v>0</v>
      </c>
      <c r="J98" s="100">
        <v>0</v>
      </c>
      <c r="K98" s="98">
        <f>SUM(Table323[[#This Row],[Single Family ]:[&gt;4 Units ]])</f>
        <v>0</v>
      </c>
      <c r="L98" s="99">
        <v>0</v>
      </c>
      <c r="M98" s="99">
        <v>0</v>
      </c>
      <c r="N98" s="99">
        <v>0</v>
      </c>
      <c r="O98" s="47">
        <v>0</v>
      </c>
    </row>
    <row r="99" spans="1:15">
      <c r="A99" s="80" t="s">
        <v>119</v>
      </c>
      <c r="B99" s="81" t="s">
        <v>112</v>
      </c>
      <c r="C99" s="45" t="s">
        <v>60</v>
      </c>
      <c r="D99" s="46">
        <v>78262.284</v>
      </c>
      <c r="E99" s="46">
        <v>46860.3</v>
      </c>
      <c r="F99" s="98">
        <f>Table323[[#This Row],[Single Family]]+Table323[[#This Row],[2-4 Units]]+Table323[[#This Row],[&gt;4 Units]]</f>
        <v>21</v>
      </c>
      <c r="G99" s="98">
        <v>20</v>
      </c>
      <c r="H99" s="98">
        <v>1</v>
      </c>
      <c r="I99" s="98">
        <v>0</v>
      </c>
      <c r="J99" s="100">
        <v>12641.08</v>
      </c>
      <c r="K99" s="98">
        <f>SUM(Table323[[#This Row],[Single Family ]:[&gt;4 Units ]])</f>
        <v>12</v>
      </c>
      <c r="L99" s="99">
        <v>10</v>
      </c>
      <c r="M99" s="99">
        <v>2</v>
      </c>
      <c r="N99" s="99">
        <v>0</v>
      </c>
      <c r="O99" s="47">
        <v>34219.22</v>
      </c>
    </row>
    <row r="100" spans="1:15">
      <c r="A100" s="80" t="s">
        <v>120</v>
      </c>
      <c r="B100" s="81" t="s">
        <v>112</v>
      </c>
      <c r="C100" s="45" t="s">
        <v>60</v>
      </c>
      <c r="D100" s="46">
        <v>87073.35</v>
      </c>
      <c r="E100" s="46">
        <v>44341.61</v>
      </c>
      <c r="F100" s="98">
        <f>Table323[[#This Row],[Single Family]]+Table323[[#This Row],[2-4 Units]]+Table323[[#This Row],[&gt;4 Units]]</f>
        <v>34</v>
      </c>
      <c r="G100" s="98">
        <v>34</v>
      </c>
      <c r="H100" s="98">
        <v>0</v>
      </c>
      <c r="I100" s="98">
        <v>0</v>
      </c>
      <c r="J100" s="100">
        <v>25773.54</v>
      </c>
      <c r="K100" s="98">
        <f>SUM(Table323[[#This Row],[Single Family ]:[&gt;4 Units ]])</f>
        <v>11</v>
      </c>
      <c r="L100" s="99">
        <v>11</v>
      </c>
      <c r="M100" s="99">
        <v>0</v>
      </c>
      <c r="N100" s="99">
        <v>0</v>
      </c>
      <c r="O100" s="47">
        <v>18568.07</v>
      </c>
    </row>
    <row r="101" spans="1:15">
      <c r="A101" s="80" t="s">
        <v>120</v>
      </c>
      <c r="B101" s="81" t="s">
        <v>124</v>
      </c>
      <c r="C101" s="45" t="s">
        <v>60</v>
      </c>
      <c r="D101" s="46">
        <v>307.30200000000002</v>
      </c>
      <c r="E101" s="46">
        <v>0</v>
      </c>
      <c r="F101" s="98">
        <f>Table323[[#This Row],[Single Family]]+Table323[[#This Row],[2-4 Units]]+Table323[[#This Row],[&gt;4 Units]]</f>
        <v>0</v>
      </c>
      <c r="G101" s="98">
        <v>0</v>
      </c>
      <c r="H101" s="98">
        <v>0</v>
      </c>
      <c r="I101" s="98">
        <v>0</v>
      </c>
      <c r="J101" s="100">
        <v>0</v>
      </c>
      <c r="K101" s="98">
        <f>SUM(Table323[[#This Row],[Single Family ]:[&gt;4 Units ]])</f>
        <v>0</v>
      </c>
      <c r="L101" s="99">
        <v>0</v>
      </c>
      <c r="M101" s="99">
        <v>0</v>
      </c>
      <c r="N101" s="99">
        <v>0</v>
      </c>
      <c r="O101" s="47">
        <v>0</v>
      </c>
    </row>
    <row r="102" spans="1:15">
      <c r="A102" s="80" t="s">
        <v>121</v>
      </c>
      <c r="B102" s="81" t="s">
        <v>73</v>
      </c>
      <c r="C102" s="45" t="s">
        <v>60</v>
      </c>
      <c r="D102" s="46">
        <v>149.47200000000001</v>
      </c>
      <c r="E102" s="46">
        <v>0</v>
      </c>
      <c r="F102" s="98">
        <f>Table323[[#This Row],[Single Family]]+Table323[[#This Row],[2-4 Units]]+Table323[[#This Row],[&gt;4 Units]]</f>
        <v>0</v>
      </c>
      <c r="G102" s="98">
        <v>0</v>
      </c>
      <c r="H102" s="98">
        <v>0</v>
      </c>
      <c r="I102" s="98">
        <v>0</v>
      </c>
      <c r="J102" s="100">
        <v>0</v>
      </c>
      <c r="K102" s="98">
        <f>SUM(Table323[[#This Row],[Single Family ]:[&gt;4 Units ]])</f>
        <v>0</v>
      </c>
      <c r="L102" s="99">
        <v>0</v>
      </c>
      <c r="M102" s="99">
        <v>0</v>
      </c>
      <c r="N102" s="99">
        <v>0</v>
      </c>
      <c r="O102" s="47">
        <v>0</v>
      </c>
    </row>
    <row r="103" spans="1:15">
      <c r="A103" s="80" t="s">
        <v>121</v>
      </c>
      <c r="B103" s="81" t="s">
        <v>112</v>
      </c>
      <c r="C103" s="45" t="s">
        <v>60</v>
      </c>
      <c r="D103" s="46">
        <v>115824</v>
      </c>
      <c r="E103" s="46">
        <v>86312.93</v>
      </c>
      <c r="F103" s="98">
        <f>Table323[[#This Row],[Single Family]]+Table323[[#This Row],[2-4 Units]]+Table323[[#This Row],[&gt;4 Units]]</f>
        <v>38</v>
      </c>
      <c r="G103" s="98">
        <v>38</v>
      </c>
      <c r="H103" s="98">
        <v>0</v>
      </c>
      <c r="I103" s="98">
        <v>0</v>
      </c>
      <c r="J103" s="100">
        <v>67303.240000000005</v>
      </c>
      <c r="K103" s="98">
        <f>SUM(Table323[[#This Row],[Single Family ]:[&gt;4 Units ]])</f>
        <v>8</v>
      </c>
      <c r="L103" s="99">
        <v>6</v>
      </c>
      <c r="M103" s="99">
        <v>2</v>
      </c>
      <c r="N103" s="99">
        <v>0</v>
      </c>
      <c r="O103" s="47">
        <v>19009.689999999999</v>
      </c>
    </row>
    <row r="104" spans="1:15">
      <c r="A104" s="80" t="s">
        <v>122</v>
      </c>
      <c r="B104" s="81" t="s">
        <v>112</v>
      </c>
      <c r="C104" s="45" t="s">
        <v>60</v>
      </c>
      <c r="D104" s="46">
        <v>113033.61</v>
      </c>
      <c r="E104" s="46">
        <v>25063.15</v>
      </c>
      <c r="F104" s="98">
        <f>Table323[[#This Row],[Single Family]]+Table323[[#This Row],[2-4 Units]]+Table323[[#This Row],[&gt;4 Units]]</f>
        <v>18</v>
      </c>
      <c r="G104" s="98">
        <v>16</v>
      </c>
      <c r="H104" s="98">
        <v>2</v>
      </c>
      <c r="I104" s="98">
        <v>0</v>
      </c>
      <c r="J104" s="100">
        <v>16920.84</v>
      </c>
      <c r="K104" s="98">
        <f>SUM(Table323[[#This Row],[Single Family ]:[&gt;4 Units ]])</f>
        <v>3</v>
      </c>
      <c r="L104" s="99">
        <v>3</v>
      </c>
      <c r="M104" s="99">
        <v>0</v>
      </c>
      <c r="N104" s="99">
        <v>0</v>
      </c>
      <c r="O104" s="47">
        <v>8142.31</v>
      </c>
    </row>
    <row r="105" spans="1:15">
      <c r="A105" s="80" t="s">
        <v>123</v>
      </c>
      <c r="B105" s="81" t="s">
        <v>59</v>
      </c>
      <c r="C105" s="45" t="s">
        <v>60</v>
      </c>
      <c r="D105" s="46">
        <v>397.72199999999998</v>
      </c>
      <c r="E105" s="46">
        <v>0</v>
      </c>
      <c r="F105" s="98">
        <f>Table323[[#This Row],[Single Family]]+Table323[[#This Row],[2-4 Units]]+Table323[[#This Row],[&gt;4 Units]]</f>
        <v>0</v>
      </c>
      <c r="G105" s="98">
        <v>0</v>
      </c>
      <c r="H105" s="98">
        <v>0</v>
      </c>
      <c r="I105" s="98">
        <v>0</v>
      </c>
      <c r="J105" s="100">
        <v>0</v>
      </c>
      <c r="K105" s="98">
        <f>SUM(Table323[[#This Row],[Single Family ]:[&gt;4 Units ]])</f>
        <v>0</v>
      </c>
      <c r="L105" s="99">
        <v>0</v>
      </c>
      <c r="M105" s="99">
        <v>0</v>
      </c>
      <c r="N105" s="99">
        <v>0</v>
      </c>
      <c r="O105" s="47">
        <v>0</v>
      </c>
    </row>
    <row r="106" spans="1:15">
      <c r="A106" s="80" t="s">
        <v>123</v>
      </c>
      <c r="B106" s="81" t="s">
        <v>124</v>
      </c>
      <c r="C106" s="45" t="s">
        <v>60</v>
      </c>
      <c r="D106" s="46">
        <v>78047.843999999997</v>
      </c>
      <c r="E106" s="46">
        <v>85935.57</v>
      </c>
      <c r="F106" s="98">
        <f>Table323[[#This Row],[Single Family]]+Table323[[#This Row],[2-4 Units]]+Table323[[#This Row],[&gt;4 Units]]</f>
        <v>38</v>
      </c>
      <c r="G106" s="98">
        <v>38</v>
      </c>
      <c r="H106" s="98">
        <v>0</v>
      </c>
      <c r="I106" s="98">
        <v>0</v>
      </c>
      <c r="J106" s="100">
        <v>66768.62</v>
      </c>
      <c r="K106" s="98">
        <f>SUM(Table323[[#This Row],[Single Family ]:[&gt;4 Units ]])</f>
        <v>1</v>
      </c>
      <c r="L106" s="99">
        <v>1</v>
      </c>
      <c r="M106" s="99">
        <v>0</v>
      </c>
      <c r="N106" s="99">
        <v>0</v>
      </c>
      <c r="O106" s="47">
        <v>19166.95</v>
      </c>
    </row>
    <row r="107" spans="1:15">
      <c r="A107" s="80" t="s">
        <v>125</v>
      </c>
      <c r="B107" s="81" t="s">
        <v>73</v>
      </c>
      <c r="C107" s="45" t="s">
        <v>60</v>
      </c>
      <c r="D107" s="46">
        <v>0</v>
      </c>
      <c r="E107" s="46">
        <v>0</v>
      </c>
      <c r="F107" s="98">
        <f>Table323[[#This Row],[Single Family]]+Table323[[#This Row],[2-4 Units]]+Table323[[#This Row],[&gt;4 Units]]</f>
        <v>0</v>
      </c>
      <c r="G107" s="98">
        <v>0</v>
      </c>
      <c r="H107" s="98">
        <v>0</v>
      </c>
      <c r="I107" s="98">
        <v>0</v>
      </c>
      <c r="J107" s="100">
        <v>0</v>
      </c>
      <c r="K107" s="98">
        <f>SUM(Table323[[#This Row],[Single Family ]:[&gt;4 Units ]])</f>
        <v>0</v>
      </c>
      <c r="L107" s="99">
        <v>0</v>
      </c>
      <c r="M107" s="99">
        <v>0</v>
      </c>
      <c r="N107" s="99">
        <v>0</v>
      </c>
      <c r="O107" s="47">
        <v>0</v>
      </c>
    </row>
    <row r="108" spans="1:15">
      <c r="A108" s="80" t="s">
        <v>125</v>
      </c>
      <c r="B108" s="81" t="s">
        <v>124</v>
      </c>
      <c r="C108" s="45" t="s">
        <v>60</v>
      </c>
      <c r="D108" s="46">
        <v>158281.18799999999</v>
      </c>
      <c r="E108" s="46">
        <v>56044.02</v>
      </c>
      <c r="F108" s="98">
        <f>Table323[[#This Row],[Single Family]]+Table323[[#This Row],[2-4 Units]]+Table323[[#This Row],[&gt;4 Units]]</f>
        <v>47</v>
      </c>
      <c r="G108" s="98">
        <v>46</v>
      </c>
      <c r="H108" s="98">
        <v>1</v>
      </c>
      <c r="I108" s="98">
        <v>0</v>
      </c>
      <c r="J108" s="100">
        <v>39401.050000000003</v>
      </c>
      <c r="K108" s="98">
        <f>SUM(Table323[[#This Row],[Single Family ]:[&gt;4 Units ]])</f>
        <v>8</v>
      </c>
      <c r="L108" s="99">
        <v>8</v>
      </c>
      <c r="M108" s="99">
        <v>0</v>
      </c>
      <c r="N108" s="99">
        <v>0</v>
      </c>
      <c r="O108" s="47">
        <v>16642.97</v>
      </c>
    </row>
    <row r="109" spans="1:15">
      <c r="A109" s="80" t="s">
        <v>126</v>
      </c>
      <c r="B109" s="81" t="s">
        <v>73</v>
      </c>
      <c r="C109" s="45" t="s">
        <v>60</v>
      </c>
      <c r="D109" s="46">
        <v>203.58</v>
      </c>
      <c r="E109" s="46">
        <v>0</v>
      </c>
      <c r="F109" s="98">
        <f>Table323[[#This Row],[Single Family]]+Table323[[#This Row],[2-4 Units]]+Table323[[#This Row],[&gt;4 Units]]</f>
        <v>0</v>
      </c>
      <c r="G109" s="98">
        <v>0</v>
      </c>
      <c r="H109" s="98">
        <v>0</v>
      </c>
      <c r="I109" s="98">
        <v>0</v>
      </c>
      <c r="J109" s="100">
        <v>0</v>
      </c>
      <c r="K109" s="98">
        <f>SUM(Table323[[#This Row],[Single Family ]:[&gt;4 Units ]])</f>
        <v>0</v>
      </c>
      <c r="L109" s="99">
        <v>0</v>
      </c>
      <c r="M109" s="99">
        <v>0</v>
      </c>
      <c r="N109" s="99">
        <v>0</v>
      </c>
      <c r="O109" s="47">
        <v>0</v>
      </c>
    </row>
    <row r="110" spans="1:15">
      <c r="A110" s="80" t="s">
        <v>126</v>
      </c>
      <c r="B110" s="81" t="s">
        <v>124</v>
      </c>
      <c r="C110" s="45" t="s">
        <v>60</v>
      </c>
      <c r="D110" s="46">
        <v>98147.885999999999</v>
      </c>
      <c r="E110" s="46">
        <v>51566.66</v>
      </c>
      <c r="F110" s="98">
        <f>Table323[[#This Row],[Single Family]]+Table323[[#This Row],[2-4 Units]]+Table323[[#This Row],[&gt;4 Units]]</f>
        <v>26</v>
      </c>
      <c r="G110" s="98">
        <v>26</v>
      </c>
      <c r="H110" s="98">
        <v>0</v>
      </c>
      <c r="I110" s="98">
        <v>0</v>
      </c>
      <c r="J110" s="100">
        <v>38195.57</v>
      </c>
      <c r="K110" s="98">
        <f>SUM(Table323[[#This Row],[Single Family ]:[&gt;4 Units ]])</f>
        <v>2</v>
      </c>
      <c r="L110" s="99">
        <v>2</v>
      </c>
      <c r="M110" s="99">
        <v>0</v>
      </c>
      <c r="N110" s="99">
        <v>0</v>
      </c>
      <c r="O110" s="47">
        <v>13371.09</v>
      </c>
    </row>
    <row r="111" spans="1:15">
      <c r="A111" s="80" t="s">
        <v>127</v>
      </c>
      <c r="B111" s="81" t="s">
        <v>73</v>
      </c>
      <c r="C111" s="45" t="s">
        <v>60</v>
      </c>
      <c r="D111" s="46">
        <v>0</v>
      </c>
      <c r="E111" s="46">
        <v>0</v>
      </c>
      <c r="F111" s="98">
        <f>Table323[[#This Row],[Single Family]]+Table323[[#This Row],[2-4 Units]]+Table323[[#This Row],[&gt;4 Units]]</f>
        <v>0</v>
      </c>
      <c r="G111" s="98">
        <v>0</v>
      </c>
      <c r="H111" s="98">
        <v>0</v>
      </c>
      <c r="I111" s="98">
        <v>0</v>
      </c>
      <c r="J111" s="100">
        <v>0</v>
      </c>
      <c r="K111" s="98">
        <f>SUM(Table323[[#This Row],[Single Family ]:[&gt;4 Units ]])</f>
        <v>0</v>
      </c>
      <c r="L111" s="99">
        <v>0</v>
      </c>
      <c r="M111" s="99">
        <v>0</v>
      </c>
      <c r="N111" s="99">
        <v>0</v>
      </c>
      <c r="O111" s="47">
        <v>0</v>
      </c>
    </row>
    <row r="112" spans="1:15">
      <c r="A112" s="80" t="s">
        <v>127</v>
      </c>
      <c r="B112" s="81" t="s">
        <v>124</v>
      </c>
      <c r="C112" s="45" t="s">
        <v>60</v>
      </c>
      <c r="D112" s="46">
        <v>144505.17000000001</v>
      </c>
      <c r="E112" s="46">
        <v>80720.679999999993</v>
      </c>
      <c r="F112" s="98">
        <f>Table323[[#This Row],[Single Family]]+Table323[[#This Row],[2-4 Units]]+Table323[[#This Row],[&gt;4 Units]]</f>
        <v>42</v>
      </c>
      <c r="G112" s="98">
        <v>41</v>
      </c>
      <c r="H112" s="98">
        <v>1</v>
      </c>
      <c r="I112" s="98">
        <v>0</v>
      </c>
      <c r="J112" s="100">
        <v>54695.28</v>
      </c>
      <c r="K112" s="98">
        <f>SUM(Table323[[#This Row],[Single Family ]:[&gt;4 Units ]])</f>
        <v>10</v>
      </c>
      <c r="L112" s="99">
        <v>10</v>
      </c>
      <c r="M112" s="99">
        <v>0</v>
      </c>
      <c r="N112" s="99">
        <v>0</v>
      </c>
      <c r="O112" s="47">
        <v>26025.4</v>
      </c>
    </row>
    <row r="113" spans="1:15">
      <c r="A113" s="80" t="s">
        <v>128</v>
      </c>
      <c r="B113" s="81" t="s">
        <v>73</v>
      </c>
      <c r="C113" s="45" t="s">
        <v>60</v>
      </c>
      <c r="D113" s="46">
        <v>395.79</v>
      </c>
      <c r="E113" s="46">
        <v>0</v>
      </c>
      <c r="F113" s="98">
        <f>Table323[[#This Row],[Single Family]]+Table323[[#This Row],[2-4 Units]]+Table323[[#This Row],[&gt;4 Units]]</f>
        <v>0</v>
      </c>
      <c r="G113" s="98">
        <v>0</v>
      </c>
      <c r="H113" s="98">
        <v>0</v>
      </c>
      <c r="I113" s="98">
        <v>0</v>
      </c>
      <c r="J113" s="100">
        <v>0</v>
      </c>
      <c r="K113" s="98">
        <f>SUM(Table323[[#This Row],[Single Family ]:[&gt;4 Units ]])</f>
        <v>0</v>
      </c>
      <c r="L113" s="99">
        <v>0</v>
      </c>
      <c r="M113" s="99">
        <v>0</v>
      </c>
      <c r="N113" s="99">
        <v>0</v>
      </c>
      <c r="O113" s="47">
        <v>0</v>
      </c>
    </row>
    <row r="114" spans="1:15">
      <c r="A114" s="80" t="s">
        <v>128</v>
      </c>
      <c r="B114" s="81" t="s">
        <v>135</v>
      </c>
      <c r="C114" s="45" t="s">
        <v>60</v>
      </c>
      <c r="D114" s="46">
        <v>0</v>
      </c>
      <c r="E114" s="46">
        <v>0</v>
      </c>
      <c r="F114" s="98">
        <f>Table323[[#This Row],[Single Family]]+Table323[[#This Row],[2-4 Units]]+Table323[[#This Row],[&gt;4 Units]]</f>
        <v>0</v>
      </c>
      <c r="G114" s="98">
        <v>0</v>
      </c>
      <c r="H114" s="98">
        <v>0</v>
      </c>
      <c r="I114" s="98">
        <v>0</v>
      </c>
      <c r="J114" s="100">
        <v>0</v>
      </c>
      <c r="K114" s="98">
        <f>SUM(Table323[[#This Row],[Single Family ]:[&gt;4 Units ]])</f>
        <v>0</v>
      </c>
      <c r="L114" s="99">
        <v>0</v>
      </c>
      <c r="M114" s="99">
        <v>0</v>
      </c>
      <c r="N114" s="99">
        <v>0</v>
      </c>
      <c r="O114" s="47">
        <v>0</v>
      </c>
    </row>
    <row r="115" spans="1:15">
      <c r="A115" s="80" t="s">
        <v>128</v>
      </c>
      <c r="B115" s="81" t="s">
        <v>112</v>
      </c>
      <c r="C115" s="45" t="s">
        <v>60</v>
      </c>
      <c r="D115" s="46">
        <v>172.09200000000001</v>
      </c>
      <c r="E115" s="46">
        <v>0</v>
      </c>
      <c r="F115" s="98">
        <f>Table323[[#This Row],[Single Family]]+Table323[[#This Row],[2-4 Units]]+Table323[[#This Row],[&gt;4 Units]]</f>
        <v>0</v>
      </c>
      <c r="G115" s="98">
        <v>0</v>
      </c>
      <c r="H115" s="98">
        <v>0</v>
      </c>
      <c r="I115" s="98">
        <v>0</v>
      </c>
      <c r="J115" s="100">
        <v>0</v>
      </c>
      <c r="K115" s="98">
        <f>SUM(Table323[[#This Row],[Single Family ]:[&gt;4 Units ]])</f>
        <v>0</v>
      </c>
      <c r="L115" s="99">
        <v>0</v>
      </c>
      <c r="M115" s="99">
        <v>0</v>
      </c>
      <c r="N115" s="99">
        <v>0</v>
      </c>
      <c r="O115" s="47">
        <v>0</v>
      </c>
    </row>
    <row r="116" spans="1:15">
      <c r="A116" s="80" t="s">
        <v>128</v>
      </c>
      <c r="B116" s="81" t="s">
        <v>124</v>
      </c>
      <c r="C116" s="45" t="s">
        <v>60</v>
      </c>
      <c r="D116" s="46">
        <v>99747.384000000005</v>
      </c>
      <c r="E116" s="46">
        <v>68611.09</v>
      </c>
      <c r="F116" s="98">
        <f>Table323[[#This Row],[Single Family]]+Table323[[#This Row],[2-4 Units]]+Table323[[#This Row],[&gt;4 Units]]</f>
        <v>34</v>
      </c>
      <c r="G116" s="98">
        <v>34</v>
      </c>
      <c r="H116" s="98">
        <v>0</v>
      </c>
      <c r="I116" s="98">
        <v>0</v>
      </c>
      <c r="J116" s="100">
        <v>50357.21</v>
      </c>
      <c r="K116" s="98">
        <f>SUM(Table323[[#This Row],[Single Family ]:[&gt;4 Units ]])</f>
        <v>5</v>
      </c>
      <c r="L116" s="99">
        <v>5</v>
      </c>
      <c r="M116" s="99">
        <v>0</v>
      </c>
      <c r="N116" s="99">
        <v>0</v>
      </c>
      <c r="O116" s="47">
        <v>18253.88</v>
      </c>
    </row>
    <row r="117" spans="1:15">
      <c r="A117" s="80" t="s">
        <v>129</v>
      </c>
      <c r="B117" s="81" t="s">
        <v>135</v>
      </c>
      <c r="C117" s="45" t="s">
        <v>60</v>
      </c>
      <c r="D117" s="46">
        <v>55.295999999999999</v>
      </c>
      <c r="E117" s="46">
        <v>0</v>
      </c>
      <c r="F117" s="98">
        <f>Table323[[#This Row],[Single Family]]+Table323[[#This Row],[2-4 Units]]+Table323[[#This Row],[&gt;4 Units]]</f>
        <v>0</v>
      </c>
      <c r="G117" s="98">
        <v>0</v>
      </c>
      <c r="H117" s="98">
        <v>0</v>
      </c>
      <c r="I117" s="98">
        <v>0</v>
      </c>
      <c r="J117" s="100">
        <v>0</v>
      </c>
      <c r="K117" s="98">
        <f>SUM(Table323[[#This Row],[Single Family ]:[&gt;4 Units ]])</f>
        <v>0</v>
      </c>
      <c r="L117" s="99">
        <v>0</v>
      </c>
      <c r="M117" s="99">
        <v>0</v>
      </c>
      <c r="N117" s="99">
        <v>0</v>
      </c>
      <c r="O117" s="47">
        <v>0</v>
      </c>
    </row>
    <row r="118" spans="1:15">
      <c r="A118" s="80" t="s">
        <v>129</v>
      </c>
      <c r="B118" s="81" t="s">
        <v>124</v>
      </c>
      <c r="C118" s="45" t="s">
        <v>60</v>
      </c>
      <c r="D118" s="46">
        <v>83931.114000000001</v>
      </c>
      <c r="E118" s="46">
        <v>70347.740000000005</v>
      </c>
      <c r="F118" s="98">
        <f>Table323[[#This Row],[Single Family]]+Table323[[#This Row],[2-4 Units]]+Table323[[#This Row],[&gt;4 Units]]</f>
        <v>34</v>
      </c>
      <c r="G118" s="98">
        <v>34</v>
      </c>
      <c r="H118" s="98">
        <v>0</v>
      </c>
      <c r="I118" s="98">
        <v>0</v>
      </c>
      <c r="J118" s="100">
        <v>67696.22</v>
      </c>
      <c r="K118" s="98">
        <f>SUM(Table323[[#This Row],[Single Family ]:[&gt;4 Units ]])</f>
        <v>2</v>
      </c>
      <c r="L118" s="99">
        <v>1</v>
      </c>
      <c r="M118" s="99">
        <v>0</v>
      </c>
      <c r="N118" s="99">
        <v>1</v>
      </c>
      <c r="O118" s="47">
        <v>2651.52</v>
      </c>
    </row>
    <row r="119" spans="1:15">
      <c r="A119" s="80" t="s">
        <v>130</v>
      </c>
      <c r="B119" s="81" t="s">
        <v>73</v>
      </c>
      <c r="C119" s="45" t="s">
        <v>60</v>
      </c>
      <c r="D119" s="46">
        <v>0</v>
      </c>
      <c r="E119" s="46">
        <v>0</v>
      </c>
      <c r="F119" s="98">
        <f>Table323[[#This Row],[Single Family]]+Table323[[#This Row],[2-4 Units]]+Table323[[#This Row],[&gt;4 Units]]</f>
        <v>0</v>
      </c>
      <c r="G119" s="98">
        <v>0</v>
      </c>
      <c r="H119" s="98">
        <v>0</v>
      </c>
      <c r="I119" s="98">
        <v>0</v>
      </c>
      <c r="J119" s="100">
        <v>0</v>
      </c>
      <c r="K119" s="98">
        <f>SUM(Table323[[#This Row],[Single Family ]:[&gt;4 Units ]])</f>
        <v>0</v>
      </c>
      <c r="L119" s="99">
        <v>0</v>
      </c>
      <c r="M119" s="99">
        <v>0</v>
      </c>
      <c r="N119" s="99">
        <v>0</v>
      </c>
      <c r="O119" s="47">
        <v>0</v>
      </c>
    </row>
    <row r="120" spans="1:15">
      <c r="A120" s="80" t="s">
        <v>130</v>
      </c>
      <c r="B120" s="81" t="s">
        <v>135</v>
      </c>
      <c r="C120" s="45" t="s">
        <v>60</v>
      </c>
      <c r="D120" s="46">
        <v>438.22199999999998</v>
      </c>
      <c r="E120" s="46">
        <v>0</v>
      </c>
      <c r="F120" s="98">
        <f>Table323[[#This Row],[Single Family]]+Table323[[#This Row],[2-4 Units]]+Table323[[#This Row],[&gt;4 Units]]</f>
        <v>0</v>
      </c>
      <c r="G120" s="98">
        <v>0</v>
      </c>
      <c r="H120" s="98">
        <v>0</v>
      </c>
      <c r="I120" s="98">
        <v>0</v>
      </c>
      <c r="J120" s="100">
        <v>0</v>
      </c>
      <c r="K120" s="98">
        <f>SUM(Table323[[#This Row],[Single Family ]:[&gt;4 Units ]])</f>
        <v>0</v>
      </c>
      <c r="L120" s="99">
        <v>0</v>
      </c>
      <c r="M120" s="99">
        <v>0</v>
      </c>
      <c r="N120" s="99">
        <v>0</v>
      </c>
      <c r="O120" s="47">
        <v>0</v>
      </c>
    </row>
    <row r="121" spans="1:15">
      <c r="A121" s="80" t="s">
        <v>130</v>
      </c>
      <c r="B121" s="81" t="s">
        <v>124</v>
      </c>
      <c r="C121" s="45" t="s">
        <v>60</v>
      </c>
      <c r="D121" s="46">
        <v>124043.712</v>
      </c>
      <c r="E121" s="46">
        <v>110890.24000000001</v>
      </c>
      <c r="F121" s="98">
        <f>Table323[[#This Row],[Single Family]]+Table323[[#This Row],[2-4 Units]]+Table323[[#This Row],[&gt;4 Units]]</f>
        <v>61</v>
      </c>
      <c r="G121" s="98">
        <v>61</v>
      </c>
      <c r="H121" s="98">
        <v>0</v>
      </c>
      <c r="I121" s="98">
        <v>0</v>
      </c>
      <c r="J121" s="100">
        <v>108578.42</v>
      </c>
      <c r="K121" s="98">
        <f>SUM(Table323[[#This Row],[Single Family ]:[&gt;4 Units ]])</f>
        <v>2</v>
      </c>
      <c r="L121" s="99">
        <v>2</v>
      </c>
      <c r="M121" s="99">
        <v>0</v>
      </c>
      <c r="N121" s="99">
        <v>0</v>
      </c>
      <c r="O121" s="47">
        <v>2311.8200000000002</v>
      </c>
    </row>
    <row r="122" spans="1:15">
      <c r="A122" s="80" t="s">
        <v>252</v>
      </c>
      <c r="B122" s="81" t="s">
        <v>124</v>
      </c>
      <c r="C122" s="45" t="s">
        <v>60</v>
      </c>
      <c r="D122" s="46">
        <v>372.82799999999997</v>
      </c>
      <c r="E122" s="46">
        <v>210.15</v>
      </c>
      <c r="F122" s="98">
        <f>Table323[[#This Row],[Single Family]]+Table323[[#This Row],[2-4 Units]]+Table323[[#This Row],[&gt;4 Units]]</f>
        <v>1</v>
      </c>
      <c r="G122" s="98">
        <v>1</v>
      </c>
      <c r="H122" s="98">
        <v>0</v>
      </c>
      <c r="I122" s="98">
        <v>0</v>
      </c>
      <c r="J122" s="100">
        <v>210.15</v>
      </c>
      <c r="K122" s="98">
        <f>SUM(Table323[[#This Row],[Single Family ]:[&gt;4 Units ]])</f>
        <v>0</v>
      </c>
      <c r="L122" s="99">
        <v>0</v>
      </c>
      <c r="M122" s="99">
        <v>0</v>
      </c>
      <c r="N122" s="99">
        <v>0</v>
      </c>
      <c r="O122" s="47">
        <v>0</v>
      </c>
    </row>
    <row r="123" spans="1:15">
      <c r="A123" s="80" t="s">
        <v>253</v>
      </c>
      <c r="B123" s="81" t="s">
        <v>135</v>
      </c>
      <c r="C123" s="45" t="s">
        <v>60</v>
      </c>
      <c r="D123" s="46">
        <v>199.94399999999999</v>
      </c>
      <c r="E123" s="46">
        <v>0</v>
      </c>
      <c r="F123" s="98">
        <f>Table323[[#This Row],[Single Family]]+Table323[[#This Row],[2-4 Units]]+Table323[[#This Row],[&gt;4 Units]]</f>
        <v>0</v>
      </c>
      <c r="G123" s="98">
        <v>0</v>
      </c>
      <c r="H123" s="98">
        <v>0</v>
      </c>
      <c r="I123" s="98">
        <v>0</v>
      </c>
      <c r="J123" s="100">
        <v>0</v>
      </c>
      <c r="K123" s="98">
        <f>SUM(Table323[[#This Row],[Single Family ]:[&gt;4 Units ]])</f>
        <v>0</v>
      </c>
      <c r="L123" s="99">
        <v>0</v>
      </c>
      <c r="M123" s="99">
        <v>0</v>
      </c>
      <c r="N123" s="99">
        <v>0</v>
      </c>
      <c r="O123" s="47">
        <v>0</v>
      </c>
    </row>
    <row r="124" spans="1:15">
      <c r="A124" s="80" t="s">
        <v>253</v>
      </c>
      <c r="B124" s="81" t="s">
        <v>124</v>
      </c>
      <c r="C124" s="45" t="s">
        <v>60</v>
      </c>
      <c r="D124" s="46">
        <v>497.928</v>
      </c>
      <c r="E124" s="46">
        <v>0</v>
      </c>
      <c r="F124" s="98">
        <f>Table323[[#This Row],[Single Family]]+Table323[[#This Row],[2-4 Units]]+Table323[[#This Row],[&gt;4 Units]]</f>
        <v>0</v>
      </c>
      <c r="G124" s="98">
        <v>0</v>
      </c>
      <c r="H124" s="98">
        <v>0</v>
      </c>
      <c r="I124" s="98">
        <v>0</v>
      </c>
      <c r="J124" s="100">
        <v>0</v>
      </c>
      <c r="K124" s="98">
        <f>SUM(Table323[[#This Row],[Single Family ]:[&gt;4 Units ]])</f>
        <v>0</v>
      </c>
      <c r="L124" s="99">
        <v>0</v>
      </c>
      <c r="M124" s="99">
        <v>0</v>
      </c>
      <c r="N124" s="99">
        <v>0</v>
      </c>
      <c r="O124" s="47">
        <v>0</v>
      </c>
    </row>
    <row r="125" spans="1:15">
      <c r="A125" s="80" t="s">
        <v>131</v>
      </c>
      <c r="B125" s="81" t="s">
        <v>132</v>
      </c>
      <c r="C125" s="45" t="s">
        <v>60</v>
      </c>
      <c r="D125" s="46">
        <v>120851.802</v>
      </c>
      <c r="E125" s="46">
        <v>72700.210000000006</v>
      </c>
      <c r="F125" s="98">
        <f>Table323[[#This Row],[Single Family]]+Table323[[#This Row],[2-4 Units]]+Table323[[#This Row],[&gt;4 Units]]</f>
        <v>42</v>
      </c>
      <c r="G125" s="98">
        <v>42</v>
      </c>
      <c r="H125" s="98">
        <v>0</v>
      </c>
      <c r="I125" s="98">
        <v>0</v>
      </c>
      <c r="J125" s="100">
        <v>72700.210000000006</v>
      </c>
      <c r="K125" s="98">
        <f>SUM(Table323[[#This Row],[Single Family ]:[&gt;4 Units ]])</f>
        <v>0</v>
      </c>
      <c r="L125" s="99">
        <v>0</v>
      </c>
      <c r="M125" s="99">
        <v>0</v>
      </c>
      <c r="N125" s="99">
        <v>0</v>
      </c>
      <c r="O125" s="47">
        <v>0</v>
      </c>
    </row>
    <row r="126" spans="1:15">
      <c r="A126" s="80" t="s">
        <v>131</v>
      </c>
      <c r="B126" s="81" t="s">
        <v>59</v>
      </c>
      <c r="C126" s="45" t="s">
        <v>60</v>
      </c>
      <c r="D126" s="46">
        <v>98.603999999999999</v>
      </c>
      <c r="E126" s="46">
        <v>0</v>
      </c>
      <c r="F126" s="98">
        <f>Table323[[#This Row],[Single Family]]+Table323[[#This Row],[2-4 Units]]+Table323[[#This Row],[&gt;4 Units]]</f>
        <v>0</v>
      </c>
      <c r="G126" s="98">
        <v>0</v>
      </c>
      <c r="H126" s="98">
        <v>0</v>
      </c>
      <c r="I126" s="98">
        <v>0</v>
      </c>
      <c r="J126" s="100">
        <v>0</v>
      </c>
      <c r="K126" s="98">
        <f>SUM(Table323[[#This Row],[Single Family ]:[&gt;4 Units ]])</f>
        <v>0</v>
      </c>
      <c r="L126" s="99">
        <v>0</v>
      </c>
      <c r="M126" s="99">
        <v>0</v>
      </c>
      <c r="N126" s="99">
        <v>0</v>
      </c>
      <c r="O126" s="47">
        <v>0</v>
      </c>
    </row>
    <row r="127" spans="1:15">
      <c r="A127" s="80" t="s">
        <v>131</v>
      </c>
      <c r="B127" s="81" t="s">
        <v>124</v>
      </c>
      <c r="C127" s="45" t="s">
        <v>60</v>
      </c>
      <c r="D127" s="46">
        <v>418.24200000000002</v>
      </c>
      <c r="E127" s="46">
        <v>0</v>
      </c>
      <c r="F127" s="98">
        <f>Table323[[#This Row],[Single Family]]+Table323[[#This Row],[2-4 Units]]+Table323[[#This Row],[&gt;4 Units]]</f>
        <v>0</v>
      </c>
      <c r="G127" s="98">
        <v>0</v>
      </c>
      <c r="H127" s="98">
        <v>0</v>
      </c>
      <c r="I127" s="98">
        <v>0</v>
      </c>
      <c r="J127" s="100">
        <v>0</v>
      </c>
      <c r="K127" s="98">
        <f>SUM(Table323[[#This Row],[Single Family ]:[&gt;4 Units ]])</f>
        <v>0</v>
      </c>
      <c r="L127" s="99">
        <v>0</v>
      </c>
      <c r="M127" s="99">
        <v>0</v>
      </c>
      <c r="N127" s="99">
        <v>0</v>
      </c>
      <c r="O127" s="47">
        <v>0</v>
      </c>
    </row>
    <row r="128" spans="1:15">
      <c r="A128" s="80" t="s">
        <v>133</v>
      </c>
      <c r="B128" s="81" t="s">
        <v>132</v>
      </c>
      <c r="C128" s="45" t="s">
        <v>60</v>
      </c>
      <c r="D128" s="46">
        <v>109411.338</v>
      </c>
      <c r="E128" s="46">
        <v>111749.21</v>
      </c>
      <c r="F128" s="98">
        <f>Table323[[#This Row],[Single Family]]+Table323[[#This Row],[2-4 Units]]+Table323[[#This Row],[&gt;4 Units]]</f>
        <v>32</v>
      </c>
      <c r="G128" s="98">
        <v>32</v>
      </c>
      <c r="H128" s="98">
        <v>0</v>
      </c>
      <c r="I128" s="98">
        <v>0</v>
      </c>
      <c r="J128" s="100">
        <v>96372.67</v>
      </c>
      <c r="K128" s="98">
        <f>SUM(Table323[[#This Row],[Single Family ]:[&gt;4 Units ]])</f>
        <v>3</v>
      </c>
      <c r="L128" s="99">
        <v>3</v>
      </c>
      <c r="M128" s="99">
        <v>0</v>
      </c>
      <c r="N128" s="99">
        <v>0</v>
      </c>
      <c r="O128" s="47">
        <v>15376.54</v>
      </c>
    </row>
    <row r="129" spans="1:15">
      <c r="A129" s="80" t="s">
        <v>133</v>
      </c>
      <c r="B129" s="81" t="s">
        <v>124</v>
      </c>
      <c r="C129" s="45" t="s">
        <v>60</v>
      </c>
      <c r="D129" s="46">
        <v>103.032</v>
      </c>
      <c r="E129" s="46">
        <v>0</v>
      </c>
      <c r="F129" s="98">
        <f>Table323[[#This Row],[Single Family]]+Table323[[#This Row],[2-4 Units]]+Table323[[#This Row],[&gt;4 Units]]</f>
        <v>0</v>
      </c>
      <c r="G129" s="98">
        <v>0</v>
      </c>
      <c r="H129" s="98">
        <v>0</v>
      </c>
      <c r="I129" s="98">
        <v>0</v>
      </c>
      <c r="J129" s="100">
        <v>0</v>
      </c>
      <c r="K129" s="98">
        <f>SUM(Table323[[#This Row],[Single Family ]:[&gt;4 Units ]])</f>
        <v>0</v>
      </c>
      <c r="L129" s="99">
        <v>0</v>
      </c>
      <c r="M129" s="99">
        <v>0</v>
      </c>
      <c r="N129" s="99">
        <v>0</v>
      </c>
      <c r="O129" s="47">
        <v>0</v>
      </c>
    </row>
    <row r="130" spans="1:15">
      <c r="A130" s="80" t="s">
        <v>134</v>
      </c>
      <c r="B130" s="81" t="s">
        <v>135</v>
      </c>
      <c r="C130" s="45" t="s">
        <v>60</v>
      </c>
      <c r="D130" s="46">
        <v>63734.724000000002</v>
      </c>
      <c r="E130" s="46">
        <v>981.14</v>
      </c>
      <c r="F130" s="98">
        <f>Table323[[#This Row],[Single Family]]+Table323[[#This Row],[2-4 Units]]+Table323[[#This Row],[&gt;4 Units]]</f>
        <v>2</v>
      </c>
      <c r="G130" s="98">
        <v>1</v>
      </c>
      <c r="H130" s="98">
        <v>1</v>
      </c>
      <c r="I130" s="98">
        <v>0</v>
      </c>
      <c r="J130" s="100">
        <v>981.14</v>
      </c>
      <c r="K130" s="98">
        <f>SUM(Table323[[#This Row],[Single Family ]:[&gt;4 Units ]])</f>
        <v>0</v>
      </c>
      <c r="L130" s="99">
        <v>0</v>
      </c>
      <c r="M130" s="99">
        <v>0</v>
      </c>
      <c r="N130" s="99">
        <v>0</v>
      </c>
      <c r="O130" s="47">
        <v>0</v>
      </c>
    </row>
    <row r="131" spans="1:15">
      <c r="A131" s="80" t="s">
        <v>136</v>
      </c>
      <c r="B131" s="81" t="s">
        <v>135</v>
      </c>
      <c r="C131" s="45" t="s">
        <v>60</v>
      </c>
      <c r="D131" s="46">
        <v>108415.89599999999</v>
      </c>
      <c r="E131" s="46">
        <v>36322.49</v>
      </c>
      <c r="F131" s="98">
        <f>Table323[[#This Row],[Single Family]]+Table323[[#This Row],[2-4 Units]]+Table323[[#This Row],[&gt;4 Units]]</f>
        <v>24</v>
      </c>
      <c r="G131" s="98">
        <v>24</v>
      </c>
      <c r="H131" s="98">
        <v>0</v>
      </c>
      <c r="I131" s="98">
        <v>0</v>
      </c>
      <c r="J131" s="100">
        <v>17285.66</v>
      </c>
      <c r="K131" s="98">
        <f>SUM(Table323[[#This Row],[Single Family ]:[&gt;4 Units ]])</f>
        <v>6</v>
      </c>
      <c r="L131" s="99">
        <v>5</v>
      </c>
      <c r="M131" s="99">
        <v>1</v>
      </c>
      <c r="N131" s="99">
        <v>0</v>
      </c>
      <c r="O131" s="47">
        <v>19036.830000000002</v>
      </c>
    </row>
    <row r="132" spans="1:15">
      <c r="A132" s="80" t="s">
        <v>137</v>
      </c>
      <c r="B132" s="81" t="s">
        <v>135</v>
      </c>
      <c r="C132" s="45" t="s">
        <v>60</v>
      </c>
      <c r="D132" s="46">
        <v>105039.588</v>
      </c>
      <c r="E132" s="46">
        <v>168470.53</v>
      </c>
      <c r="F132" s="98">
        <f>Table323[[#This Row],[Single Family]]+Table323[[#This Row],[2-4 Units]]+Table323[[#This Row],[&gt;4 Units]]</f>
        <v>25</v>
      </c>
      <c r="G132" s="98">
        <v>24</v>
      </c>
      <c r="H132" s="98">
        <v>1</v>
      </c>
      <c r="I132" s="98">
        <v>0</v>
      </c>
      <c r="J132" s="100">
        <v>151196.59</v>
      </c>
      <c r="K132" s="98">
        <f>SUM(Table323[[#This Row],[Single Family ]:[&gt;4 Units ]])</f>
        <v>6</v>
      </c>
      <c r="L132" s="99">
        <v>6</v>
      </c>
      <c r="M132" s="99">
        <v>0</v>
      </c>
      <c r="N132" s="99">
        <v>0</v>
      </c>
      <c r="O132" s="47">
        <v>17273.939999999999</v>
      </c>
    </row>
    <row r="133" spans="1:15">
      <c r="A133" s="80" t="s">
        <v>137</v>
      </c>
      <c r="B133" s="81" t="s">
        <v>112</v>
      </c>
      <c r="C133" s="45" t="s">
        <v>60</v>
      </c>
      <c r="D133" s="46">
        <v>142.494</v>
      </c>
      <c r="E133" s="46">
        <v>0</v>
      </c>
      <c r="F133" s="98">
        <f>Table323[[#This Row],[Single Family]]+Table323[[#This Row],[2-4 Units]]+Table323[[#This Row],[&gt;4 Units]]</f>
        <v>0</v>
      </c>
      <c r="G133" s="98">
        <v>0</v>
      </c>
      <c r="H133" s="98">
        <v>0</v>
      </c>
      <c r="I133" s="98">
        <v>0</v>
      </c>
      <c r="J133" s="100">
        <v>0</v>
      </c>
      <c r="K133" s="98">
        <f>SUM(Table323[[#This Row],[Single Family ]:[&gt;4 Units ]])</f>
        <v>0</v>
      </c>
      <c r="L133" s="99">
        <v>0</v>
      </c>
      <c r="M133" s="99">
        <v>0</v>
      </c>
      <c r="N133" s="99">
        <v>0</v>
      </c>
      <c r="O133" s="47">
        <v>0</v>
      </c>
    </row>
    <row r="134" spans="1:15">
      <c r="A134" s="80" t="s">
        <v>138</v>
      </c>
      <c r="B134" s="81" t="s">
        <v>135</v>
      </c>
      <c r="C134" s="45" t="s">
        <v>60</v>
      </c>
      <c r="D134" s="46">
        <v>133157.68799999999</v>
      </c>
      <c r="E134" s="46">
        <v>25729.97</v>
      </c>
      <c r="F134" s="98">
        <f>Table323[[#This Row],[Single Family]]+Table323[[#This Row],[2-4 Units]]+Table323[[#This Row],[&gt;4 Units]]</f>
        <v>35</v>
      </c>
      <c r="G134" s="98">
        <v>31</v>
      </c>
      <c r="H134" s="98">
        <v>4</v>
      </c>
      <c r="I134" s="98">
        <v>0</v>
      </c>
      <c r="J134" s="100">
        <v>23917.34</v>
      </c>
      <c r="K134" s="98">
        <f>SUM(Table323[[#This Row],[Single Family ]:[&gt;4 Units ]])</f>
        <v>10</v>
      </c>
      <c r="L134" s="99">
        <v>5</v>
      </c>
      <c r="M134" s="99">
        <v>5</v>
      </c>
      <c r="N134" s="99">
        <v>0</v>
      </c>
      <c r="O134" s="47">
        <v>1812.63</v>
      </c>
    </row>
    <row r="135" spans="1:15">
      <c r="A135" s="80" t="s">
        <v>139</v>
      </c>
      <c r="B135" s="81" t="s">
        <v>135</v>
      </c>
      <c r="C135" s="45" t="s">
        <v>60</v>
      </c>
      <c r="D135" s="46">
        <v>73671.558000000005</v>
      </c>
      <c r="E135" s="46">
        <v>48145.63</v>
      </c>
      <c r="F135" s="98">
        <f>Table323[[#This Row],[Single Family]]+Table323[[#This Row],[2-4 Units]]+Table323[[#This Row],[&gt;4 Units]]</f>
        <v>9</v>
      </c>
      <c r="G135" s="98">
        <v>9</v>
      </c>
      <c r="H135" s="98">
        <v>0</v>
      </c>
      <c r="I135" s="98">
        <v>0</v>
      </c>
      <c r="J135" s="100">
        <v>15376.85</v>
      </c>
      <c r="K135" s="98">
        <f>SUM(Table323[[#This Row],[Single Family ]:[&gt;4 Units ]])</f>
        <v>4</v>
      </c>
      <c r="L135" s="99">
        <v>4</v>
      </c>
      <c r="M135" s="99">
        <v>0</v>
      </c>
      <c r="N135" s="99">
        <v>0</v>
      </c>
      <c r="O135" s="47">
        <v>32768.78</v>
      </c>
    </row>
    <row r="136" spans="1:15">
      <c r="A136" s="80" t="s">
        <v>139</v>
      </c>
      <c r="B136" s="81" t="s">
        <v>112</v>
      </c>
      <c r="C136" s="45" t="s">
        <v>60</v>
      </c>
      <c r="D136" s="46">
        <v>104.736</v>
      </c>
      <c r="E136" s="46">
        <v>0</v>
      </c>
      <c r="F136" s="98">
        <f>Table323[[#This Row],[Single Family]]+Table323[[#This Row],[2-4 Units]]+Table323[[#This Row],[&gt;4 Units]]</f>
        <v>0</v>
      </c>
      <c r="G136" s="98">
        <v>0</v>
      </c>
      <c r="H136" s="98">
        <v>0</v>
      </c>
      <c r="I136" s="98">
        <v>0</v>
      </c>
      <c r="J136" s="100">
        <v>0</v>
      </c>
      <c r="K136" s="98">
        <f>SUM(Table323[[#This Row],[Single Family ]:[&gt;4 Units ]])</f>
        <v>0</v>
      </c>
      <c r="L136" s="99">
        <v>0</v>
      </c>
      <c r="M136" s="99">
        <v>0</v>
      </c>
      <c r="N136" s="99">
        <v>0</v>
      </c>
      <c r="O136" s="47">
        <v>0</v>
      </c>
    </row>
    <row r="137" spans="1:15">
      <c r="A137" s="80" t="s">
        <v>139</v>
      </c>
      <c r="B137" s="81" t="s">
        <v>124</v>
      </c>
      <c r="C137" s="45" t="s">
        <v>60</v>
      </c>
      <c r="D137" s="46">
        <v>159.126</v>
      </c>
      <c r="E137" s="46">
        <v>0</v>
      </c>
      <c r="F137" s="98">
        <f>Table323[[#This Row],[Single Family]]+Table323[[#This Row],[2-4 Units]]+Table323[[#This Row],[&gt;4 Units]]</f>
        <v>0</v>
      </c>
      <c r="G137" s="98">
        <v>0</v>
      </c>
      <c r="H137" s="98">
        <v>0</v>
      </c>
      <c r="I137" s="98">
        <v>0</v>
      </c>
      <c r="J137" s="100">
        <v>0</v>
      </c>
      <c r="K137" s="98">
        <f>SUM(Table323[[#This Row],[Single Family ]:[&gt;4 Units ]])</f>
        <v>0</v>
      </c>
      <c r="L137" s="99">
        <v>0</v>
      </c>
      <c r="M137" s="99">
        <v>0</v>
      </c>
      <c r="N137" s="99">
        <v>0</v>
      </c>
      <c r="O137" s="47">
        <v>0</v>
      </c>
    </row>
    <row r="138" spans="1:15">
      <c r="A138" s="80" t="s">
        <v>254</v>
      </c>
      <c r="B138" s="81" t="s">
        <v>135</v>
      </c>
      <c r="C138" s="45" t="s">
        <v>60</v>
      </c>
      <c r="D138" s="46">
        <v>108326.124</v>
      </c>
      <c r="E138" s="46">
        <v>144112.89000000001</v>
      </c>
      <c r="F138" s="98">
        <f>Table323[[#This Row],[Single Family]]+Table323[[#This Row],[2-4 Units]]+Table323[[#This Row],[&gt;4 Units]]</f>
        <v>46</v>
      </c>
      <c r="G138" s="98">
        <v>46</v>
      </c>
      <c r="H138" s="98">
        <v>0</v>
      </c>
      <c r="I138" s="98">
        <v>0</v>
      </c>
      <c r="J138" s="100">
        <v>87356.72</v>
      </c>
      <c r="K138" s="98">
        <f>SUM(Table323[[#This Row],[Single Family ]:[&gt;4 Units ]])</f>
        <v>7</v>
      </c>
      <c r="L138" s="99">
        <v>7</v>
      </c>
      <c r="M138" s="99">
        <v>0</v>
      </c>
      <c r="N138" s="99">
        <v>0</v>
      </c>
      <c r="O138" s="47">
        <v>56756.17</v>
      </c>
    </row>
    <row r="139" spans="1:15">
      <c r="A139" s="80" t="s">
        <v>140</v>
      </c>
      <c r="B139" s="81" t="s">
        <v>132</v>
      </c>
      <c r="C139" s="45" t="s">
        <v>60</v>
      </c>
      <c r="D139" s="46">
        <v>27.815999999999999</v>
      </c>
      <c r="E139" s="46">
        <v>0</v>
      </c>
      <c r="F139" s="98">
        <f>Table323[[#This Row],[Single Family]]+Table323[[#This Row],[2-4 Units]]+Table323[[#This Row],[&gt;4 Units]]</f>
        <v>0</v>
      </c>
      <c r="G139" s="98">
        <v>0</v>
      </c>
      <c r="H139" s="98">
        <v>0</v>
      </c>
      <c r="I139" s="98">
        <v>0</v>
      </c>
      <c r="J139" s="100">
        <v>0</v>
      </c>
      <c r="K139" s="98">
        <f>SUM(Table323[[#This Row],[Single Family ]:[&gt;4 Units ]])</f>
        <v>0</v>
      </c>
      <c r="L139" s="99">
        <v>0</v>
      </c>
      <c r="M139" s="99">
        <v>0</v>
      </c>
      <c r="N139" s="99">
        <v>0</v>
      </c>
      <c r="O139" s="47">
        <v>0</v>
      </c>
    </row>
    <row r="140" spans="1:15">
      <c r="A140" s="80" t="s">
        <v>140</v>
      </c>
      <c r="B140" s="81" t="s">
        <v>135</v>
      </c>
      <c r="C140" s="45" t="s">
        <v>60</v>
      </c>
      <c r="D140" s="46">
        <v>134129.766</v>
      </c>
      <c r="E140" s="46">
        <v>95387.97</v>
      </c>
      <c r="F140" s="98">
        <f>Table323[[#This Row],[Single Family]]+Table323[[#This Row],[2-4 Units]]+Table323[[#This Row],[&gt;4 Units]]</f>
        <v>43</v>
      </c>
      <c r="G140" s="98">
        <v>43</v>
      </c>
      <c r="H140" s="98">
        <v>0</v>
      </c>
      <c r="I140" s="98">
        <v>0</v>
      </c>
      <c r="J140" s="100">
        <v>67962.7</v>
      </c>
      <c r="K140" s="98">
        <f>SUM(Table323[[#This Row],[Single Family ]:[&gt;4 Units ]])</f>
        <v>4</v>
      </c>
      <c r="L140" s="99">
        <v>4</v>
      </c>
      <c r="M140" s="99">
        <v>0</v>
      </c>
      <c r="N140" s="99">
        <v>0</v>
      </c>
      <c r="O140" s="47">
        <v>27425.27</v>
      </c>
    </row>
    <row r="141" spans="1:15">
      <c r="A141" s="80" t="s">
        <v>140</v>
      </c>
      <c r="B141" s="81" t="s">
        <v>124</v>
      </c>
      <c r="C141" s="45" t="s">
        <v>60</v>
      </c>
      <c r="D141" s="46">
        <v>70.212000000000003</v>
      </c>
      <c r="E141" s="46">
        <v>0</v>
      </c>
      <c r="F141" s="98">
        <f>Table323[[#This Row],[Single Family]]+Table323[[#This Row],[2-4 Units]]+Table323[[#This Row],[&gt;4 Units]]</f>
        <v>0</v>
      </c>
      <c r="G141" s="98">
        <v>0</v>
      </c>
      <c r="H141" s="98">
        <v>0</v>
      </c>
      <c r="I141" s="98">
        <v>0</v>
      </c>
      <c r="J141" s="100">
        <v>0</v>
      </c>
      <c r="K141" s="98">
        <f>SUM(Table323[[#This Row],[Single Family ]:[&gt;4 Units ]])</f>
        <v>0</v>
      </c>
      <c r="L141" s="99">
        <v>0</v>
      </c>
      <c r="M141" s="99">
        <v>0</v>
      </c>
      <c r="N141" s="99">
        <v>0</v>
      </c>
      <c r="O141" s="47">
        <v>0</v>
      </c>
    </row>
    <row r="142" spans="1:15">
      <c r="A142" s="80" t="s">
        <v>141</v>
      </c>
      <c r="B142" s="81" t="s">
        <v>59</v>
      </c>
      <c r="C142" s="45" t="s">
        <v>60</v>
      </c>
      <c r="D142" s="46">
        <v>792.18</v>
      </c>
      <c r="E142" s="46">
        <v>0</v>
      </c>
      <c r="F142" s="98">
        <f>Table323[[#This Row],[Single Family]]+Table323[[#This Row],[2-4 Units]]+Table323[[#This Row],[&gt;4 Units]]</f>
        <v>0</v>
      </c>
      <c r="G142" s="98">
        <v>0</v>
      </c>
      <c r="H142" s="98">
        <v>0</v>
      </c>
      <c r="I142" s="98">
        <v>0</v>
      </c>
      <c r="J142" s="100">
        <v>0</v>
      </c>
      <c r="K142" s="98">
        <f>SUM(Table323[[#This Row],[Single Family ]:[&gt;4 Units ]])</f>
        <v>0</v>
      </c>
      <c r="L142" s="99">
        <v>0</v>
      </c>
      <c r="M142" s="99">
        <v>0</v>
      </c>
      <c r="N142" s="99">
        <v>0</v>
      </c>
      <c r="O142" s="47">
        <v>0</v>
      </c>
    </row>
    <row r="143" spans="1:15">
      <c r="A143" s="80" t="s">
        <v>141</v>
      </c>
      <c r="B143" s="81" t="s">
        <v>135</v>
      </c>
      <c r="C143" s="45" t="s">
        <v>60</v>
      </c>
      <c r="D143" s="46">
        <v>173945.95800000001</v>
      </c>
      <c r="E143" s="46">
        <v>103622.3</v>
      </c>
      <c r="F143" s="98">
        <f>Table323[[#This Row],[Single Family]]+Table323[[#This Row],[2-4 Units]]+Table323[[#This Row],[&gt;4 Units]]</f>
        <v>56</v>
      </c>
      <c r="G143" s="98">
        <v>53</v>
      </c>
      <c r="H143" s="98">
        <v>3</v>
      </c>
      <c r="I143" s="98">
        <v>0</v>
      </c>
      <c r="J143" s="100">
        <v>78410.649999999994</v>
      </c>
      <c r="K143" s="98">
        <f>SUM(Table323[[#This Row],[Single Family ]:[&gt;4 Units ]])</f>
        <v>8</v>
      </c>
      <c r="L143" s="99">
        <v>8</v>
      </c>
      <c r="M143" s="99">
        <v>0</v>
      </c>
      <c r="N143" s="99">
        <v>0</v>
      </c>
      <c r="O143" s="47">
        <v>25211.65</v>
      </c>
    </row>
    <row r="144" spans="1:15">
      <c r="A144" s="80" t="s">
        <v>255</v>
      </c>
      <c r="B144" s="81" t="s">
        <v>132</v>
      </c>
      <c r="C144" s="45" t="s">
        <v>60</v>
      </c>
      <c r="D144" s="46">
        <v>1669.9380000000001</v>
      </c>
      <c r="E144" s="46">
        <v>0</v>
      </c>
      <c r="F144" s="98">
        <f>Table323[[#This Row],[Single Family]]+Table323[[#This Row],[2-4 Units]]+Table323[[#This Row],[&gt;4 Units]]</f>
        <v>0</v>
      </c>
      <c r="G144" s="98">
        <v>0</v>
      </c>
      <c r="H144" s="98">
        <v>0</v>
      </c>
      <c r="I144" s="98">
        <v>0</v>
      </c>
      <c r="J144" s="100">
        <v>0</v>
      </c>
      <c r="K144" s="98">
        <f>SUM(Table323[[#This Row],[Single Family ]:[&gt;4 Units ]])</f>
        <v>0</v>
      </c>
      <c r="L144" s="99">
        <v>0</v>
      </c>
      <c r="M144" s="99">
        <v>0</v>
      </c>
      <c r="N144" s="99">
        <v>0</v>
      </c>
      <c r="O144" s="47">
        <v>0</v>
      </c>
    </row>
    <row r="145" spans="1:15">
      <c r="A145" s="80" t="s">
        <v>142</v>
      </c>
      <c r="B145" s="81" t="s">
        <v>73</v>
      </c>
      <c r="C145" s="45" t="s">
        <v>60</v>
      </c>
      <c r="D145" s="46">
        <v>55128.923999999999</v>
      </c>
      <c r="E145" s="46">
        <v>42152.61</v>
      </c>
      <c r="F145" s="98">
        <f>Table323[[#This Row],[Single Family]]+Table323[[#This Row],[2-4 Units]]+Table323[[#This Row],[&gt;4 Units]]</f>
        <v>7</v>
      </c>
      <c r="G145" s="98">
        <v>4</v>
      </c>
      <c r="H145" s="98">
        <v>3</v>
      </c>
      <c r="I145" s="98">
        <v>0</v>
      </c>
      <c r="J145" s="100">
        <v>1593.92</v>
      </c>
      <c r="K145" s="98">
        <f>SUM(Table323[[#This Row],[Single Family ]:[&gt;4 Units ]])</f>
        <v>17</v>
      </c>
      <c r="L145" s="99">
        <v>4</v>
      </c>
      <c r="M145" s="99">
        <v>12</v>
      </c>
      <c r="N145" s="99">
        <v>1</v>
      </c>
      <c r="O145" s="47">
        <v>40558.69</v>
      </c>
    </row>
    <row r="146" spans="1:15">
      <c r="A146" s="80" t="s">
        <v>143</v>
      </c>
      <c r="B146" s="81" t="s">
        <v>147</v>
      </c>
      <c r="C146" s="45" t="s">
        <v>60</v>
      </c>
      <c r="D146" s="46">
        <v>190.27199999999999</v>
      </c>
      <c r="E146" s="46">
        <v>0</v>
      </c>
      <c r="F146" s="98">
        <f>Table323[[#This Row],[Single Family]]+Table323[[#This Row],[2-4 Units]]+Table323[[#This Row],[&gt;4 Units]]</f>
        <v>0</v>
      </c>
      <c r="G146" s="98">
        <v>0</v>
      </c>
      <c r="H146" s="98">
        <v>0</v>
      </c>
      <c r="I146" s="98">
        <v>0</v>
      </c>
      <c r="J146" s="100">
        <v>0</v>
      </c>
      <c r="K146" s="98">
        <f>SUM(Table323[[#This Row],[Single Family ]:[&gt;4 Units ]])</f>
        <v>0</v>
      </c>
      <c r="L146" s="99">
        <v>0</v>
      </c>
      <c r="M146" s="99">
        <v>0</v>
      </c>
      <c r="N146" s="99">
        <v>0</v>
      </c>
      <c r="O146" s="47">
        <v>0</v>
      </c>
    </row>
    <row r="147" spans="1:15">
      <c r="A147" s="80" t="s">
        <v>143</v>
      </c>
      <c r="B147" s="81" t="s">
        <v>144</v>
      </c>
      <c r="C147" s="45" t="s">
        <v>60</v>
      </c>
      <c r="D147" s="46">
        <v>130344.03599999999</v>
      </c>
      <c r="E147" s="46">
        <v>137033.24</v>
      </c>
      <c r="F147" s="98">
        <f>Table323[[#This Row],[Single Family]]+Table323[[#This Row],[2-4 Units]]+Table323[[#This Row],[&gt;4 Units]]</f>
        <v>40</v>
      </c>
      <c r="G147" s="98">
        <v>37</v>
      </c>
      <c r="H147" s="98">
        <v>3</v>
      </c>
      <c r="I147" s="98">
        <v>0</v>
      </c>
      <c r="J147" s="100">
        <v>46952.53</v>
      </c>
      <c r="K147" s="98">
        <f>SUM(Table323[[#This Row],[Single Family ]:[&gt;4 Units ]])</f>
        <v>20</v>
      </c>
      <c r="L147" s="99">
        <v>17</v>
      </c>
      <c r="M147" s="99">
        <v>3</v>
      </c>
      <c r="N147" s="99">
        <v>0</v>
      </c>
      <c r="O147" s="47">
        <v>90080.71</v>
      </c>
    </row>
    <row r="148" spans="1:15">
      <c r="A148" s="80" t="s">
        <v>143</v>
      </c>
      <c r="B148" s="81" t="s">
        <v>205</v>
      </c>
      <c r="C148" s="45" t="s">
        <v>60</v>
      </c>
      <c r="D148" s="46">
        <v>115.038</v>
      </c>
      <c r="E148" s="46">
        <v>0</v>
      </c>
      <c r="F148" s="98">
        <f>Table323[[#This Row],[Single Family]]+Table323[[#This Row],[2-4 Units]]+Table323[[#This Row],[&gt;4 Units]]</f>
        <v>0</v>
      </c>
      <c r="G148" s="98">
        <v>0</v>
      </c>
      <c r="H148" s="98">
        <v>0</v>
      </c>
      <c r="I148" s="98">
        <v>0</v>
      </c>
      <c r="J148" s="100">
        <v>0</v>
      </c>
      <c r="K148" s="98">
        <f>SUM(Table323[[#This Row],[Single Family ]:[&gt;4 Units ]])</f>
        <v>0</v>
      </c>
      <c r="L148" s="99">
        <v>0</v>
      </c>
      <c r="M148" s="99">
        <v>0</v>
      </c>
      <c r="N148" s="99">
        <v>0</v>
      </c>
      <c r="O148" s="47">
        <v>0</v>
      </c>
    </row>
    <row r="149" spans="1:15">
      <c r="A149" s="80" t="s">
        <v>145</v>
      </c>
      <c r="B149" s="81" t="s">
        <v>147</v>
      </c>
      <c r="C149" s="45" t="s">
        <v>60</v>
      </c>
      <c r="D149" s="46">
        <v>68.238</v>
      </c>
      <c r="E149" s="46">
        <v>0</v>
      </c>
      <c r="F149" s="98">
        <f>Table323[[#This Row],[Single Family]]+Table323[[#This Row],[2-4 Units]]+Table323[[#This Row],[&gt;4 Units]]</f>
        <v>0</v>
      </c>
      <c r="G149" s="98">
        <v>0</v>
      </c>
      <c r="H149" s="98">
        <v>0</v>
      </c>
      <c r="I149" s="98">
        <v>0</v>
      </c>
      <c r="J149" s="100">
        <v>0</v>
      </c>
      <c r="K149" s="98">
        <f>SUM(Table323[[#This Row],[Single Family ]:[&gt;4 Units ]])</f>
        <v>0</v>
      </c>
      <c r="L149" s="99">
        <v>0</v>
      </c>
      <c r="M149" s="99">
        <v>0</v>
      </c>
      <c r="N149" s="99">
        <v>0</v>
      </c>
      <c r="O149" s="47">
        <v>0</v>
      </c>
    </row>
    <row r="150" spans="1:15">
      <c r="A150" s="80" t="s">
        <v>145</v>
      </c>
      <c r="B150" s="81" t="s">
        <v>144</v>
      </c>
      <c r="C150" s="45" t="s">
        <v>60</v>
      </c>
      <c r="D150" s="46">
        <v>115406.004</v>
      </c>
      <c r="E150" s="46">
        <v>43986.76</v>
      </c>
      <c r="F150" s="98">
        <f>Table323[[#This Row],[Single Family]]+Table323[[#This Row],[2-4 Units]]+Table323[[#This Row],[&gt;4 Units]]</f>
        <v>18</v>
      </c>
      <c r="G150" s="98">
        <v>17</v>
      </c>
      <c r="H150" s="98">
        <v>1</v>
      </c>
      <c r="I150" s="98">
        <v>0</v>
      </c>
      <c r="J150" s="100">
        <v>15879.9</v>
      </c>
      <c r="K150" s="98">
        <f>SUM(Table323[[#This Row],[Single Family ]:[&gt;4 Units ]])</f>
        <v>12</v>
      </c>
      <c r="L150" s="99">
        <v>7</v>
      </c>
      <c r="M150" s="99">
        <v>5</v>
      </c>
      <c r="N150" s="99">
        <v>0</v>
      </c>
      <c r="O150" s="47">
        <v>28106.86</v>
      </c>
    </row>
    <row r="151" spans="1:15">
      <c r="A151" s="80" t="s">
        <v>145</v>
      </c>
      <c r="B151" s="81" t="s">
        <v>135</v>
      </c>
      <c r="C151" s="45" t="s">
        <v>60</v>
      </c>
      <c r="D151" s="46">
        <v>0</v>
      </c>
      <c r="E151" s="46">
        <v>0</v>
      </c>
      <c r="F151" s="98">
        <f>Table323[[#This Row],[Single Family]]+Table323[[#This Row],[2-4 Units]]+Table323[[#This Row],[&gt;4 Units]]</f>
        <v>0</v>
      </c>
      <c r="G151" s="98">
        <v>0</v>
      </c>
      <c r="H151" s="98">
        <v>0</v>
      </c>
      <c r="I151" s="98">
        <v>0</v>
      </c>
      <c r="J151" s="100">
        <v>0</v>
      </c>
      <c r="K151" s="98">
        <f>SUM(Table323[[#This Row],[Single Family ]:[&gt;4 Units ]])</f>
        <v>0</v>
      </c>
      <c r="L151" s="99">
        <v>0</v>
      </c>
      <c r="M151" s="99">
        <v>0</v>
      </c>
      <c r="N151" s="99">
        <v>0</v>
      </c>
      <c r="O151" s="47">
        <v>0</v>
      </c>
    </row>
    <row r="152" spans="1:15">
      <c r="A152" s="80" t="s">
        <v>146</v>
      </c>
      <c r="B152" s="81" t="s">
        <v>147</v>
      </c>
      <c r="C152" s="45" t="s">
        <v>60</v>
      </c>
      <c r="D152" s="46">
        <v>84751.932000000001</v>
      </c>
      <c r="E152" s="46">
        <v>85690.07</v>
      </c>
      <c r="F152" s="98">
        <f>Table323[[#This Row],[Single Family]]+Table323[[#This Row],[2-4 Units]]+Table323[[#This Row],[&gt;4 Units]]</f>
        <v>25</v>
      </c>
      <c r="G152" s="98">
        <v>25</v>
      </c>
      <c r="H152" s="98">
        <v>0</v>
      </c>
      <c r="I152" s="98">
        <v>0</v>
      </c>
      <c r="J152" s="100">
        <v>15929.4</v>
      </c>
      <c r="K152" s="98">
        <f>SUM(Table323[[#This Row],[Single Family ]:[&gt;4 Units ]])</f>
        <v>11</v>
      </c>
      <c r="L152" s="99">
        <v>11</v>
      </c>
      <c r="M152" s="99">
        <v>0</v>
      </c>
      <c r="N152" s="99">
        <v>0</v>
      </c>
      <c r="O152" s="47">
        <v>69760.67</v>
      </c>
    </row>
    <row r="153" spans="1:15">
      <c r="A153" s="80" t="s">
        <v>146</v>
      </c>
      <c r="B153" s="81" t="s">
        <v>144</v>
      </c>
      <c r="C153" s="45" t="s">
        <v>60</v>
      </c>
      <c r="D153" s="46">
        <v>754.57799999999997</v>
      </c>
      <c r="E153" s="46">
        <v>750</v>
      </c>
      <c r="F153" s="98">
        <f>Table323[[#This Row],[Single Family]]+Table323[[#This Row],[2-4 Units]]+Table323[[#This Row],[&gt;4 Units]]</f>
        <v>1</v>
      </c>
      <c r="G153" s="98">
        <v>1</v>
      </c>
      <c r="H153" s="98">
        <v>0</v>
      </c>
      <c r="I153" s="98">
        <v>0</v>
      </c>
      <c r="J153" s="100">
        <v>750</v>
      </c>
      <c r="K153" s="98">
        <f>SUM(Table323[[#This Row],[Single Family ]:[&gt;4 Units ]])</f>
        <v>0</v>
      </c>
      <c r="L153" s="99">
        <v>0</v>
      </c>
      <c r="M153" s="99">
        <v>0</v>
      </c>
      <c r="N153" s="99">
        <v>0</v>
      </c>
      <c r="O153" s="47">
        <v>0</v>
      </c>
    </row>
    <row r="154" spans="1:15">
      <c r="A154" s="80" t="s">
        <v>148</v>
      </c>
      <c r="B154" s="81" t="s">
        <v>147</v>
      </c>
      <c r="C154" s="45" t="s">
        <v>60</v>
      </c>
      <c r="D154" s="46">
        <v>102067.50599999999</v>
      </c>
      <c r="E154" s="46">
        <v>23117.22</v>
      </c>
      <c r="F154" s="98">
        <f>Table323[[#This Row],[Single Family]]+Table323[[#This Row],[2-4 Units]]+Table323[[#This Row],[&gt;4 Units]]</f>
        <v>25</v>
      </c>
      <c r="G154" s="98">
        <v>21</v>
      </c>
      <c r="H154" s="98">
        <v>4</v>
      </c>
      <c r="I154" s="98">
        <v>0</v>
      </c>
      <c r="J154" s="100">
        <v>16618.509999999998</v>
      </c>
      <c r="K154" s="98">
        <f>SUM(Table323[[#This Row],[Single Family ]:[&gt;4 Units ]])</f>
        <v>7</v>
      </c>
      <c r="L154" s="99">
        <v>4</v>
      </c>
      <c r="M154" s="99">
        <v>3</v>
      </c>
      <c r="N154" s="99">
        <v>0</v>
      </c>
      <c r="O154" s="47">
        <v>6498.71</v>
      </c>
    </row>
    <row r="155" spans="1:15">
      <c r="A155" s="80" t="s">
        <v>149</v>
      </c>
      <c r="B155" s="81" t="s">
        <v>147</v>
      </c>
      <c r="C155" s="45" t="s">
        <v>76</v>
      </c>
      <c r="D155" s="46">
        <v>86362.728000000003</v>
      </c>
      <c r="E155" s="46">
        <v>39702.25</v>
      </c>
      <c r="F155" s="98">
        <f>Table323[[#This Row],[Single Family]]+Table323[[#This Row],[2-4 Units]]+Table323[[#This Row],[&gt;4 Units]]</f>
        <v>12</v>
      </c>
      <c r="G155" s="98">
        <v>9</v>
      </c>
      <c r="H155" s="98">
        <v>3</v>
      </c>
      <c r="I155" s="98">
        <v>0</v>
      </c>
      <c r="J155" s="100">
        <v>12446.77</v>
      </c>
      <c r="K155" s="98">
        <f>SUM(Table323[[#This Row],[Single Family ]:[&gt;4 Units ]])</f>
        <v>19</v>
      </c>
      <c r="L155" s="99">
        <v>7</v>
      </c>
      <c r="M155" s="99">
        <v>12</v>
      </c>
      <c r="N155" s="99">
        <v>0</v>
      </c>
      <c r="O155" s="47">
        <v>27255.48</v>
      </c>
    </row>
    <row r="156" spans="1:15">
      <c r="A156" s="80" t="s">
        <v>150</v>
      </c>
      <c r="B156" s="81" t="s">
        <v>147</v>
      </c>
      <c r="C156" s="45" t="s">
        <v>60</v>
      </c>
      <c r="D156" s="46">
        <v>61818.137999999999</v>
      </c>
      <c r="E156" s="46">
        <v>80239.509999999995</v>
      </c>
      <c r="F156" s="98">
        <f>Table323[[#This Row],[Single Family]]+Table323[[#This Row],[2-4 Units]]+Table323[[#This Row],[&gt;4 Units]]</f>
        <v>14</v>
      </c>
      <c r="G156" s="98">
        <v>11</v>
      </c>
      <c r="H156" s="98">
        <v>3</v>
      </c>
      <c r="I156" s="98">
        <v>0</v>
      </c>
      <c r="J156" s="100">
        <v>13585.15</v>
      </c>
      <c r="K156" s="98">
        <f>SUM(Table323[[#This Row],[Single Family ]:[&gt;4 Units ]])</f>
        <v>11</v>
      </c>
      <c r="L156" s="99">
        <v>9</v>
      </c>
      <c r="M156" s="99">
        <v>2</v>
      </c>
      <c r="N156" s="99">
        <v>0</v>
      </c>
      <c r="O156" s="47">
        <v>66654.36</v>
      </c>
    </row>
    <row r="157" spans="1:15">
      <c r="A157" s="80" t="s">
        <v>256</v>
      </c>
      <c r="B157" s="81" t="s">
        <v>210</v>
      </c>
      <c r="C157" s="45" t="s">
        <v>60</v>
      </c>
      <c r="D157" s="46">
        <v>298.08600000000001</v>
      </c>
      <c r="E157" s="46">
        <v>186.94</v>
      </c>
      <c r="F157" s="98">
        <f>Table323[[#This Row],[Single Family]]+Table323[[#This Row],[2-4 Units]]+Table323[[#This Row],[&gt;4 Units]]</f>
        <v>1</v>
      </c>
      <c r="G157" s="98">
        <v>1</v>
      </c>
      <c r="H157" s="98">
        <v>0</v>
      </c>
      <c r="I157" s="98">
        <v>0</v>
      </c>
      <c r="J157" s="100">
        <v>186.94</v>
      </c>
      <c r="K157" s="98">
        <f>SUM(Table323[[#This Row],[Single Family ]:[&gt;4 Units ]])</f>
        <v>0</v>
      </c>
      <c r="L157" s="99">
        <v>0</v>
      </c>
      <c r="M157" s="99">
        <v>0</v>
      </c>
      <c r="N157" s="99">
        <v>0</v>
      </c>
      <c r="O157" s="47">
        <v>0</v>
      </c>
    </row>
    <row r="158" spans="1:15">
      <c r="A158" s="80" t="s">
        <v>257</v>
      </c>
      <c r="B158" s="81" t="s">
        <v>147</v>
      </c>
      <c r="C158" s="45" t="s">
        <v>60</v>
      </c>
      <c r="D158" s="46">
        <v>208.33799999999999</v>
      </c>
      <c r="E158" s="46">
        <v>0</v>
      </c>
      <c r="F158" s="98">
        <f>Table323[[#This Row],[Single Family]]+Table323[[#This Row],[2-4 Units]]+Table323[[#This Row],[&gt;4 Units]]</f>
        <v>0</v>
      </c>
      <c r="G158" s="98">
        <v>0</v>
      </c>
      <c r="H158" s="98">
        <v>0</v>
      </c>
      <c r="I158" s="98">
        <v>0</v>
      </c>
      <c r="J158" s="100">
        <v>0</v>
      </c>
      <c r="K158" s="98">
        <f>SUM(Table323[[#This Row],[Single Family ]:[&gt;4 Units ]])</f>
        <v>0</v>
      </c>
      <c r="L158" s="99">
        <v>0</v>
      </c>
      <c r="M158" s="99">
        <v>0</v>
      </c>
      <c r="N158" s="99">
        <v>0</v>
      </c>
      <c r="O158" s="47">
        <v>0</v>
      </c>
    </row>
    <row r="159" spans="1:15">
      <c r="A159" s="80" t="s">
        <v>258</v>
      </c>
      <c r="B159" s="81" t="s">
        <v>147</v>
      </c>
      <c r="C159" s="45" t="s">
        <v>60</v>
      </c>
      <c r="D159" s="46">
        <v>59.915999999999997</v>
      </c>
      <c r="E159" s="46">
        <v>0</v>
      </c>
      <c r="F159" s="98">
        <f>Table323[[#This Row],[Single Family]]+Table323[[#This Row],[2-4 Units]]+Table323[[#This Row],[&gt;4 Units]]</f>
        <v>0</v>
      </c>
      <c r="G159" s="98">
        <v>0</v>
      </c>
      <c r="H159" s="98">
        <v>0</v>
      </c>
      <c r="I159" s="98">
        <v>0</v>
      </c>
      <c r="J159" s="100">
        <v>0</v>
      </c>
      <c r="K159" s="98">
        <f>SUM(Table323[[#This Row],[Single Family ]:[&gt;4 Units ]])</f>
        <v>0</v>
      </c>
      <c r="L159" s="99">
        <v>0</v>
      </c>
      <c r="M159" s="99">
        <v>0</v>
      </c>
      <c r="N159" s="99">
        <v>0</v>
      </c>
      <c r="O159" s="47">
        <v>0</v>
      </c>
    </row>
    <row r="160" spans="1:15">
      <c r="A160" s="80" t="s">
        <v>258</v>
      </c>
      <c r="B160" s="81" t="s">
        <v>144</v>
      </c>
      <c r="C160" s="45" t="s">
        <v>60</v>
      </c>
      <c r="D160" s="46">
        <v>192.726</v>
      </c>
      <c r="E160" s="46">
        <v>0</v>
      </c>
      <c r="F160" s="98">
        <f>Table323[[#This Row],[Single Family]]+Table323[[#This Row],[2-4 Units]]+Table323[[#This Row],[&gt;4 Units]]</f>
        <v>0</v>
      </c>
      <c r="G160" s="98">
        <v>0</v>
      </c>
      <c r="H160" s="98">
        <v>0</v>
      </c>
      <c r="I160" s="98">
        <v>0</v>
      </c>
      <c r="J160" s="100">
        <v>0</v>
      </c>
      <c r="K160" s="98">
        <f>SUM(Table323[[#This Row],[Single Family ]:[&gt;4 Units ]])</f>
        <v>0</v>
      </c>
      <c r="L160" s="99">
        <v>0</v>
      </c>
      <c r="M160" s="99">
        <v>0</v>
      </c>
      <c r="N160" s="99">
        <v>0</v>
      </c>
      <c r="O160" s="47">
        <v>0</v>
      </c>
    </row>
    <row r="161" spans="1:15">
      <c r="A161" s="80" t="s">
        <v>151</v>
      </c>
      <c r="B161" s="81" t="s">
        <v>152</v>
      </c>
      <c r="C161" s="45" t="s">
        <v>60</v>
      </c>
      <c r="D161" s="46">
        <v>8554.9979999999996</v>
      </c>
      <c r="E161" s="46">
        <v>0</v>
      </c>
      <c r="F161" s="98">
        <f>Table323[[#This Row],[Single Family]]+Table323[[#This Row],[2-4 Units]]+Table323[[#This Row],[&gt;4 Units]]</f>
        <v>0</v>
      </c>
      <c r="G161" s="98">
        <v>0</v>
      </c>
      <c r="H161" s="98">
        <v>0</v>
      </c>
      <c r="I161" s="98">
        <v>0</v>
      </c>
      <c r="J161" s="100">
        <v>0</v>
      </c>
      <c r="K161" s="98">
        <f>SUM(Table323[[#This Row],[Single Family ]:[&gt;4 Units ]])</f>
        <v>0</v>
      </c>
      <c r="L161" s="99">
        <v>0</v>
      </c>
      <c r="M161" s="99">
        <v>0</v>
      </c>
      <c r="N161" s="99">
        <v>0</v>
      </c>
      <c r="O161" s="47">
        <v>0</v>
      </c>
    </row>
    <row r="162" spans="1:15">
      <c r="A162" s="80" t="s">
        <v>151</v>
      </c>
      <c r="B162" s="81" t="s">
        <v>152</v>
      </c>
      <c r="C162" s="45" t="s">
        <v>76</v>
      </c>
      <c r="D162" s="46">
        <v>63175.146000000001</v>
      </c>
      <c r="E162" s="46">
        <v>1663.58</v>
      </c>
      <c r="F162" s="98">
        <f>Table323[[#This Row],[Single Family]]+Table323[[#This Row],[2-4 Units]]+Table323[[#This Row],[&gt;4 Units]]</f>
        <v>1</v>
      </c>
      <c r="G162" s="98">
        <v>1</v>
      </c>
      <c r="H162" s="98">
        <v>0</v>
      </c>
      <c r="I162" s="98">
        <v>0</v>
      </c>
      <c r="J162" s="100">
        <v>1145</v>
      </c>
      <c r="K162" s="98">
        <f>SUM(Table323[[#This Row],[Single Family ]:[&gt;4 Units ]])</f>
        <v>1</v>
      </c>
      <c r="L162" s="99">
        <v>1</v>
      </c>
      <c r="M162" s="99">
        <v>0</v>
      </c>
      <c r="N162" s="99">
        <v>0</v>
      </c>
      <c r="O162" s="47">
        <v>518.58000000000004</v>
      </c>
    </row>
    <row r="163" spans="1:15">
      <c r="A163" s="80" t="s">
        <v>153</v>
      </c>
      <c r="B163" s="81" t="s">
        <v>152</v>
      </c>
      <c r="C163" s="45" t="s">
        <v>60</v>
      </c>
      <c r="D163" s="46">
        <v>3170.0340000000001</v>
      </c>
      <c r="E163" s="46">
        <v>0</v>
      </c>
      <c r="F163" s="98">
        <f>Table323[[#This Row],[Single Family]]+Table323[[#This Row],[2-4 Units]]+Table323[[#This Row],[&gt;4 Units]]</f>
        <v>0</v>
      </c>
      <c r="G163" s="98">
        <v>0</v>
      </c>
      <c r="H163" s="98">
        <v>0</v>
      </c>
      <c r="I163" s="98">
        <v>0</v>
      </c>
      <c r="J163" s="100">
        <v>0</v>
      </c>
      <c r="K163" s="98">
        <f>SUM(Table323[[#This Row],[Single Family ]:[&gt;4 Units ]])</f>
        <v>0</v>
      </c>
      <c r="L163" s="99">
        <v>0</v>
      </c>
      <c r="M163" s="99">
        <v>0</v>
      </c>
      <c r="N163" s="99">
        <v>0</v>
      </c>
      <c r="O163" s="47">
        <v>0</v>
      </c>
    </row>
    <row r="164" spans="1:15">
      <c r="A164" s="80" t="s">
        <v>153</v>
      </c>
      <c r="B164" s="81" t="s">
        <v>152</v>
      </c>
      <c r="C164" s="45" t="s">
        <v>76</v>
      </c>
      <c r="D164" s="46">
        <v>3611.9760000000001</v>
      </c>
      <c r="E164" s="46">
        <v>63.05</v>
      </c>
      <c r="F164" s="98">
        <f>Table323[[#This Row],[Single Family]]+Table323[[#This Row],[2-4 Units]]+Table323[[#This Row],[&gt;4 Units]]</f>
        <v>1</v>
      </c>
      <c r="G164" s="98">
        <v>1</v>
      </c>
      <c r="H164" s="98">
        <v>0</v>
      </c>
      <c r="I164" s="98">
        <v>0</v>
      </c>
      <c r="J164" s="100">
        <v>63.05</v>
      </c>
      <c r="K164" s="98">
        <f>SUM(Table323[[#This Row],[Single Family ]:[&gt;4 Units ]])</f>
        <v>0</v>
      </c>
      <c r="L164" s="99">
        <v>0</v>
      </c>
      <c r="M164" s="99">
        <v>0</v>
      </c>
      <c r="N164" s="99">
        <v>0</v>
      </c>
      <c r="O164" s="47">
        <v>0</v>
      </c>
    </row>
    <row r="165" spans="1:15">
      <c r="A165" s="80" t="s">
        <v>154</v>
      </c>
      <c r="B165" s="81" t="s">
        <v>152</v>
      </c>
      <c r="C165" s="45" t="s">
        <v>60</v>
      </c>
      <c r="D165" s="46">
        <v>7242.384</v>
      </c>
      <c r="E165" s="46">
        <v>0</v>
      </c>
      <c r="F165" s="98">
        <f>Table323[[#This Row],[Single Family]]+Table323[[#This Row],[2-4 Units]]+Table323[[#This Row],[&gt;4 Units]]</f>
        <v>0</v>
      </c>
      <c r="G165" s="98">
        <v>0</v>
      </c>
      <c r="H165" s="98">
        <v>0</v>
      </c>
      <c r="I165" s="98">
        <v>0</v>
      </c>
      <c r="J165" s="100">
        <v>0</v>
      </c>
      <c r="K165" s="98">
        <f>SUM(Table323[[#This Row],[Single Family ]:[&gt;4 Units ]])</f>
        <v>0</v>
      </c>
      <c r="L165" s="99">
        <v>0</v>
      </c>
      <c r="M165" s="99">
        <v>0</v>
      </c>
      <c r="N165" s="99">
        <v>0</v>
      </c>
      <c r="O165" s="47">
        <v>0</v>
      </c>
    </row>
    <row r="166" spans="1:15">
      <c r="A166" s="80" t="s">
        <v>154</v>
      </c>
      <c r="B166" s="81" t="s">
        <v>152</v>
      </c>
      <c r="C166" s="45" t="s">
        <v>76</v>
      </c>
      <c r="D166" s="46">
        <v>34473.03</v>
      </c>
      <c r="E166" s="46">
        <v>466.01</v>
      </c>
      <c r="F166" s="98">
        <f>Table323[[#This Row],[Single Family]]+Table323[[#This Row],[2-4 Units]]+Table323[[#This Row],[&gt;4 Units]]</f>
        <v>1</v>
      </c>
      <c r="G166" s="98">
        <v>1</v>
      </c>
      <c r="H166" s="98">
        <v>0</v>
      </c>
      <c r="I166" s="98">
        <v>0</v>
      </c>
      <c r="J166" s="100">
        <v>232.56</v>
      </c>
      <c r="K166" s="98">
        <f>SUM(Table323[[#This Row],[Single Family ]:[&gt;4 Units ]])</f>
        <v>2</v>
      </c>
      <c r="L166" s="99">
        <v>0</v>
      </c>
      <c r="M166" s="99">
        <v>2</v>
      </c>
      <c r="N166" s="99">
        <v>0</v>
      </c>
      <c r="O166" s="47">
        <v>233.45</v>
      </c>
    </row>
    <row r="167" spans="1:15">
      <c r="A167" s="80" t="s">
        <v>155</v>
      </c>
      <c r="B167" s="81" t="s">
        <v>152</v>
      </c>
      <c r="C167" s="45" t="s">
        <v>76</v>
      </c>
      <c r="D167" s="46">
        <v>48914.124000000003</v>
      </c>
      <c r="E167" s="46">
        <v>593.29</v>
      </c>
      <c r="F167" s="98">
        <f>Table323[[#This Row],[Single Family]]+Table323[[#This Row],[2-4 Units]]+Table323[[#This Row],[&gt;4 Units]]</f>
        <v>0</v>
      </c>
      <c r="G167" s="98">
        <v>0</v>
      </c>
      <c r="H167" s="98">
        <v>0</v>
      </c>
      <c r="I167" s="98">
        <v>0</v>
      </c>
      <c r="J167" s="100">
        <v>0</v>
      </c>
      <c r="K167" s="98">
        <f>SUM(Table323[[#This Row],[Single Family ]:[&gt;4 Units ]])</f>
        <v>7</v>
      </c>
      <c r="L167" s="99">
        <v>2</v>
      </c>
      <c r="M167" s="99">
        <v>5</v>
      </c>
      <c r="N167" s="99">
        <v>0</v>
      </c>
      <c r="O167" s="47">
        <v>593.29</v>
      </c>
    </row>
    <row r="168" spans="1:15">
      <c r="A168" s="80" t="s">
        <v>156</v>
      </c>
      <c r="B168" s="81" t="s">
        <v>152</v>
      </c>
      <c r="C168" s="45" t="s">
        <v>60</v>
      </c>
      <c r="D168" s="46">
        <v>1.1040000000000001</v>
      </c>
      <c r="E168" s="46">
        <v>0</v>
      </c>
      <c r="F168" s="98">
        <f>Table323[[#This Row],[Single Family]]+Table323[[#This Row],[2-4 Units]]+Table323[[#This Row],[&gt;4 Units]]</f>
        <v>0</v>
      </c>
      <c r="G168" s="98">
        <v>0</v>
      </c>
      <c r="H168" s="98">
        <v>0</v>
      </c>
      <c r="I168" s="98">
        <v>0</v>
      </c>
      <c r="J168" s="100">
        <v>0</v>
      </c>
      <c r="K168" s="98">
        <f>SUM(Table323[[#This Row],[Single Family ]:[&gt;4 Units ]])</f>
        <v>0</v>
      </c>
      <c r="L168" s="99">
        <v>0</v>
      </c>
      <c r="M168" s="99">
        <v>0</v>
      </c>
      <c r="N168" s="99">
        <v>0</v>
      </c>
      <c r="O168" s="47">
        <v>0</v>
      </c>
    </row>
    <row r="169" spans="1:15">
      <c r="A169" s="80" t="s">
        <v>156</v>
      </c>
      <c r="B169" s="81" t="s">
        <v>152</v>
      </c>
      <c r="C169" s="45" t="s">
        <v>76</v>
      </c>
      <c r="D169" s="46">
        <v>50221.716</v>
      </c>
      <c r="E169" s="46">
        <v>41312.33</v>
      </c>
      <c r="F169" s="98">
        <f>Table323[[#This Row],[Single Family]]+Table323[[#This Row],[2-4 Units]]+Table323[[#This Row],[&gt;4 Units]]</f>
        <v>5</v>
      </c>
      <c r="G169" s="98">
        <v>5</v>
      </c>
      <c r="H169" s="98">
        <v>0</v>
      </c>
      <c r="I169" s="98">
        <v>0</v>
      </c>
      <c r="J169" s="100">
        <v>39230.839999999997</v>
      </c>
      <c r="K169" s="98">
        <f>SUM(Table323[[#This Row],[Single Family ]:[&gt;4 Units ]])</f>
        <v>15</v>
      </c>
      <c r="L169" s="99">
        <v>2</v>
      </c>
      <c r="M169" s="99">
        <v>13</v>
      </c>
      <c r="N169" s="99">
        <v>0</v>
      </c>
      <c r="O169" s="47">
        <v>2081.4899999999998</v>
      </c>
    </row>
    <row r="170" spans="1:15">
      <c r="A170" s="80" t="s">
        <v>157</v>
      </c>
      <c r="B170" s="81" t="s">
        <v>152</v>
      </c>
      <c r="C170" s="45" t="s">
        <v>76</v>
      </c>
      <c r="D170" s="46">
        <v>61259.538</v>
      </c>
      <c r="E170" s="46">
        <v>45582.19</v>
      </c>
      <c r="F170" s="98">
        <f>Table323[[#This Row],[Single Family]]+Table323[[#This Row],[2-4 Units]]+Table323[[#This Row],[&gt;4 Units]]</f>
        <v>2</v>
      </c>
      <c r="G170" s="98">
        <v>2</v>
      </c>
      <c r="H170" s="98">
        <v>0</v>
      </c>
      <c r="I170" s="98">
        <v>0</v>
      </c>
      <c r="J170" s="100">
        <v>290.87</v>
      </c>
      <c r="K170" s="98">
        <f>SUM(Table323[[#This Row],[Single Family ]:[&gt;4 Units ]])</f>
        <v>5</v>
      </c>
      <c r="L170" s="99">
        <v>1</v>
      </c>
      <c r="M170" s="99">
        <v>3</v>
      </c>
      <c r="N170" s="99">
        <v>1</v>
      </c>
      <c r="O170" s="47">
        <v>45291.32</v>
      </c>
    </row>
    <row r="171" spans="1:15">
      <c r="A171" s="80" t="s">
        <v>158</v>
      </c>
      <c r="B171" s="81" t="s">
        <v>152</v>
      </c>
      <c r="C171" s="45" t="s">
        <v>60</v>
      </c>
      <c r="D171" s="46">
        <v>1997.856</v>
      </c>
      <c r="E171" s="46">
        <v>0</v>
      </c>
      <c r="F171" s="98">
        <f>Table323[[#This Row],[Single Family]]+Table323[[#This Row],[2-4 Units]]+Table323[[#This Row],[&gt;4 Units]]</f>
        <v>0</v>
      </c>
      <c r="G171" s="98">
        <v>0</v>
      </c>
      <c r="H171" s="98">
        <v>0</v>
      </c>
      <c r="I171" s="98">
        <v>0</v>
      </c>
      <c r="J171" s="100">
        <v>0</v>
      </c>
      <c r="K171" s="98">
        <f>SUM(Table323[[#This Row],[Single Family ]:[&gt;4 Units ]])</f>
        <v>0</v>
      </c>
      <c r="L171" s="99">
        <v>0</v>
      </c>
      <c r="M171" s="99">
        <v>0</v>
      </c>
      <c r="N171" s="99">
        <v>0</v>
      </c>
      <c r="O171" s="47">
        <v>0</v>
      </c>
    </row>
    <row r="172" spans="1:15">
      <c r="A172" s="80" t="s">
        <v>158</v>
      </c>
      <c r="B172" s="81" t="s">
        <v>152</v>
      </c>
      <c r="C172" s="45" t="s">
        <v>76</v>
      </c>
      <c r="D172" s="46">
        <v>55957.584000000003</v>
      </c>
      <c r="E172" s="46">
        <v>1467.59</v>
      </c>
      <c r="F172" s="98">
        <f>Table323[[#This Row],[Single Family]]+Table323[[#This Row],[2-4 Units]]+Table323[[#This Row],[&gt;4 Units]]</f>
        <v>2</v>
      </c>
      <c r="G172" s="98">
        <v>2</v>
      </c>
      <c r="H172" s="98">
        <v>0</v>
      </c>
      <c r="I172" s="98">
        <v>0</v>
      </c>
      <c r="J172" s="100">
        <v>365.42</v>
      </c>
      <c r="K172" s="98">
        <f>SUM(Table323[[#This Row],[Single Family ]:[&gt;4 Units ]])</f>
        <v>3</v>
      </c>
      <c r="L172" s="99">
        <v>0</v>
      </c>
      <c r="M172" s="99">
        <v>0</v>
      </c>
      <c r="N172" s="99">
        <v>3</v>
      </c>
      <c r="O172" s="47">
        <v>1102.17</v>
      </c>
    </row>
    <row r="173" spans="1:15">
      <c r="A173" s="80" t="s">
        <v>159</v>
      </c>
      <c r="B173" s="81" t="s">
        <v>152</v>
      </c>
      <c r="C173" s="45" t="s">
        <v>76</v>
      </c>
      <c r="D173" s="46">
        <v>59010.311999999998</v>
      </c>
      <c r="E173" s="46">
        <v>2231.21</v>
      </c>
      <c r="F173" s="98">
        <f>Table323[[#This Row],[Single Family]]+Table323[[#This Row],[2-4 Units]]+Table323[[#This Row],[&gt;4 Units]]</f>
        <v>2</v>
      </c>
      <c r="G173" s="98">
        <v>2</v>
      </c>
      <c r="H173" s="98">
        <v>0</v>
      </c>
      <c r="I173" s="98">
        <v>0</v>
      </c>
      <c r="J173" s="100">
        <v>103.47</v>
      </c>
      <c r="K173" s="98">
        <f>SUM(Table323[[#This Row],[Single Family ]:[&gt;4 Units ]])</f>
        <v>7</v>
      </c>
      <c r="L173" s="99">
        <v>2</v>
      </c>
      <c r="M173" s="99">
        <v>5</v>
      </c>
      <c r="N173" s="99">
        <v>0</v>
      </c>
      <c r="O173" s="47">
        <v>2127.7399999999998</v>
      </c>
    </row>
    <row r="174" spans="1:15">
      <c r="A174" s="80" t="s">
        <v>159</v>
      </c>
      <c r="B174" s="81" t="s">
        <v>194</v>
      </c>
      <c r="C174" s="45" t="s">
        <v>76</v>
      </c>
      <c r="D174" s="46">
        <v>73.98</v>
      </c>
      <c r="E174" s="46">
        <v>0</v>
      </c>
      <c r="F174" s="98">
        <f>Table323[[#This Row],[Single Family]]+Table323[[#This Row],[2-4 Units]]+Table323[[#This Row],[&gt;4 Units]]</f>
        <v>0</v>
      </c>
      <c r="G174" s="98">
        <v>0</v>
      </c>
      <c r="H174" s="98">
        <v>0</v>
      </c>
      <c r="I174" s="98">
        <v>0</v>
      </c>
      <c r="J174" s="100">
        <v>0</v>
      </c>
      <c r="K174" s="98">
        <f>SUM(Table323[[#This Row],[Single Family ]:[&gt;4 Units ]])</f>
        <v>0</v>
      </c>
      <c r="L174" s="99">
        <v>0</v>
      </c>
      <c r="M174" s="99">
        <v>0</v>
      </c>
      <c r="N174" s="99">
        <v>0</v>
      </c>
      <c r="O174" s="47">
        <v>0</v>
      </c>
    </row>
    <row r="175" spans="1:15">
      <c r="A175" s="80" t="s">
        <v>160</v>
      </c>
      <c r="B175" s="81" t="s">
        <v>152</v>
      </c>
      <c r="C175" s="45" t="s">
        <v>60</v>
      </c>
      <c r="D175" s="46">
        <v>3261.0839999999998</v>
      </c>
      <c r="E175" s="46">
        <v>0</v>
      </c>
      <c r="F175" s="98">
        <f>Table323[[#This Row],[Single Family]]+Table323[[#This Row],[2-4 Units]]+Table323[[#This Row],[&gt;4 Units]]</f>
        <v>0</v>
      </c>
      <c r="G175" s="98">
        <v>0</v>
      </c>
      <c r="H175" s="98">
        <v>0</v>
      </c>
      <c r="I175" s="98">
        <v>0</v>
      </c>
      <c r="J175" s="100">
        <v>0</v>
      </c>
      <c r="K175" s="98">
        <f>SUM(Table323[[#This Row],[Single Family ]:[&gt;4 Units ]])</f>
        <v>0</v>
      </c>
      <c r="L175" s="99">
        <v>0</v>
      </c>
      <c r="M175" s="99">
        <v>0</v>
      </c>
      <c r="N175" s="99">
        <v>0</v>
      </c>
      <c r="O175" s="47">
        <v>0</v>
      </c>
    </row>
    <row r="176" spans="1:15">
      <c r="A176" s="80" t="s">
        <v>160</v>
      </c>
      <c r="B176" s="81" t="s">
        <v>152</v>
      </c>
      <c r="C176" s="45" t="s">
        <v>76</v>
      </c>
      <c r="D176" s="46">
        <v>67155.33</v>
      </c>
      <c r="E176" s="46">
        <v>43832.32</v>
      </c>
      <c r="F176" s="98">
        <f>Table323[[#This Row],[Single Family]]+Table323[[#This Row],[2-4 Units]]+Table323[[#This Row],[&gt;4 Units]]</f>
        <v>4</v>
      </c>
      <c r="G176" s="98">
        <v>4</v>
      </c>
      <c r="H176" s="98">
        <v>0</v>
      </c>
      <c r="I176" s="98">
        <v>0</v>
      </c>
      <c r="J176" s="100">
        <v>1501.88</v>
      </c>
      <c r="K176" s="98">
        <f>SUM(Table323[[#This Row],[Single Family ]:[&gt;4 Units ]])</f>
        <v>18</v>
      </c>
      <c r="L176" s="99">
        <v>4</v>
      </c>
      <c r="M176" s="99">
        <v>14</v>
      </c>
      <c r="N176" s="99">
        <v>0</v>
      </c>
      <c r="O176" s="47">
        <v>42330.44</v>
      </c>
    </row>
    <row r="177" spans="1:15">
      <c r="A177" s="80" t="s">
        <v>161</v>
      </c>
      <c r="B177" s="81" t="s">
        <v>152</v>
      </c>
      <c r="C177" s="45" t="s">
        <v>60</v>
      </c>
      <c r="D177" s="46">
        <v>68895.528000000006</v>
      </c>
      <c r="E177" s="46">
        <v>28782.720000000001</v>
      </c>
      <c r="F177" s="98">
        <f>Table323[[#This Row],[Single Family]]+Table323[[#This Row],[2-4 Units]]+Table323[[#This Row],[&gt;4 Units]]</f>
        <v>36</v>
      </c>
      <c r="G177" s="98">
        <v>29</v>
      </c>
      <c r="H177" s="98">
        <v>7</v>
      </c>
      <c r="I177" s="98">
        <v>0</v>
      </c>
      <c r="J177" s="100">
        <v>23733.07</v>
      </c>
      <c r="K177" s="98">
        <f>SUM(Table323[[#This Row],[Single Family ]:[&gt;4 Units ]])</f>
        <v>7</v>
      </c>
      <c r="L177" s="99">
        <v>5</v>
      </c>
      <c r="M177" s="99">
        <v>2</v>
      </c>
      <c r="N177" s="99">
        <v>0</v>
      </c>
      <c r="O177" s="47">
        <v>5049.6499999999996</v>
      </c>
    </row>
    <row r="178" spans="1:15">
      <c r="A178" s="80" t="s">
        <v>162</v>
      </c>
      <c r="B178" s="81" t="s">
        <v>152</v>
      </c>
      <c r="C178" s="45" t="s">
        <v>60</v>
      </c>
      <c r="D178" s="46">
        <v>56970.521999999997</v>
      </c>
      <c r="E178" s="46">
        <v>173421.04</v>
      </c>
      <c r="F178" s="98">
        <f>Table323[[#This Row],[Single Family]]+Table323[[#This Row],[2-4 Units]]+Table323[[#This Row],[&gt;4 Units]]</f>
        <v>36</v>
      </c>
      <c r="G178" s="98">
        <v>36</v>
      </c>
      <c r="H178" s="98">
        <v>0</v>
      </c>
      <c r="I178" s="98">
        <v>0</v>
      </c>
      <c r="J178" s="100">
        <v>59308.77</v>
      </c>
      <c r="K178" s="98">
        <f>SUM(Table323[[#This Row],[Single Family ]:[&gt;4 Units ]])</f>
        <v>14</v>
      </c>
      <c r="L178" s="99">
        <v>13</v>
      </c>
      <c r="M178" s="99">
        <v>1</v>
      </c>
      <c r="N178" s="99">
        <v>0</v>
      </c>
      <c r="O178" s="47">
        <v>114112.27</v>
      </c>
    </row>
    <row r="179" spans="1:15">
      <c r="A179" s="80" t="s">
        <v>162</v>
      </c>
      <c r="B179" s="81" t="s">
        <v>194</v>
      </c>
      <c r="C179" s="45" t="s">
        <v>60</v>
      </c>
      <c r="D179" s="46">
        <v>0</v>
      </c>
      <c r="E179" s="46">
        <v>0</v>
      </c>
      <c r="F179" s="98">
        <f>Table323[[#This Row],[Single Family]]+Table323[[#This Row],[2-4 Units]]+Table323[[#This Row],[&gt;4 Units]]</f>
        <v>0</v>
      </c>
      <c r="G179" s="98">
        <v>0</v>
      </c>
      <c r="H179" s="98">
        <v>0</v>
      </c>
      <c r="I179" s="98">
        <v>0</v>
      </c>
      <c r="J179" s="100">
        <v>0</v>
      </c>
      <c r="K179" s="98">
        <f>SUM(Table323[[#This Row],[Single Family ]:[&gt;4 Units ]])</f>
        <v>0</v>
      </c>
      <c r="L179" s="99">
        <v>0</v>
      </c>
      <c r="M179" s="99">
        <v>0</v>
      </c>
      <c r="N179" s="99">
        <v>0</v>
      </c>
      <c r="O179" s="47">
        <v>0</v>
      </c>
    </row>
    <row r="180" spans="1:15">
      <c r="A180" s="80" t="s">
        <v>163</v>
      </c>
      <c r="B180" s="81" t="s">
        <v>152</v>
      </c>
      <c r="C180" s="45" t="s">
        <v>60</v>
      </c>
      <c r="D180" s="46">
        <v>72946.206000000006</v>
      </c>
      <c r="E180" s="46">
        <v>42389.23</v>
      </c>
      <c r="F180" s="98">
        <f>Table323[[#This Row],[Single Family]]+Table323[[#This Row],[2-4 Units]]+Table323[[#This Row],[&gt;4 Units]]</f>
        <v>11</v>
      </c>
      <c r="G180" s="98">
        <v>11</v>
      </c>
      <c r="H180" s="98">
        <v>0</v>
      </c>
      <c r="I180" s="98">
        <v>0</v>
      </c>
      <c r="J180" s="100">
        <v>7778.2</v>
      </c>
      <c r="K180" s="98">
        <f>SUM(Table323[[#This Row],[Single Family ]:[&gt;4 Units ]])</f>
        <v>17</v>
      </c>
      <c r="L180" s="99">
        <v>13</v>
      </c>
      <c r="M180" s="99">
        <v>4</v>
      </c>
      <c r="N180" s="99">
        <v>0</v>
      </c>
      <c r="O180" s="47">
        <v>34611.03</v>
      </c>
    </row>
    <row r="181" spans="1:15">
      <c r="A181" s="80" t="s">
        <v>163</v>
      </c>
      <c r="B181" s="81" t="s">
        <v>210</v>
      </c>
      <c r="C181" s="45" t="s">
        <v>60</v>
      </c>
      <c r="D181" s="46">
        <v>0</v>
      </c>
      <c r="E181" s="46">
        <v>0</v>
      </c>
      <c r="F181" s="98">
        <f>Table323[[#This Row],[Single Family]]+Table323[[#This Row],[2-4 Units]]+Table323[[#This Row],[&gt;4 Units]]</f>
        <v>0</v>
      </c>
      <c r="G181" s="98">
        <v>0</v>
      </c>
      <c r="H181" s="98">
        <v>0</v>
      </c>
      <c r="I181" s="98">
        <v>0</v>
      </c>
      <c r="J181" s="100">
        <v>0</v>
      </c>
      <c r="K181" s="98">
        <f>SUM(Table323[[#This Row],[Single Family ]:[&gt;4 Units ]])</f>
        <v>0</v>
      </c>
      <c r="L181" s="99">
        <v>0</v>
      </c>
      <c r="M181" s="99">
        <v>0</v>
      </c>
      <c r="N181" s="99">
        <v>0</v>
      </c>
      <c r="O181" s="47">
        <v>0</v>
      </c>
    </row>
    <row r="182" spans="1:15">
      <c r="A182" s="80" t="s">
        <v>164</v>
      </c>
      <c r="B182" s="81" t="s">
        <v>213</v>
      </c>
      <c r="C182" s="45" t="s">
        <v>76</v>
      </c>
      <c r="D182" s="46">
        <v>256.82400000000001</v>
      </c>
      <c r="E182" s="46">
        <v>0</v>
      </c>
      <c r="F182" s="98">
        <f>Table323[[#This Row],[Single Family]]+Table323[[#This Row],[2-4 Units]]+Table323[[#This Row],[&gt;4 Units]]</f>
        <v>0</v>
      </c>
      <c r="G182" s="98">
        <v>0</v>
      </c>
      <c r="H182" s="98">
        <v>0</v>
      </c>
      <c r="I182" s="98">
        <v>0</v>
      </c>
      <c r="J182" s="100">
        <v>0</v>
      </c>
      <c r="K182" s="98">
        <f>SUM(Table323[[#This Row],[Single Family ]:[&gt;4 Units ]])</f>
        <v>0</v>
      </c>
      <c r="L182" s="99">
        <v>0</v>
      </c>
      <c r="M182" s="99">
        <v>0</v>
      </c>
      <c r="N182" s="99">
        <v>0</v>
      </c>
      <c r="O182" s="47">
        <v>0</v>
      </c>
    </row>
    <row r="183" spans="1:15">
      <c r="A183" s="80" t="s">
        <v>164</v>
      </c>
      <c r="B183" s="81" t="s">
        <v>152</v>
      </c>
      <c r="C183" s="45" t="s">
        <v>76</v>
      </c>
      <c r="D183" s="46">
        <v>86746.53</v>
      </c>
      <c r="E183" s="46">
        <v>6975.31</v>
      </c>
      <c r="F183" s="98">
        <f>Table323[[#This Row],[Single Family]]+Table323[[#This Row],[2-4 Units]]+Table323[[#This Row],[&gt;4 Units]]</f>
        <v>3</v>
      </c>
      <c r="G183" s="98">
        <v>2</v>
      </c>
      <c r="H183" s="98">
        <v>1</v>
      </c>
      <c r="I183" s="98">
        <v>0</v>
      </c>
      <c r="J183" s="100">
        <v>1512.52</v>
      </c>
      <c r="K183" s="98">
        <f>SUM(Table323[[#This Row],[Single Family ]:[&gt;4 Units ]])</f>
        <v>6</v>
      </c>
      <c r="L183" s="99">
        <v>3</v>
      </c>
      <c r="M183" s="99">
        <v>3</v>
      </c>
      <c r="N183" s="99">
        <v>0</v>
      </c>
      <c r="O183" s="47">
        <v>5462.79</v>
      </c>
    </row>
    <row r="184" spans="1:15">
      <c r="A184" s="80" t="s">
        <v>165</v>
      </c>
      <c r="B184" s="81" t="s">
        <v>213</v>
      </c>
      <c r="C184" s="45" t="s">
        <v>60</v>
      </c>
      <c r="D184" s="46">
        <v>245.82599999999999</v>
      </c>
      <c r="E184" s="46">
        <v>0</v>
      </c>
      <c r="F184" s="98">
        <f>Table323[[#This Row],[Single Family]]+Table323[[#This Row],[2-4 Units]]+Table323[[#This Row],[&gt;4 Units]]</f>
        <v>0</v>
      </c>
      <c r="G184" s="98">
        <v>0</v>
      </c>
      <c r="H184" s="98">
        <v>0</v>
      </c>
      <c r="I184" s="98">
        <v>0</v>
      </c>
      <c r="J184" s="100">
        <v>0</v>
      </c>
      <c r="K184" s="98">
        <f>SUM(Table323[[#This Row],[Single Family ]:[&gt;4 Units ]])</f>
        <v>0</v>
      </c>
      <c r="L184" s="99">
        <v>0</v>
      </c>
      <c r="M184" s="99">
        <v>0</v>
      </c>
      <c r="N184" s="99">
        <v>0</v>
      </c>
      <c r="O184" s="47">
        <v>0</v>
      </c>
    </row>
    <row r="185" spans="1:15">
      <c r="A185" s="80" t="s">
        <v>165</v>
      </c>
      <c r="B185" s="81" t="s">
        <v>152</v>
      </c>
      <c r="C185" s="45" t="s">
        <v>60</v>
      </c>
      <c r="D185" s="46">
        <v>79691.478000000003</v>
      </c>
      <c r="E185" s="46">
        <v>73073.08</v>
      </c>
      <c r="F185" s="98">
        <f>Table323[[#This Row],[Single Family]]+Table323[[#This Row],[2-4 Units]]+Table323[[#This Row],[&gt;4 Units]]</f>
        <v>21</v>
      </c>
      <c r="G185" s="98">
        <v>19</v>
      </c>
      <c r="H185" s="98">
        <v>2</v>
      </c>
      <c r="I185" s="98">
        <v>0</v>
      </c>
      <c r="J185" s="100">
        <v>9025.9</v>
      </c>
      <c r="K185" s="98">
        <f>SUM(Table323[[#This Row],[Single Family ]:[&gt;4 Units ]])</f>
        <v>22</v>
      </c>
      <c r="L185" s="99">
        <v>8</v>
      </c>
      <c r="M185" s="99">
        <v>13</v>
      </c>
      <c r="N185" s="99">
        <v>1</v>
      </c>
      <c r="O185" s="47">
        <v>64047.18</v>
      </c>
    </row>
    <row r="186" spans="1:15">
      <c r="A186" s="80" t="s">
        <v>166</v>
      </c>
      <c r="B186" s="81" t="s">
        <v>213</v>
      </c>
      <c r="C186" s="45" t="s">
        <v>76</v>
      </c>
      <c r="D186" s="46">
        <v>86.19</v>
      </c>
      <c r="E186" s="46">
        <v>0</v>
      </c>
      <c r="F186" s="98">
        <f>Table323[[#This Row],[Single Family]]+Table323[[#This Row],[2-4 Units]]+Table323[[#This Row],[&gt;4 Units]]</f>
        <v>0</v>
      </c>
      <c r="G186" s="98">
        <v>0</v>
      </c>
      <c r="H186" s="98">
        <v>0</v>
      </c>
      <c r="I186" s="98">
        <v>0</v>
      </c>
      <c r="J186" s="100">
        <v>0</v>
      </c>
      <c r="K186" s="98">
        <f>SUM(Table323[[#This Row],[Single Family ]:[&gt;4 Units ]])</f>
        <v>0</v>
      </c>
      <c r="L186" s="99">
        <v>0</v>
      </c>
      <c r="M186" s="99">
        <v>0</v>
      </c>
      <c r="N186" s="99">
        <v>0</v>
      </c>
      <c r="O186" s="47">
        <v>0</v>
      </c>
    </row>
    <row r="187" spans="1:15">
      <c r="A187" s="80" t="s">
        <v>166</v>
      </c>
      <c r="B187" s="81" t="s">
        <v>152</v>
      </c>
      <c r="C187" s="45" t="s">
        <v>76</v>
      </c>
      <c r="D187" s="46">
        <v>106159.764</v>
      </c>
      <c r="E187" s="46">
        <v>38238.239999999998</v>
      </c>
      <c r="F187" s="98">
        <f>Table323[[#This Row],[Single Family]]+Table323[[#This Row],[2-4 Units]]+Table323[[#This Row],[&gt;4 Units]]</f>
        <v>13</v>
      </c>
      <c r="G187" s="98">
        <v>12</v>
      </c>
      <c r="H187" s="98">
        <v>1</v>
      </c>
      <c r="I187" s="98">
        <v>0</v>
      </c>
      <c r="J187" s="100">
        <v>7431.88</v>
      </c>
      <c r="K187" s="98">
        <f>SUM(Table323[[#This Row],[Single Family ]:[&gt;4 Units ]])</f>
        <v>17</v>
      </c>
      <c r="L187" s="99">
        <v>7</v>
      </c>
      <c r="M187" s="99">
        <v>9</v>
      </c>
      <c r="N187" s="99">
        <v>1</v>
      </c>
      <c r="O187" s="47">
        <v>30806.36</v>
      </c>
    </row>
    <row r="188" spans="1:15">
      <c r="A188" s="80" t="s">
        <v>167</v>
      </c>
      <c r="B188" s="81" t="s">
        <v>152</v>
      </c>
      <c r="C188" s="45" t="s">
        <v>76</v>
      </c>
      <c r="D188" s="46">
        <v>67662.491999999998</v>
      </c>
      <c r="E188" s="46">
        <v>47781.34</v>
      </c>
      <c r="F188" s="98">
        <f>Table323[[#This Row],[Single Family]]+Table323[[#This Row],[2-4 Units]]+Table323[[#This Row],[&gt;4 Units]]</f>
        <v>6</v>
      </c>
      <c r="G188" s="98">
        <v>5</v>
      </c>
      <c r="H188" s="98">
        <v>1</v>
      </c>
      <c r="I188" s="98">
        <v>0</v>
      </c>
      <c r="J188" s="100">
        <v>2280.77</v>
      </c>
      <c r="K188" s="98">
        <f>SUM(Table323[[#This Row],[Single Family ]:[&gt;4 Units ]])</f>
        <v>25</v>
      </c>
      <c r="L188" s="99">
        <v>7</v>
      </c>
      <c r="M188" s="99">
        <v>15</v>
      </c>
      <c r="N188" s="99">
        <v>3</v>
      </c>
      <c r="O188" s="47">
        <v>45500.57</v>
      </c>
    </row>
    <row r="189" spans="1:15">
      <c r="A189" s="80" t="s">
        <v>168</v>
      </c>
      <c r="B189" s="81" t="s">
        <v>213</v>
      </c>
      <c r="C189" s="45" t="s">
        <v>60</v>
      </c>
      <c r="D189" s="46">
        <v>288.27</v>
      </c>
      <c r="E189" s="46">
        <v>0</v>
      </c>
      <c r="F189" s="98">
        <f>Table323[[#This Row],[Single Family]]+Table323[[#This Row],[2-4 Units]]+Table323[[#This Row],[&gt;4 Units]]</f>
        <v>0</v>
      </c>
      <c r="G189" s="98">
        <v>0</v>
      </c>
      <c r="H189" s="98">
        <v>0</v>
      </c>
      <c r="I189" s="98">
        <v>0</v>
      </c>
      <c r="J189" s="100">
        <v>0</v>
      </c>
      <c r="K189" s="98">
        <f>SUM(Table323[[#This Row],[Single Family ]:[&gt;4 Units ]])</f>
        <v>0</v>
      </c>
      <c r="L189" s="99">
        <v>0</v>
      </c>
      <c r="M189" s="99">
        <v>0</v>
      </c>
      <c r="N189" s="99">
        <v>0</v>
      </c>
      <c r="O189" s="47">
        <v>0</v>
      </c>
    </row>
    <row r="190" spans="1:15">
      <c r="A190" s="80" t="s">
        <v>168</v>
      </c>
      <c r="B190" s="81" t="s">
        <v>152</v>
      </c>
      <c r="C190" s="45" t="s">
        <v>60</v>
      </c>
      <c r="D190" s="46">
        <v>63199.98</v>
      </c>
      <c r="E190" s="46">
        <v>13849.67</v>
      </c>
      <c r="F190" s="98">
        <f>Table323[[#This Row],[Single Family]]+Table323[[#This Row],[2-4 Units]]+Table323[[#This Row],[&gt;4 Units]]</f>
        <v>7</v>
      </c>
      <c r="G190" s="98">
        <v>6</v>
      </c>
      <c r="H190" s="98">
        <v>1</v>
      </c>
      <c r="I190" s="98">
        <v>0</v>
      </c>
      <c r="J190" s="100">
        <v>1613.02</v>
      </c>
      <c r="K190" s="98">
        <f>SUM(Table323[[#This Row],[Single Family ]:[&gt;4 Units ]])</f>
        <v>3</v>
      </c>
      <c r="L190" s="99">
        <v>1</v>
      </c>
      <c r="M190" s="99">
        <v>1</v>
      </c>
      <c r="N190" s="99">
        <v>1</v>
      </c>
      <c r="O190" s="47">
        <v>12236.65</v>
      </c>
    </row>
    <row r="191" spans="1:15">
      <c r="A191" s="80" t="s">
        <v>169</v>
      </c>
      <c r="B191" s="81" t="s">
        <v>213</v>
      </c>
      <c r="C191" s="45" t="s">
        <v>60</v>
      </c>
      <c r="D191" s="46">
        <v>56.49</v>
      </c>
      <c r="E191" s="46">
        <v>0</v>
      </c>
      <c r="F191" s="98">
        <f>Table323[[#This Row],[Single Family]]+Table323[[#This Row],[2-4 Units]]+Table323[[#This Row],[&gt;4 Units]]</f>
        <v>0</v>
      </c>
      <c r="G191" s="98">
        <v>0</v>
      </c>
      <c r="H191" s="98">
        <v>0</v>
      </c>
      <c r="I191" s="98">
        <v>0</v>
      </c>
      <c r="J191" s="100">
        <v>0</v>
      </c>
      <c r="K191" s="98">
        <f>SUM(Table323[[#This Row],[Single Family ]:[&gt;4 Units ]])</f>
        <v>0</v>
      </c>
      <c r="L191" s="99">
        <v>0</v>
      </c>
      <c r="M191" s="99">
        <v>0</v>
      </c>
      <c r="N191" s="99">
        <v>0</v>
      </c>
      <c r="O191" s="47">
        <v>0</v>
      </c>
    </row>
    <row r="192" spans="1:15">
      <c r="A192" s="80" t="s">
        <v>169</v>
      </c>
      <c r="B192" s="81" t="s">
        <v>152</v>
      </c>
      <c r="C192" s="45" t="s">
        <v>60</v>
      </c>
      <c r="D192" s="46">
        <v>89118.57</v>
      </c>
      <c r="E192" s="46">
        <v>91288.639999999999</v>
      </c>
      <c r="F192" s="98">
        <f>Table323[[#This Row],[Single Family]]+Table323[[#This Row],[2-4 Units]]+Table323[[#This Row],[&gt;4 Units]]</f>
        <v>18</v>
      </c>
      <c r="G192" s="98">
        <v>11</v>
      </c>
      <c r="H192" s="98">
        <v>6</v>
      </c>
      <c r="I192" s="98">
        <v>1</v>
      </c>
      <c r="J192" s="100">
        <v>89929.9</v>
      </c>
      <c r="K192" s="98">
        <f>SUM(Table323[[#This Row],[Single Family ]:[&gt;4 Units ]])</f>
        <v>2</v>
      </c>
      <c r="L192" s="99">
        <v>0</v>
      </c>
      <c r="M192" s="99">
        <v>2</v>
      </c>
      <c r="N192" s="99">
        <v>0</v>
      </c>
      <c r="O192" s="47">
        <v>1358.74</v>
      </c>
    </row>
    <row r="193" spans="1:15">
      <c r="A193" s="80" t="s">
        <v>170</v>
      </c>
      <c r="B193" s="81" t="s">
        <v>152</v>
      </c>
      <c r="C193" s="45" t="s">
        <v>60</v>
      </c>
      <c r="D193" s="46">
        <v>62069.682000000001</v>
      </c>
      <c r="E193" s="46">
        <v>907.42</v>
      </c>
      <c r="F193" s="98">
        <f>Table323[[#This Row],[Single Family]]+Table323[[#This Row],[2-4 Units]]+Table323[[#This Row],[&gt;4 Units]]</f>
        <v>4</v>
      </c>
      <c r="G193" s="98">
        <v>3</v>
      </c>
      <c r="H193" s="98">
        <v>1</v>
      </c>
      <c r="I193" s="98">
        <v>0</v>
      </c>
      <c r="J193" s="100">
        <v>907.42</v>
      </c>
      <c r="K193" s="98">
        <f>SUM(Table323[[#This Row],[Single Family ]:[&gt;4 Units ]])</f>
        <v>0</v>
      </c>
      <c r="L193" s="99">
        <v>0</v>
      </c>
      <c r="M193" s="99">
        <v>0</v>
      </c>
      <c r="N193" s="99">
        <v>0</v>
      </c>
      <c r="O193" s="47">
        <v>0</v>
      </c>
    </row>
    <row r="194" spans="1:15">
      <c r="A194" s="80" t="s">
        <v>171</v>
      </c>
      <c r="B194" s="81" t="s">
        <v>152</v>
      </c>
      <c r="C194" s="45" t="s">
        <v>60</v>
      </c>
      <c r="D194" s="46">
        <v>1317.306</v>
      </c>
      <c r="E194" s="46">
        <v>0</v>
      </c>
      <c r="F194" s="98">
        <f>Table323[[#This Row],[Single Family]]+Table323[[#This Row],[2-4 Units]]+Table323[[#This Row],[&gt;4 Units]]</f>
        <v>0</v>
      </c>
      <c r="G194" s="98">
        <v>0</v>
      </c>
      <c r="H194" s="98">
        <v>0</v>
      </c>
      <c r="I194" s="98">
        <v>0</v>
      </c>
      <c r="J194" s="100">
        <v>0</v>
      </c>
      <c r="K194" s="98">
        <f>SUM(Table323[[#This Row],[Single Family ]:[&gt;4 Units ]])</f>
        <v>0</v>
      </c>
      <c r="L194" s="99">
        <v>0</v>
      </c>
      <c r="M194" s="99">
        <v>0</v>
      </c>
      <c r="N194" s="99">
        <v>0</v>
      </c>
      <c r="O194" s="47">
        <v>0</v>
      </c>
    </row>
    <row r="195" spans="1:15">
      <c r="A195" s="80" t="s">
        <v>171</v>
      </c>
      <c r="B195" s="81" t="s">
        <v>152</v>
      </c>
      <c r="C195" s="45" t="s">
        <v>76</v>
      </c>
      <c r="D195" s="46">
        <v>20001.689999999999</v>
      </c>
      <c r="E195" s="46">
        <v>14.78</v>
      </c>
      <c r="F195" s="98">
        <f>Table323[[#This Row],[Single Family]]+Table323[[#This Row],[2-4 Units]]+Table323[[#This Row],[&gt;4 Units]]</f>
        <v>0</v>
      </c>
      <c r="G195" s="98">
        <v>0</v>
      </c>
      <c r="H195" s="98">
        <v>0</v>
      </c>
      <c r="I195" s="98">
        <v>0</v>
      </c>
      <c r="J195" s="100">
        <v>0</v>
      </c>
      <c r="K195" s="98">
        <f>SUM(Table323[[#This Row],[Single Family ]:[&gt;4 Units ]])</f>
        <v>1</v>
      </c>
      <c r="L195" s="99">
        <v>1</v>
      </c>
      <c r="M195" s="99">
        <v>0</v>
      </c>
      <c r="N195" s="99">
        <v>0</v>
      </c>
      <c r="O195" s="47">
        <v>14.78</v>
      </c>
    </row>
    <row r="196" spans="1:15">
      <c r="A196" s="80" t="s">
        <v>172</v>
      </c>
      <c r="B196" s="81" t="s">
        <v>152</v>
      </c>
      <c r="C196" s="45" t="s">
        <v>60</v>
      </c>
      <c r="D196" s="46">
        <v>37423.061999999998</v>
      </c>
      <c r="E196" s="46">
        <v>69757.34</v>
      </c>
      <c r="F196" s="98">
        <f>Table323[[#This Row],[Single Family]]+Table323[[#This Row],[2-4 Units]]+Table323[[#This Row],[&gt;4 Units]]</f>
        <v>3</v>
      </c>
      <c r="G196" s="98">
        <v>2</v>
      </c>
      <c r="H196" s="98">
        <v>1</v>
      </c>
      <c r="I196" s="98">
        <v>0</v>
      </c>
      <c r="J196" s="100">
        <v>69757.34</v>
      </c>
      <c r="K196" s="98">
        <f>SUM(Table323[[#This Row],[Single Family ]:[&gt;4 Units ]])</f>
        <v>0</v>
      </c>
      <c r="L196" s="99">
        <v>0</v>
      </c>
      <c r="M196" s="99">
        <v>0</v>
      </c>
      <c r="N196" s="99">
        <v>0</v>
      </c>
      <c r="O196" s="47">
        <v>0</v>
      </c>
    </row>
    <row r="197" spans="1:15">
      <c r="A197" s="80" t="s">
        <v>173</v>
      </c>
      <c r="B197" s="81" t="s">
        <v>230</v>
      </c>
      <c r="C197" s="45" t="s">
        <v>76</v>
      </c>
      <c r="D197" s="46">
        <v>0</v>
      </c>
      <c r="E197" s="46">
        <v>0</v>
      </c>
      <c r="F197" s="98">
        <f>Table323[[#This Row],[Single Family]]+Table323[[#This Row],[2-4 Units]]+Table323[[#This Row],[&gt;4 Units]]</f>
        <v>0</v>
      </c>
      <c r="G197" s="98">
        <v>0</v>
      </c>
      <c r="H197" s="98">
        <v>0</v>
      </c>
      <c r="I197" s="98">
        <v>0</v>
      </c>
      <c r="J197" s="100">
        <v>0</v>
      </c>
      <c r="K197" s="98">
        <f>SUM(Table323[[#This Row],[Single Family ]:[&gt;4 Units ]])</f>
        <v>0</v>
      </c>
      <c r="L197" s="99">
        <v>0</v>
      </c>
      <c r="M197" s="99">
        <v>0</v>
      </c>
      <c r="N197" s="99">
        <v>0</v>
      </c>
      <c r="O197" s="47">
        <v>0</v>
      </c>
    </row>
    <row r="198" spans="1:15">
      <c r="A198" s="80" t="s">
        <v>173</v>
      </c>
      <c r="B198" s="81" t="s">
        <v>152</v>
      </c>
      <c r="C198" s="45" t="s">
        <v>76</v>
      </c>
      <c r="D198" s="46">
        <v>64886.351999999999</v>
      </c>
      <c r="E198" s="46">
        <v>2461.86</v>
      </c>
      <c r="F198" s="98">
        <f>Table323[[#This Row],[Single Family]]+Table323[[#This Row],[2-4 Units]]+Table323[[#This Row],[&gt;4 Units]]</f>
        <v>5</v>
      </c>
      <c r="G198" s="98">
        <v>1</v>
      </c>
      <c r="H198" s="98">
        <v>4</v>
      </c>
      <c r="I198" s="98">
        <v>0</v>
      </c>
      <c r="J198" s="100">
        <v>1203.56</v>
      </c>
      <c r="K198" s="98">
        <f>SUM(Table323[[#This Row],[Single Family ]:[&gt;4 Units ]])</f>
        <v>9</v>
      </c>
      <c r="L198" s="99">
        <v>1</v>
      </c>
      <c r="M198" s="99">
        <v>8</v>
      </c>
      <c r="N198" s="99">
        <v>0</v>
      </c>
      <c r="O198" s="47">
        <v>1258.3</v>
      </c>
    </row>
    <row r="199" spans="1:15">
      <c r="A199" s="80" t="s">
        <v>174</v>
      </c>
      <c r="B199" s="81" t="s">
        <v>152</v>
      </c>
      <c r="C199" s="45" t="s">
        <v>76</v>
      </c>
      <c r="D199" s="46">
        <v>64789.41</v>
      </c>
      <c r="E199" s="46">
        <v>6309.84</v>
      </c>
      <c r="F199" s="98">
        <f>Table323[[#This Row],[Single Family]]+Table323[[#This Row],[2-4 Units]]+Table323[[#This Row],[&gt;4 Units]]</f>
        <v>3</v>
      </c>
      <c r="G199" s="98">
        <v>3</v>
      </c>
      <c r="H199" s="98">
        <v>0</v>
      </c>
      <c r="I199" s="98">
        <v>0</v>
      </c>
      <c r="J199" s="100">
        <v>1313.5</v>
      </c>
      <c r="K199" s="98">
        <f>SUM(Table323[[#This Row],[Single Family ]:[&gt;4 Units ]])</f>
        <v>11</v>
      </c>
      <c r="L199" s="99">
        <v>5</v>
      </c>
      <c r="M199" s="99">
        <v>6</v>
      </c>
      <c r="N199" s="99">
        <v>0</v>
      </c>
      <c r="O199" s="47">
        <v>4996.34</v>
      </c>
    </row>
    <row r="200" spans="1:15">
      <c r="A200" s="80" t="s">
        <v>175</v>
      </c>
      <c r="B200" s="81" t="s">
        <v>213</v>
      </c>
      <c r="C200" s="45" t="s">
        <v>76</v>
      </c>
      <c r="D200" s="46">
        <v>243.28800000000001</v>
      </c>
      <c r="E200" s="46">
        <v>0</v>
      </c>
      <c r="F200" s="98">
        <f>Table323[[#This Row],[Single Family]]+Table323[[#This Row],[2-4 Units]]+Table323[[#This Row],[&gt;4 Units]]</f>
        <v>0</v>
      </c>
      <c r="G200" s="98">
        <v>0</v>
      </c>
      <c r="H200" s="98">
        <v>0</v>
      </c>
      <c r="I200" s="98">
        <v>0</v>
      </c>
      <c r="J200" s="100">
        <v>0</v>
      </c>
      <c r="K200" s="98">
        <f>SUM(Table323[[#This Row],[Single Family ]:[&gt;4 Units ]])</f>
        <v>0</v>
      </c>
      <c r="L200" s="99">
        <v>0</v>
      </c>
      <c r="M200" s="99">
        <v>0</v>
      </c>
      <c r="N200" s="99">
        <v>0</v>
      </c>
      <c r="O200" s="47">
        <v>0</v>
      </c>
    </row>
    <row r="201" spans="1:15">
      <c r="A201" s="80" t="s">
        <v>175</v>
      </c>
      <c r="B201" s="81" t="s">
        <v>152</v>
      </c>
      <c r="C201" s="45" t="s">
        <v>60</v>
      </c>
      <c r="D201" s="46">
        <v>637.00800000000004</v>
      </c>
      <c r="E201" s="46">
        <v>0</v>
      </c>
      <c r="F201" s="98">
        <f>Table323[[#This Row],[Single Family]]+Table323[[#This Row],[2-4 Units]]+Table323[[#This Row],[&gt;4 Units]]</f>
        <v>0</v>
      </c>
      <c r="G201" s="98">
        <v>0</v>
      </c>
      <c r="H201" s="98">
        <v>0</v>
      </c>
      <c r="I201" s="98">
        <v>0</v>
      </c>
      <c r="J201" s="100">
        <v>0</v>
      </c>
      <c r="K201" s="98">
        <f>SUM(Table323[[#This Row],[Single Family ]:[&gt;4 Units ]])</f>
        <v>0</v>
      </c>
      <c r="L201" s="99">
        <v>0</v>
      </c>
      <c r="M201" s="99">
        <v>0</v>
      </c>
      <c r="N201" s="99">
        <v>0</v>
      </c>
      <c r="O201" s="47">
        <v>0</v>
      </c>
    </row>
    <row r="202" spans="1:15">
      <c r="A202" s="80" t="s">
        <v>175</v>
      </c>
      <c r="B202" s="81" t="s">
        <v>152</v>
      </c>
      <c r="C202" s="45" t="s">
        <v>76</v>
      </c>
      <c r="D202" s="46">
        <v>74525.076000000001</v>
      </c>
      <c r="E202" s="46">
        <v>5028.03</v>
      </c>
      <c r="F202" s="98">
        <f>Table323[[#This Row],[Single Family]]+Table323[[#This Row],[2-4 Units]]+Table323[[#This Row],[&gt;4 Units]]</f>
        <v>9</v>
      </c>
      <c r="G202" s="98">
        <v>8</v>
      </c>
      <c r="H202" s="98">
        <v>1</v>
      </c>
      <c r="I202" s="98">
        <v>0</v>
      </c>
      <c r="J202" s="100">
        <v>3513.6</v>
      </c>
      <c r="K202" s="98">
        <f>SUM(Table323[[#This Row],[Single Family ]:[&gt;4 Units ]])</f>
        <v>7</v>
      </c>
      <c r="L202" s="99">
        <v>3</v>
      </c>
      <c r="M202" s="99">
        <v>4</v>
      </c>
      <c r="N202" s="99">
        <v>0</v>
      </c>
      <c r="O202" s="47">
        <v>1514.43</v>
      </c>
    </row>
    <row r="203" spans="1:15">
      <c r="A203" s="80" t="s">
        <v>176</v>
      </c>
      <c r="B203" s="81" t="s">
        <v>230</v>
      </c>
      <c r="C203" s="45" t="s">
        <v>60</v>
      </c>
      <c r="D203" s="46">
        <v>61.253999999999998</v>
      </c>
      <c r="E203" s="46">
        <v>0</v>
      </c>
      <c r="F203" s="98">
        <f>Table323[[#This Row],[Single Family]]+Table323[[#This Row],[2-4 Units]]+Table323[[#This Row],[&gt;4 Units]]</f>
        <v>0</v>
      </c>
      <c r="G203" s="98">
        <v>0</v>
      </c>
      <c r="H203" s="98">
        <v>0</v>
      </c>
      <c r="I203" s="98">
        <v>0</v>
      </c>
      <c r="J203" s="100">
        <v>0</v>
      </c>
      <c r="K203" s="98">
        <f>SUM(Table323[[#This Row],[Single Family ]:[&gt;4 Units ]])</f>
        <v>0</v>
      </c>
      <c r="L203" s="99">
        <v>0</v>
      </c>
      <c r="M203" s="99">
        <v>0</v>
      </c>
      <c r="N203" s="99">
        <v>0</v>
      </c>
      <c r="O203" s="47">
        <v>0</v>
      </c>
    </row>
    <row r="204" spans="1:15">
      <c r="A204" s="80" t="s">
        <v>176</v>
      </c>
      <c r="B204" s="81" t="s">
        <v>152</v>
      </c>
      <c r="C204" s="45" t="s">
        <v>60</v>
      </c>
      <c r="D204" s="46">
        <v>104429.38800000001</v>
      </c>
      <c r="E204" s="46">
        <v>41566.42</v>
      </c>
      <c r="F204" s="98">
        <f>Table323[[#This Row],[Single Family]]+Table323[[#This Row],[2-4 Units]]+Table323[[#This Row],[&gt;4 Units]]</f>
        <v>19</v>
      </c>
      <c r="G204" s="98">
        <v>18</v>
      </c>
      <c r="H204" s="98">
        <v>1</v>
      </c>
      <c r="I204" s="98">
        <v>0</v>
      </c>
      <c r="J204" s="100">
        <v>13934.66</v>
      </c>
      <c r="K204" s="98">
        <f>SUM(Table323[[#This Row],[Single Family ]:[&gt;4 Units ]])</f>
        <v>10</v>
      </c>
      <c r="L204" s="99">
        <v>8</v>
      </c>
      <c r="M204" s="99">
        <v>2</v>
      </c>
      <c r="N204" s="99">
        <v>0</v>
      </c>
      <c r="O204" s="47">
        <v>27631.759999999998</v>
      </c>
    </row>
    <row r="205" spans="1:15">
      <c r="A205" s="80" t="s">
        <v>176</v>
      </c>
      <c r="B205" s="81" t="s">
        <v>197</v>
      </c>
      <c r="C205" s="45" t="s">
        <v>60</v>
      </c>
      <c r="D205" s="46">
        <v>612.69600000000003</v>
      </c>
      <c r="E205" s="46">
        <v>0</v>
      </c>
      <c r="F205" s="98">
        <f>Table323[[#This Row],[Single Family]]+Table323[[#This Row],[2-4 Units]]+Table323[[#This Row],[&gt;4 Units]]</f>
        <v>0</v>
      </c>
      <c r="G205" s="98">
        <v>0</v>
      </c>
      <c r="H205" s="98">
        <v>0</v>
      </c>
      <c r="I205" s="98">
        <v>0</v>
      </c>
      <c r="J205" s="100">
        <v>0</v>
      </c>
      <c r="K205" s="98">
        <f>SUM(Table323[[#This Row],[Single Family ]:[&gt;4 Units ]])</f>
        <v>0</v>
      </c>
      <c r="L205" s="99">
        <v>0</v>
      </c>
      <c r="M205" s="99">
        <v>0</v>
      </c>
      <c r="N205" s="99">
        <v>0</v>
      </c>
      <c r="O205" s="47">
        <v>0</v>
      </c>
    </row>
    <row r="206" spans="1:15">
      <c r="A206" s="80" t="s">
        <v>177</v>
      </c>
      <c r="B206" s="81" t="s">
        <v>230</v>
      </c>
      <c r="C206" s="45" t="s">
        <v>76</v>
      </c>
      <c r="D206" s="46">
        <v>0</v>
      </c>
      <c r="E206" s="46">
        <v>0</v>
      </c>
      <c r="F206" s="98">
        <f>Table323[[#This Row],[Single Family]]+Table323[[#This Row],[2-4 Units]]+Table323[[#This Row],[&gt;4 Units]]</f>
        <v>0</v>
      </c>
      <c r="G206" s="98">
        <v>0</v>
      </c>
      <c r="H206" s="98">
        <v>0</v>
      </c>
      <c r="I206" s="98">
        <v>0</v>
      </c>
      <c r="J206" s="100">
        <v>0</v>
      </c>
      <c r="K206" s="98">
        <f>SUM(Table323[[#This Row],[Single Family ]:[&gt;4 Units ]])</f>
        <v>0</v>
      </c>
      <c r="L206" s="99">
        <v>0</v>
      </c>
      <c r="M206" s="99">
        <v>0</v>
      </c>
      <c r="N206" s="99">
        <v>0</v>
      </c>
      <c r="O206" s="47">
        <v>0</v>
      </c>
    </row>
    <row r="207" spans="1:15">
      <c r="A207" s="80" t="s">
        <v>177</v>
      </c>
      <c r="B207" s="81" t="s">
        <v>152</v>
      </c>
      <c r="C207" s="45" t="s">
        <v>76</v>
      </c>
      <c r="D207" s="46">
        <v>50920.212</v>
      </c>
      <c r="E207" s="46">
        <v>20106</v>
      </c>
      <c r="F207" s="98">
        <f>Table323[[#This Row],[Single Family]]+Table323[[#This Row],[2-4 Units]]+Table323[[#This Row],[&gt;4 Units]]</f>
        <v>4</v>
      </c>
      <c r="G207" s="98">
        <v>4</v>
      </c>
      <c r="H207" s="98">
        <v>0</v>
      </c>
      <c r="I207" s="98">
        <v>0</v>
      </c>
      <c r="J207" s="100">
        <v>928.63</v>
      </c>
      <c r="K207" s="98">
        <f>SUM(Table323[[#This Row],[Single Family ]:[&gt;4 Units ]])</f>
        <v>5</v>
      </c>
      <c r="L207" s="99">
        <v>4</v>
      </c>
      <c r="M207" s="99">
        <v>0</v>
      </c>
      <c r="N207" s="99">
        <v>1</v>
      </c>
      <c r="O207" s="47">
        <v>19177.37</v>
      </c>
    </row>
    <row r="208" spans="1:15">
      <c r="A208" s="80" t="s">
        <v>178</v>
      </c>
      <c r="B208" s="81" t="s">
        <v>230</v>
      </c>
      <c r="C208" s="45" t="s">
        <v>60</v>
      </c>
      <c r="D208" s="46">
        <v>676.81799999999998</v>
      </c>
      <c r="E208" s="46">
        <v>649.72</v>
      </c>
      <c r="F208" s="98">
        <f>Table323[[#This Row],[Single Family]]+Table323[[#This Row],[2-4 Units]]+Table323[[#This Row],[&gt;4 Units]]</f>
        <v>1</v>
      </c>
      <c r="G208" s="98">
        <v>1</v>
      </c>
      <c r="H208" s="98">
        <v>0</v>
      </c>
      <c r="I208" s="98">
        <v>0</v>
      </c>
      <c r="J208" s="100">
        <v>649.72</v>
      </c>
      <c r="K208" s="98">
        <f>SUM(Table323[[#This Row],[Single Family ]:[&gt;4 Units ]])</f>
        <v>0</v>
      </c>
      <c r="L208" s="99">
        <v>0</v>
      </c>
      <c r="M208" s="99">
        <v>0</v>
      </c>
      <c r="N208" s="99">
        <v>0</v>
      </c>
      <c r="O208" s="47">
        <v>0</v>
      </c>
    </row>
    <row r="209" spans="1:15">
      <c r="A209" s="80" t="s">
        <v>178</v>
      </c>
      <c r="B209" s="81" t="s">
        <v>152</v>
      </c>
      <c r="C209" s="45" t="s">
        <v>60</v>
      </c>
      <c r="D209" s="46">
        <v>45875.586000000003</v>
      </c>
      <c r="E209" s="46">
        <v>14197.19</v>
      </c>
      <c r="F209" s="98">
        <f>Table323[[#This Row],[Single Family]]+Table323[[#This Row],[2-4 Units]]+Table323[[#This Row],[&gt;4 Units]]</f>
        <v>9</v>
      </c>
      <c r="G209" s="98">
        <v>7</v>
      </c>
      <c r="H209" s="98">
        <v>2</v>
      </c>
      <c r="I209" s="98">
        <v>0</v>
      </c>
      <c r="J209" s="100">
        <v>2971.66</v>
      </c>
      <c r="K209" s="98">
        <f>SUM(Table323[[#This Row],[Single Family ]:[&gt;4 Units ]])</f>
        <v>12</v>
      </c>
      <c r="L209" s="99">
        <v>7</v>
      </c>
      <c r="M209" s="99">
        <v>5</v>
      </c>
      <c r="N209" s="99">
        <v>0</v>
      </c>
      <c r="O209" s="47">
        <v>11225.53</v>
      </c>
    </row>
    <row r="210" spans="1:15">
      <c r="A210" s="80" t="s">
        <v>178</v>
      </c>
      <c r="B210" s="81" t="s">
        <v>197</v>
      </c>
      <c r="C210" s="45" t="s">
        <v>60</v>
      </c>
      <c r="D210" s="46">
        <v>37.475999999999999</v>
      </c>
      <c r="E210" s="46">
        <v>0</v>
      </c>
      <c r="F210" s="98">
        <f>Table323[[#This Row],[Single Family]]+Table323[[#This Row],[2-4 Units]]+Table323[[#This Row],[&gt;4 Units]]</f>
        <v>0</v>
      </c>
      <c r="G210" s="98">
        <v>0</v>
      </c>
      <c r="H210" s="98">
        <v>0</v>
      </c>
      <c r="I210" s="98">
        <v>0</v>
      </c>
      <c r="J210" s="100">
        <v>0</v>
      </c>
      <c r="K210" s="98">
        <f>SUM(Table323[[#This Row],[Single Family ]:[&gt;4 Units ]])</f>
        <v>0</v>
      </c>
      <c r="L210" s="99">
        <v>0</v>
      </c>
      <c r="M210" s="99">
        <v>0</v>
      </c>
      <c r="N210" s="99">
        <v>0</v>
      </c>
      <c r="O210" s="47">
        <v>0</v>
      </c>
    </row>
    <row r="211" spans="1:15">
      <c r="A211" s="80" t="s">
        <v>179</v>
      </c>
      <c r="B211" s="81" t="s">
        <v>230</v>
      </c>
      <c r="C211" s="45" t="s">
        <v>60</v>
      </c>
      <c r="D211" s="46">
        <v>798.16800000000001</v>
      </c>
      <c r="E211" s="46">
        <v>2951.08</v>
      </c>
      <c r="F211" s="98">
        <f>Table323[[#This Row],[Single Family]]+Table323[[#This Row],[2-4 Units]]+Table323[[#This Row],[&gt;4 Units]]</f>
        <v>1</v>
      </c>
      <c r="G211" s="98">
        <v>1</v>
      </c>
      <c r="H211" s="98">
        <v>0</v>
      </c>
      <c r="I211" s="98">
        <v>0</v>
      </c>
      <c r="J211" s="100">
        <v>2892.71</v>
      </c>
      <c r="K211" s="98">
        <f>SUM(Table323[[#This Row],[Single Family ]:[&gt;4 Units ]])</f>
        <v>1</v>
      </c>
      <c r="L211" s="99">
        <v>1</v>
      </c>
      <c r="M211" s="99">
        <v>0</v>
      </c>
      <c r="N211" s="99">
        <v>0</v>
      </c>
      <c r="O211" s="47">
        <v>58.37</v>
      </c>
    </row>
    <row r="212" spans="1:15">
      <c r="A212" s="80" t="s">
        <v>179</v>
      </c>
      <c r="B212" s="81" t="s">
        <v>152</v>
      </c>
      <c r="C212" s="45" t="s">
        <v>60</v>
      </c>
      <c r="D212" s="46">
        <v>96360.797999999995</v>
      </c>
      <c r="E212" s="46">
        <v>100371.38</v>
      </c>
      <c r="F212" s="98">
        <f>Table323[[#This Row],[Single Family]]+Table323[[#This Row],[2-4 Units]]+Table323[[#This Row],[&gt;4 Units]]</f>
        <v>16</v>
      </c>
      <c r="G212" s="98">
        <v>16</v>
      </c>
      <c r="H212" s="98">
        <v>0</v>
      </c>
      <c r="I212" s="98">
        <v>0</v>
      </c>
      <c r="J212" s="100">
        <v>36097.550000000003</v>
      </c>
      <c r="K212" s="98">
        <f>SUM(Table323[[#This Row],[Single Family ]:[&gt;4 Units ]])</f>
        <v>20</v>
      </c>
      <c r="L212" s="99">
        <v>11</v>
      </c>
      <c r="M212" s="99">
        <v>9</v>
      </c>
      <c r="N212" s="99">
        <v>0</v>
      </c>
      <c r="O212" s="47">
        <v>64273.83</v>
      </c>
    </row>
    <row r="213" spans="1:15">
      <c r="A213" s="80" t="s">
        <v>180</v>
      </c>
      <c r="B213" s="81" t="s">
        <v>230</v>
      </c>
      <c r="C213" s="45" t="s">
        <v>60</v>
      </c>
      <c r="D213" s="46">
        <v>893.77200000000005</v>
      </c>
      <c r="E213" s="46">
        <v>295.33</v>
      </c>
      <c r="F213" s="98">
        <f>Table323[[#This Row],[Single Family]]+Table323[[#This Row],[2-4 Units]]+Table323[[#This Row],[&gt;4 Units]]</f>
        <v>1</v>
      </c>
      <c r="G213" s="98">
        <v>1</v>
      </c>
      <c r="H213" s="98">
        <v>0</v>
      </c>
      <c r="I213" s="98">
        <v>0</v>
      </c>
      <c r="J213" s="100">
        <v>295.33</v>
      </c>
      <c r="K213" s="98">
        <f>SUM(Table323[[#This Row],[Single Family ]:[&gt;4 Units ]])</f>
        <v>0</v>
      </c>
      <c r="L213" s="99">
        <v>0</v>
      </c>
      <c r="M213" s="99">
        <v>0</v>
      </c>
      <c r="N213" s="99">
        <v>0</v>
      </c>
      <c r="O213" s="47">
        <v>0</v>
      </c>
    </row>
    <row r="214" spans="1:15">
      <c r="A214" s="80" t="s">
        <v>180</v>
      </c>
      <c r="B214" s="81" t="s">
        <v>152</v>
      </c>
      <c r="C214" s="45" t="s">
        <v>60</v>
      </c>
      <c r="D214" s="46">
        <v>88143.288</v>
      </c>
      <c r="E214" s="46">
        <v>20496.080000000002</v>
      </c>
      <c r="F214" s="98">
        <f>Table323[[#This Row],[Single Family]]+Table323[[#This Row],[2-4 Units]]+Table323[[#This Row],[&gt;4 Units]]</f>
        <v>25</v>
      </c>
      <c r="G214" s="98">
        <v>24</v>
      </c>
      <c r="H214" s="98">
        <v>1</v>
      </c>
      <c r="I214" s="98">
        <v>0</v>
      </c>
      <c r="J214" s="100">
        <v>14646.19</v>
      </c>
      <c r="K214" s="98">
        <f>SUM(Table323[[#This Row],[Single Family ]:[&gt;4 Units ]])</f>
        <v>12</v>
      </c>
      <c r="L214" s="99">
        <v>9</v>
      </c>
      <c r="M214" s="99">
        <v>3</v>
      </c>
      <c r="N214" s="99">
        <v>0</v>
      </c>
      <c r="O214" s="47">
        <v>5849.89</v>
      </c>
    </row>
    <row r="215" spans="1:15">
      <c r="A215" s="80" t="s">
        <v>181</v>
      </c>
      <c r="B215" s="81" t="s">
        <v>182</v>
      </c>
      <c r="C215" s="45" t="s">
        <v>60</v>
      </c>
      <c r="D215" s="46">
        <v>101070.42600000001</v>
      </c>
      <c r="E215" s="46">
        <v>88813.36</v>
      </c>
      <c r="F215" s="98">
        <f>Table323[[#This Row],[Single Family]]+Table323[[#This Row],[2-4 Units]]+Table323[[#This Row],[&gt;4 Units]]</f>
        <v>27</v>
      </c>
      <c r="G215" s="98">
        <v>22</v>
      </c>
      <c r="H215" s="98">
        <v>2</v>
      </c>
      <c r="I215" s="98">
        <v>3</v>
      </c>
      <c r="J215" s="100">
        <v>24005.43</v>
      </c>
      <c r="K215" s="98">
        <f>SUM(Table323[[#This Row],[Single Family ]:[&gt;4 Units ]])</f>
        <v>2</v>
      </c>
      <c r="L215" s="99">
        <v>1</v>
      </c>
      <c r="M215" s="99">
        <v>0</v>
      </c>
      <c r="N215" s="99">
        <v>1</v>
      </c>
      <c r="O215" s="47">
        <v>64807.93</v>
      </c>
    </row>
    <row r="216" spans="1:15">
      <c r="A216" s="80" t="s">
        <v>183</v>
      </c>
      <c r="B216" s="81" t="s">
        <v>182</v>
      </c>
      <c r="C216" s="45" t="s">
        <v>60</v>
      </c>
      <c r="D216" s="46">
        <v>67629.138000000006</v>
      </c>
      <c r="E216" s="46">
        <v>20432.34</v>
      </c>
      <c r="F216" s="98">
        <f>Table323[[#This Row],[Single Family]]+Table323[[#This Row],[2-4 Units]]+Table323[[#This Row],[&gt;4 Units]]</f>
        <v>11</v>
      </c>
      <c r="G216" s="98">
        <v>10</v>
      </c>
      <c r="H216" s="98">
        <v>1</v>
      </c>
      <c r="I216" s="98">
        <v>0</v>
      </c>
      <c r="J216" s="100">
        <v>12935.42</v>
      </c>
      <c r="K216" s="98">
        <f>SUM(Table323[[#This Row],[Single Family ]:[&gt;4 Units ]])</f>
        <v>3</v>
      </c>
      <c r="L216" s="99">
        <v>2</v>
      </c>
      <c r="M216" s="99">
        <v>1</v>
      </c>
      <c r="N216" s="99">
        <v>0</v>
      </c>
      <c r="O216" s="47">
        <v>7496.92</v>
      </c>
    </row>
    <row r="217" spans="1:15">
      <c r="A217" s="80" t="s">
        <v>184</v>
      </c>
      <c r="B217" s="81" t="s">
        <v>182</v>
      </c>
      <c r="C217" s="45" t="s">
        <v>60</v>
      </c>
      <c r="D217" s="46">
        <v>78884.585999999996</v>
      </c>
      <c r="E217" s="46">
        <v>63198.05</v>
      </c>
      <c r="F217" s="98">
        <f>Table323[[#This Row],[Single Family]]+Table323[[#This Row],[2-4 Units]]+Table323[[#This Row],[&gt;4 Units]]</f>
        <v>26</v>
      </c>
      <c r="G217" s="98">
        <v>26</v>
      </c>
      <c r="H217" s="98">
        <v>0</v>
      </c>
      <c r="I217" s="98">
        <v>0</v>
      </c>
      <c r="J217" s="100">
        <v>28210.21</v>
      </c>
      <c r="K217" s="98">
        <f>SUM(Table323[[#This Row],[Single Family ]:[&gt;4 Units ]])</f>
        <v>10</v>
      </c>
      <c r="L217" s="99">
        <v>10</v>
      </c>
      <c r="M217" s="99">
        <v>0</v>
      </c>
      <c r="N217" s="99">
        <v>0</v>
      </c>
      <c r="O217" s="47">
        <v>34987.839999999997</v>
      </c>
    </row>
    <row r="218" spans="1:15">
      <c r="A218" s="80" t="s">
        <v>259</v>
      </c>
      <c r="B218" s="81" t="s">
        <v>182</v>
      </c>
      <c r="C218" s="45" t="s">
        <v>60</v>
      </c>
      <c r="D218" s="46">
        <v>78657.707999999999</v>
      </c>
      <c r="E218" s="46">
        <v>22192.93</v>
      </c>
      <c r="F218" s="98">
        <f>Table323[[#This Row],[Single Family]]+Table323[[#This Row],[2-4 Units]]+Table323[[#This Row],[&gt;4 Units]]</f>
        <v>19</v>
      </c>
      <c r="G218" s="98">
        <v>19</v>
      </c>
      <c r="H218" s="98">
        <v>0</v>
      </c>
      <c r="I218" s="98">
        <v>0</v>
      </c>
      <c r="J218" s="100">
        <v>15920.26</v>
      </c>
      <c r="K218" s="98">
        <f>SUM(Table323[[#This Row],[Single Family ]:[&gt;4 Units ]])</f>
        <v>4</v>
      </c>
      <c r="L218" s="99">
        <v>2</v>
      </c>
      <c r="M218" s="99">
        <v>1</v>
      </c>
      <c r="N218" s="99">
        <v>1</v>
      </c>
      <c r="O218" s="47">
        <v>6272.67</v>
      </c>
    </row>
    <row r="219" spans="1:15">
      <c r="A219" s="80" t="s">
        <v>185</v>
      </c>
      <c r="B219" s="81" t="s">
        <v>182</v>
      </c>
      <c r="C219" s="45" t="s">
        <v>60</v>
      </c>
      <c r="D219" s="46">
        <v>86893.494000000006</v>
      </c>
      <c r="E219" s="46">
        <v>29635.759999999998</v>
      </c>
      <c r="F219" s="98">
        <f>Table323[[#This Row],[Single Family]]+Table323[[#This Row],[2-4 Units]]+Table323[[#This Row],[&gt;4 Units]]</f>
        <v>22</v>
      </c>
      <c r="G219" s="98">
        <v>22</v>
      </c>
      <c r="H219" s="98">
        <v>0</v>
      </c>
      <c r="I219" s="98">
        <v>0</v>
      </c>
      <c r="J219" s="100">
        <v>24086.06</v>
      </c>
      <c r="K219" s="98">
        <f>SUM(Table323[[#This Row],[Single Family ]:[&gt;4 Units ]])</f>
        <v>4</v>
      </c>
      <c r="L219" s="99">
        <v>4</v>
      </c>
      <c r="M219" s="99">
        <v>0</v>
      </c>
      <c r="N219" s="99">
        <v>0</v>
      </c>
      <c r="O219" s="47">
        <v>5549.7</v>
      </c>
    </row>
    <row r="220" spans="1:15">
      <c r="A220" s="80" t="s">
        <v>186</v>
      </c>
      <c r="B220" s="81" t="s">
        <v>182</v>
      </c>
      <c r="C220" s="45" t="s">
        <v>60</v>
      </c>
      <c r="D220" s="46">
        <v>138470.82</v>
      </c>
      <c r="E220" s="46">
        <v>120053.37</v>
      </c>
      <c r="F220" s="98">
        <f>Table323[[#This Row],[Single Family]]+Table323[[#This Row],[2-4 Units]]+Table323[[#This Row],[&gt;4 Units]]</f>
        <v>46</v>
      </c>
      <c r="G220" s="98">
        <v>46</v>
      </c>
      <c r="H220" s="98">
        <v>0</v>
      </c>
      <c r="I220" s="98">
        <v>0</v>
      </c>
      <c r="J220" s="100">
        <v>55266.32</v>
      </c>
      <c r="K220" s="98">
        <f>SUM(Table323[[#This Row],[Single Family ]:[&gt;4 Units ]])</f>
        <v>5</v>
      </c>
      <c r="L220" s="99">
        <v>5</v>
      </c>
      <c r="M220" s="99">
        <v>0</v>
      </c>
      <c r="N220" s="99">
        <v>0</v>
      </c>
      <c r="O220" s="47">
        <v>64787.05</v>
      </c>
    </row>
    <row r="221" spans="1:15">
      <c r="A221" s="80" t="s">
        <v>187</v>
      </c>
      <c r="B221" s="81" t="s">
        <v>59</v>
      </c>
      <c r="C221" s="45" t="s">
        <v>60</v>
      </c>
      <c r="D221" s="46">
        <v>479.57400000000001</v>
      </c>
      <c r="E221" s="46">
        <v>0</v>
      </c>
      <c r="F221" s="98">
        <f>Table323[[#This Row],[Single Family]]+Table323[[#This Row],[2-4 Units]]+Table323[[#This Row],[&gt;4 Units]]</f>
        <v>0</v>
      </c>
      <c r="G221" s="98">
        <v>0</v>
      </c>
      <c r="H221" s="98">
        <v>0</v>
      </c>
      <c r="I221" s="98">
        <v>0</v>
      </c>
      <c r="J221" s="100">
        <v>0</v>
      </c>
      <c r="K221" s="98">
        <f>SUM(Table323[[#This Row],[Single Family ]:[&gt;4 Units ]])</f>
        <v>0</v>
      </c>
      <c r="L221" s="99">
        <v>0</v>
      </c>
      <c r="M221" s="99">
        <v>0</v>
      </c>
      <c r="N221" s="99">
        <v>0</v>
      </c>
      <c r="O221" s="47">
        <v>0</v>
      </c>
    </row>
    <row r="222" spans="1:15">
      <c r="A222" s="80" t="s">
        <v>187</v>
      </c>
      <c r="B222" s="81" t="s">
        <v>182</v>
      </c>
      <c r="C222" s="45" t="s">
        <v>60</v>
      </c>
      <c r="D222" s="46">
        <v>123831.504</v>
      </c>
      <c r="E222" s="46">
        <v>34997.43</v>
      </c>
      <c r="F222" s="98">
        <f>Table323[[#This Row],[Single Family]]+Table323[[#This Row],[2-4 Units]]+Table323[[#This Row],[&gt;4 Units]]</f>
        <v>21</v>
      </c>
      <c r="G222" s="98">
        <v>20</v>
      </c>
      <c r="H222" s="98">
        <v>0</v>
      </c>
      <c r="I222" s="98">
        <v>1</v>
      </c>
      <c r="J222" s="100">
        <v>23552.13</v>
      </c>
      <c r="K222" s="98">
        <f>SUM(Table323[[#This Row],[Single Family ]:[&gt;4 Units ]])</f>
        <v>4</v>
      </c>
      <c r="L222" s="99">
        <v>4</v>
      </c>
      <c r="M222" s="99">
        <v>0</v>
      </c>
      <c r="N222" s="99">
        <v>0</v>
      </c>
      <c r="O222" s="47">
        <v>11445.3</v>
      </c>
    </row>
    <row r="223" spans="1:15">
      <c r="A223" s="80" t="s">
        <v>187</v>
      </c>
      <c r="B223" s="81" t="s">
        <v>205</v>
      </c>
      <c r="C223" s="45" t="s">
        <v>60</v>
      </c>
      <c r="D223" s="46">
        <v>816.72</v>
      </c>
      <c r="E223" s="46">
        <v>55319.73</v>
      </c>
      <c r="F223" s="98">
        <f>Table323[[#This Row],[Single Family]]+Table323[[#This Row],[2-4 Units]]+Table323[[#This Row],[&gt;4 Units]]</f>
        <v>0</v>
      </c>
      <c r="G223" s="98">
        <v>0</v>
      </c>
      <c r="H223" s="98">
        <v>0</v>
      </c>
      <c r="I223" s="98">
        <v>0</v>
      </c>
      <c r="J223" s="100">
        <v>0</v>
      </c>
      <c r="K223" s="98">
        <f>SUM(Table323[[#This Row],[Single Family ]:[&gt;4 Units ]])</f>
        <v>1</v>
      </c>
      <c r="L223" s="99">
        <v>1</v>
      </c>
      <c r="M223" s="99">
        <v>0</v>
      </c>
      <c r="N223" s="99">
        <v>0</v>
      </c>
      <c r="O223" s="47">
        <v>55319.73</v>
      </c>
    </row>
    <row r="224" spans="1:15">
      <c r="A224" s="80" t="s">
        <v>188</v>
      </c>
      <c r="B224" s="81" t="s">
        <v>182</v>
      </c>
      <c r="C224" s="45" t="s">
        <v>60</v>
      </c>
      <c r="D224" s="46">
        <v>82579.92</v>
      </c>
      <c r="E224" s="46">
        <v>53829.19</v>
      </c>
      <c r="F224" s="98">
        <f>Table323[[#This Row],[Single Family]]+Table323[[#This Row],[2-4 Units]]+Table323[[#This Row],[&gt;4 Units]]</f>
        <v>21</v>
      </c>
      <c r="G224" s="98">
        <v>21</v>
      </c>
      <c r="H224" s="98">
        <v>0</v>
      </c>
      <c r="I224" s="98">
        <v>0</v>
      </c>
      <c r="J224" s="100">
        <v>33171.120000000003</v>
      </c>
      <c r="K224" s="98">
        <f>SUM(Table323[[#This Row],[Single Family ]:[&gt;4 Units ]])</f>
        <v>3</v>
      </c>
      <c r="L224" s="99">
        <v>3</v>
      </c>
      <c r="M224" s="99">
        <v>0</v>
      </c>
      <c r="N224" s="99">
        <v>0</v>
      </c>
      <c r="O224" s="47">
        <v>20658.07</v>
      </c>
    </row>
    <row r="225" spans="1:15">
      <c r="A225" s="80" t="s">
        <v>189</v>
      </c>
      <c r="B225" s="81" t="s">
        <v>182</v>
      </c>
      <c r="C225" s="45" t="s">
        <v>60</v>
      </c>
      <c r="D225" s="46">
        <v>90620.034</v>
      </c>
      <c r="E225" s="46">
        <v>61899.4</v>
      </c>
      <c r="F225" s="98">
        <f>Table323[[#This Row],[Single Family]]+Table323[[#This Row],[2-4 Units]]+Table323[[#This Row],[&gt;4 Units]]</f>
        <v>34</v>
      </c>
      <c r="G225" s="98">
        <v>34</v>
      </c>
      <c r="H225" s="98">
        <v>0</v>
      </c>
      <c r="I225" s="98">
        <v>0</v>
      </c>
      <c r="J225" s="100">
        <v>30998.31</v>
      </c>
      <c r="K225" s="98">
        <f>SUM(Table323[[#This Row],[Single Family ]:[&gt;4 Units ]])</f>
        <v>4</v>
      </c>
      <c r="L225" s="99">
        <v>4</v>
      </c>
      <c r="M225" s="99">
        <v>0</v>
      </c>
      <c r="N225" s="99">
        <v>0</v>
      </c>
      <c r="O225" s="47">
        <v>30901.09</v>
      </c>
    </row>
    <row r="226" spans="1:15">
      <c r="A226" s="80" t="s">
        <v>190</v>
      </c>
      <c r="B226" s="81" t="s">
        <v>182</v>
      </c>
      <c r="C226" s="45" t="s">
        <v>60</v>
      </c>
      <c r="D226" s="46">
        <v>88294.415999999997</v>
      </c>
      <c r="E226" s="46">
        <v>16105.09</v>
      </c>
      <c r="F226" s="98">
        <f>Table323[[#This Row],[Single Family]]+Table323[[#This Row],[2-4 Units]]+Table323[[#This Row],[&gt;4 Units]]</f>
        <v>22</v>
      </c>
      <c r="G226" s="98">
        <v>22</v>
      </c>
      <c r="H226" s="98">
        <v>0</v>
      </c>
      <c r="I226" s="98">
        <v>0</v>
      </c>
      <c r="J226" s="100">
        <v>14762.07</v>
      </c>
      <c r="K226" s="98">
        <f>SUM(Table323[[#This Row],[Single Family ]:[&gt;4 Units ]])</f>
        <v>4</v>
      </c>
      <c r="L226" s="99">
        <v>3</v>
      </c>
      <c r="M226" s="99">
        <v>1</v>
      </c>
      <c r="N226" s="99">
        <v>0</v>
      </c>
      <c r="O226" s="47">
        <v>1343.02</v>
      </c>
    </row>
    <row r="227" spans="1:15">
      <c r="A227" s="80" t="s">
        <v>191</v>
      </c>
      <c r="B227" s="81" t="s">
        <v>182</v>
      </c>
      <c r="C227" s="45" t="s">
        <v>60</v>
      </c>
      <c r="D227" s="46">
        <v>130402.47</v>
      </c>
      <c r="E227" s="46">
        <v>96302.75</v>
      </c>
      <c r="F227" s="98">
        <f>Table323[[#This Row],[Single Family]]+Table323[[#This Row],[2-4 Units]]+Table323[[#This Row],[&gt;4 Units]]</f>
        <v>38</v>
      </c>
      <c r="G227" s="98">
        <v>38</v>
      </c>
      <c r="H227" s="98">
        <v>0</v>
      </c>
      <c r="I227" s="98">
        <v>0</v>
      </c>
      <c r="J227" s="100">
        <v>35501.5</v>
      </c>
      <c r="K227" s="98">
        <f>SUM(Table323[[#This Row],[Single Family ]:[&gt;4 Units ]])</f>
        <v>6</v>
      </c>
      <c r="L227" s="99">
        <v>6</v>
      </c>
      <c r="M227" s="99">
        <v>0</v>
      </c>
      <c r="N227" s="99">
        <v>0</v>
      </c>
      <c r="O227" s="47">
        <v>60801.25</v>
      </c>
    </row>
    <row r="228" spans="1:15">
      <c r="A228" s="80" t="s">
        <v>192</v>
      </c>
      <c r="B228" s="81" t="s">
        <v>182</v>
      </c>
      <c r="C228" s="45" t="s">
        <v>60</v>
      </c>
      <c r="D228" s="46">
        <v>60949.008000000002</v>
      </c>
      <c r="E228" s="46">
        <v>42599.89</v>
      </c>
      <c r="F228" s="98">
        <f>Table323[[#This Row],[Single Family]]+Table323[[#This Row],[2-4 Units]]+Table323[[#This Row],[&gt;4 Units]]</f>
        <v>19</v>
      </c>
      <c r="G228" s="98">
        <v>19</v>
      </c>
      <c r="H228" s="98">
        <v>0</v>
      </c>
      <c r="I228" s="98">
        <v>0</v>
      </c>
      <c r="J228" s="100">
        <v>23751.52</v>
      </c>
      <c r="K228" s="98">
        <f>SUM(Table323[[#This Row],[Single Family ]:[&gt;4 Units ]])</f>
        <v>4</v>
      </c>
      <c r="L228" s="99">
        <v>3</v>
      </c>
      <c r="M228" s="99">
        <v>0</v>
      </c>
      <c r="N228" s="99">
        <v>1</v>
      </c>
      <c r="O228" s="47">
        <v>18848.37</v>
      </c>
    </row>
    <row r="229" spans="1:15">
      <c r="A229" s="80" t="s">
        <v>192</v>
      </c>
      <c r="B229" s="81" t="s">
        <v>205</v>
      </c>
      <c r="C229" s="45" t="s">
        <v>60</v>
      </c>
      <c r="D229" s="46">
        <v>0</v>
      </c>
      <c r="E229" s="46">
        <v>0</v>
      </c>
      <c r="F229" s="98">
        <f>Table323[[#This Row],[Single Family]]+Table323[[#This Row],[2-4 Units]]+Table323[[#This Row],[&gt;4 Units]]</f>
        <v>0</v>
      </c>
      <c r="G229" s="98">
        <v>0</v>
      </c>
      <c r="H229" s="98">
        <v>0</v>
      </c>
      <c r="I229" s="98">
        <v>0</v>
      </c>
      <c r="J229" s="100">
        <v>0</v>
      </c>
      <c r="K229" s="98">
        <f>SUM(Table323[[#This Row],[Single Family ]:[&gt;4 Units ]])</f>
        <v>0</v>
      </c>
      <c r="L229" s="99">
        <v>0</v>
      </c>
      <c r="M229" s="99">
        <v>0</v>
      </c>
      <c r="N229" s="99">
        <v>0</v>
      </c>
      <c r="O229" s="47">
        <v>0</v>
      </c>
    </row>
    <row r="230" spans="1:15">
      <c r="A230" s="80" t="s">
        <v>192</v>
      </c>
      <c r="B230" s="81" t="s">
        <v>194</v>
      </c>
      <c r="C230" s="45" t="s">
        <v>60</v>
      </c>
      <c r="D230" s="46">
        <v>35.981999999999999</v>
      </c>
      <c r="E230" s="46">
        <v>0</v>
      </c>
      <c r="F230" s="98">
        <f>Table323[[#This Row],[Single Family]]+Table323[[#This Row],[2-4 Units]]+Table323[[#This Row],[&gt;4 Units]]</f>
        <v>0</v>
      </c>
      <c r="G230" s="98">
        <v>0</v>
      </c>
      <c r="H230" s="98">
        <v>0</v>
      </c>
      <c r="I230" s="98">
        <v>0</v>
      </c>
      <c r="J230" s="100">
        <v>0</v>
      </c>
      <c r="K230" s="98">
        <f>SUM(Table323[[#This Row],[Single Family ]:[&gt;4 Units ]])</f>
        <v>0</v>
      </c>
      <c r="L230" s="99">
        <v>0</v>
      </c>
      <c r="M230" s="99">
        <v>0</v>
      </c>
      <c r="N230" s="99">
        <v>0</v>
      </c>
      <c r="O230" s="47">
        <v>0</v>
      </c>
    </row>
    <row r="231" spans="1:15">
      <c r="A231" s="80" t="s">
        <v>193</v>
      </c>
      <c r="B231" s="81" t="s">
        <v>230</v>
      </c>
      <c r="C231" s="45" t="s">
        <v>60</v>
      </c>
      <c r="D231" s="46">
        <v>100.536</v>
      </c>
      <c r="E231" s="46">
        <v>0</v>
      </c>
      <c r="F231" s="98">
        <f>Table323[[#This Row],[Single Family]]+Table323[[#This Row],[2-4 Units]]+Table323[[#This Row],[&gt;4 Units]]</f>
        <v>0</v>
      </c>
      <c r="G231" s="98">
        <v>0</v>
      </c>
      <c r="H231" s="98">
        <v>0</v>
      </c>
      <c r="I231" s="98">
        <v>0</v>
      </c>
      <c r="J231" s="100">
        <v>0</v>
      </c>
      <c r="K231" s="98">
        <f>SUM(Table323[[#This Row],[Single Family ]:[&gt;4 Units ]])</f>
        <v>0</v>
      </c>
      <c r="L231" s="99">
        <v>0</v>
      </c>
      <c r="M231" s="99">
        <v>0</v>
      </c>
      <c r="N231" s="99">
        <v>0</v>
      </c>
      <c r="O231" s="47">
        <v>0</v>
      </c>
    </row>
    <row r="232" spans="1:15">
      <c r="A232" s="80" t="s">
        <v>193</v>
      </c>
      <c r="B232" s="81" t="s">
        <v>152</v>
      </c>
      <c r="C232" s="45" t="s">
        <v>60</v>
      </c>
      <c r="D232" s="46">
        <v>125.922</v>
      </c>
      <c r="E232" s="46">
        <v>0</v>
      </c>
      <c r="F232" s="98">
        <f>Table323[[#This Row],[Single Family]]+Table323[[#This Row],[2-4 Units]]+Table323[[#This Row],[&gt;4 Units]]</f>
        <v>0</v>
      </c>
      <c r="G232" s="98">
        <v>0</v>
      </c>
      <c r="H232" s="98">
        <v>0</v>
      </c>
      <c r="I232" s="98">
        <v>0</v>
      </c>
      <c r="J232" s="100">
        <v>0</v>
      </c>
      <c r="K232" s="98">
        <f>SUM(Table323[[#This Row],[Single Family ]:[&gt;4 Units ]])</f>
        <v>0</v>
      </c>
      <c r="L232" s="99">
        <v>0</v>
      </c>
      <c r="M232" s="99">
        <v>0</v>
      </c>
      <c r="N232" s="99">
        <v>0</v>
      </c>
      <c r="O232" s="47">
        <v>0</v>
      </c>
    </row>
    <row r="233" spans="1:15">
      <c r="A233" s="80" t="s">
        <v>193</v>
      </c>
      <c r="B233" s="81" t="s">
        <v>194</v>
      </c>
      <c r="C233" s="45" t="s">
        <v>60</v>
      </c>
      <c r="D233" s="46">
        <v>157964.106</v>
      </c>
      <c r="E233" s="46">
        <v>518399.56</v>
      </c>
      <c r="F233" s="98">
        <f>Table323[[#This Row],[Single Family]]+Table323[[#This Row],[2-4 Units]]+Table323[[#This Row],[&gt;4 Units]]</f>
        <v>32</v>
      </c>
      <c r="G233" s="98">
        <v>28</v>
      </c>
      <c r="H233" s="98">
        <v>4</v>
      </c>
      <c r="I233" s="98">
        <v>0</v>
      </c>
      <c r="J233" s="100">
        <v>30046.33</v>
      </c>
      <c r="K233" s="98">
        <f>SUM(Table323[[#This Row],[Single Family ]:[&gt;4 Units ]])</f>
        <v>23</v>
      </c>
      <c r="L233" s="99">
        <v>18</v>
      </c>
      <c r="M233" s="99">
        <v>4</v>
      </c>
      <c r="N233" s="99">
        <v>1</v>
      </c>
      <c r="O233" s="47">
        <v>488353.23</v>
      </c>
    </row>
    <row r="234" spans="1:15">
      <c r="A234" s="80" t="s">
        <v>195</v>
      </c>
      <c r="B234" s="81" t="s">
        <v>230</v>
      </c>
      <c r="C234" s="45" t="s">
        <v>60</v>
      </c>
      <c r="D234" s="46">
        <v>614.54999999999995</v>
      </c>
      <c r="E234" s="46">
        <v>0</v>
      </c>
      <c r="F234" s="98">
        <f>Table323[[#This Row],[Single Family]]+Table323[[#This Row],[2-4 Units]]+Table323[[#This Row],[&gt;4 Units]]</f>
        <v>0</v>
      </c>
      <c r="G234" s="98">
        <v>0</v>
      </c>
      <c r="H234" s="98">
        <v>0</v>
      </c>
      <c r="I234" s="98">
        <v>0</v>
      </c>
      <c r="J234" s="100">
        <v>0</v>
      </c>
      <c r="K234" s="98">
        <f>SUM(Table323[[#This Row],[Single Family ]:[&gt;4 Units ]])</f>
        <v>0</v>
      </c>
      <c r="L234" s="99">
        <v>0</v>
      </c>
      <c r="M234" s="99">
        <v>0</v>
      </c>
      <c r="N234" s="99">
        <v>0</v>
      </c>
      <c r="O234" s="47">
        <v>0</v>
      </c>
    </row>
    <row r="235" spans="1:15">
      <c r="A235" s="80" t="s">
        <v>195</v>
      </c>
      <c r="B235" s="81" t="s">
        <v>197</v>
      </c>
      <c r="C235" s="45" t="s">
        <v>60</v>
      </c>
      <c r="D235" s="46">
        <v>568.56600000000003</v>
      </c>
      <c r="E235" s="46">
        <v>0</v>
      </c>
      <c r="F235" s="98">
        <f>Table323[[#This Row],[Single Family]]+Table323[[#This Row],[2-4 Units]]+Table323[[#This Row],[&gt;4 Units]]</f>
        <v>0</v>
      </c>
      <c r="G235" s="98">
        <v>0</v>
      </c>
      <c r="H235" s="98">
        <v>0</v>
      </c>
      <c r="I235" s="98">
        <v>0</v>
      </c>
      <c r="J235" s="100">
        <v>0</v>
      </c>
      <c r="K235" s="98">
        <f>SUM(Table323[[#This Row],[Single Family ]:[&gt;4 Units ]])</f>
        <v>0</v>
      </c>
      <c r="L235" s="99">
        <v>0</v>
      </c>
      <c r="M235" s="99">
        <v>0</v>
      </c>
      <c r="N235" s="99">
        <v>0</v>
      </c>
      <c r="O235" s="47">
        <v>0</v>
      </c>
    </row>
    <row r="236" spans="1:15">
      <c r="A236" s="80" t="s">
        <v>195</v>
      </c>
      <c r="B236" s="81" t="s">
        <v>194</v>
      </c>
      <c r="C236" s="45" t="s">
        <v>60</v>
      </c>
      <c r="D236" s="46">
        <v>138969.516</v>
      </c>
      <c r="E236" s="46">
        <v>97683.13</v>
      </c>
      <c r="F236" s="98">
        <f>Table323[[#This Row],[Single Family]]+Table323[[#This Row],[2-4 Units]]+Table323[[#This Row],[&gt;4 Units]]</f>
        <v>28</v>
      </c>
      <c r="G236" s="98">
        <v>28</v>
      </c>
      <c r="H236" s="98">
        <v>0</v>
      </c>
      <c r="I236" s="98">
        <v>0</v>
      </c>
      <c r="J236" s="100">
        <v>26925.09</v>
      </c>
      <c r="K236" s="98">
        <f>SUM(Table323[[#This Row],[Single Family ]:[&gt;4 Units ]])</f>
        <v>15</v>
      </c>
      <c r="L236" s="99">
        <v>11</v>
      </c>
      <c r="M236" s="99">
        <v>2</v>
      </c>
      <c r="N236" s="99">
        <v>2</v>
      </c>
      <c r="O236" s="47">
        <v>70758.039999999994</v>
      </c>
    </row>
    <row r="237" spans="1:15">
      <c r="A237" s="80" t="s">
        <v>196</v>
      </c>
      <c r="B237" s="81" t="s">
        <v>230</v>
      </c>
      <c r="C237" s="45" t="s">
        <v>76</v>
      </c>
      <c r="D237" s="46">
        <v>859.65</v>
      </c>
      <c r="E237" s="46">
        <v>0</v>
      </c>
      <c r="F237" s="98">
        <f>Table323[[#This Row],[Single Family]]+Table323[[#This Row],[2-4 Units]]+Table323[[#This Row],[&gt;4 Units]]</f>
        <v>0</v>
      </c>
      <c r="G237" s="98">
        <v>0</v>
      </c>
      <c r="H237" s="98">
        <v>0</v>
      </c>
      <c r="I237" s="98">
        <v>0</v>
      </c>
      <c r="J237" s="100">
        <v>0</v>
      </c>
      <c r="K237" s="98">
        <f>SUM(Table323[[#This Row],[Single Family ]:[&gt;4 Units ]])</f>
        <v>0</v>
      </c>
      <c r="L237" s="99">
        <v>0</v>
      </c>
      <c r="M237" s="99">
        <v>0</v>
      </c>
      <c r="N237" s="99">
        <v>0</v>
      </c>
      <c r="O237" s="47">
        <v>0</v>
      </c>
    </row>
    <row r="238" spans="1:15">
      <c r="A238" s="80" t="s">
        <v>196</v>
      </c>
      <c r="B238" s="81" t="s">
        <v>152</v>
      </c>
      <c r="C238" s="45" t="s">
        <v>76</v>
      </c>
      <c r="D238" s="46">
        <v>0</v>
      </c>
      <c r="E238" s="46">
        <v>0</v>
      </c>
      <c r="F238" s="98">
        <f>Table323[[#This Row],[Single Family]]+Table323[[#This Row],[2-4 Units]]+Table323[[#This Row],[&gt;4 Units]]</f>
        <v>0</v>
      </c>
      <c r="G238" s="98">
        <v>0</v>
      </c>
      <c r="H238" s="98">
        <v>0</v>
      </c>
      <c r="I238" s="98">
        <v>0</v>
      </c>
      <c r="J238" s="100">
        <v>0</v>
      </c>
      <c r="K238" s="98">
        <f>SUM(Table323[[#This Row],[Single Family ]:[&gt;4 Units ]])</f>
        <v>0</v>
      </c>
      <c r="L238" s="99">
        <v>0</v>
      </c>
      <c r="M238" s="99">
        <v>0</v>
      </c>
      <c r="N238" s="99">
        <v>0</v>
      </c>
      <c r="O238" s="47">
        <v>0</v>
      </c>
    </row>
    <row r="239" spans="1:15">
      <c r="A239" s="80" t="s">
        <v>196</v>
      </c>
      <c r="B239" s="81" t="s">
        <v>197</v>
      </c>
      <c r="C239" s="45" t="s">
        <v>76</v>
      </c>
      <c r="D239" s="46">
        <v>0</v>
      </c>
      <c r="E239" s="46">
        <v>0</v>
      </c>
      <c r="F239" s="98">
        <f>Table323[[#This Row],[Single Family]]+Table323[[#This Row],[2-4 Units]]+Table323[[#This Row],[&gt;4 Units]]</f>
        <v>0</v>
      </c>
      <c r="G239" s="98">
        <v>0</v>
      </c>
      <c r="H239" s="98">
        <v>0</v>
      </c>
      <c r="I239" s="98">
        <v>0</v>
      </c>
      <c r="J239" s="100">
        <v>0</v>
      </c>
      <c r="K239" s="98">
        <f>SUM(Table323[[#This Row],[Single Family ]:[&gt;4 Units ]])</f>
        <v>0</v>
      </c>
      <c r="L239" s="99">
        <v>0</v>
      </c>
      <c r="M239" s="99">
        <v>0</v>
      </c>
      <c r="N239" s="99">
        <v>0</v>
      </c>
      <c r="O239" s="47">
        <v>0</v>
      </c>
    </row>
    <row r="240" spans="1:15">
      <c r="A240" s="80" t="s">
        <v>196</v>
      </c>
      <c r="B240" s="81" t="s">
        <v>194</v>
      </c>
      <c r="C240" s="45" t="s">
        <v>76</v>
      </c>
      <c r="D240" s="46">
        <v>78515.172000000006</v>
      </c>
      <c r="E240" s="46">
        <v>11338.93</v>
      </c>
      <c r="F240" s="98">
        <f>Table323[[#This Row],[Single Family]]+Table323[[#This Row],[2-4 Units]]+Table323[[#This Row],[&gt;4 Units]]</f>
        <v>7</v>
      </c>
      <c r="G240" s="98">
        <v>7</v>
      </c>
      <c r="H240" s="98">
        <v>0</v>
      </c>
      <c r="I240" s="98">
        <v>0</v>
      </c>
      <c r="J240" s="100">
        <v>7401.34</v>
      </c>
      <c r="K240" s="98">
        <f>SUM(Table323[[#This Row],[Single Family ]:[&gt;4 Units ]])</f>
        <v>21</v>
      </c>
      <c r="L240" s="99">
        <v>14</v>
      </c>
      <c r="M240" s="99">
        <v>7</v>
      </c>
      <c r="N240" s="99">
        <v>0</v>
      </c>
      <c r="O240" s="47">
        <v>3937.59</v>
      </c>
    </row>
    <row r="241" spans="1:15">
      <c r="A241" s="80" t="s">
        <v>198</v>
      </c>
      <c r="B241" s="81" t="s">
        <v>230</v>
      </c>
      <c r="C241" s="45" t="s">
        <v>60</v>
      </c>
      <c r="D241" s="46">
        <v>129.88800000000001</v>
      </c>
      <c r="E241" s="46">
        <v>0</v>
      </c>
      <c r="F241" s="98">
        <f>Table323[[#This Row],[Single Family]]+Table323[[#This Row],[2-4 Units]]+Table323[[#This Row],[&gt;4 Units]]</f>
        <v>0</v>
      </c>
      <c r="G241" s="98">
        <v>0</v>
      </c>
      <c r="H241" s="98">
        <v>0</v>
      </c>
      <c r="I241" s="98">
        <v>0</v>
      </c>
      <c r="J241" s="100">
        <v>0</v>
      </c>
      <c r="K241" s="98">
        <f>SUM(Table323[[#This Row],[Single Family ]:[&gt;4 Units ]])</f>
        <v>0</v>
      </c>
      <c r="L241" s="99">
        <v>0</v>
      </c>
      <c r="M241" s="99">
        <v>0</v>
      </c>
      <c r="N241" s="99">
        <v>0</v>
      </c>
      <c r="O241" s="47">
        <v>0</v>
      </c>
    </row>
    <row r="242" spans="1:15">
      <c r="A242" s="80" t="s">
        <v>198</v>
      </c>
      <c r="B242" s="81" t="s">
        <v>152</v>
      </c>
      <c r="C242" s="45" t="s">
        <v>60</v>
      </c>
      <c r="D242" s="46">
        <v>11.88</v>
      </c>
      <c r="E242" s="46">
        <v>0</v>
      </c>
      <c r="F242" s="98">
        <f>Table323[[#This Row],[Single Family]]+Table323[[#This Row],[2-4 Units]]+Table323[[#This Row],[&gt;4 Units]]</f>
        <v>0</v>
      </c>
      <c r="G242" s="98">
        <v>0</v>
      </c>
      <c r="H242" s="98">
        <v>0</v>
      </c>
      <c r="I242" s="98">
        <v>0</v>
      </c>
      <c r="J242" s="100">
        <v>0</v>
      </c>
      <c r="K242" s="98">
        <f>SUM(Table323[[#This Row],[Single Family ]:[&gt;4 Units ]])</f>
        <v>0</v>
      </c>
      <c r="L242" s="99">
        <v>0</v>
      </c>
      <c r="M242" s="99">
        <v>0</v>
      </c>
      <c r="N242" s="99">
        <v>0</v>
      </c>
      <c r="O242" s="47">
        <v>0</v>
      </c>
    </row>
    <row r="243" spans="1:15">
      <c r="A243" s="80" t="s">
        <v>198</v>
      </c>
      <c r="B243" s="81" t="s">
        <v>197</v>
      </c>
      <c r="C243" s="45" t="s">
        <v>60</v>
      </c>
      <c r="D243" s="46">
        <v>168.828</v>
      </c>
      <c r="E243" s="46">
        <v>0</v>
      </c>
      <c r="F243" s="98">
        <f>Table323[[#This Row],[Single Family]]+Table323[[#This Row],[2-4 Units]]+Table323[[#This Row],[&gt;4 Units]]</f>
        <v>0</v>
      </c>
      <c r="G243" s="98">
        <v>0</v>
      </c>
      <c r="H243" s="98">
        <v>0</v>
      </c>
      <c r="I243" s="98">
        <v>0</v>
      </c>
      <c r="J243" s="100">
        <v>0</v>
      </c>
      <c r="K243" s="98">
        <f>SUM(Table323[[#This Row],[Single Family ]:[&gt;4 Units ]])</f>
        <v>0</v>
      </c>
      <c r="L243" s="99">
        <v>0</v>
      </c>
      <c r="M243" s="99">
        <v>0</v>
      </c>
      <c r="N243" s="99">
        <v>0</v>
      </c>
      <c r="O243" s="47">
        <v>0</v>
      </c>
    </row>
    <row r="244" spans="1:15">
      <c r="A244" s="80" t="s">
        <v>198</v>
      </c>
      <c r="B244" s="81" t="s">
        <v>194</v>
      </c>
      <c r="C244" s="45" t="s">
        <v>60</v>
      </c>
      <c r="D244" s="46">
        <v>83467.721999999994</v>
      </c>
      <c r="E244" s="46">
        <v>260057.12</v>
      </c>
      <c r="F244" s="98">
        <f>Table323[[#This Row],[Single Family]]+Table323[[#This Row],[2-4 Units]]+Table323[[#This Row],[&gt;4 Units]]</f>
        <v>10</v>
      </c>
      <c r="G244" s="98">
        <v>10</v>
      </c>
      <c r="H244" s="98">
        <v>0</v>
      </c>
      <c r="I244" s="98">
        <v>0</v>
      </c>
      <c r="J244" s="100">
        <v>9731.2900000000009</v>
      </c>
      <c r="K244" s="98">
        <f>SUM(Table323[[#This Row],[Single Family ]:[&gt;4 Units ]])</f>
        <v>8</v>
      </c>
      <c r="L244" s="99">
        <v>5</v>
      </c>
      <c r="M244" s="99">
        <v>2</v>
      </c>
      <c r="N244" s="99">
        <v>1</v>
      </c>
      <c r="O244" s="47">
        <v>250325.83</v>
      </c>
    </row>
    <row r="245" spans="1:15">
      <c r="A245" s="80" t="s">
        <v>199</v>
      </c>
      <c r="B245" s="81" t="s">
        <v>197</v>
      </c>
      <c r="C245" s="45" t="s">
        <v>60</v>
      </c>
      <c r="D245" s="46">
        <v>351.90600000000001</v>
      </c>
      <c r="E245" s="46">
        <v>0</v>
      </c>
      <c r="F245" s="98">
        <f>Table323[[#This Row],[Single Family]]+Table323[[#This Row],[2-4 Units]]+Table323[[#This Row],[&gt;4 Units]]</f>
        <v>0</v>
      </c>
      <c r="G245" s="98">
        <v>0</v>
      </c>
      <c r="H245" s="98">
        <v>0</v>
      </c>
      <c r="I245" s="98">
        <v>0</v>
      </c>
      <c r="J245" s="100">
        <v>0</v>
      </c>
      <c r="K245" s="98">
        <f>SUM(Table323[[#This Row],[Single Family ]:[&gt;4 Units ]])</f>
        <v>0</v>
      </c>
      <c r="L245" s="99">
        <v>0</v>
      </c>
      <c r="M245" s="99">
        <v>0</v>
      </c>
      <c r="N245" s="99">
        <v>0</v>
      </c>
      <c r="O245" s="47">
        <v>0</v>
      </c>
    </row>
    <row r="246" spans="1:15">
      <c r="A246" s="80" t="s">
        <v>199</v>
      </c>
      <c r="B246" s="81" t="s">
        <v>194</v>
      </c>
      <c r="C246" s="45" t="s">
        <v>60</v>
      </c>
      <c r="D246" s="46">
        <v>123375.636</v>
      </c>
      <c r="E246" s="46">
        <v>89332.42</v>
      </c>
      <c r="F246" s="98">
        <f>Table323[[#This Row],[Single Family]]+Table323[[#This Row],[2-4 Units]]+Table323[[#This Row],[&gt;4 Units]]</f>
        <v>37</v>
      </c>
      <c r="G246" s="98">
        <v>37</v>
      </c>
      <c r="H246" s="98">
        <v>0</v>
      </c>
      <c r="I246" s="98">
        <v>0</v>
      </c>
      <c r="J246" s="100">
        <v>30333.19</v>
      </c>
      <c r="K246" s="98">
        <f>SUM(Table323[[#This Row],[Single Family ]:[&gt;4 Units ]])</f>
        <v>12</v>
      </c>
      <c r="L246" s="99">
        <v>11</v>
      </c>
      <c r="M246" s="99">
        <v>0</v>
      </c>
      <c r="N246" s="99">
        <v>1</v>
      </c>
      <c r="O246" s="47">
        <v>58999.23</v>
      </c>
    </row>
    <row r="247" spans="1:15">
      <c r="A247" s="80" t="s">
        <v>200</v>
      </c>
      <c r="B247" s="81" t="s">
        <v>230</v>
      </c>
      <c r="C247" s="45" t="s">
        <v>60</v>
      </c>
      <c r="D247" s="46">
        <v>139.09800000000001</v>
      </c>
      <c r="E247" s="46">
        <v>0</v>
      </c>
      <c r="F247" s="98">
        <f>Table323[[#This Row],[Single Family]]+Table323[[#This Row],[2-4 Units]]+Table323[[#This Row],[&gt;4 Units]]</f>
        <v>0</v>
      </c>
      <c r="G247" s="98">
        <v>0</v>
      </c>
      <c r="H247" s="98">
        <v>0</v>
      </c>
      <c r="I247" s="98">
        <v>0</v>
      </c>
      <c r="J247" s="100">
        <v>0</v>
      </c>
      <c r="K247" s="98">
        <f>SUM(Table323[[#This Row],[Single Family ]:[&gt;4 Units ]])</f>
        <v>0</v>
      </c>
      <c r="L247" s="99">
        <v>0</v>
      </c>
      <c r="M247" s="99">
        <v>0</v>
      </c>
      <c r="N247" s="99">
        <v>0</v>
      </c>
      <c r="O247" s="47">
        <v>0</v>
      </c>
    </row>
    <row r="248" spans="1:15">
      <c r="A248" s="80" t="s">
        <v>200</v>
      </c>
      <c r="B248" s="81" t="s">
        <v>197</v>
      </c>
      <c r="C248" s="45" t="s">
        <v>60</v>
      </c>
      <c r="D248" s="46">
        <v>123.98399999999999</v>
      </c>
      <c r="E248" s="46">
        <v>0</v>
      </c>
      <c r="F248" s="98">
        <f>Table323[[#This Row],[Single Family]]+Table323[[#This Row],[2-4 Units]]+Table323[[#This Row],[&gt;4 Units]]</f>
        <v>0</v>
      </c>
      <c r="G248" s="98">
        <v>0</v>
      </c>
      <c r="H248" s="98">
        <v>0</v>
      </c>
      <c r="I248" s="98">
        <v>0</v>
      </c>
      <c r="J248" s="100">
        <v>0</v>
      </c>
      <c r="K248" s="98">
        <f>SUM(Table323[[#This Row],[Single Family ]:[&gt;4 Units ]])</f>
        <v>0</v>
      </c>
      <c r="L248" s="99">
        <v>0</v>
      </c>
      <c r="M248" s="99">
        <v>0</v>
      </c>
      <c r="N248" s="99">
        <v>0</v>
      </c>
      <c r="O248" s="47">
        <v>0</v>
      </c>
    </row>
    <row r="249" spans="1:15">
      <c r="A249" s="80" t="s">
        <v>200</v>
      </c>
      <c r="B249" s="81" t="s">
        <v>194</v>
      </c>
      <c r="C249" s="45" t="s">
        <v>60</v>
      </c>
      <c r="D249" s="46">
        <v>97562.292000000001</v>
      </c>
      <c r="E249" s="46">
        <v>99975.47</v>
      </c>
      <c r="F249" s="98">
        <f>Table323[[#This Row],[Single Family]]+Table323[[#This Row],[2-4 Units]]+Table323[[#This Row],[&gt;4 Units]]</f>
        <v>32</v>
      </c>
      <c r="G249" s="98">
        <v>31</v>
      </c>
      <c r="H249" s="98">
        <v>1</v>
      </c>
      <c r="I249" s="98">
        <v>0</v>
      </c>
      <c r="J249" s="100">
        <v>59312.45</v>
      </c>
      <c r="K249" s="98">
        <f>SUM(Table323[[#This Row],[Single Family ]:[&gt;4 Units ]])</f>
        <v>3</v>
      </c>
      <c r="L249" s="99">
        <v>3</v>
      </c>
      <c r="M249" s="99">
        <v>0</v>
      </c>
      <c r="N249" s="99">
        <v>0</v>
      </c>
      <c r="O249" s="47">
        <v>40663.019999999997</v>
      </c>
    </row>
    <row r="250" spans="1:15">
      <c r="A250" s="80" t="s">
        <v>201</v>
      </c>
      <c r="B250" s="81" t="s">
        <v>230</v>
      </c>
      <c r="C250" s="45" t="s">
        <v>60</v>
      </c>
      <c r="D250" s="46">
        <v>75.197999999999993</v>
      </c>
      <c r="E250" s="46">
        <v>0</v>
      </c>
      <c r="F250" s="98">
        <f>Table323[[#This Row],[Single Family]]+Table323[[#This Row],[2-4 Units]]+Table323[[#This Row],[&gt;4 Units]]</f>
        <v>0</v>
      </c>
      <c r="G250" s="98">
        <v>0</v>
      </c>
      <c r="H250" s="98">
        <v>0</v>
      </c>
      <c r="I250" s="98">
        <v>0</v>
      </c>
      <c r="J250" s="100">
        <v>0</v>
      </c>
      <c r="K250" s="98">
        <f>SUM(Table323[[#This Row],[Single Family ]:[&gt;4 Units ]])</f>
        <v>0</v>
      </c>
      <c r="L250" s="99">
        <v>0</v>
      </c>
      <c r="M250" s="99">
        <v>0</v>
      </c>
      <c r="N250" s="99">
        <v>0</v>
      </c>
      <c r="O250" s="47">
        <v>0</v>
      </c>
    </row>
    <row r="251" spans="1:15">
      <c r="A251" s="80" t="s">
        <v>201</v>
      </c>
      <c r="B251" s="81" t="s">
        <v>194</v>
      </c>
      <c r="C251" s="45" t="s">
        <v>60</v>
      </c>
      <c r="D251" s="46">
        <v>68938.895999999993</v>
      </c>
      <c r="E251" s="46">
        <v>36365.56</v>
      </c>
      <c r="F251" s="98">
        <f>Table323[[#This Row],[Single Family]]+Table323[[#This Row],[2-4 Units]]+Table323[[#This Row],[&gt;4 Units]]</f>
        <v>13</v>
      </c>
      <c r="G251" s="98">
        <v>13</v>
      </c>
      <c r="H251" s="98">
        <v>0</v>
      </c>
      <c r="I251" s="98">
        <v>0</v>
      </c>
      <c r="J251" s="100">
        <v>18131.25</v>
      </c>
      <c r="K251" s="98">
        <f>SUM(Table323[[#This Row],[Single Family ]:[&gt;4 Units ]])</f>
        <v>11</v>
      </c>
      <c r="L251" s="99">
        <v>3</v>
      </c>
      <c r="M251" s="99">
        <v>8</v>
      </c>
      <c r="N251" s="99">
        <v>0</v>
      </c>
      <c r="O251" s="47">
        <v>18234.310000000001</v>
      </c>
    </row>
    <row r="252" spans="1:15">
      <c r="A252" s="80" t="s">
        <v>202</v>
      </c>
      <c r="B252" s="81" t="s">
        <v>230</v>
      </c>
      <c r="C252" s="45" t="s">
        <v>60</v>
      </c>
      <c r="D252" s="46">
        <v>136.76400000000001</v>
      </c>
      <c r="E252" s="46">
        <v>0</v>
      </c>
      <c r="F252" s="98">
        <f>Table323[[#This Row],[Single Family]]+Table323[[#This Row],[2-4 Units]]+Table323[[#This Row],[&gt;4 Units]]</f>
        <v>0</v>
      </c>
      <c r="G252" s="98">
        <v>0</v>
      </c>
      <c r="H252" s="98">
        <v>0</v>
      </c>
      <c r="I252" s="98">
        <v>0</v>
      </c>
      <c r="J252" s="100">
        <v>0</v>
      </c>
      <c r="K252" s="98">
        <f>SUM(Table323[[#This Row],[Single Family ]:[&gt;4 Units ]])</f>
        <v>0</v>
      </c>
      <c r="L252" s="99">
        <v>0</v>
      </c>
      <c r="M252" s="99">
        <v>0</v>
      </c>
      <c r="N252" s="99">
        <v>0</v>
      </c>
      <c r="O252" s="47">
        <v>0</v>
      </c>
    </row>
    <row r="253" spans="1:15">
      <c r="A253" s="80" t="s">
        <v>202</v>
      </c>
      <c r="B253" s="81" t="s">
        <v>197</v>
      </c>
      <c r="C253" s="45" t="s">
        <v>60</v>
      </c>
      <c r="D253" s="46">
        <v>784.72199999999998</v>
      </c>
      <c r="E253" s="46">
        <v>0</v>
      </c>
      <c r="F253" s="98">
        <f>Table323[[#This Row],[Single Family]]+Table323[[#This Row],[2-4 Units]]+Table323[[#This Row],[&gt;4 Units]]</f>
        <v>0</v>
      </c>
      <c r="G253" s="98">
        <v>0</v>
      </c>
      <c r="H253" s="98">
        <v>0</v>
      </c>
      <c r="I253" s="98">
        <v>0</v>
      </c>
      <c r="J253" s="100">
        <v>0</v>
      </c>
      <c r="K253" s="98">
        <f>SUM(Table323[[#This Row],[Single Family ]:[&gt;4 Units ]])</f>
        <v>0</v>
      </c>
      <c r="L253" s="99">
        <v>0</v>
      </c>
      <c r="M253" s="99">
        <v>0</v>
      </c>
      <c r="N253" s="99">
        <v>0</v>
      </c>
      <c r="O253" s="47">
        <v>0</v>
      </c>
    </row>
    <row r="254" spans="1:15">
      <c r="A254" s="80" t="s">
        <v>202</v>
      </c>
      <c r="B254" s="81" t="s">
        <v>194</v>
      </c>
      <c r="C254" s="45" t="s">
        <v>60</v>
      </c>
      <c r="D254" s="46">
        <v>84985.122000000003</v>
      </c>
      <c r="E254" s="46">
        <v>69604.490000000005</v>
      </c>
      <c r="F254" s="98">
        <f>Table323[[#This Row],[Single Family]]+Table323[[#This Row],[2-4 Units]]+Table323[[#This Row],[&gt;4 Units]]</f>
        <v>19</v>
      </c>
      <c r="G254" s="98">
        <v>14</v>
      </c>
      <c r="H254" s="98">
        <v>4</v>
      </c>
      <c r="I254" s="98">
        <v>1</v>
      </c>
      <c r="J254" s="100">
        <v>45590.99</v>
      </c>
      <c r="K254" s="98">
        <f>SUM(Table323[[#This Row],[Single Family ]:[&gt;4 Units ]])</f>
        <v>20</v>
      </c>
      <c r="L254" s="99">
        <v>14</v>
      </c>
      <c r="M254" s="99">
        <v>6</v>
      </c>
      <c r="N254" s="99">
        <v>0</v>
      </c>
      <c r="O254" s="47">
        <v>24013.5</v>
      </c>
    </row>
    <row r="255" spans="1:15">
      <c r="A255" s="80" t="s">
        <v>203</v>
      </c>
      <c r="B255" s="81" t="s">
        <v>230</v>
      </c>
      <c r="C255" s="45" t="s">
        <v>76</v>
      </c>
      <c r="D255" s="46">
        <v>100.806</v>
      </c>
      <c r="E255" s="46">
        <v>0</v>
      </c>
      <c r="F255" s="98">
        <f>Table323[[#This Row],[Single Family]]+Table323[[#This Row],[2-4 Units]]+Table323[[#This Row],[&gt;4 Units]]</f>
        <v>0</v>
      </c>
      <c r="G255" s="98">
        <v>0</v>
      </c>
      <c r="H255" s="98">
        <v>0</v>
      </c>
      <c r="I255" s="98">
        <v>0</v>
      </c>
      <c r="J255" s="100">
        <v>0</v>
      </c>
      <c r="K255" s="98">
        <f>SUM(Table323[[#This Row],[Single Family ]:[&gt;4 Units ]])</f>
        <v>0</v>
      </c>
      <c r="L255" s="99">
        <v>0</v>
      </c>
      <c r="M255" s="99">
        <v>0</v>
      </c>
      <c r="N255" s="99">
        <v>0</v>
      </c>
      <c r="O255" s="47">
        <v>0</v>
      </c>
    </row>
    <row r="256" spans="1:15">
      <c r="A256" s="80" t="s">
        <v>203</v>
      </c>
      <c r="B256" s="81" t="s">
        <v>197</v>
      </c>
      <c r="C256" s="45" t="s">
        <v>76</v>
      </c>
      <c r="D256" s="46">
        <v>293.07</v>
      </c>
      <c r="E256" s="46">
        <v>0</v>
      </c>
      <c r="F256" s="98">
        <f>Table323[[#This Row],[Single Family]]+Table323[[#This Row],[2-4 Units]]+Table323[[#This Row],[&gt;4 Units]]</f>
        <v>0</v>
      </c>
      <c r="G256" s="98">
        <v>0</v>
      </c>
      <c r="H256" s="98">
        <v>0</v>
      </c>
      <c r="I256" s="98">
        <v>0</v>
      </c>
      <c r="J256" s="100">
        <v>0</v>
      </c>
      <c r="K256" s="98">
        <f>SUM(Table323[[#This Row],[Single Family ]:[&gt;4 Units ]])</f>
        <v>0</v>
      </c>
      <c r="L256" s="99">
        <v>0</v>
      </c>
      <c r="M256" s="99">
        <v>0</v>
      </c>
      <c r="N256" s="99">
        <v>0</v>
      </c>
      <c r="O256" s="47">
        <v>0</v>
      </c>
    </row>
    <row r="257" spans="1:15">
      <c r="A257" s="80" t="s">
        <v>203</v>
      </c>
      <c r="B257" s="81" t="s">
        <v>194</v>
      </c>
      <c r="C257" s="45" t="s">
        <v>76</v>
      </c>
      <c r="D257" s="46">
        <v>60136.883999999998</v>
      </c>
      <c r="E257" s="46">
        <v>50085.03</v>
      </c>
      <c r="F257" s="98">
        <f>Table323[[#This Row],[Single Family]]+Table323[[#This Row],[2-4 Units]]+Table323[[#This Row],[&gt;4 Units]]</f>
        <v>9</v>
      </c>
      <c r="G257" s="98">
        <v>9</v>
      </c>
      <c r="H257" s="98">
        <v>0</v>
      </c>
      <c r="I257" s="98">
        <v>0</v>
      </c>
      <c r="J257" s="100">
        <v>2988.33</v>
      </c>
      <c r="K257" s="98">
        <f>SUM(Table323[[#This Row],[Single Family ]:[&gt;4 Units ]])</f>
        <v>4</v>
      </c>
      <c r="L257" s="99">
        <v>4</v>
      </c>
      <c r="M257" s="99">
        <v>0</v>
      </c>
      <c r="N257" s="99">
        <v>0</v>
      </c>
      <c r="O257" s="47">
        <v>47096.7</v>
      </c>
    </row>
    <row r="258" spans="1:15">
      <c r="A258" s="80" t="s">
        <v>204</v>
      </c>
      <c r="B258" s="81" t="s">
        <v>182</v>
      </c>
      <c r="C258" s="45" t="s">
        <v>60</v>
      </c>
      <c r="D258" s="46">
        <v>120.492</v>
      </c>
      <c r="E258" s="46">
        <v>0</v>
      </c>
      <c r="F258" s="98">
        <f>Table323[[#This Row],[Single Family]]+Table323[[#This Row],[2-4 Units]]+Table323[[#This Row],[&gt;4 Units]]</f>
        <v>0</v>
      </c>
      <c r="G258" s="98">
        <v>0</v>
      </c>
      <c r="H258" s="98">
        <v>0</v>
      </c>
      <c r="I258" s="98">
        <v>0</v>
      </c>
      <c r="J258" s="100">
        <v>0</v>
      </c>
      <c r="K258" s="98">
        <f>SUM(Table323[[#This Row],[Single Family ]:[&gt;4 Units ]])</f>
        <v>0</v>
      </c>
      <c r="L258" s="99">
        <v>0</v>
      </c>
      <c r="M258" s="99">
        <v>0</v>
      </c>
      <c r="N258" s="99">
        <v>0</v>
      </c>
      <c r="O258" s="47">
        <v>0</v>
      </c>
    </row>
    <row r="259" spans="1:15">
      <c r="A259" s="80" t="s">
        <v>204</v>
      </c>
      <c r="B259" s="81" t="s">
        <v>205</v>
      </c>
      <c r="C259" s="45" t="s">
        <v>60</v>
      </c>
      <c r="D259" s="46">
        <v>60854.358</v>
      </c>
      <c r="E259" s="46">
        <v>52880.37</v>
      </c>
      <c r="F259" s="98">
        <f>Table323[[#This Row],[Single Family]]+Table323[[#This Row],[2-4 Units]]+Table323[[#This Row],[&gt;4 Units]]</f>
        <v>16</v>
      </c>
      <c r="G259" s="98">
        <v>16</v>
      </c>
      <c r="H259" s="98">
        <v>0</v>
      </c>
      <c r="I259" s="98">
        <v>0</v>
      </c>
      <c r="J259" s="100">
        <v>52880.37</v>
      </c>
      <c r="K259" s="98">
        <f>SUM(Table323[[#This Row],[Single Family ]:[&gt;4 Units ]])</f>
        <v>0</v>
      </c>
      <c r="L259" s="99">
        <v>0</v>
      </c>
      <c r="M259" s="99">
        <v>0</v>
      </c>
      <c r="N259" s="99">
        <v>0</v>
      </c>
      <c r="O259" s="47">
        <v>0</v>
      </c>
    </row>
    <row r="260" spans="1:15">
      <c r="A260" s="80" t="s">
        <v>204</v>
      </c>
      <c r="B260" s="81" t="s">
        <v>194</v>
      </c>
      <c r="C260" s="45" t="s">
        <v>60</v>
      </c>
      <c r="D260" s="46">
        <v>0</v>
      </c>
      <c r="E260" s="46">
        <v>0</v>
      </c>
      <c r="F260" s="98">
        <f>Table323[[#This Row],[Single Family]]+Table323[[#This Row],[2-4 Units]]+Table323[[#This Row],[&gt;4 Units]]</f>
        <v>0</v>
      </c>
      <c r="G260" s="98">
        <v>0</v>
      </c>
      <c r="H260" s="98">
        <v>0</v>
      </c>
      <c r="I260" s="98">
        <v>0</v>
      </c>
      <c r="J260" s="100">
        <v>0</v>
      </c>
      <c r="K260" s="98">
        <f>SUM(Table323[[#This Row],[Single Family ]:[&gt;4 Units ]])</f>
        <v>0</v>
      </c>
      <c r="L260" s="99">
        <v>0</v>
      </c>
      <c r="M260" s="99">
        <v>0</v>
      </c>
      <c r="N260" s="99">
        <v>0</v>
      </c>
      <c r="O260" s="47">
        <v>0</v>
      </c>
    </row>
    <row r="261" spans="1:15">
      <c r="A261" s="80" t="s">
        <v>206</v>
      </c>
      <c r="B261" s="81" t="s">
        <v>182</v>
      </c>
      <c r="C261" s="45" t="s">
        <v>60</v>
      </c>
      <c r="D261" s="46">
        <v>88.944000000000003</v>
      </c>
      <c r="E261" s="46">
        <v>0</v>
      </c>
      <c r="F261" s="98">
        <f>Table323[[#This Row],[Single Family]]+Table323[[#This Row],[2-4 Units]]+Table323[[#This Row],[&gt;4 Units]]</f>
        <v>0</v>
      </c>
      <c r="G261" s="98">
        <v>0</v>
      </c>
      <c r="H261" s="98">
        <v>0</v>
      </c>
      <c r="I261" s="98">
        <v>0</v>
      </c>
      <c r="J261" s="100">
        <v>0</v>
      </c>
      <c r="K261" s="98">
        <f>SUM(Table323[[#This Row],[Single Family ]:[&gt;4 Units ]])</f>
        <v>0</v>
      </c>
      <c r="L261" s="99">
        <v>0</v>
      </c>
      <c r="M261" s="99">
        <v>0</v>
      </c>
      <c r="N261" s="99">
        <v>0</v>
      </c>
      <c r="O261" s="47">
        <v>0</v>
      </c>
    </row>
    <row r="262" spans="1:15">
      <c r="A262" s="80" t="s">
        <v>206</v>
      </c>
      <c r="B262" s="81" t="s">
        <v>205</v>
      </c>
      <c r="C262" s="45" t="s">
        <v>60</v>
      </c>
      <c r="D262" s="46">
        <v>90627.576000000001</v>
      </c>
      <c r="E262" s="46">
        <v>171374.47</v>
      </c>
      <c r="F262" s="98">
        <f>Table323[[#This Row],[Single Family]]+Table323[[#This Row],[2-4 Units]]+Table323[[#This Row],[&gt;4 Units]]</f>
        <v>50</v>
      </c>
      <c r="G262" s="98">
        <v>50</v>
      </c>
      <c r="H262" s="98">
        <v>0</v>
      </c>
      <c r="I262" s="98">
        <v>0</v>
      </c>
      <c r="J262" s="100">
        <v>143582.31</v>
      </c>
      <c r="K262" s="98">
        <f>SUM(Table323[[#This Row],[Single Family ]:[&gt;4 Units ]])</f>
        <v>4</v>
      </c>
      <c r="L262" s="99">
        <v>4</v>
      </c>
      <c r="M262" s="99">
        <v>0</v>
      </c>
      <c r="N262" s="99">
        <v>0</v>
      </c>
      <c r="O262" s="47">
        <v>27792.16</v>
      </c>
    </row>
    <row r="263" spans="1:15">
      <c r="A263" s="80" t="s">
        <v>207</v>
      </c>
      <c r="B263" s="81" t="s">
        <v>144</v>
      </c>
      <c r="C263" s="45" t="s">
        <v>60</v>
      </c>
      <c r="D263" s="46">
        <v>8510.2860000000001</v>
      </c>
      <c r="E263" s="46">
        <v>3994.17</v>
      </c>
      <c r="F263" s="98">
        <f>Table323[[#This Row],[Single Family]]+Table323[[#This Row],[2-4 Units]]+Table323[[#This Row],[&gt;4 Units]]</f>
        <v>3</v>
      </c>
      <c r="G263" s="98">
        <v>3</v>
      </c>
      <c r="H263" s="98">
        <v>0</v>
      </c>
      <c r="I263" s="98">
        <v>0</v>
      </c>
      <c r="J263" s="100">
        <v>3572.89</v>
      </c>
      <c r="K263" s="98">
        <f>SUM(Table323[[#This Row],[Single Family ]:[&gt;4 Units ]])</f>
        <v>1</v>
      </c>
      <c r="L263" s="99">
        <v>1</v>
      </c>
      <c r="M263" s="99">
        <v>0</v>
      </c>
      <c r="N263" s="99">
        <v>0</v>
      </c>
      <c r="O263" s="47">
        <v>421.28</v>
      </c>
    </row>
    <row r="264" spans="1:15">
      <c r="A264" s="80" t="s">
        <v>207</v>
      </c>
      <c r="B264" s="81" t="s">
        <v>205</v>
      </c>
      <c r="C264" s="45" t="s">
        <v>60</v>
      </c>
      <c r="D264" s="46">
        <v>86129.88</v>
      </c>
      <c r="E264" s="46">
        <v>23005.34</v>
      </c>
      <c r="F264" s="98">
        <f>Table323[[#This Row],[Single Family]]+Table323[[#This Row],[2-4 Units]]+Table323[[#This Row],[&gt;4 Units]]</f>
        <v>19</v>
      </c>
      <c r="G264" s="98">
        <v>19</v>
      </c>
      <c r="H264" s="98">
        <v>0</v>
      </c>
      <c r="I264" s="98">
        <v>0</v>
      </c>
      <c r="J264" s="100">
        <v>23005.34</v>
      </c>
      <c r="K264" s="98">
        <f>SUM(Table323[[#This Row],[Single Family ]:[&gt;4 Units ]])</f>
        <v>0</v>
      </c>
      <c r="L264" s="99">
        <v>0</v>
      </c>
      <c r="M264" s="99">
        <v>0</v>
      </c>
      <c r="N264" s="99">
        <v>0</v>
      </c>
      <c r="O264" s="47">
        <v>0</v>
      </c>
    </row>
    <row r="265" spans="1:15">
      <c r="A265" s="80" t="s">
        <v>208</v>
      </c>
      <c r="B265" s="81" t="s">
        <v>205</v>
      </c>
      <c r="C265" s="45" t="s">
        <v>60</v>
      </c>
      <c r="D265" s="46">
        <v>104997.264</v>
      </c>
      <c r="E265" s="46">
        <v>110738.95</v>
      </c>
      <c r="F265" s="98">
        <f>Table323[[#This Row],[Single Family]]+Table323[[#This Row],[2-4 Units]]+Table323[[#This Row],[&gt;4 Units]]</f>
        <v>41</v>
      </c>
      <c r="G265" s="98">
        <v>41</v>
      </c>
      <c r="H265" s="98">
        <v>0</v>
      </c>
      <c r="I265" s="98">
        <v>0</v>
      </c>
      <c r="J265" s="100">
        <v>81579.16</v>
      </c>
      <c r="K265" s="98">
        <f>SUM(Table323[[#This Row],[Single Family ]:[&gt;4 Units ]])</f>
        <v>6</v>
      </c>
      <c r="L265" s="99">
        <v>5</v>
      </c>
      <c r="M265" s="99">
        <v>1</v>
      </c>
      <c r="N265" s="99">
        <v>0</v>
      </c>
      <c r="O265" s="47">
        <v>29159.79</v>
      </c>
    </row>
    <row r="266" spans="1:15">
      <c r="A266" s="80" t="s">
        <v>209</v>
      </c>
      <c r="B266" s="81" t="s">
        <v>147</v>
      </c>
      <c r="C266" s="45" t="s">
        <v>60</v>
      </c>
      <c r="D266" s="46">
        <v>431.4</v>
      </c>
      <c r="E266" s="46">
        <v>0</v>
      </c>
      <c r="F266" s="98">
        <f>Table323[[#This Row],[Single Family]]+Table323[[#This Row],[2-4 Units]]+Table323[[#This Row],[&gt;4 Units]]</f>
        <v>0</v>
      </c>
      <c r="G266" s="98">
        <v>0</v>
      </c>
      <c r="H266" s="98">
        <v>0</v>
      </c>
      <c r="I266" s="98">
        <v>0</v>
      </c>
      <c r="J266" s="100">
        <v>0</v>
      </c>
      <c r="K266" s="98">
        <f>SUM(Table323[[#This Row],[Single Family ]:[&gt;4 Units ]])</f>
        <v>0</v>
      </c>
      <c r="L266" s="99">
        <v>0</v>
      </c>
      <c r="M266" s="99">
        <v>0</v>
      </c>
      <c r="N266" s="99">
        <v>0</v>
      </c>
      <c r="O266" s="47">
        <v>0</v>
      </c>
    </row>
    <row r="267" spans="1:15">
      <c r="A267" s="80" t="s">
        <v>209</v>
      </c>
      <c r="B267" s="81" t="s">
        <v>210</v>
      </c>
      <c r="C267" s="45" t="s">
        <v>60</v>
      </c>
      <c r="D267" s="46">
        <v>101473.04399999999</v>
      </c>
      <c r="E267" s="46">
        <v>97397.33</v>
      </c>
      <c r="F267" s="98">
        <f>Table323[[#This Row],[Single Family]]+Table323[[#This Row],[2-4 Units]]+Table323[[#This Row],[&gt;4 Units]]</f>
        <v>35</v>
      </c>
      <c r="G267" s="98">
        <v>35</v>
      </c>
      <c r="H267" s="98">
        <v>0</v>
      </c>
      <c r="I267" s="98">
        <v>0</v>
      </c>
      <c r="J267" s="100">
        <v>93506.3</v>
      </c>
      <c r="K267" s="98">
        <f>SUM(Table323[[#This Row],[Single Family ]:[&gt;4 Units ]])</f>
        <v>2</v>
      </c>
      <c r="L267" s="99">
        <v>2</v>
      </c>
      <c r="M267" s="99">
        <v>0</v>
      </c>
      <c r="N267" s="99">
        <v>0</v>
      </c>
      <c r="O267" s="47">
        <v>3891.03</v>
      </c>
    </row>
    <row r="268" spans="1:15">
      <c r="A268" s="80" t="s">
        <v>211</v>
      </c>
      <c r="B268" s="81" t="s">
        <v>152</v>
      </c>
      <c r="C268" s="45" t="s">
        <v>60</v>
      </c>
      <c r="D268" s="46">
        <v>18.72</v>
      </c>
      <c r="E268" s="46">
        <v>0</v>
      </c>
      <c r="F268" s="98">
        <f>Table323[[#This Row],[Single Family]]+Table323[[#This Row],[2-4 Units]]+Table323[[#This Row],[&gt;4 Units]]</f>
        <v>0</v>
      </c>
      <c r="G268" s="98">
        <v>0</v>
      </c>
      <c r="H268" s="98">
        <v>0</v>
      </c>
      <c r="I268" s="98">
        <v>0</v>
      </c>
      <c r="J268" s="100">
        <v>0</v>
      </c>
      <c r="K268" s="98">
        <f>SUM(Table323[[#This Row],[Single Family ]:[&gt;4 Units ]])</f>
        <v>0</v>
      </c>
      <c r="L268" s="99">
        <v>0</v>
      </c>
      <c r="M268" s="99">
        <v>0</v>
      </c>
      <c r="N268" s="99">
        <v>0</v>
      </c>
      <c r="O268" s="47">
        <v>0</v>
      </c>
    </row>
    <row r="269" spans="1:15">
      <c r="A269" s="80" t="s">
        <v>211</v>
      </c>
      <c r="B269" s="81" t="s">
        <v>210</v>
      </c>
      <c r="C269" s="45" t="s">
        <v>60</v>
      </c>
      <c r="D269" s="46">
        <v>144777.93</v>
      </c>
      <c r="E269" s="46">
        <v>170014.12</v>
      </c>
      <c r="F269" s="98">
        <f>Table323[[#This Row],[Single Family]]+Table323[[#This Row],[2-4 Units]]+Table323[[#This Row],[&gt;4 Units]]</f>
        <v>44</v>
      </c>
      <c r="G269" s="98">
        <v>44</v>
      </c>
      <c r="H269" s="98">
        <v>0</v>
      </c>
      <c r="I269" s="98">
        <v>0</v>
      </c>
      <c r="J269" s="100">
        <v>114466.2</v>
      </c>
      <c r="K269" s="98">
        <f>SUM(Table323[[#This Row],[Single Family ]:[&gt;4 Units ]])</f>
        <v>4</v>
      </c>
      <c r="L269" s="99">
        <v>4</v>
      </c>
      <c r="M269" s="99">
        <v>0</v>
      </c>
      <c r="N269" s="99">
        <v>0</v>
      </c>
      <c r="O269" s="47">
        <v>55547.92</v>
      </c>
    </row>
    <row r="270" spans="1:15">
      <c r="A270" s="80" t="s">
        <v>212</v>
      </c>
      <c r="B270" s="81" t="s">
        <v>213</v>
      </c>
      <c r="C270" s="45" t="s">
        <v>60</v>
      </c>
      <c r="D270" s="46">
        <v>68494.710000000006</v>
      </c>
      <c r="E270" s="46">
        <v>19861.77</v>
      </c>
      <c r="F270" s="98">
        <f>Table323[[#This Row],[Single Family]]+Table323[[#This Row],[2-4 Units]]+Table323[[#This Row],[&gt;4 Units]]</f>
        <v>16</v>
      </c>
      <c r="G270" s="98">
        <v>16</v>
      </c>
      <c r="H270" s="98">
        <v>0</v>
      </c>
      <c r="I270" s="98">
        <v>0</v>
      </c>
      <c r="J270" s="100">
        <v>11322.77</v>
      </c>
      <c r="K270" s="98">
        <f>SUM(Table323[[#This Row],[Single Family ]:[&gt;4 Units ]])</f>
        <v>12</v>
      </c>
      <c r="L270" s="99">
        <v>11</v>
      </c>
      <c r="M270" s="99">
        <v>1</v>
      </c>
      <c r="N270" s="99">
        <v>0</v>
      </c>
      <c r="O270" s="47">
        <v>8539</v>
      </c>
    </row>
    <row r="271" spans="1:15">
      <c r="A271" s="80" t="s">
        <v>212</v>
      </c>
      <c r="B271" s="81" t="s">
        <v>197</v>
      </c>
      <c r="C271" s="45" t="s">
        <v>60</v>
      </c>
      <c r="D271" s="46">
        <v>0</v>
      </c>
      <c r="E271" s="46">
        <v>0</v>
      </c>
      <c r="F271" s="98">
        <f>Table323[[#This Row],[Single Family]]+Table323[[#This Row],[2-4 Units]]+Table323[[#This Row],[&gt;4 Units]]</f>
        <v>0</v>
      </c>
      <c r="G271" s="98">
        <v>0</v>
      </c>
      <c r="H271" s="98">
        <v>0</v>
      </c>
      <c r="I271" s="98">
        <v>0</v>
      </c>
      <c r="J271" s="100">
        <v>0</v>
      </c>
      <c r="K271" s="98">
        <f>SUM(Table323[[#This Row],[Single Family ]:[&gt;4 Units ]])</f>
        <v>0</v>
      </c>
      <c r="L271" s="99">
        <v>0</v>
      </c>
      <c r="M271" s="99">
        <v>0</v>
      </c>
      <c r="N271" s="99">
        <v>0</v>
      </c>
      <c r="O271" s="47">
        <v>0</v>
      </c>
    </row>
    <row r="272" spans="1:15">
      <c r="A272" s="80" t="s">
        <v>214</v>
      </c>
      <c r="B272" s="81" t="s">
        <v>213</v>
      </c>
      <c r="C272" s="45" t="s">
        <v>60</v>
      </c>
      <c r="D272" s="46">
        <v>57974.898000000001</v>
      </c>
      <c r="E272" s="46">
        <v>26082.69</v>
      </c>
      <c r="F272" s="98">
        <f>Table323[[#This Row],[Single Family]]+Table323[[#This Row],[2-4 Units]]+Table323[[#This Row],[&gt;4 Units]]</f>
        <v>26</v>
      </c>
      <c r="G272" s="98">
        <v>25</v>
      </c>
      <c r="H272" s="98">
        <v>1</v>
      </c>
      <c r="I272" s="98">
        <v>0</v>
      </c>
      <c r="J272" s="100">
        <v>24730.23</v>
      </c>
      <c r="K272" s="98">
        <f>SUM(Table323[[#This Row],[Single Family ]:[&gt;4 Units ]])</f>
        <v>2</v>
      </c>
      <c r="L272" s="99">
        <v>2</v>
      </c>
      <c r="M272" s="99">
        <v>0</v>
      </c>
      <c r="N272" s="99">
        <v>0</v>
      </c>
      <c r="O272" s="47">
        <v>1352.46</v>
      </c>
    </row>
    <row r="273" spans="1:15">
      <c r="A273" s="80" t="s">
        <v>214</v>
      </c>
      <c r="B273" s="81" t="s">
        <v>197</v>
      </c>
      <c r="C273" s="45" t="s">
        <v>60</v>
      </c>
      <c r="D273" s="46">
        <v>0</v>
      </c>
      <c r="E273" s="46">
        <v>0</v>
      </c>
      <c r="F273" s="98">
        <f>Table323[[#This Row],[Single Family]]+Table323[[#This Row],[2-4 Units]]+Table323[[#This Row],[&gt;4 Units]]</f>
        <v>0</v>
      </c>
      <c r="G273" s="98">
        <v>0</v>
      </c>
      <c r="H273" s="98">
        <v>0</v>
      </c>
      <c r="I273" s="98">
        <v>0</v>
      </c>
      <c r="J273" s="100">
        <v>0</v>
      </c>
      <c r="K273" s="98">
        <f>SUM(Table323[[#This Row],[Single Family ]:[&gt;4 Units ]])</f>
        <v>0</v>
      </c>
      <c r="L273" s="99">
        <v>0</v>
      </c>
      <c r="M273" s="99">
        <v>0</v>
      </c>
      <c r="N273" s="99">
        <v>0</v>
      </c>
      <c r="O273" s="47">
        <v>0</v>
      </c>
    </row>
    <row r="274" spans="1:15">
      <c r="A274" s="80" t="s">
        <v>215</v>
      </c>
      <c r="B274" s="81" t="s">
        <v>213</v>
      </c>
      <c r="C274" s="45" t="s">
        <v>60</v>
      </c>
      <c r="D274" s="46">
        <v>42114.546000000002</v>
      </c>
      <c r="E274" s="46">
        <v>39572.15</v>
      </c>
      <c r="F274" s="98">
        <f>Table323[[#This Row],[Single Family]]+Table323[[#This Row],[2-4 Units]]+Table323[[#This Row],[&gt;4 Units]]</f>
        <v>24</v>
      </c>
      <c r="G274" s="98">
        <v>23</v>
      </c>
      <c r="H274" s="98">
        <v>1</v>
      </c>
      <c r="I274" s="98">
        <v>0</v>
      </c>
      <c r="J274" s="100">
        <v>22222.6</v>
      </c>
      <c r="K274" s="98">
        <f>SUM(Table323[[#This Row],[Single Family ]:[&gt;4 Units ]])</f>
        <v>2</v>
      </c>
      <c r="L274" s="99">
        <v>2</v>
      </c>
      <c r="M274" s="99">
        <v>0</v>
      </c>
      <c r="N274" s="99">
        <v>0</v>
      </c>
      <c r="O274" s="47">
        <v>17349.55</v>
      </c>
    </row>
    <row r="275" spans="1:15">
      <c r="A275" s="80" t="s">
        <v>216</v>
      </c>
      <c r="B275" s="81" t="s">
        <v>213</v>
      </c>
      <c r="C275" s="45" t="s">
        <v>60</v>
      </c>
      <c r="D275" s="46">
        <v>94184.73</v>
      </c>
      <c r="E275" s="46">
        <v>54130.22</v>
      </c>
      <c r="F275" s="98">
        <f>Table323[[#This Row],[Single Family]]+Table323[[#This Row],[2-4 Units]]+Table323[[#This Row],[&gt;4 Units]]</f>
        <v>25</v>
      </c>
      <c r="G275" s="98">
        <v>24</v>
      </c>
      <c r="H275" s="98">
        <v>1</v>
      </c>
      <c r="I275" s="98">
        <v>0</v>
      </c>
      <c r="J275" s="100">
        <v>10036.93</v>
      </c>
      <c r="K275" s="98">
        <f>SUM(Table323[[#This Row],[Single Family ]:[&gt;4 Units ]])</f>
        <v>7</v>
      </c>
      <c r="L275" s="99">
        <v>1</v>
      </c>
      <c r="M275" s="99">
        <v>6</v>
      </c>
      <c r="N275" s="99">
        <v>0</v>
      </c>
      <c r="O275" s="47">
        <v>44093.29</v>
      </c>
    </row>
    <row r="276" spans="1:15">
      <c r="A276" s="80" t="s">
        <v>216</v>
      </c>
      <c r="B276" s="81" t="s">
        <v>152</v>
      </c>
      <c r="C276" s="45" t="s">
        <v>60</v>
      </c>
      <c r="D276" s="46">
        <v>3.1379999999999999</v>
      </c>
      <c r="E276" s="46">
        <v>0</v>
      </c>
      <c r="F276" s="98">
        <f>Table323[[#This Row],[Single Family]]+Table323[[#This Row],[2-4 Units]]+Table323[[#This Row],[&gt;4 Units]]</f>
        <v>0</v>
      </c>
      <c r="G276" s="98">
        <v>0</v>
      </c>
      <c r="H276" s="98">
        <v>0</v>
      </c>
      <c r="I276" s="98">
        <v>0</v>
      </c>
      <c r="J276" s="100">
        <v>0</v>
      </c>
      <c r="K276" s="98">
        <f>SUM(Table323[[#This Row],[Single Family ]:[&gt;4 Units ]])</f>
        <v>0</v>
      </c>
      <c r="L276" s="99">
        <v>0</v>
      </c>
      <c r="M276" s="99">
        <v>0</v>
      </c>
      <c r="N276" s="99">
        <v>0</v>
      </c>
      <c r="O276" s="47">
        <v>0</v>
      </c>
    </row>
    <row r="277" spans="1:15">
      <c r="A277" s="80" t="s">
        <v>217</v>
      </c>
      <c r="B277" s="81" t="s">
        <v>213</v>
      </c>
      <c r="C277" s="45" t="s">
        <v>76</v>
      </c>
      <c r="D277" s="46">
        <v>76329.546000000002</v>
      </c>
      <c r="E277" s="46">
        <v>46838.33</v>
      </c>
      <c r="F277" s="98">
        <f>Table323[[#This Row],[Single Family]]+Table323[[#This Row],[2-4 Units]]+Table323[[#This Row],[&gt;4 Units]]</f>
        <v>11</v>
      </c>
      <c r="G277" s="98">
        <v>11</v>
      </c>
      <c r="H277" s="98">
        <v>0</v>
      </c>
      <c r="I277" s="98">
        <v>0</v>
      </c>
      <c r="J277" s="100">
        <v>7336.5</v>
      </c>
      <c r="K277" s="98">
        <f>SUM(Table323[[#This Row],[Single Family ]:[&gt;4 Units ]])</f>
        <v>20</v>
      </c>
      <c r="L277" s="99">
        <v>12</v>
      </c>
      <c r="M277" s="99">
        <v>8</v>
      </c>
      <c r="N277" s="99">
        <v>0</v>
      </c>
      <c r="O277" s="47">
        <v>39501.83</v>
      </c>
    </row>
    <row r="278" spans="1:15">
      <c r="A278" s="80" t="s">
        <v>217</v>
      </c>
      <c r="B278" s="81" t="s">
        <v>152</v>
      </c>
      <c r="C278" s="45" t="s">
        <v>76</v>
      </c>
      <c r="D278" s="46">
        <v>766.21799999999996</v>
      </c>
      <c r="E278" s="46">
        <v>0</v>
      </c>
      <c r="F278" s="98">
        <f>Table323[[#This Row],[Single Family]]+Table323[[#This Row],[2-4 Units]]+Table323[[#This Row],[&gt;4 Units]]</f>
        <v>0</v>
      </c>
      <c r="G278" s="98">
        <v>0</v>
      </c>
      <c r="H278" s="98">
        <v>0</v>
      </c>
      <c r="I278" s="98">
        <v>0</v>
      </c>
      <c r="J278" s="100">
        <v>0</v>
      </c>
      <c r="K278" s="98">
        <f>SUM(Table323[[#This Row],[Single Family ]:[&gt;4 Units ]])</f>
        <v>0</v>
      </c>
      <c r="L278" s="99">
        <v>0</v>
      </c>
      <c r="M278" s="99">
        <v>0</v>
      </c>
      <c r="N278" s="99">
        <v>0</v>
      </c>
      <c r="O278" s="47">
        <v>0</v>
      </c>
    </row>
    <row r="279" spans="1:15">
      <c r="A279" s="80" t="s">
        <v>218</v>
      </c>
      <c r="B279" s="81" t="s">
        <v>213</v>
      </c>
      <c r="C279" s="45" t="s">
        <v>60</v>
      </c>
      <c r="D279" s="46">
        <v>99559.487999999998</v>
      </c>
      <c r="E279" s="46">
        <v>42762.78</v>
      </c>
      <c r="F279" s="98">
        <f>Table323[[#This Row],[Single Family]]+Table323[[#This Row],[2-4 Units]]+Table323[[#This Row],[&gt;4 Units]]</f>
        <v>21</v>
      </c>
      <c r="G279" s="98">
        <v>18</v>
      </c>
      <c r="H279" s="98">
        <v>3</v>
      </c>
      <c r="I279" s="98">
        <v>0</v>
      </c>
      <c r="J279" s="100">
        <v>11129.72</v>
      </c>
      <c r="K279" s="98">
        <f>SUM(Table323[[#This Row],[Single Family ]:[&gt;4 Units ]])</f>
        <v>18</v>
      </c>
      <c r="L279" s="99">
        <v>16</v>
      </c>
      <c r="M279" s="99">
        <v>2</v>
      </c>
      <c r="N279" s="99">
        <v>0</v>
      </c>
      <c r="O279" s="47">
        <v>31633.06</v>
      </c>
    </row>
    <row r="280" spans="1:15" s="44" customFormat="1">
      <c r="A280" s="43" t="s">
        <v>219</v>
      </c>
      <c r="B280" s="44" t="s">
        <v>213</v>
      </c>
      <c r="C280" s="45" t="s">
        <v>60</v>
      </c>
      <c r="D280" s="46">
        <v>74163.305999999997</v>
      </c>
      <c r="E280" s="46">
        <v>143985.89000000001</v>
      </c>
      <c r="F280" s="44">
        <f>Table323[[#This Row],[Single Family]]+Table323[[#This Row],[2-4 Units]]+Table323[[#This Row],[&gt;4 Units]]</f>
        <v>19</v>
      </c>
      <c r="G280" s="44">
        <v>19</v>
      </c>
      <c r="H280" s="44">
        <v>0</v>
      </c>
      <c r="I280" s="44">
        <v>0</v>
      </c>
      <c r="J280" s="101">
        <v>11902.63</v>
      </c>
      <c r="K280" s="44">
        <f>SUM(Table323[[#This Row],[Single Family ]:[&gt;4 Units ]])</f>
        <v>23</v>
      </c>
      <c r="L280" s="59">
        <v>22</v>
      </c>
      <c r="M280" s="59">
        <v>1</v>
      </c>
      <c r="N280" s="59">
        <v>0</v>
      </c>
      <c r="O280" s="47">
        <v>132083.26</v>
      </c>
    </row>
    <row r="281" spans="1:15" s="44" customFormat="1">
      <c r="A281" s="43" t="s">
        <v>219</v>
      </c>
      <c r="B281" s="44" t="s">
        <v>152</v>
      </c>
      <c r="C281" s="45" t="s">
        <v>60</v>
      </c>
      <c r="D281" s="46">
        <v>0</v>
      </c>
      <c r="E281" s="46">
        <v>0</v>
      </c>
      <c r="F281" s="44">
        <f>Table323[[#This Row],[Single Family]]+Table323[[#This Row],[2-4 Units]]+Table323[[#This Row],[&gt;4 Units]]</f>
        <v>0</v>
      </c>
      <c r="G281" s="44">
        <v>0</v>
      </c>
      <c r="H281" s="44">
        <v>0</v>
      </c>
      <c r="I281" s="44">
        <v>0</v>
      </c>
      <c r="J281" s="101">
        <v>0</v>
      </c>
      <c r="K281" s="44">
        <f>SUM(Table323[[#This Row],[Single Family ]:[&gt;4 Units ]])</f>
        <v>0</v>
      </c>
      <c r="L281" s="59">
        <v>0</v>
      </c>
      <c r="M281" s="59">
        <v>0</v>
      </c>
      <c r="N281" s="59">
        <v>0</v>
      </c>
      <c r="O281" s="47">
        <v>0</v>
      </c>
    </row>
    <row r="282" spans="1:15" s="44" customFormat="1">
      <c r="A282" s="43" t="s">
        <v>220</v>
      </c>
      <c r="B282" s="44" t="s">
        <v>213</v>
      </c>
      <c r="C282" s="45" t="s">
        <v>60</v>
      </c>
      <c r="D282" s="46">
        <v>89610.138000000006</v>
      </c>
      <c r="E282" s="46">
        <v>25840.49</v>
      </c>
      <c r="F282" s="44">
        <f>Table323[[#This Row],[Single Family]]+Table323[[#This Row],[2-4 Units]]+Table323[[#This Row],[&gt;4 Units]]</f>
        <v>13</v>
      </c>
      <c r="G282" s="44">
        <v>13</v>
      </c>
      <c r="H282" s="44">
        <v>0</v>
      </c>
      <c r="I282" s="44">
        <v>0</v>
      </c>
      <c r="J282" s="101">
        <v>13835.52</v>
      </c>
      <c r="K282" s="44">
        <f>SUM(Table323[[#This Row],[Single Family ]:[&gt;4 Units ]])</f>
        <v>4</v>
      </c>
      <c r="L282" s="59">
        <v>4</v>
      </c>
      <c r="M282" s="59">
        <v>0</v>
      </c>
      <c r="N282" s="59">
        <v>0</v>
      </c>
      <c r="O282" s="47">
        <v>12004.97</v>
      </c>
    </row>
    <row r="283" spans="1:15" s="44" customFormat="1">
      <c r="A283" s="43" t="s">
        <v>221</v>
      </c>
      <c r="B283" s="44" t="s">
        <v>213</v>
      </c>
      <c r="C283" s="45" t="s">
        <v>60</v>
      </c>
      <c r="D283" s="46">
        <v>87222.521999999997</v>
      </c>
      <c r="E283" s="46">
        <v>120167.87</v>
      </c>
      <c r="F283" s="44">
        <f>Table323[[#This Row],[Single Family]]+Table323[[#This Row],[2-4 Units]]+Table323[[#This Row],[&gt;4 Units]]</f>
        <v>32</v>
      </c>
      <c r="G283" s="44">
        <v>32</v>
      </c>
      <c r="H283" s="44">
        <v>0</v>
      </c>
      <c r="I283" s="44">
        <v>0</v>
      </c>
      <c r="J283" s="101">
        <v>54974.11</v>
      </c>
      <c r="K283" s="44">
        <f>SUM(Table323[[#This Row],[Single Family ]:[&gt;4 Units ]])</f>
        <v>13</v>
      </c>
      <c r="L283" s="59">
        <v>13</v>
      </c>
      <c r="M283" s="59">
        <v>0</v>
      </c>
      <c r="N283" s="59">
        <v>0</v>
      </c>
      <c r="O283" s="47">
        <v>65193.760000000002</v>
      </c>
    </row>
    <row r="284" spans="1:15" s="44" customFormat="1">
      <c r="A284" s="43" t="s">
        <v>221</v>
      </c>
      <c r="B284" s="44" t="s">
        <v>152</v>
      </c>
      <c r="C284" s="45" t="s">
        <v>60</v>
      </c>
      <c r="D284" s="46">
        <v>0</v>
      </c>
      <c r="E284" s="46">
        <v>0</v>
      </c>
      <c r="F284" s="44">
        <f>Table323[[#This Row],[Single Family]]+Table323[[#This Row],[2-4 Units]]+Table323[[#This Row],[&gt;4 Units]]</f>
        <v>0</v>
      </c>
      <c r="G284" s="44">
        <v>0</v>
      </c>
      <c r="H284" s="44">
        <v>0</v>
      </c>
      <c r="I284" s="44">
        <v>0</v>
      </c>
      <c r="J284" s="101">
        <v>0</v>
      </c>
      <c r="K284" s="44">
        <f>SUM(Table323[[#This Row],[Single Family ]:[&gt;4 Units ]])</f>
        <v>0</v>
      </c>
      <c r="L284" s="59">
        <v>0</v>
      </c>
      <c r="M284" s="59">
        <v>0</v>
      </c>
      <c r="N284" s="59">
        <v>0</v>
      </c>
      <c r="O284" s="47">
        <v>0</v>
      </c>
    </row>
    <row r="285" spans="1:15" s="44" customFormat="1">
      <c r="A285" s="43" t="s">
        <v>222</v>
      </c>
      <c r="B285" s="44" t="s">
        <v>213</v>
      </c>
      <c r="C285" s="45" t="s">
        <v>60</v>
      </c>
      <c r="D285" s="46">
        <v>167198.20800000001</v>
      </c>
      <c r="E285" s="46">
        <v>130894.37</v>
      </c>
      <c r="F285" s="44">
        <f>Table323[[#This Row],[Single Family]]+Table323[[#This Row],[2-4 Units]]+Table323[[#This Row],[&gt;4 Units]]</f>
        <v>63</v>
      </c>
      <c r="G285" s="44">
        <v>63</v>
      </c>
      <c r="H285" s="44">
        <v>0</v>
      </c>
      <c r="I285" s="44">
        <v>0</v>
      </c>
      <c r="J285" s="101">
        <v>91664.2</v>
      </c>
      <c r="K285" s="44">
        <f>SUM(Table323[[#This Row],[Single Family ]:[&gt;4 Units ]])</f>
        <v>10</v>
      </c>
      <c r="L285" s="59">
        <v>9</v>
      </c>
      <c r="M285" s="59">
        <v>1</v>
      </c>
      <c r="N285" s="59">
        <v>0</v>
      </c>
      <c r="O285" s="47">
        <v>39230.17</v>
      </c>
    </row>
    <row r="286" spans="1:15" s="44" customFormat="1">
      <c r="A286" s="43" t="s">
        <v>223</v>
      </c>
      <c r="B286" s="44" t="s">
        <v>213</v>
      </c>
      <c r="C286" s="45" t="s">
        <v>60</v>
      </c>
      <c r="D286" s="46">
        <v>127058.946</v>
      </c>
      <c r="E286" s="46">
        <v>45895.06</v>
      </c>
      <c r="F286" s="44">
        <f>Table323[[#This Row],[Single Family]]+Table323[[#This Row],[2-4 Units]]+Table323[[#This Row],[&gt;4 Units]]</f>
        <v>22</v>
      </c>
      <c r="G286" s="44">
        <v>21</v>
      </c>
      <c r="H286" s="44">
        <v>0</v>
      </c>
      <c r="I286" s="44">
        <v>1</v>
      </c>
      <c r="J286" s="101">
        <v>32365</v>
      </c>
      <c r="K286" s="44">
        <f>SUM(Table323[[#This Row],[Single Family ]:[&gt;4 Units ]])</f>
        <v>6</v>
      </c>
      <c r="L286" s="59">
        <v>5</v>
      </c>
      <c r="M286" s="59">
        <v>1</v>
      </c>
      <c r="N286" s="59">
        <v>0</v>
      </c>
      <c r="O286" s="47">
        <v>13530.06</v>
      </c>
    </row>
    <row r="287" spans="1:15" s="44" customFormat="1">
      <c r="A287" s="43" t="s">
        <v>224</v>
      </c>
      <c r="B287" s="44" t="s">
        <v>213</v>
      </c>
      <c r="C287" s="45" t="s">
        <v>60</v>
      </c>
      <c r="D287" s="46">
        <v>103141.008</v>
      </c>
      <c r="E287" s="46">
        <v>100989.63</v>
      </c>
      <c r="F287" s="44">
        <f>Table323[[#This Row],[Single Family]]+Table323[[#This Row],[2-4 Units]]+Table323[[#This Row],[&gt;4 Units]]</f>
        <v>33</v>
      </c>
      <c r="G287" s="44">
        <v>32</v>
      </c>
      <c r="H287" s="44">
        <v>1</v>
      </c>
      <c r="I287" s="44">
        <v>0</v>
      </c>
      <c r="J287" s="101">
        <v>51420.25</v>
      </c>
      <c r="K287" s="44">
        <f>SUM(Table323[[#This Row],[Single Family ]:[&gt;4 Units ]])</f>
        <v>10</v>
      </c>
      <c r="L287" s="59">
        <v>9</v>
      </c>
      <c r="M287" s="59">
        <v>1</v>
      </c>
      <c r="N287" s="59">
        <v>0</v>
      </c>
      <c r="O287" s="47">
        <v>49569.38</v>
      </c>
    </row>
    <row r="288" spans="1:15" s="44" customFormat="1">
      <c r="A288" s="43" t="s">
        <v>224</v>
      </c>
      <c r="B288" s="44" t="s">
        <v>152</v>
      </c>
      <c r="C288" s="45" t="s">
        <v>60</v>
      </c>
      <c r="D288" s="46">
        <v>0</v>
      </c>
      <c r="E288" s="46">
        <v>0</v>
      </c>
      <c r="F288" s="44">
        <f>Table323[[#This Row],[Single Family]]+Table323[[#This Row],[2-4 Units]]+Table323[[#This Row],[&gt;4 Units]]</f>
        <v>0</v>
      </c>
      <c r="G288" s="44">
        <v>0</v>
      </c>
      <c r="H288" s="44">
        <v>0</v>
      </c>
      <c r="I288" s="44">
        <v>0</v>
      </c>
      <c r="J288" s="101">
        <v>0</v>
      </c>
      <c r="K288" s="44">
        <f>SUM(Table323[[#This Row],[Single Family ]:[&gt;4 Units ]])</f>
        <v>0</v>
      </c>
      <c r="L288" s="59">
        <v>0</v>
      </c>
      <c r="M288" s="59">
        <v>0</v>
      </c>
      <c r="N288" s="59">
        <v>0</v>
      </c>
      <c r="O288" s="47">
        <v>0</v>
      </c>
    </row>
    <row r="289" spans="1:15" s="44" customFormat="1">
      <c r="A289" s="43" t="s">
        <v>224</v>
      </c>
      <c r="B289" s="44" t="s">
        <v>197</v>
      </c>
      <c r="C289" s="45" t="s">
        <v>60</v>
      </c>
      <c r="D289" s="46">
        <v>266.74799999999999</v>
      </c>
      <c r="E289" s="46">
        <v>0</v>
      </c>
      <c r="F289" s="44">
        <f>Table323[[#This Row],[Single Family]]+Table323[[#This Row],[2-4 Units]]+Table323[[#This Row],[&gt;4 Units]]</f>
        <v>0</v>
      </c>
      <c r="G289" s="44">
        <v>0</v>
      </c>
      <c r="H289" s="44">
        <v>0</v>
      </c>
      <c r="I289" s="44">
        <v>0</v>
      </c>
      <c r="J289" s="101">
        <v>0</v>
      </c>
      <c r="K289" s="44">
        <f>SUM(Table323[[#This Row],[Single Family ]:[&gt;4 Units ]])</f>
        <v>0</v>
      </c>
      <c r="L289" s="59">
        <v>0</v>
      </c>
      <c r="M289" s="59">
        <v>0</v>
      </c>
      <c r="N289" s="59">
        <v>0</v>
      </c>
      <c r="O289" s="47">
        <v>0</v>
      </c>
    </row>
    <row r="290" spans="1:15" s="44" customFormat="1">
      <c r="A290" s="43" t="s">
        <v>225</v>
      </c>
      <c r="B290" s="44" t="s">
        <v>213</v>
      </c>
      <c r="C290" s="45" t="s">
        <v>60</v>
      </c>
      <c r="D290" s="46">
        <v>803.02200000000005</v>
      </c>
      <c r="E290" s="46">
        <v>0</v>
      </c>
      <c r="F290" s="44">
        <f>Table323[[#This Row],[Single Family]]+Table323[[#This Row],[2-4 Units]]+Table323[[#This Row],[&gt;4 Units]]</f>
        <v>0</v>
      </c>
      <c r="G290" s="44">
        <v>0</v>
      </c>
      <c r="H290" s="44">
        <v>0</v>
      </c>
      <c r="I290" s="44">
        <v>0</v>
      </c>
      <c r="J290" s="101">
        <v>0</v>
      </c>
      <c r="K290" s="44">
        <f>SUM(Table323[[#This Row],[Single Family ]:[&gt;4 Units ]])</f>
        <v>0</v>
      </c>
      <c r="L290" s="59">
        <v>0</v>
      </c>
      <c r="M290" s="59">
        <v>0</v>
      </c>
      <c r="N290" s="59">
        <v>0</v>
      </c>
      <c r="O290" s="47">
        <v>0</v>
      </c>
    </row>
    <row r="291" spans="1:15" s="44" customFormat="1">
      <c r="A291" s="43" t="s">
        <v>225</v>
      </c>
      <c r="B291" s="44" t="s">
        <v>197</v>
      </c>
      <c r="C291" s="45" t="s">
        <v>60</v>
      </c>
      <c r="D291" s="46">
        <v>200164.96799999999</v>
      </c>
      <c r="E291" s="46">
        <v>202792.43</v>
      </c>
      <c r="F291" s="44">
        <f>Table323[[#This Row],[Single Family]]+Table323[[#This Row],[2-4 Units]]+Table323[[#This Row],[&gt;4 Units]]</f>
        <v>76</v>
      </c>
      <c r="G291" s="44">
        <v>76</v>
      </c>
      <c r="H291" s="44">
        <v>0</v>
      </c>
      <c r="I291" s="44">
        <v>0</v>
      </c>
      <c r="J291" s="101">
        <v>148424.97</v>
      </c>
      <c r="K291" s="44">
        <f>SUM(Table323[[#This Row],[Single Family ]:[&gt;4 Units ]])</f>
        <v>4</v>
      </c>
      <c r="L291" s="59">
        <v>3</v>
      </c>
      <c r="M291" s="59">
        <v>0</v>
      </c>
      <c r="N291" s="59">
        <v>1</v>
      </c>
      <c r="O291" s="47">
        <v>54367.46</v>
      </c>
    </row>
    <row r="292" spans="1:15" s="44" customFormat="1">
      <c r="A292" s="43" t="s">
        <v>226</v>
      </c>
      <c r="B292" s="44" t="s">
        <v>230</v>
      </c>
      <c r="C292" s="45" t="s">
        <v>60</v>
      </c>
      <c r="D292" s="46">
        <v>0</v>
      </c>
      <c r="E292" s="46">
        <v>0</v>
      </c>
      <c r="F292" s="44">
        <f>Table323[[#This Row],[Single Family]]+Table323[[#This Row],[2-4 Units]]+Table323[[#This Row],[&gt;4 Units]]</f>
        <v>0</v>
      </c>
      <c r="G292" s="44">
        <v>0</v>
      </c>
      <c r="H292" s="44">
        <v>0</v>
      </c>
      <c r="I292" s="44">
        <v>0</v>
      </c>
      <c r="J292" s="101">
        <v>0</v>
      </c>
      <c r="K292" s="44">
        <f>SUM(Table323[[#This Row],[Single Family ]:[&gt;4 Units ]])</f>
        <v>0</v>
      </c>
      <c r="L292" s="59">
        <v>0</v>
      </c>
      <c r="M292" s="59">
        <v>0</v>
      </c>
      <c r="N292" s="59">
        <v>0</v>
      </c>
      <c r="O292" s="47">
        <v>0</v>
      </c>
    </row>
    <row r="293" spans="1:15" s="44" customFormat="1">
      <c r="A293" s="43" t="s">
        <v>226</v>
      </c>
      <c r="B293" s="44" t="s">
        <v>197</v>
      </c>
      <c r="C293" s="45" t="s">
        <v>60</v>
      </c>
      <c r="D293" s="46">
        <v>93518.892000000007</v>
      </c>
      <c r="E293" s="46">
        <v>53811.16</v>
      </c>
      <c r="F293" s="44">
        <f>Table323[[#This Row],[Single Family]]+Table323[[#This Row],[2-4 Units]]+Table323[[#This Row],[&gt;4 Units]]</f>
        <v>24</v>
      </c>
      <c r="G293" s="44">
        <v>24</v>
      </c>
      <c r="H293" s="44">
        <v>0</v>
      </c>
      <c r="I293" s="44">
        <v>0</v>
      </c>
      <c r="J293" s="101">
        <v>30230.53</v>
      </c>
      <c r="K293" s="44">
        <f>SUM(Table323[[#This Row],[Single Family ]:[&gt;4 Units ]])</f>
        <v>2</v>
      </c>
      <c r="L293" s="59">
        <v>2</v>
      </c>
      <c r="M293" s="59">
        <v>0</v>
      </c>
      <c r="N293" s="59">
        <v>0</v>
      </c>
      <c r="O293" s="47">
        <v>23580.63</v>
      </c>
    </row>
    <row r="294" spans="1:15" s="44" customFormat="1">
      <c r="A294" s="43" t="s">
        <v>226</v>
      </c>
      <c r="B294" s="44" t="s">
        <v>194</v>
      </c>
      <c r="C294" s="45" t="s">
        <v>60</v>
      </c>
      <c r="D294" s="46">
        <v>916.18200000000002</v>
      </c>
      <c r="E294" s="46">
        <v>0</v>
      </c>
      <c r="F294" s="44">
        <f>Table323[[#This Row],[Single Family]]+Table323[[#This Row],[2-4 Units]]+Table323[[#This Row],[&gt;4 Units]]</f>
        <v>0</v>
      </c>
      <c r="G294" s="44">
        <v>0</v>
      </c>
      <c r="H294" s="44">
        <v>0</v>
      </c>
      <c r="I294" s="44">
        <v>0</v>
      </c>
      <c r="J294" s="101">
        <v>0</v>
      </c>
      <c r="K294" s="44">
        <f>SUM(Table323[[#This Row],[Single Family ]:[&gt;4 Units ]])</f>
        <v>0</v>
      </c>
      <c r="L294" s="59">
        <v>0</v>
      </c>
      <c r="M294" s="59">
        <v>0</v>
      </c>
      <c r="N294" s="59">
        <v>0</v>
      </c>
      <c r="O294" s="47">
        <v>0</v>
      </c>
    </row>
    <row r="295" spans="1:15" s="44" customFormat="1">
      <c r="A295" s="43" t="s">
        <v>227</v>
      </c>
      <c r="B295" s="44" t="s">
        <v>230</v>
      </c>
      <c r="C295" s="45" t="s">
        <v>60</v>
      </c>
      <c r="D295" s="46">
        <v>43.722000000000001</v>
      </c>
      <c r="E295" s="46">
        <v>0</v>
      </c>
      <c r="F295" s="44">
        <f>Table323[[#This Row],[Single Family]]+Table323[[#This Row],[2-4 Units]]+Table323[[#This Row],[&gt;4 Units]]</f>
        <v>0</v>
      </c>
      <c r="G295" s="44">
        <v>0</v>
      </c>
      <c r="H295" s="44">
        <v>0</v>
      </c>
      <c r="I295" s="44">
        <v>0</v>
      </c>
      <c r="J295" s="101">
        <v>0</v>
      </c>
      <c r="K295" s="44">
        <f>SUM(Table323[[#This Row],[Single Family ]:[&gt;4 Units ]])</f>
        <v>0</v>
      </c>
      <c r="L295" s="59">
        <v>0</v>
      </c>
      <c r="M295" s="59">
        <v>0</v>
      </c>
      <c r="N295" s="59">
        <v>0</v>
      </c>
      <c r="O295" s="47">
        <v>0</v>
      </c>
    </row>
    <row r="296" spans="1:15" s="44" customFormat="1">
      <c r="A296" s="43" t="s">
        <v>227</v>
      </c>
      <c r="B296" s="44" t="s">
        <v>197</v>
      </c>
      <c r="C296" s="45" t="s">
        <v>60</v>
      </c>
      <c r="D296" s="46">
        <v>97376.91</v>
      </c>
      <c r="E296" s="46">
        <v>78773.460000000006</v>
      </c>
      <c r="F296" s="44">
        <f>Table323[[#This Row],[Single Family]]+Table323[[#This Row],[2-4 Units]]+Table323[[#This Row],[&gt;4 Units]]</f>
        <v>43</v>
      </c>
      <c r="G296" s="44">
        <v>43</v>
      </c>
      <c r="H296" s="44">
        <v>0</v>
      </c>
      <c r="I296" s="44">
        <v>0</v>
      </c>
      <c r="J296" s="101">
        <v>66606.2</v>
      </c>
      <c r="K296" s="44">
        <f>SUM(Table323[[#This Row],[Single Family ]:[&gt;4 Units ]])</f>
        <v>4</v>
      </c>
      <c r="L296" s="59">
        <v>4</v>
      </c>
      <c r="M296" s="59">
        <v>0</v>
      </c>
      <c r="N296" s="59">
        <v>0</v>
      </c>
      <c r="O296" s="47">
        <v>12167.26</v>
      </c>
    </row>
    <row r="297" spans="1:15" s="44" customFormat="1">
      <c r="A297" s="43" t="s">
        <v>227</v>
      </c>
      <c r="B297" s="44" t="s">
        <v>194</v>
      </c>
      <c r="C297" s="45" t="s">
        <v>60</v>
      </c>
      <c r="D297" s="46">
        <v>831.38400000000001</v>
      </c>
      <c r="E297" s="46">
        <v>0</v>
      </c>
      <c r="F297" s="44">
        <f>Table323[[#This Row],[Single Family]]+Table323[[#This Row],[2-4 Units]]+Table323[[#This Row],[&gt;4 Units]]</f>
        <v>0</v>
      </c>
      <c r="G297" s="44">
        <v>0</v>
      </c>
      <c r="H297" s="44">
        <v>0</v>
      </c>
      <c r="I297" s="44">
        <v>0</v>
      </c>
      <c r="J297" s="101">
        <v>0</v>
      </c>
      <c r="K297" s="44">
        <f>SUM(Table323[[#This Row],[Single Family ]:[&gt;4 Units ]])</f>
        <v>0</v>
      </c>
      <c r="L297" s="59">
        <v>0</v>
      </c>
      <c r="M297" s="59">
        <v>0</v>
      </c>
      <c r="N297" s="59">
        <v>0</v>
      </c>
      <c r="O297" s="47">
        <v>0</v>
      </c>
    </row>
    <row r="298" spans="1:15" s="44" customFormat="1">
      <c r="A298" s="43" t="s">
        <v>228</v>
      </c>
      <c r="B298" s="44" t="s">
        <v>230</v>
      </c>
      <c r="C298" s="45" t="s">
        <v>60</v>
      </c>
      <c r="D298" s="46">
        <v>428.80200000000002</v>
      </c>
      <c r="E298" s="46">
        <v>0</v>
      </c>
      <c r="F298" s="44">
        <f>Table323[[#This Row],[Single Family]]+Table323[[#This Row],[2-4 Units]]+Table323[[#This Row],[&gt;4 Units]]</f>
        <v>0</v>
      </c>
      <c r="G298" s="44">
        <v>0</v>
      </c>
      <c r="H298" s="44">
        <v>0</v>
      </c>
      <c r="I298" s="44">
        <v>0</v>
      </c>
      <c r="J298" s="101">
        <v>0</v>
      </c>
      <c r="K298" s="44">
        <f>SUM(Table323[[#This Row],[Single Family ]:[&gt;4 Units ]])</f>
        <v>0</v>
      </c>
      <c r="L298" s="59">
        <v>0</v>
      </c>
      <c r="M298" s="59">
        <v>0</v>
      </c>
      <c r="N298" s="59">
        <v>0</v>
      </c>
      <c r="O298" s="47">
        <v>0</v>
      </c>
    </row>
    <row r="299" spans="1:15" s="44" customFormat="1">
      <c r="A299" s="43" t="s">
        <v>228</v>
      </c>
      <c r="B299" s="44" t="s">
        <v>152</v>
      </c>
      <c r="C299" s="45" t="s">
        <v>60</v>
      </c>
      <c r="D299" s="46">
        <v>95.867999999999995</v>
      </c>
      <c r="E299" s="46">
        <v>0</v>
      </c>
      <c r="F299" s="44">
        <f>Table323[[#This Row],[Single Family]]+Table323[[#This Row],[2-4 Units]]+Table323[[#This Row],[&gt;4 Units]]</f>
        <v>0</v>
      </c>
      <c r="G299" s="44">
        <v>0</v>
      </c>
      <c r="H299" s="44">
        <v>0</v>
      </c>
      <c r="I299" s="44">
        <v>0</v>
      </c>
      <c r="J299" s="101">
        <v>0</v>
      </c>
      <c r="K299" s="44">
        <f>SUM(Table323[[#This Row],[Single Family ]:[&gt;4 Units ]])</f>
        <v>0</v>
      </c>
      <c r="L299" s="59">
        <v>0</v>
      </c>
      <c r="M299" s="59">
        <v>0</v>
      </c>
      <c r="N299" s="59">
        <v>0</v>
      </c>
      <c r="O299" s="47">
        <v>0</v>
      </c>
    </row>
    <row r="300" spans="1:15" s="44" customFormat="1">
      <c r="A300" s="43" t="s">
        <v>228</v>
      </c>
      <c r="B300" s="44" t="s">
        <v>197</v>
      </c>
      <c r="C300" s="45" t="s">
        <v>60</v>
      </c>
      <c r="D300" s="46">
        <v>170014.698</v>
      </c>
      <c r="E300" s="46">
        <v>128365.37</v>
      </c>
      <c r="F300" s="44">
        <f>Table323[[#This Row],[Single Family]]+Table323[[#This Row],[2-4 Units]]+Table323[[#This Row],[&gt;4 Units]]</f>
        <v>59</v>
      </c>
      <c r="G300" s="44">
        <v>59</v>
      </c>
      <c r="H300" s="44">
        <v>0</v>
      </c>
      <c r="I300" s="44">
        <v>0</v>
      </c>
      <c r="J300" s="101">
        <v>83819.360000000001</v>
      </c>
      <c r="K300" s="44">
        <f>SUM(Table323[[#This Row],[Single Family ]:[&gt;4 Units ]])</f>
        <v>8</v>
      </c>
      <c r="L300" s="59">
        <v>8</v>
      </c>
      <c r="M300" s="59">
        <v>0</v>
      </c>
      <c r="N300" s="59">
        <v>0</v>
      </c>
      <c r="O300" s="47">
        <v>44546.01</v>
      </c>
    </row>
    <row r="301" spans="1:15" s="44" customFormat="1">
      <c r="A301" s="43" t="s">
        <v>229</v>
      </c>
      <c r="B301" s="44" t="s">
        <v>230</v>
      </c>
      <c r="C301" s="45" t="s">
        <v>60</v>
      </c>
      <c r="D301" s="46">
        <v>130767.186</v>
      </c>
      <c r="E301" s="46">
        <v>24187.42</v>
      </c>
      <c r="F301" s="44">
        <f>Table323[[#This Row],[Single Family]]+Table323[[#This Row],[2-4 Units]]+Table323[[#This Row],[&gt;4 Units]]</f>
        <v>27</v>
      </c>
      <c r="G301" s="44">
        <v>26</v>
      </c>
      <c r="H301" s="44">
        <v>1</v>
      </c>
      <c r="I301" s="44">
        <v>0</v>
      </c>
      <c r="J301" s="101">
        <v>22036.720000000001</v>
      </c>
      <c r="K301" s="44">
        <f>SUM(Table323[[#This Row],[Single Family ]:[&gt;4 Units ]])</f>
        <v>9</v>
      </c>
      <c r="L301" s="59">
        <v>9</v>
      </c>
      <c r="M301" s="59">
        <v>0</v>
      </c>
      <c r="N301" s="59">
        <v>0</v>
      </c>
      <c r="O301" s="47">
        <v>2150.6999999999998</v>
      </c>
    </row>
    <row r="302" spans="1:15" s="44" customFormat="1">
      <c r="A302" s="43" t="s">
        <v>229</v>
      </c>
      <c r="B302" s="44" t="s">
        <v>152</v>
      </c>
      <c r="C302" s="45" t="s">
        <v>60</v>
      </c>
      <c r="D302" s="46">
        <v>0</v>
      </c>
      <c r="E302" s="46">
        <v>0</v>
      </c>
      <c r="F302" s="44">
        <f>Table323[[#This Row],[Single Family]]+Table323[[#This Row],[2-4 Units]]+Table323[[#This Row],[&gt;4 Units]]</f>
        <v>0</v>
      </c>
      <c r="G302" s="44">
        <v>0</v>
      </c>
      <c r="H302" s="44">
        <v>0</v>
      </c>
      <c r="I302" s="44">
        <v>0</v>
      </c>
      <c r="J302" s="101">
        <v>0</v>
      </c>
      <c r="K302" s="44">
        <f>SUM(Table323[[#This Row],[Single Family ]:[&gt;4 Units ]])</f>
        <v>0</v>
      </c>
      <c r="L302" s="59">
        <v>0</v>
      </c>
      <c r="M302" s="59">
        <v>0</v>
      </c>
      <c r="N302" s="59">
        <v>0</v>
      </c>
      <c r="O302" s="47">
        <v>0</v>
      </c>
    </row>
    <row r="303" spans="1:15" s="44" customFormat="1">
      <c r="A303" s="43" t="s">
        <v>229</v>
      </c>
      <c r="B303" s="44" t="s">
        <v>197</v>
      </c>
      <c r="C303" s="45" t="s">
        <v>60</v>
      </c>
      <c r="D303" s="46">
        <v>55.26</v>
      </c>
      <c r="E303" s="46">
        <v>0</v>
      </c>
      <c r="F303" s="44">
        <f>Table323[[#This Row],[Single Family]]+Table323[[#This Row],[2-4 Units]]+Table323[[#This Row],[&gt;4 Units]]</f>
        <v>0</v>
      </c>
      <c r="G303" s="44">
        <v>0</v>
      </c>
      <c r="H303" s="44">
        <v>0</v>
      </c>
      <c r="I303" s="44">
        <v>0</v>
      </c>
      <c r="J303" s="101">
        <v>0</v>
      </c>
      <c r="K303" s="44">
        <f>SUM(Table323[[#This Row],[Single Family ]:[&gt;4 Units ]])</f>
        <v>0</v>
      </c>
      <c r="L303" s="59">
        <v>0</v>
      </c>
      <c r="M303" s="59">
        <v>0</v>
      </c>
      <c r="N303" s="59">
        <v>0</v>
      </c>
      <c r="O303" s="47">
        <v>0</v>
      </c>
    </row>
    <row r="304" spans="1:15" s="44" customFormat="1">
      <c r="A304" s="43" t="s">
        <v>229</v>
      </c>
      <c r="B304" s="44" t="s">
        <v>194</v>
      </c>
      <c r="C304" s="45" t="s">
        <v>60</v>
      </c>
      <c r="D304" s="46">
        <v>276.07799999999997</v>
      </c>
      <c r="E304" s="46">
        <v>0</v>
      </c>
      <c r="F304" s="44">
        <f>Table323[[#This Row],[Single Family]]+Table323[[#This Row],[2-4 Units]]+Table323[[#This Row],[&gt;4 Units]]</f>
        <v>0</v>
      </c>
      <c r="G304" s="44">
        <v>0</v>
      </c>
      <c r="H304" s="44">
        <v>0</v>
      </c>
      <c r="I304" s="44">
        <v>0</v>
      </c>
      <c r="J304" s="101">
        <v>0</v>
      </c>
      <c r="K304" s="44">
        <f>SUM(Table323[[#This Row],[Single Family ]:[&gt;4 Units ]])</f>
        <v>0</v>
      </c>
      <c r="L304" s="59">
        <v>0</v>
      </c>
      <c r="M304" s="59">
        <v>0</v>
      </c>
      <c r="N304" s="59">
        <v>0</v>
      </c>
      <c r="O304" s="47">
        <v>0</v>
      </c>
    </row>
    <row r="305" spans="1:15" s="44" customFormat="1">
      <c r="A305" s="43" t="s">
        <v>231</v>
      </c>
      <c r="B305" s="44" t="s">
        <v>230</v>
      </c>
      <c r="C305" s="45" t="s">
        <v>60</v>
      </c>
      <c r="D305" s="46">
        <v>111150.264</v>
      </c>
      <c r="E305" s="46">
        <v>76922.81</v>
      </c>
      <c r="F305" s="44">
        <f>Table323[[#This Row],[Single Family]]+Table323[[#This Row],[2-4 Units]]+Table323[[#This Row],[&gt;4 Units]]</f>
        <v>20</v>
      </c>
      <c r="G305" s="44">
        <v>18</v>
      </c>
      <c r="H305" s="44">
        <v>2</v>
      </c>
      <c r="I305" s="44">
        <v>0</v>
      </c>
      <c r="J305" s="101">
        <v>17808.12</v>
      </c>
      <c r="K305" s="44">
        <f>SUM(Table323[[#This Row],[Single Family ]:[&gt;4 Units ]])</f>
        <v>18</v>
      </c>
      <c r="L305" s="59">
        <v>13</v>
      </c>
      <c r="M305" s="59">
        <v>4</v>
      </c>
      <c r="N305" s="59">
        <v>1</v>
      </c>
      <c r="O305" s="47">
        <v>59114.69</v>
      </c>
    </row>
    <row r="306" spans="1:15" s="44" customFormat="1">
      <c r="A306" s="43" t="s">
        <v>231</v>
      </c>
      <c r="B306" s="44" t="s">
        <v>152</v>
      </c>
      <c r="C306" s="45" t="s">
        <v>60</v>
      </c>
      <c r="D306" s="46">
        <v>226.03800000000001</v>
      </c>
      <c r="E306" s="46">
        <v>0</v>
      </c>
      <c r="F306" s="44">
        <f>Table323[[#This Row],[Single Family]]+Table323[[#This Row],[2-4 Units]]+Table323[[#This Row],[&gt;4 Units]]</f>
        <v>0</v>
      </c>
      <c r="G306" s="44">
        <v>0</v>
      </c>
      <c r="H306" s="44">
        <v>0</v>
      </c>
      <c r="I306" s="44">
        <v>0</v>
      </c>
      <c r="J306" s="101">
        <v>0</v>
      </c>
      <c r="K306" s="44">
        <f>SUM(Table323[[#This Row],[Single Family ]:[&gt;4 Units ]])</f>
        <v>0</v>
      </c>
      <c r="L306" s="59">
        <v>0</v>
      </c>
      <c r="M306" s="59">
        <v>0</v>
      </c>
      <c r="N306" s="59">
        <v>0</v>
      </c>
      <c r="O306" s="47">
        <v>0</v>
      </c>
    </row>
    <row r="307" spans="1:15" s="44" customFormat="1">
      <c r="A307" s="43" t="s">
        <v>231</v>
      </c>
      <c r="B307" s="44" t="s">
        <v>197</v>
      </c>
      <c r="C307" s="45" t="s">
        <v>60</v>
      </c>
      <c r="D307" s="46">
        <v>140.57400000000001</v>
      </c>
      <c r="E307" s="46">
        <v>0</v>
      </c>
      <c r="F307" s="44">
        <f>Table323[[#This Row],[Single Family]]+Table323[[#This Row],[2-4 Units]]+Table323[[#This Row],[&gt;4 Units]]</f>
        <v>0</v>
      </c>
      <c r="G307" s="44">
        <v>0</v>
      </c>
      <c r="H307" s="44">
        <v>0</v>
      </c>
      <c r="I307" s="44">
        <v>0</v>
      </c>
      <c r="J307" s="101">
        <v>0</v>
      </c>
      <c r="K307" s="44">
        <f>SUM(Table323[[#This Row],[Single Family ]:[&gt;4 Units ]])</f>
        <v>0</v>
      </c>
      <c r="L307" s="59">
        <v>0</v>
      </c>
      <c r="M307" s="59">
        <v>0</v>
      </c>
      <c r="N307" s="59">
        <v>0</v>
      </c>
      <c r="O307" s="47">
        <v>0</v>
      </c>
    </row>
    <row r="308" spans="1:15" s="44" customFormat="1">
      <c r="A308" s="43" t="s">
        <v>231</v>
      </c>
      <c r="B308" s="44" t="s">
        <v>194</v>
      </c>
      <c r="C308" s="45" t="s">
        <v>60</v>
      </c>
      <c r="D308" s="46">
        <v>78.39</v>
      </c>
      <c r="E308" s="46">
        <v>0</v>
      </c>
      <c r="F308" s="44">
        <f>Table323[[#This Row],[Single Family]]+Table323[[#This Row],[2-4 Units]]+Table323[[#This Row],[&gt;4 Units]]</f>
        <v>0</v>
      </c>
      <c r="G308" s="44">
        <v>0</v>
      </c>
      <c r="H308" s="44">
        <v>0</v>
      </c>
      <c r="I308" s="44">
        <v>0</v>
      </c>
      <c r="J308" s="101">
        <v>0</v>
      </c>
      <c r="K308" s="44">
        <f>SUM(Table323[[#This Row],[Single Family ]:[&gt;4 Units ]])</f>
        <v>0</v>
      </c>
      <c r="L308" s="59">
        <v>0</v>
      </c>
      <c r="M308" s="59">
        <v>0</v>
      </c>
      <c r="N308" s="59">
        <v>0</v>
      </c>
      <c r="O308" s="47">
        <v>0</v>
      </c>
    </row>
    <row r="309" spans="1:15" s="44" customFormat="1">
      <c r="A309" s="43" t="s">
        <v>233</v>
      </c>
      <c r="B309" s="44" t="s">
        <v>230</v>
      </c>
      <c r="C309" s="45" t="s">
        <v>60</v>
      </c>
      <c r="D309" s="46">
        <v>46068.228000000003</v>
      </c>
      <c r="E309" s="46">
        <v>4594.3</v>
      </c>
      <c r="F309" s="44">
        <f>Table323[[#This Row],[Single Family]]+Table323[[#This Row],[2-4 Units]]+Table323[[#This Row],[&gt;4 Units]]</f>
        <v>6</v>
      </c>
      <c r="G309" s="44">
        <v>5</v>
      </c>
      <c r="H309" s="44">
        <v>1</v>
      </c>
      <c r="I309" s="44">
        <v>0</v>
      </c>
      <c r="J309" s="101">
        <v>2920.76</v>
      </c>
      <c r="K309" s="44">
        <f>SUM(Table323[[#This Row],[Single Family ]:[&gt;4 Units ]])</f>
        <v>5</v>
      </c>
      <c r="L309" s="59">
        <v>5</v>
      </c>
      <c r="M309" s="59">
        <v>0</v>
      </c>
      <c r="N309" s="59">
        <v>0</v>
      </c>
      <c r="O309" s="47">
        <v>1673.54</v>
      </c>
    </row>
    <row r="310" spans="1:15" s="44" customFormat="1">
      <c r="A310" s="43" t="s">
        <v>233</v>
      </c>
      <c r="B310" s="44" t="s">
        <v>152</v>
      </c>
      <c r="C310" s="45" t="s">
        <v>60</v>
      </c>
      <c r="D310" s="46">
        <v>531.85799999999995</v>
      </c>
      <c r="E310" s="46">
        <v>0</v>
      </c>
      <c r="F310" s="44">
        <f>Table323[[#This Row],[Single Family]]+Table323[[#This Row],[2-4 Units]]+Table323[[#This Row],[&gt;4 Units]]</f>
        <v>0</v>
      </c>
      <c r="G310" s="44">
        <v>0</v>
      </c>
      <c r="H310" s="44">
        <v>0</v>
      </c>
      <c r="I310" s="44">
        <v>0</v>
      </c>
      <c r="J310" s="101">
        <v>0</v>
      </c>
      <c r="K310" s="44">
        <f>SUM(Table323[[#This Row],[Single Family ]:[&gt;4 Units ]])</f>
        <v>0</v>
      </c>
      <c r="L310" s="59">
        <v>0</v>
      </c>
      <c r="M310" s="59">
        <v>0</v>
      </c>
      <c r="N310" s="59">
        <v>0</v>
      </c>
      <c r="O310" s="47">
        <v>0</v>
      </c>
    </row>
    <row r="311" spans="1:15" s="44" customFormat="1">
      <c r="A311" s="43" t="s">
        <v>233</v>
      </c>
      <c r="B311" s="44" t="s">
        <v>197</v>
      </c>
      <c r="C311" s="45" t="s">
        <v>60</v>
      </c>
      <c r="D311" s="46">
        <v>3.75</v>
      </c>
      <c r="E311" s="46">
        <v>0</v>
      </c>
      <c r="F311" s="44">
        <f>Table323[[#This Row],[Single Family]]+Table323[[#This Row],[2-4 Units]]+Table323[[#This Row],[&gt;4 Units]]</f>
        <v>0</v>
      </c>
      <c r="G311" s="44">
        <v>0</v>
      </c>
      <c r="H311" s="44">
        <v>0</v>
      </c>
      <c r="I311" s="44">
        <v>0</v>
      </c>
      <c r="J311" s="101">
        <v>0</v>
      </c>
      <c r="K311" s="44">
        <f>SUM(Table323[[#This Row],[Single Family ]:[&gt;4 Units ]])</f>
        <v>0</v>
      </c>
      <c r="L311" s="59">
        <v>0</v>
      </c>
      <c r="M311" s="59">
        <v>0</v>
      </c>
      <c r="N311" s="59">
        <v>0</v>
      </c>
      <c r="O311" s="47">
        <v>0</v>
      </c>
    </row>
    <row r="312" spans="1:15" s="44" customFormat="1">
      <c r="A312" s="43" t="s">
        <v>233</v>
      </c>
      <c r="B312" s="44" t="s">
        <v>194</v>
      </c>
      <c r="C312" s="45" t="s">
        <v>60</v>
      </c>
      <c r="D312" s="46">
        <v>12.99</v>
      </c>
      <c r="E312" s="46">
        <v>0</v>
      </c>
      <c r="F312" s="44">
        <f>Table323[[#This Row],[Single Family]]+Table323[[#This Row],[2-4 Units]]+Table323[[#This Row],[&gt;4 Units]]</f>
        <v>0</v>
      </c>
      <c r="G312" s="44">
        <v>0</v>
      </c>
      <c r="H312" s="44">
        <v>0</v>
      </c>
      <c r="I312" s="44">
        <v>0</v>
      </c>
      <c r="J312" s="101">
        <v>0</v>
      </c>
      <c r="K312" s="44">
        <f>SUM(Table323[[#This Row],[Single Family ]:[&gt;4 Units ]])</f>
        <v>0</v>
      </c>
      <c r="L312" s="59">
        <v>0</v>
      </c>
      <c r="M312" s="59">
        <v>0</v>
      </c>
      <c r="N312" s="59">
        <v>0</v>
      </c>
      <c r="O312" s="47">
        <v>0</v>
      </c>
    </row>
    <row r="313" spans="1:15" s="44" customFormat="1">
      <c r="A313" s="43" t="s">
        <v>234</v>
      </c>
      <c r="B313" s="44" t="s">
        <v>230</v>
      </c>
      <c r="C313" s="45" t="s">
        <v>60</v>
      </c>
      <c r="D313" s="46">
        <v>48951.588000000003</v>
      </c>
      <c r="E313" s="46">
        <v>38250.730000000003</v>
      </c>
      <c r="F313" s="44">
        <f>Table323[[#This Row],[Single Family]]+Table323[[#This Row],[2-4 Units]]+Table323[[#This Row],[&gt;4 Units]]</f>
        <v>10</v>
      </c>
      <c r="G313" s="44">
        <v>9</v>
      </c>
      <c r="H313" s="44">
        <v>1</v>
      </c>
      <c r="I313" s="44">
        <v>0</v>
      </c>
      <c r="J313" s="101">
        <v>6151.31</v>
      </c>
      <c r="K313" s="44">
        <f>SUM(Table323[[#This Row],[Single Family ]:[&gt;4 Units ]])</f>
        <v>5</v>
      </c>
      <c r="L313" s="59">
        <v>5</v>
      </c>
      <c r="M313" s="59">
        <v>0</v>
      </c>
      <c r="N313" s="59">
        <v>0</v>
      </c>
      <c r="O313" s="47">
        <v>32099.42</v>
      </c>
    </row>
    <row r="314" spans="1:15" s="44" customFormat="1">
      <c r="A314" s="43" t="s">
        <v>234</v>
      </c>
      <c r="B314" s="44" t="s">
        <v>194</v>
      </c>
      <c r="C314" s="45" t="s">
        <v>60</v>
      </c>
      <c r="D314" s="46">
        <v>0</v>
      </c>
      <c r="E314" s="46">
        <v>0</v>
      </c>
      <c r="F314" s="44">
        <f>Table323[[#This Row],[Single Family]]+Table323[[#This Row],[2-4 Units]]+Table323[[#This Row],[&gt;4 Units]]</f>
        <v>0</v>
      </c>
      <c r="G314" s="44">
        <v>0</v>
      </c>
      <c r="H314" s="44">
        <v>0</v>
      </c>
      <c r="I314" s="44">
        <v>0</v>
      </c>
      <c r="J314" s="101">
        <v>0</v>
      </c>
      <c r="K314" s="44">
        <f>SUM(Table323[[#This Row],[Single Family ]:[&gt;4 Units ]])</f>
        <v>0</v>
      </c>
      <c r="L314" s="59">
        <v>0</v>
      </c>
      <c r="M314" s="59">
        <v>0</v>
      </c>
      <c r="N314" s="59">
        <v>0</v>
      </c>
      <c r="O314" s="47">
        <v>0</v>
      </c>
    </row>
    <row r="315" spans="1:15" s="44" customFormat="1">
      <c r="A315" s="43" t="s">
        <v>235</v>
      </c>
      <c r="B315" s="44" t="s">
        <v>230</v>
      </c>
      <c r="C315" s="45" t="s">
        <v>60</v>
      </c>
      <c r="D315" s="46">
        <v>92564.148000000001</v>
      </c>
      <c r="E315" s="46">
        <v>56528.3</v>
      </c>
      <c r="F315" s="44">
        <f>Table323[[#This Row],[Single Family]]+Table323[[#This Row],[2-4 Units]]+Table323[[#This Row],[&gt;4 Units]]</f>
        <v>21</v>
      </c>
      <c r="G315" s="44">
        <v>20</v>
      </c>
      <c r="H315" s="44">
        <v>1</v>
      </c>
      <c r="I315" s="44">
        <v>0</v>
      </c>
      <c r="J315" s="101">
        <v>20178.13</v>
      </c>
      <c r="K315" s="44">
        <f>SUM(Table323[[#This Row],[Single Family ]:[&gt;4 Units ]])</f>
        <v>6</v>
      </c>
      <c r="L315" s="59">
        <v>4</v>
      </c>
      <c r="M315" s="59">
        <v>2</v>
      </c>
      <c r="N315" s="59">
        <v>0</v>
      </c>
      <c r="O315" s="47">
        <v>36350.17</v>
      </c>
    </row>
    <row r="316" spans="1:15" s="44" customFormat="1">
      <c r="A316" s="43" t="s">
        <v>235</v>
      </c>
      <c r="B316" s="44" t="s">
        <v>152</v>
      </c>
      <c r="C316" s="45" t="s">
        <v>60</v>
      </c>
      <c r="D316" s="46">
        <v>242.874</v>
      </c>
      <c r="E316" s="46">
        <v>0</v>
      </c>
      <c r="F316" s="44">
        <f>Table323[[#This Row],[Single Family]]+Table323[[#This Row],[2-4 Units]]+Table323[[#This Row],[&gt;4 Units]]</f>
        <v>0</v>
      </c>
      <c r="G316" s="44">
        <v>0</v>
      </c>
      <c r="H316" s="44">
        <v>0</v>
      </c>
      <c r="I316" s="44">
        <v>0</v>
      </c>
      <c r="J316" s="101">
        <v>0</v>
      </c>
      <c r="K316" s="44">
        <f>SUM(Table323[[#This Row],[Single Family ]:[&gt;4 Units ]])</f>
        <v>0</v>
      </c>
      <c r="L316" s="59">
        <v>0</v>
      </c>
      <c r="M316" s="59">
        <v>0</v>
      </c>
      <c r="N316" s="59">
        <v>0</v>
      </c>
      <c r="O316" s="47">
        <v>0</v>
      </c>
    </row>
    <row r="317" spans="1:15" s="44" customFormat="1">
      <c r="A317" s="43" t="s">
        <v>235</v>
      </c>
      <c r="B317" s="44" t="s">
        <v>194</v>
      </c>
      <c r="C317" s="45" t="s">
        <v>60</v>
      </c>
      <c r="D317" s="46">
        <v>132.32400000000001</v>
      </c>
      <c r="E317" s="46">
        <v>0</v>
      </c>
      <c r="F317" s="44">
        <f>Table323[[#This Row],[Single Family]]+Table323[[#This Row],[2-4 Units]]+Table323[[#This Row],[&gt;4 Units]]</f>
        <v>0</v>
      </c>
      <c r="G317" s="44">
        <v>0</v>
      </c>
      <c r="H317" s="44">
        <v>0</v>
      </c>
      <c r="I317" s="44">
        <v>0</v>
      </c>
      <c r="J317" s="101">
        <v>0</v>
      </c>
      <c r="K317" s="44">
        <f>SUM(Table323[[#This Row],[Single Family ]:[&gt;4 Units ]])</f>
        <v>0</v>
      </c>
      <c r="L317" s="59">
        <v>0</v>
      </c>
      <c r="M317" s="59">
        <v>0</v>
      </c>
      <c r="N317" s="59">
        <v>0</v>
      </c>
      <c r="O317" s="47">
        <v>0</v>
      </c>
    </row>
    <row r="318" spans="1:15" s="44" customFormat="1">
      <c r="A318" s="43" t="s">
        <v>236</v>
      </c>
      <c r="B318" s="44" t="s">
        <v>230</v>
      </c>
      <c r="C318" s="45" t="s">
        <v>60</v>
      </c>
      <c r="D318" s="46">
        <v>60084.347999999998</v>
      </c>
      <c r="E318" s="46">
        <v>62047.41</v>
      </c>
      <c r="F318" s="44">
        <f>Table323[[#This Row],[Single Family]]+Table323[[#This Row],[2-4 Units]]+Table323[[#This Row],[&gt;4 Units]]</f>
        <v>22</v>
      </c>
      <c r="G318" s="44">
        <v>22</v>
      </c>
      <c r="H318" s="44">
        <v>0</v>
      </c>
      <c r="I318" s="44">
        <v>0</v>
      </c>
      <c r="J318" s="101">
        <v>37827.61</v>
      </c>
      <c r="K318" s="44">
        <f>SUM(Table323[[#This Row],[Single Family ]:[&gt;4 Units ]])</f>
        <v>7</v>
      </c>
      <c r="L318" s="59">
        <v>7</v>
      </c>
      <c r="M318" s="59">
        <v>0</v>
      </c>
      <c r="N318" s="59">
        <v>0</v>
      </c>
      <c r="O318" s="47">
        <v>24219.8</v>
      </c>
    </row>
    <row r="319" spans="1:15" s="44" customFormat="1">
      <c r="A319" s="43" t="s">
        <v>236</v>
      </c>
      <c r="B319" s="44" t="s">
        <v>152</v>
      </c>
      <c r="C319" s="45" t="s">
        <v>60</v>
      </c>
      <c r="D319" s="46">
        <v>0</v>
      </c>
      <c r="E319" s="46">
        <v>0</v>
      </c>
      <c r="F319" s="44">
        <f>Table323[[#This Row],[Single Family]]+Table323[[#This Row],[2-4 Units]]+Table323[[#This Row],[&gt;4 Units]]</f>
        <v>0</v>
      </c>
      <c r="G319" s="44">
        <v>0</v>
      </c>
      <c r="H319" s="44">
        <v>0</v>
      </c>
      <c r="I319" s="44">
        <v>0</v>
      </c>
      <c r="J319" s="101">
        <v>0</v>
      </c>
      <c r="K319" s="44">
        <f>SUM(Table323[[#This Row],[Single Family ]:[&gt;4 Units ]])</f>
        <v>0</v>
      </c>
      <c r="L319" s="59">
        <v>0</v>
      </c>
      <c r="M319" s="59">
        <v>0</v>
      </c>
      <c r="N319" s="59">
        <v>0</v>
      </c>
      <c r="O319" s="47">
        <v>0</v>
      </c>
    </row>
    <row r="320" spans="1:15" s="44" customFormat="1">
      <c r="A320" s="43" t="s">
        <v>236</v>
      </c>
      <c r="B320" s="44" t="s">
        <v>239</v>
      </c>
      <c r="C320" s="45" t="s">
        <v>60</v>
      </c>
      <c r="D320" s="46">
        <v>0</v>
      </c>
      <c r="E320" s="46">
        <v>0</v>
      </c>
      <c r="F320" s="44">
        <f>Table323[[#This Row],[Single Family]]+Table323[[#This Row],[2-4 Units]]+Table323[[#This Row],[&gt;4 Units]]</f>
        <v>0</v>
      </c>
      <c r="G320" s="44">
        <v>0</v>
      </c>
      <c r="H320" s="44">
        <v>0</v>
      </c>
      <c r="I320" s="44">
        <v>0</v>
      </c>
      <c r="J320" s="101">
        <v>0</v>
      </c>
      <c r="K320" s="44">
        <f>SUM(Table323[[#This Row],[Single Family ]:[&gt;4 Units ]])</f>
        <v>0</v>
      </c>
      <c r="L320" s="59">
        <v>0</v>
      </c>
      <c r="M320" s="59">
        <v>0</v>
      </c>
      <c r="N320" s="59">
        <v>0</v>
      </c>
      <c r="O320" s="47">
        <v>0</v>
      </c>
    </row>
    <row r="321" spans="1:15" s="44" customFormat="1">
      <c r="A321" s="43" t="s">
        <v>236</v>
      </c>
      <c r="B321" s="44" t="s">
        <v>197</v>
      </c>
      <c r="C321" s="45" t="s">
        <v>60</v>
      </c>
      <c r="D321" s="46">
        <v>56.07</v>
      </c>
      <c r="E321" s="46">
        <v>0</v>
      </c>
      <c r="F321" s="44">
        <f>Table323[[#This Row],[Single Family]]+Table323[[#This Row],[2-4 Units]]+Table323[[#This Row],[&gt;4 Units]]</f>
        <v>0</v>
      </c>
      <c r="G321" s="44">
        <v>0</v>
      </c>
      <c r="H321" s="44">
        <v>0</v>
      </c>
      <c r="I321" s="44">
        <v>0</v>
      </c>
      <c r="J321" s="101">
        <v>0</v>
      </c>
      <c r="K321" s="44">
        <f>SUM(Table323[[#This Row],[Single Family ]:[&gt;4 Units ]])</f>
        <v>0</v>
      </c>
      <c r="L321" s="59">
        <v>0</v>
      </c>
      <c r="M321" s="59">
        <v>0</v>
      </c>
      <c r="N321" s="59">
        <v>0</v>
      </c>
      <c r="O321" s="47">
        <v>0</v>
      </c>
    </row>
    <row r="322" spans="1:15" s="44" customFormat="1">
      <c r="A322" s="43" t="s">
        <v>237</v>
      </c>
      <c r="B322" s="44" t="s">
        <v>230</v>
      </c>
      <c r="C322" s="45" t="s">
        <v>60</v>
      </c>
      <c r="D322" s="46">
        <v>80878.686000000002</v>
      </c>
      <c r="E322" s="46">
        <v>17578.77</v>
      </c>
      <c r="F322" s="44">
        <f>Table323[[#This Row],[Single Family]]+Table323[[#This Row],[2-4 Units]]+Table323[[#This Row],[&gt;4 Units]]</f>
        <v>16</v>
      </c>
      <c r="G322" s="44">
        <v>16</v>
      </c>
      <c r="H322" s="44">
        <v>0</v>
      </c>
      <c r="I322" s="44">
        <v>0</v>
      </c>
      <c r="J322" s="101">
        <v>15182.31</v>
      </c>
      <c r="K322" s="44">
        <f>SUM(Table323[[#This Row],[Single Family ]:[&gt;4 Units ]])</f>
        <v>3</v>
      </c>
      <c r="L322" s="59">
        <v>3</v>
      </c>
      <c r="M322" s="59">
        <v>0</v>
      </c>
      <c r="N322" s="59">
        <v>0</v>
      </c>
      <c r="O322" s="47">
        <v>2396.46</v>
      </c>
    </row>
    <row r="323" spans="1:15" s="44" customFormat="1">
      <c r="A323" s="43" t="s">
        <v>237</v>
      </c>
      <c r="B323" s="44" t="s">
        <v>152</v>
      </c>
      <c r="C323" s="45" t="s">
        <v>60</v>
      </c>
      <c r="D323" s="46">
        <v>0</v>
      </c>
      <c r="E323" s="46">
        <v>0</v>
      </c>
      <c r="F323" s="44">
        <f>Table323[[#This Row],[Single Family]]+Table323[[#This Row],[2-4 Units]]+Table323[[#This Row],[&gt;4 Units]]</f>
        <v>0</v>
      </c>
      <c r="G323" s="44">
        <v>0</v>
      </c>
      <c r="H323" s="44">
        <v>0</v>
      </c>
      <c r="I323" s="44">
        <v>0</v>
      </c>
      <c r="J323" s="101">
        <v>0</v>
      </c>
      <c r="K323" s="44">
        <f>SUM(Table323[[#This Row],[Single Family ]:[&gt;4 Units ]])</f>
        <v>0</v>
      </c>
      <c r="L323" s="59">
        <v>0</v>
      </c>
      <c r="M323" s="59">
        <v>0</v>
      </c>
      <c r="N323" s="59">
        <v>0</v>
      </c>
      <c r="O323" s="47">
        <v>0</v>
      </c>
    </row>
    <row r="324" spans="1:15" s="44" customFormat="1">
      <c r="A324" s="43" t="s">
        <v>237</v>
      </c>
      <c r="B324" s="44" t="s">
        <v>197</v>
      </c>
      <c r="C324" s="45" t="s">
        <v>60</v>
      </c>
      <c r="D324" s="46">
        <v>1541.2619999999999</v>
      </c>
      <c r="E324" s="46">
        <v>0</v>
      </c>
      <c r="F324" s="44">
        <f>Table323[[#This Row],[Single Family]]+Table323[[#This Row],[2-4 Units]]+Table323[[#This Row],[&gt;4 Units]]</f>
        <v>0</v>
      </c>
      <c r="G324" s="44">
        <v>0</v>
      </c>
      <c r="H324" s="44">
        <v>0</v>
      </c>
      <c r="I324" s="44">
        <v>0</v>
      </c>
      <c r="J324" s="101">
        <v>0</v>
      </c>
      <c r="K324" s="44">
        <f>SUM(Table323[[#This Row],[Single Family ]:[&gt;4 Units ]])</f>
        <v>0</v>
      </c>
      <c r="L324" s="59">
        <v>0</v>
      </c>
      <c r="M324" s="59">
        <v>0</v>
      </c>
      <c r="N324" s="59">
        <v>0</v>
      </c>
      <c r="O324" s="47">
        <v>0</v>
      </c>
    </row>
    <row r="325" spans="1:15" s="44" customFormat="1">
      <c r="A325" s="43" t="s">
        <v>260</v>
      </c>
      <c r="B325" s="44" t="s">
        <v>239</v>
      </c>
      <c r="C325" s="45" t="s">
        <v>60</v>
      </c>
      <c r="D325" s="46">
        <v>2731.6559999999999</v>
      </c>
      <c r="E325" s="46">
        <v>37210.78</v>
      </c>
      <c r="F325" s="44">
        <f>Table323[[#This Row],[Single Family]]+Table323[[#This Row],[2-4 Units]]+Table323[[#This Row],[&gt;4 Units]]</f>
        <v>4</v>
      </c>
      <c r="G325" s="44">
        <v>4</v>
      </c>
      <c r="H325" s="44">
        <v>0</v>
      </c>
      <c r="I325" s="44">
        <v>0</v>
      </c>
      <c r="J325" s="101">
        <v>11040.78</v>
      </c>
      <c r="K325" s="44">
        <f>SUM(Table323[[#This Row],[Single Family ]:[&gt;4 Units ]])</f>
        <v>1</v>
      </c>
      <c r="L325" s="59">
        <v>1</v>
      </c>
      <c r="M325" s="59">
        <v>0</v>
      </c>
      <c r="N325" s="59">
        <v>0</v>
      </c>
      <c r="O325" s="47">
        <v>26170</v>
      </c>
    </row>
    <row r="326" spans="1:15" s="44" customFormat="1">
      <c r="A326" s="43" t="s">
        <v>238</v>
      </c>
      <c r="B326" s="44" t="s">
        <v>230</v>
      </c>
      <c r="C326" s="45" t="s">
        <v>60</v>
      </c>
      <c r="D326" s="46">
        <v>78.516000000000005</v>
      </c>
      <c r="E326" s="46">
        <v>0</v>
      </c>
      <c r="F326" s="44">
        <f>Table323[[#This Row],[Single Family]]+Table323[[#This Row],[2-4 Units]]+Table323[[#This Row],[&gt;4 Units]]</f>
        <v>0</v>
      </c>
      <c r="G326" s="44">
        <v>0</v>
      </c>
      <c r="H326" s="44">
        <v>0</v>
      </c>
      <c r="I326" s="44">
        <v>0</v>
      </c>
      <c r="J326" s="101">
        <v>0</v>
      </c>
      <c r="K326" s="44">
        <f>SUM(Table323[[#This Row],[Single Family ]:[&gt;4 Units ]])</f>
        <v>0</v>
      </c>
      <c r="L326" s="59">
        <v>0</v>
      </c>
      <c r="M326" s="59">
        <v>0</v>
      </c>
      <c r="N326" s="59">
        <v>0</v>
      </c>
      <c r="O326" s="47">
        <v>0</v>
      </c>
    </row>
    <row r="327" spans="1:15" s="44" customFormat="1">
      <c r="A327" s="43" t="s">
        <v>238</v>
      </c>
      <c r="B327" s="44" t="s">
        <v>239</v>
      </c>
      <c r="C327" s="45" t="s">
        <v>60</v>
      </c>
      <c r="D327" s="46">
        <v>155627.24400000001</v>
      </c>
      <c r="E327" s="46">
        <v>85260.15</v>
      </c>
      <c r="F327" s="44">
        <f>Table323[[#This Row],[Single Family]]+Table323[[#This Row],[2-4 Units]]+Table323[[#This Row],[&gt;4 Units]]</f>
        <v>53</v>
      </c>
      <c r="G327" s="44">
        <v>53</v>
      </c>
      <c r="H327" s="44">
        <v>0</v>
      </c>
      <c r="I327" s="44">
        <v>0</v>
      </c>
      <c r="J327" s="101">
        <v>80218.289999999994</v>
      </c>
      <c r="K327" s="44">
        <f>SUM(Table323[[#This Row],[Single Family ]:[&gt;4 Units ]])</f>
        <v>3</v>
      </c>
      <c r="L327" s="59">
        <v>3</v>
      </c>
      <c r="M327" s="59">
        <v>0</v>
      </c>
      <c r="N327" s="59">
        <v>0</v>
      </c>
      <c r="O327" s="47">
        <v>5041.8599999999997</v>
      </c>
    </row>
    <row r="328" spans="1:15" s="44" customFormat="1">
      <c r="A328" s="43" t="s">
        <v>240</v>
      </c>
      <c r="B328" s="44" t="s">
        <v>239</v>
      </c>
      <c r="C328" s="45" t="s">
        <v>60</v>
      </c>
      <c r="D328" s="46">
        <v>12232.572</v>
      </c>
      <c r="E328" s="46">
        <v>23943.29</v>
      </c>
      <c r="F328" s="44">
        <f>Table323[[#This Row],[Single Family]]+Table323[[#This Row],[2-4 Units]]+Table323[[#This Row],[&gt;4 Units]]</f>
        <v>3</v>
      </c>
      <c r="G328" s="44">
        <v>3</v>
      </c>
      <c r="H328" s="44">
        <v>0</v>
      </c>
      <c r="I328" s="44">
        <v>0</v>
      </c>
      <c r="J328" s="101">
        <v>11127.67</v>
      </c>
      <c r="K328" s="44">
        <f>SUM(Table323[[#This Row],[Single Family ]:[&gt;4 Units ]])</f>
        <v>1</v>
      </c>
      <c r="L328" s="59">
        <v>1</v>
      </c>
      <c r="M328" s="59">
        <v>0</v>
      </c>
      <c r="N328" s="59">
        <v>0</v>
      </c>
      <c r="O328" s="47">
        <v>12815.62</v>
      </c>
    </row>
    <row r="329" spans="1:15" s="44" customFormat="1">
      <c r="A329" s="43" t="s">
        <v>240</v>
      </c>
      <c r="B329" s="44" t="s">
        <v>197</v>
      </c>
      <c r="C329" s="45" t="s">
        <v>60</v>
      </c>
      <c r="D329" s="46">
        <v>111.45</v>
      </c>
      <c r="E329" s="46">
        <v>0</v>
      </c>
      <c r="F329" s="44">
        <f>Table323[[#This Row],[Single Family]]+Table323[[#This Row],[2-4 Units]]+Table323[[#This Row],[&gt;4 Units]]</f>
        <v>0</v>
      </c>
      <c r="G329" s="44">
        <v>0</v>
      </c>
      <c r="H329" s="44">
        <v>0</v>
      </c>
      <c r="I329" s="44">
        <v>0</v>
      </c>
      <c r="J329" s="101">
        <v>0</v>
      </c>
      <c r="K329" s="44">
        <f>SUM(Table323[[#This Row],[Single Family ]:[&gt;4 Units ]])</f>
        <v>0</v>
      </c>
      <c r="L329" s="59">
        <v>0</v>
      </c>
      <c r="M329" s="59">
        <v>0</v>
      </c>
      <c r="N329" s="59">
        <v>0</v>
      </c>
      <c r="O329" s="47">
        <v>0</v>
      </c>
    </row>
    <row r="330" spans="1:15" s="44" customFormat="1">
      <c r="A330" s="43" t="s">
        <v>261</v>
      </c>
      <c r="B330" s="44" t="s">
        <v>239</v>
      </c>
      <c r="C330" s="45" t="s">
        <v>60</v>
      </c>
      <c r="D330" s="46">
        <v>306.786</v>
      </c>
      <c r="E330" s="46">
        <v>0</v>
      </c>
      <c r="F330" s="44">
        <f>Table323[[#This Row],[Single Family]]+Table323[[#This Row],[2-4 Units]]+Table323[[#This Row],[&gt;4 Units]]</f>
        <v>0</v>
      </c>
      <c r="G330" s="44">
        <v>0</v>
      </c>
      <c r="H330" s="44">
        <v>0</v>
      </c>
      <c r="I330" s="44">
        <v>0</v>
      </c>
      <c r="J330" s="101">
        <v>0</v>
      </c>
      <c r="K330" s="44">
        <f>SUM(Table323[[#This Row],[Single Family ]:[&gt;4 Units ]])</f>
        <v>0</v>
      </c>
      <c r="L330" s="59">
        <v>0</v>
      </c>
      <c r="M330" s="59">
        <v>0</v>
      </c>
      <c r="N330" s="59">
        <v>0</v>
      </c>
      <c r="O330" s="47">
        <v>0</v>
      </c>
    </row>
    <row r="331" spans="1:15" s="44" customFormat="1">
      <c r="A331" s="43" t="s">
        <v>241</v>
      </c>
      <c r="B331" s="44" t="s">
        <v>152</v>
      </c>
      <c r="C331" s="45" t="s">
        <v>60</v>
      </c>
      <c r="D331" s="46">
        <v>3777.2579999999998</v>
      </c>
      <c r="E331" s="46">
        <v>0</v>
      </c>
      <c r="F331" s="44">
        <f>Table323[[#This Row],[Single Family]]+Table323[[#This Row],[2-4 Units]]+Table323[[#This Row],[&gt;4 Units]]</f>
        <v>0</v>
      </c>
      <c r="G331" s="44">
        <v>0</v>
      </c>
      <c r="H331" s="44">
        <v>0</v>
      </c>
      <c r="I331" s="44">
        <v>0</v>
      </c>
      <c r="J331" s="101">
        <v>0</v>
      </c>
      <c r="K331" s="44">
        <f>SUM(Table323[[#This Row],[Single Family ]:[&gt;4 Units ]])</f>
        <v>0</v>
      </c>
      <c r="L331" s="59">
        <v>0</v>
      </c>
      <c r="M331" s="59">
        <v>0</v>
      </c>
      <c r="N331" s="59">
        <v>0</v>
      </c>
      <c r="O331" s="47">
        <v>0</v>
      </c>
    </row>
    <row r="332" spans="1:15" s="44" customFormat="1">
      <c r="A332" s="43" t="s">
        <v>241</v>
      </c>
      <c r="B332" s="44" t="s">
        <v>152</v>
      </c>
      <c r="C332" s="45" t="s">
        <v>76</v>
      </c>
      <c r="D332" s="46">
        <v>29310.725999999999</v>
      </c>
      <c r="E332" s="46">
        <v>12150.23</v>
      </c>
      <c r="F332" s="44">
        <f>Table323[[#This Row],[Single Family]]+Table323[[#This Row],[2-4 Units]]+Table323[[#This Row],[&gt;4 Units]]</f>
        <v>1</v>
      </c>
      <c r="G332" s="44">
        <v>1</v>
      </c>
      <c r="H332" s="44">
        <v>0</v>
      </c>
      <c r="I332" s="44">
        <v>0</v>
      </c>
      <c r="J332" s="101">
        <v>11866</v>
      </c>
      <c r="K332" s="44">
        <f>SUM(Table323[[#This Row],[Single Family ]:[&gt;4 Units ]])</f>
        <v>2</v>
      </c>
      <c r="L332" s="59">
        <v>0</v>
      </c>
      <c r="M332" s="59">
        <v>0</v>
      </c>
      <c r="N332" s="59">
        <v>2</v>
      </c>
      <c r="O332" s="47">
        <v>284.23</v>
      </c>
    </row>
    <row r="333" spans="1:15" s="44" customFormat="1">
      <c r="A333" s="43" t="s">
        <v>242</v>
      </c>
      <c r="B333" s="44" t="s">
        <v>152</v>
      </c>
      <c r="C333" s="45" t="s">
        <v>76</v>
      </c>
      <c r="D333" s="46">
        <v>5312.8739999999998</v>
      </c>
      <c r="E333" s="46">
        <v>224.48</v>
      </c>
      <c r="F333" s="44">
        <f>Table323[[#This Row],[Single Family]]+Table323[[#This Row],[2-4 Units]]+Table323[[#This Row],[&gt;4 Units]]</f>
        <v>0</v>
      </c>
      <c r="G333" s="44">
        <v>0</v>
      </c>
      <c r="H333" s="44">
        <v>0</v>
      </c>
      <c r="I333" s="44">
        <v>0</v>
      </c>
      <c r="J333" s="101">
        <v>0</v>
      </c>
      <c r="K333" s="44">
        <f>SUM(Table323[[#This Row],[Single Family ]:[&gt;4 Units ]])</f>
        <v>1</v>
      </c>
      <c r="L333" s="59">
        <v>0</v>
      </c>
      <c r="M333" s="59">
        <v>1</v>
      </c>
      <c r="N333" s="59">
        <v>0</v>
      </c>
      <c r="O333" s="47">
        <v>224.48</v>
      </c>
    </row>
    <row r="334" spans="1:15" s="44" customFormat="1">
      <c r="A334" s="43" t="s">
        <v>243</v>
      </c>
      <c r="B334" s="44" t="s">
        <v>230</v>
      </c>
      <c r="C334" s="45" t="s">
        <v>60</v>
      </c>
      <c r="D334" s="46">
        <v>240.25800000000001</v>
      </c>
      <c r="E334" s="46">
        <v>0</v>
      </c>
      <c r="F334" s="44">
        <f>Table323[[#This Row],[Single Family]]+Table323[[#This Row],[2-4 Units]]+Table323[[#This Row],[&gt;4 Units]]</f>
        <v>0</v>
      </c>
      <c r="G334" s="44">
        <v>0</v>
      </c>
      <c r="H334" s="44">
        <v>0</v>
      </c>
      <c r="I334" s="44">
        <v>0</v>
      </c>
      <c r="J334" s="101">
        <v>0</v>
      </c>
      <c r="K334" s="44">
        <f>SUM(Table323[[#This Row],[Single Family ]:[&gt;4 Units ]])</f>
        <v>0</v>
      </c>
      <c r="L334" s="59">
        <v>0</v>
      </c>
      <c r="M334" s="59">
        <v>0</v>
      </c>
      <c r="N334" s="59">
        <v>0</v>
      </c>
      <c r="O334" s="47">
        <v>0</v>
      </c>
    </row>
    <row r="335" spans="1:15" s="44" customFormat="1">
      <c r="A335" s="43" t="s">
        <v>243</v>
      </c>
      <c r="B335" s="44" t="s">
        <v>194</v>
      </c>
      <c r="C335" s="45" t="s">
        <v>60</v>
      </c>
      <c r="D335" s="46">
        <v>97427.627999999997</v>
      </c>
      <c r="E335" s="46">
        <v>45674.09</v>
      </c>
      <c r="F335" s="44">
        <f>Table323[[#This Row],[Single Family]]+Table323[[#This Row],[2-4 Units]]+Table323[[#This Row],[&gt;4 Units]]</f>
        <v>13</v>
      </c>
      <c r="G335" s="44">
        <v>13</v>
      </c>
      <c r="H335" s="44">
        <v>0</v>
      </c>
      <c r="I335" s="44">
        <v>0</v>
      </c>
      <c r="J335" s="101">
        <v>11581.49</v>
      </c>
      <c r="K335" s="44">
        <f>SUM(Table323[[#This Row],[Single Family ]:[&gt;4 Units ]])</f>
        <v>13</v>
      </c>
      <c r="L335" s="59">
        <v>9</v>
      </c>
      <c r="M335" s="59">
        <v>1</v>
      </c>
      <c r="N335" s="59">
        <v>3</v>
      </c>
      <c r="O335" s="47">
        <v>34092.6</v>
      </c>
    </row>
    <row r="336" spans="1:15" s="44" customFormat="1">
      <c r="A336" s="43" t="s">
        <v>262</v>
      </c>
      <c r="B336" s="44" t="s">
        <v>262</v>
      </c>
      <c r="C336" s="45" t="s">
        <v>60</v>
      </c>
      <c r="D336" s="46">
        <v>0</v>
      </c>
      <c r="E336" s="46">
        <v>1055349.5799</v>
      </c>
      <c r="F336" s="44">
        <f>Table323[[#This Row],[Single Family]]+Table323[[#This Row],[2-4 Units]]+Table323[[#This Row],[&gt;4 Units]]</f>
        <v>0</v>
      </c>
      <c r="G336" s="44">
        <v>0</v>
      </c>
      <c r="H336" s="44">
        <v>0</v>
      </c>
      <c r="I336" s="44">
        <v>0</v>
      </c>
      <c r="J336" s="101">
        <v>0</v>
      </c>
      <c r="K336" s="44">
        <f>SUM(Table323[[#This Row],[Single Family ]:[&gt;4 Units ]])</f>
        <v>0</v>
      </c>
      <c r="L336" s="59">
        <v>0</v>
      </c>
      <c r="M336" s="59">
        <v>0</v>
      </c>
      <c r="N336" s="59">
        <v>0</v>
      </c>
      <c r="O336" s="47">
        <v>0</v>
      </c>
    </row>
    <row r="337" spans="1:15" s="44" customFormat="1">
      <c r="A337" s="43" t="s">
        <v>244</v>
      </c>
      <c r="B337" s="44" t="s">
        <v>147</v>
      </c>
      <c r="C337" s="45" t="s">
        <v>60</v>
      </c>
      <c r="D337" s="46">
        <v>1733.604</v>
      </c>
      <c r="E337" s="46">
        <v>518.72</v>
      </c>
      <c r="F337" s="44">
        <f>Table323[[#This Row],[Single Family]]+Table323[[#This Row],[2-4 Units]]+Table323[[#This Row],[&gt;4 Units]]</f>
        <v>1</v>
      </c>
      <c r="G337" s="44">
        <v>0</v>
      </c>
      <c r="H337" s="44">
        <v>1</v>
      </c>
      <c r="I337" s="44">
        <v>0</v>
      </c>
      <c r="J337" s="101">
        <v>63.05</v>
      </c>
      <c r="K337" s="44">
        <f>SUM(Table323[[#This Row],[Single Family ]:[&gt;4 Units ]])</f>
        <v>2</v>
      </c>
      <c r="L337" s="59">
        <v>0</v>
      </c>
      <c r="M337" s="59">
        <v>2</v>
      </c>
      <c r="N337" s="59">
        <v>0</v>
      </c>
      <c r="O337" s="47">
        <v>455.67</v>
      </c>
    </row>
    <row r="338" spans="1:15" s="44" customFormat="1">
      <c r="A338" s="43" t="s">
        <v>244</v>
      </c>
      <c r="B338" s="44" t="s">
        <v>73</v>
      </c>
      <c r="C338" s="45" t="s">
        <v>60</v>
      </c>
      <c r="D338" s="46">
        <v>21074.885999999999</v>
      </c>
      <c r="E338" s="46">
        <v>4648.42</v>
      </c>
      <c r="F338" s="44">
        <f>Table323[[#This Row],[Single Family]]+Table323[[#This Row],[2-4 Units]]+Table323[[#This Row],[&gt;4 Units]]</f>
        <v>2</v>
      </c>
      <c r="G338" s="44">
        <v>2</v>
      </c>
      <c r="H338" s="44">
        <v>0</v>
      </c>
      <c r="I338" s="44">
        <v>0</v>
      </c>
      <c r="J338" s="101">
        <v>3586.39</v>
      </c>
      <c r="K338" s="44">
        <f>SUM(Table323[[#This Row],[Single Family ]:[&gt;4 Units ]])</f>
        <v>6</v>
      </c>
      <c r="L338" s="59">
        <v>2</v>
      </c>
      <c r="M338" s="59">
        <v>4</v>
      </c>
      <c r="N338" s="59">
        <v>0</v>
      </c>
      <c r="O338" s="47">
        <v>1062.03</v>
      </c>
    </row>
    <row r="339" spans="1:15" s="44" customFormat="1">
      <c r="A339" s="43" t="s">
        <v>244</v>
      </c>
      <c r="B339" s="44" t="s">
        <v>144</v>
      </c>
      <c r="C339" s="45" t="s">
        <v>60</v>
      </c>
      <c r="D339" s="46">
        <v>1931.3820000000001</v>
      </c>
      <c r="E339" s="46">
        <v>0</v>
      </c>
      <c r="F339" s="44">
        <f>Table323[[#This Row],[Single Family]]+Table323[[#This Row],[2-4 Units]]+Table323[[#This Row],[&gt;4 Units]]</f>
        <v>0</v>
      </c>
      <c r="G339" s="44">
        <v>0</v>
      </c>
      <c r="H339" s="44">
        <v>0</v>
      </c>
      <c r="I339" s="44">
        <v>0</v>
      </c>
      <c r="J339" s="101">
        <v>0</v>
      </c>
      <c r="K339" s="44">
        <f>SUM(Table323[[#This Row],[Single Family ]:[&gt;4 Units ]])</f>
        <v>0</v>
      </c>
      <c r="L339" s="59">
        <v>0</v>
      </c>
      <c r="M339" s="59">
        <v>0</v>
      </c>
      <c r="N339" s="59">
        <v>0</v>
      </c>
      <c r="O339" s="47">
        <v>0</v>
      </c>
    </row>
    <row r="340" spans="1:15" s="44" customFormat="1">
      <c r="A340" s="43" t="s">
        <v>244</v>
      </c>
      <c r="B340" s="44" t="s">
        <v>230</v>
      </c>
      <c r="C340" s="45" t="s">
        <v>60</v>
      </c>
      <c r="D340" s="46">
        <v>2283.4740000000002</v>
      </c>
      <c r="E340" s="46">
        <v>0</v>
      </c>
      <c r="F340" s="44">
        <f>Table323[[#This Row],[Single Family]]+Table323[[#This Row],[2-4 Units]]+Table323[[#This Row],[&gt;4 Units]]</f>
        <v>0</v>
      </c>
      <c r="G340" s="44">
        <v>0</v>
      </c>
      <c r="H340" s="44">
        <v>0</v>
      </c>
      <c r="I340" s="44">
        <v>0</v>
      </c>
      <c r="J340" s="101">
        <v>0</v>
      </c>
      <c r="K340" s="44">
        <f>SUM(Table323[[#This Row],[Single Family ]:[&gt;4 Units ]])</f>
        <v>0</v>
      </c>
      <c r="L340" s="59">
        <v>0</v>
      </c>
      <c r="M340" s="59">
        <v>0</v>
      </c>
      <c r="N340" s="59">
        <v>0</v>
      </c>
      <c r="O340" s="47">
        <v>0</v>
      </c>
    </row>
    <row r="341" spans="1:15" s="44" customFormat="1">
      <c r="A341" s="43" t="s">
        <v>244</v>
      </c>
      <c r="B341" s="44" t="s">
        <v>132</v>
      </c>
      <c r="C341" s="45" t="s">
        <v>60</v>
      </c>
      <c r="D341" s="46">
        <v>2188.038</v>
      </c>
      <c r="E341" s="46">
        <v>0</v>
      </c>
      <c r="F341" s="44">
        <f>Table323[[#This Row],[Single Family]]+Table323[[#This Row],[2-4 Units]]+Table323[[#This Row],[&gt;4 Units]]</f>
        <v>0</v>
      </c>
      <c r="G341" s="44">
        <v>0</v>
      </c>
      <c r="H341" s="44">
        <v>0</v>
      </c>
      <c r="I341" s="44">
        <v>0</v>
      </c>
      <c r="J341" s="101">
        <v>0</v>
      </c>
      <c r="K341" s="44">
        <f>SUM(Table323[[#This Row],[Single Family ]:[&gt;4 Units ]])</f>
        <v>0</v>
      </c>
      <c r="L341" s="59">
        <v>0</v>
      </c>
      <c r="M341" s="59">
        <v>0</v>
      </c>
      <c r="N341" s="59">
        <v>0</v>
      </c>
      <c r="O341" s="47">
        <v>0</v>
      </c>
    </row>
    <row r="342" spans="1:15" s="44" customFormat="1">
      <c r="A342" s="43" t="s">
        <v>244</v>
      </c>
      <c r="B342" s="44" t="s">
        <v>59</v>
      </c>
      <c r="C342" s="45" t="s">
        <v>60</v>
      </c>
      <c r="D342" s="46">
        <v>2417.19</v>
      </c>
      <c r="E342" s="46">
        <v>26207.759999999998</v>
      </c>
      <c r="F342" s="44">
        <f>Table323[[#This Row],[Single Family]]+Table323[[#This Row],[2-4 Units]]+Table323[[#This Row],[&gt;4 Units]]</f>
        <v>4</v>
      </c>
      <c r="G342" s="44">
        <v>4</v>
      </c>
      <c r="H342" s="44">
        <v>0</v>
      </c>
      <c r="I342" s="44">
        <v>0</v>
      </c>
      <c r="J342" s="101">
        <v>26207.759999999998</v>
      </c>
      <c r="K342" s="44">
        <f>SUM(Table323[[#This Row],[Single Family ]:[&gt;4 Units ]])</f>
        <v>0</v>
      </c>
      <c r="L342" s="59">
        <v>0</v>
      </c>
      <c r="M342" s="59">
        <v>0</v>
      </c>
      <c r="N342" s="59">
        <v>0</v>
      </c>
      <c r="O342" s="47">
        <v>0</v>
      </c>
    </row>
    <row r="343" spans="1:15" s="44" customFormat="1">
      <c r="A343" s="43" t="s">
        <v>244</v>
      </c>
      <c r="B343" s="44" t="s">
        <v>213</v>
      </c>
      <c r="C343" s="45" t="s">
        <v>60</v>
      </c>
      <c r="D343" s="46">
        <v>4580.5619999999999</v>
      </c>
      <c r="E343" s="46">
        <v>465.02</v>
      </c>
      <c r="F343" s="44">
        <f>Table323[[#This Row],[Single Family]]+Table323[[#This Row],[2-4 Units]]+Table323[[#This Row],[&gt;4 Units]]</f>
        <v>2</v>
      </c>
      <c r="G343" s="44">
        <v>2</v>
      </c>
      <c r="H343" s="44">
        <v>0</v>
      </c>
      <c r="I343" s="44">
        <v>0</v>
      </c>
      <c r="J343" s="101">
        <v>465.02</v>
      </c>
      <c r="K343" s="44">
        <f>SUM(Table323[[#This Row],[Single Family ]:[&gt;4 Units ]])</f>
        <v>0</v>
      </c>
      <c r="L343" s="59">
        <v>0</v>
      </c>
      <c r="M343" s="59">
        <v>0</v>
      </c>
      <c r="N343" s="59">
        <v>0</v>
      </c>
      <c r="O343" s="47">
        <v>0</v>
      </c>
    </row>
    <row r="344" spans="1:15" s="44" customFormat="1">
      <c r="A344" s="43" t="s">
        <v>244</v>
      </c>
      <c r="B344" s="44" t="s">
        <v>182</v>
      </c>
      <c r="C344" s="45" t="s">
        <v>60</v>
      </c>
      <c r="D344" s="46">
        <v>8008.7759999999998</v>
      </c>
      <c r="E344" s="46">
        <v>1063.8399999999999</v>
      </c>
      <c r="F344" s="44">
        <f>Table323[[#This Row],[Single Family]]+Table323[[#This Row],[2-4 Units]]+Table323[[#This Row],[&gt;4 Units]]</f>
        <v>3</v>
      </c>
      <c r="G344" s="44">
        <v>3</v>
      </c>
      <c r="H344" s="44">
        <v>0</v>
      </c>
      <c r="I344" s="44">
        <v>0</v>
      </c>
      <c r="J344" s="101">
        <v>1063.8399999999999</v>
      </c>
      <c r="K344" s="44">
        <f>SUM(Table323[[#This Row],[Single Family ]:[&gt;4 Units ]])</f>
        <v>0</v>
      </c>
      <c r="L344" s="59">
        <v>0</v>
      </c>
      <c r="M344" s="59">
        <v>0</v>
      </c>
      <c r="N344" s="59">
        <v>0</v>
      </c>
      <c r="O344" s="47">
        <v>0</v>
      </c>
    </row>
    <row r="345" spans="1:15" s="44" customFormat="1">
      <c r="A345" s="43" t="s">
        <v>244</v>
      </c>
      <c r="B345" s="44" t="s">
        <v>152</v>
      </c>
      <c r="C345" s="45" t="s">
        <v>60</v>
      </c>
      <c r="D345" s="46">
        <v>25419.732</v>
      </c>
      <c r="E345" s="46">
        <v>126039.1</v>
      </c>
      <c r="F345" s="44">
        <f>Table323[[#This Row],[Single Family]]+Table323[[#This Row],[2-4 Units]]+Table323[[#This Row],[&gt;4 Units]]</f>
        <v>8</v>
      </c>
      <c r="G345" s="44">
        <v>6</v>
      </c>
      <c r="H345" s="44">
        <v>2</v>
      </c>
      <c r="I345" s="44">
        <v>0</v>
      </c>
      <c r="J345" s="101">
        <v>95105.16</v>
      </c>
      <c r="K345" s="44">
        <f>SUM(Table323[[#This Row],[Single Family ]:[&gt;4 Units ]])</f>
        <v>6</v>
      </c>
      <c r="L345" s="59">
        <v>2</v>
      </c>
      <c r="M345" s="59">
        <v>3</v>
      </c>
      <c r="N345" s="59">
        <v>1</v>
      </c>
      <c r="O345" s="47">
        <v>30933.94</v>
      </c>
    </row>
    <row r="346" spans="1:15" s="44" customFormat="1">
      <c r="A346" s="43" t="s">
        <v>244</v>
      </c>
      <c r="B346" s="44" t="s">
        <v>239</v>
      </c>
      <c r="C346" s="45" t="s">
        <v>60</v>
      </c>
      <c r="D346" s="46">
        <v>1571.0519999999999</v>
      </c>
      <c r="E346" s="46">
        <v>1867.97</v>
      </c>
      <c r="F346" s="44">
        <f>Table323[[#This Row],[Single Family]]+Table323[[#This Row],[2-4 Units]]+Table323[[#This Row],[&gt;4 Units]]</f>
        <v>1</v>
      </c>
      <c r="G346" s="44">
        <v>1</v>
      </c>
      <c r="H346" s="44">
        <v>0</v>
      </c>
      <c r="I346" s="44">
        <v>0</v>
      </c>
      <c r="J346" s="101">
        <v>1867.97</v>
      </c>
      <c r="K346" s="44">
        <f>SUM(Table323[[#This Row],[Single Family ]:[&gt;4 Units ]])</f>
        <v>0</v>
      </c>
      <c r="L346" s="59">
        <v>0</v>
      </c>
      <c r="M346" s="59">
        <v>0</v>
      </c>
      <c r="N346" s="59">
        <v>0</v>
      </c>
      <c r="O346" s="47">
        <v>0</v>
      </c>
    </row>
    <row r="347" spans="1:15" s="44" customFormat="1">
      <c r="A347" s="43" t="s">
        <v>244</v>
      </c>
      <c r="B347" s="44" t="s">
        <v>197</v>
      </c>
      <c r="C347" s="45" t="s">
        <v>60</v>
      </c>
      <c r="D347" s="46">
        <v>3596.97</v>
      </c>
      <c r="E347" s="46">
        <v>25125</v>
      </c>
      <c r="F347" s="44">
        <f>Table323[[#This Row],[Single Family]]+Table323[[#This Row],[2-4 Units]]+Table323[[#This Row],[&gt;4 Units]]</f>
        <v>4</v>
      </c>
      <c r="G347" s="44">
        <v>4</v>
      </c>
      <c r="H347" s="44">
        <v>0</v>
      </c>
      <c r="I347" s="44">
        <v>0</v>
      </c>
      <c r="J347" s="101">
        <v>25125</v>
      </c>
      <c r="K347" s="44">
        <f>SUM(Table323[[#This Row],[Single Family ]:[&gt;4 Units ]])</f>
        <v>0</v>
      </c>
      <c r="L347" s="59">
        <v>0</v>
      </c>
      <c r="M347" s="59">
        <v>0</v>
      </c>
      <c r="N347" s="59">
        <v>0</v>
      </c>
      <c r="O347" s="47">
        <v>0</v>
      </c>
    </row>
    <row r="348" spans="1:15" s="44" customFormat="1">
      <c r="A348" s="43" t="s">
        <v>244</v>
      </c>
      <c r="B348" s="44" t="s">
        <v>205</v>
      </c>
      <c r="C348" s="45" t="s">
        <v>60</v>
      </c>
      <c r="D348" s="46">
        <v>2709.1260000000002</v>
      </c>
      <c r="E348" s="46">
        <v>1459054.14</v>
      </c>
      <c r="F348" s="44">
        <f>Table323[[#This Row],[Single Family]]+Table323[[#This Row],[2-4 Units]]+Table323[[#This Row],[&gt;4 Units]]</f>
        <v>3</v>
      </c>
      <c r="G348" s="44">
        <v>3</v>
      </c>
      <c r="H348" s="44">
        <v>0</v>
      </c>
      <c r="I348" s="44">
        <v>0</v>
      </c>
      <c r="J348" s="101">
        <v>1097483.54</v>
      </c>
      <c r="K348" s="44">
        <f>SUM(Table323[[#This Row],[Single Family ]:[&gt;4 Units ]])</f>
        <v>0</v>
      </c>
      <c r="L348" s="59">
        <v>0</v>
      </c>
      <c r="M348" s="59">
        <v>0</v>
      </c>
      <c r="N348" s="59">
        <v>0</v>
      </c>
      <c r="O348" s="47">
        <v>0</v>
      </c>
    </row>
    <row r="349" spans="1:15" s="44" customFormat="1">
      <c r="A349" s="43" t="s">
        <v>244</v>
      </c>
      <c r="B349" s="44" t="s">
        <v>135</v>
      </c>
      <c r="C349" s="45" t="s">
        <v>60</v>
      </c>
      <c r="D349" s="46">
        <v>8671.6080000000002</v>
      </c>
      <c r="E349" s="46">
        <v>9294.99</v>
      </c>
      <c r="F349" s="44">
        <f>Table323[[#This Row],[Single Family]]+Table323[[#This Row],[2-4 Units]]+Table323[[#This Row],[&gt;4 Units]]</f>
        <v>2</v>
      </c>
      <c r="G349" s="44">
        <v>2</v>
      </c>
      <c r="H349" s="44">
        <v>0</v>
      </c>
      <c r="I349" s="44">
        <v>0</v>
      </c>
      <c r="J349" s="101">
        <v>1098.7</v>
      </c>
      <c r="K349" s="44">
        <f>SUM(Table323[[#This Row],[Single Family ]:[&gt;4 Units ]])</f>
        <v>1</v>
      </c>
      <c r="L349" s="59">
        <v>1</v>
      </c>
      <c r="M349" s="59">
        <v>0</v>
      </c>
      <c r="N349" s="59">
        <v>0</v>
      </c>
      <c r="O349" s="47">
        <v>8196.2900000000009</v>
      </c>
    </row>
    <row r="350" spans="1:15" s="44" customFormat="1">
      <c r="A350" s="43" t="s">
        <v>244</v>
      </c>
      <c r="B350" s="44" t="s">
        <v>112</v>
      </c>
      <c r="C350" s="45" t="s">
        <v>60</v>
      </c>
      <c r="D350" s="46">
        <v>4274.6880000000001</v>
      </c>
      <c r="E350" s="46">
        <v>5304.57</v>
      </c>
      <c r="F350" s="44">
        <f>Table323[[#This Row],[Single Family]]+Table323[[#This Row],[2-4 Units]]+Table323[[#This Row],[&gt;4 Units]]</f>
        <v>4</v>
      </c>
      <c r="G350" s="44">
        <v>4</v>
      </c>
      <c r="H350" s="44">
        <v>0</v>
      </c>
      <c r="I350" s="44">
        <v>0</v>
      </c>
      <c r="J350" s="101">
        <v>5233.76</v>
      </c>
      <c r="K350" s="44">
        <f>SUM(Table323[[#This Row],[Single Family ]:[&gt;4 Units ]])</f>
        <v>1</v>
      </c>
      <c r="L350" s="59">
        <v>1</v>
      </c>
      <c r="M350" s="59">
        <v>0</v>
      </c>
      <c r="N350" s="59">
        <v>0</v>
      </c>
      <c r="O350" s="47">
        <v>70.81</v>
      </c>
    </row>
    <row r="351" spans="1:15" s="44" customFormat="1">
      <c r="A351" s="43" t="s">
        <v>244</v>
      </c>
      <c r="B351" s="44" t="s">
        <v>124</v>
      </c>
      <c r="C351" s="45" t="s">
        <v>60</v>
      </c>
      <c r="D351" s="46">
        <v>3702.1680000000001</v>
      </c>
      <c r="E351" s="46">
        <v>133.22999999999999</v>
      </c>
      <c r="F351" s="44">
        <f>Table323[[#This Row],[Single Family]]+Table323[[#This Row],[2-4 Units]]+Table323[[#This Row],[&gt;4 Units]]</f>
        <v>1</v>
      </c>
      <c r="G351" s="44">
        <v>1</v>
      </c>
      <c r="H351" s="44">
        <v>0</v>
      </c>
      <c r="I351" s="44">
        <v>0</v>
      </c>
      <c r="J351" s="101">
        <v>133.22999999999999</v>
      </c>
      <c r="K351" s="44">
        <f>SUM(Table323[[#This Row],[Single Family ]:[&gt;4 Units ]])</f>
        <v>0</v>
      </c>
      <c r="L351" s="59">
        <v>0</v>
      </c>
      <c r="M351" s="59">
        <v>0</v>
      </c>
      <c r="N351" s="59">
        <v>0</v>
      </c>
      <c r="O351" s="47">
        <v>0</v>
      </c>
    </row>
    <row r="352" spans="1:15" s="44" customFormat="1">
      <c r="A352" s="43" t="s">
        <v>244</v>
      </c>
      <c r="B352" s="44" t="s">
        <v>244</v>
      </c>
      <c r="C352" s="45" t="s">
        <v>60</v>
      </c>
      <c r="D352" s="46">
        <v>0</v>
      </c>
      <c r="E352" s="46">
        <v>737462.5</v>
      </c>
      <c r="F352" s="44">
        <f>Table323[[#This Row],[Single Family]]+Table323[[#This Row],[2-4 Units]]+Table323[[#This Row],[&gt;4 Units]]</f>
        <v>0</v>
      </c>
      <c r="G352" s="44">
        <v>0</v>
      </c>
      <c r="H352" s="44">
        <v>0</v>
      </c>
      <c r="I352" s="44">
        <v>0</v>
      </c>
      <c r="J352" s="101">
        <v>0</v>
      </c>
      <c r="K352" s="44">
        <f>SUM(Table323[[#This Row],[Single Family ]:[&gt;4 Units ]])</f>
        <v>0</v>
      </c>
      <c r="L352" s="59">
        <v>0</v>
      </c>
      <c r="M352" s="59">
        <v>0</v>
      </c>
      <c r="N352" s="59">
        <v>0</v>
      </c>
      <c r="O352" s="47">
        <v>0</v>
      </c>
    </row>
    <row r="353" spans="1:15" s="44" customFormat="1">
      <c r="A353" s="43" t="s">
        <v>244</v>
      </c>
      <c r="B353" s="44" t="s">
        <v>194</v>
      </c>
      <c r="C353" s="45" t="s">
        <v>60</v>
      </c>
      <c r="D353" s="46">
        <v>3104.6460000000002</v>
      </c>
      <c r="E353" s="46">
        <v>11971.59</v>
      </c>
      <c r="F353" s="44">
        <f>Table323[[#This Row],[Single Family]]+Table323[[#This Row],[2-4 Units]]+Table323[[#This Row],[&gt;4 Units]]</f>
        <v>2</v>
      </c>
      <c r="G353" s="44">
        <v>2</v>
      </c>
      <c r="H353" s="44">
        <v>0</v>
      </c>
      <c r="I353" s="44">
        <v>0</v>
      </c>
      <c r="J353" s="101">
        <v>2081.59</v>
      </c>
      <c r="K353" s="44">
        <f>SUM(Table323[[#This Row],[Single Family ]:[&gt;4 Units ]])</f>
        <v>1</v>
      </c>
      <c r="L353" s="59">
        <v>1</v>
      </c>
      <c r="M353" s="59">
        <v>0</v>
      </c>
      <c r="N353" s="59">
        <v>0</v>
      </c>
      <c r="O353" s="47">
        <v>9890</v>
      </c>
    </row>
    <row r="354" spans="1:15" s="44" customFormat="1">
      <c r="A354" s="43" t="s">
        <v>244</v>
      </c>
      <c r="B354" s="44" t="s">
        <v>210</v>
      </c>
      <c r="C354" s="45" t="s">
        <v>60</v>
      </c>
      <c r="D354" s="46">
        <v>1735.7819999999999</v>
      </c>
      <c r="E354" s="46">
        <v>0</v>
      </c>
      <c r="F354" s="44">
        <f>Table323[[#This Row],[Single Family]]+Table323[[#This Row],[2-4 Units]]+Table323[[#This Row],[&gt;4 Units]]</f>
        <v>0</v>
      </c>
      <c r="G354" s="44">
        <v>0</v>
      </c>
      <c r="H354" s="44">
        <v>0</v>
      </c>
      <c r="I354" s="44">
        <v>0</v>
      </c>
      <c r="J354" s="101">
        <v>0</v>
      </c>
      <c r="K354" s="44">
        <f>SUM(Table323[[#This Row],[Single Family ]:[&gt;4 Units ]])</f>
        <v>0</v>
      </c>
      <c r="L354" s="59">
        <v>0</v>
      </c>
      <c r="M354" s="59">
        <v>0</v>
      </c>
      <c r="N354" s="59">
        <v>0</v>
      </c>
      <c r="O354" s="47">
        <v>0</v>
      </c>
    </row>
    <row r="355" spans="1:15" s="44" customFormat="1">
      <c r="A355" s="43" t="s">
        <v>263</v>
      </c>
      <c r="B355" s="44" t="s">
        <v>263</v>
      </c>
      <c r="C355" s="45" t="s">
        <v>60</v>
      </c>
      <c r="D355" s="46">
        <v>0</v>
      </c>
      <c r="E355" s="46">
        <v>420</v>
      </c>
      <c r="F355" s="44">
        <f>Table323[[#This Row],[Single Family]]+Table323[[#This Row],[2-4 Units]]+Table323[[#This Row],[&gt;4 Units]]</f>
        <v>10</v>
      </c>
      <c r="G355" s="44">
        <v>10</v>
      </c>
      <c r="H355" s="44">
        <v>0</v>
      </c>
      <c r="I355" s="44">
        <v>0</v>
      </c>
      <c r="J355" s="101">
        <v>420</v>
      </c>
      <c r="K355" s="44">
        <f>SUM(Table323[[#This Row],[Single Family ]:[&gt;4 Units ]])</f>
        <v>0</v>
      </c>
      <c r="L355" s="59">
        <v>0</v>
      </c>
      <c r="M355" s="59">
        <v>0</v>
      </c>
      <c r="N355" s="59">
        <v>0</v>
      </c>
      <c r="O355" s="47">
        <v>0</v>
      </c>
    </row>
    <row r="356" spans="1:15">
      <c r="A356" s="43"/>
      <c r="B356" s="44"/>
      <c r="C356" s="45"/>
      <c r="D356" s="46"/>
      <c r="E356" s="46"/>
      <c r="F356" s="44">
        <f>Table323[[#This Row],[Single Family]]+Table323[[#This Row],[2-4 Units]]+Table323[[#This Row],[&gt;4 Units]]</f>
        <v>0</v>
      </c>
      <c r="G356" s="44"/>
      <c r="H356" s="44"/>
      <c r="I356" s="44"/>
      <c r="J356" s="101"/>
      <c r="K356" s="44">
        <f>SUM(Table323[[#This Row],[Single Family ]:[&gt;4 Units ]])</f>
        <v>0</v>
      </c>
      <c r="L356" s="59"/>
      <c r="M356" s="59"/>
      <c r="N356" s="59"/>
      <c r="O356" s="47"/>
    </row>
    <row r="357" spans="1:15" ht="16" thickBot="1">
      <c r="A357" s="50"/>
      <c r="B357" s="51"/>
      <c r="C357" s="53" t="s">
        <v>23</v>
      </c>
      <c r="D357" s="54">
        <f t="shared" ref="D357:O357" si="0">SUM(D6:D356)</f>
        <v>14126934.048000006</v>
      </c>
      <c r="E357" s="52">
        <f t="shared" si="0"/>
        <v>12503907.359900001</v>
      </c>
      <c r="F357" s="55">
        <f t="shared" si="0"/>
        <v>3359</v>
      </c>
      <c r="G357" s="51">
        <f t="shared" si="0"/>
        <v>3220</v>
      </c>
      <c r="H357" s="51">
        <f t="shared" si="0"/>
        <v>132</v>
      </c>
      <c r="I357" s="51">
        <f t="shared" si="0"/>
        <v>7</v>
      </c>
      <c r="J357" s="52">
        <f t="shared" si="0"/>
        <v>5832242.8099999977</v>
      </c>
      <c r="K357" s="51">
        <f t="shared" si="0"/>
        <v>1410</v>
      </c>
      <c r="L357" s="56">
        <f t="shared" si="0"/>
        <v>923</v>
      </c>
      <c r="M357" s="56">
        <f t="shared" si="0"/>
        <v>444</v>
      </c>
      <c r="N357" s="56">
        <f t="shared" si="0"/>
        <v>43</v>
      </c>
      <c r="O357" s="54">
        <f t="shared" si="0"/>
        <v>4517281.87</v>
      </c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Xie, Sabrina</cp:lastModifiedBy>
  <cp:lastPrinted>2020-06-30T21:36:17Z</cp:lastPrinted>
  <dcterms:created xsi:type="dcterms:W3CDTF">2016-02-22T14:14:55Z</dcterms:created>
  <dcterms:modified xsi:type="dcterms:W3CDTF">2024-03-20T18:42:01Z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019c027e-33b7-45fc-a572-8ffa5d09ec36_Enabled">
    <vt:lpwstr>true</vt:lpwstr>
  </property>
  <property fmtid="{D5CDD505-2E9C-101B-9397-08002B2CF9AE}" pid="4" name="MSIP_Label_019c027e-33b7-45fc-a572-8ffa5d09ec36_SetDate">
    <vt:lpwstr>2023-07-03T17:32:33Z</vt:lpwstr>
  </property>
  <property fmtid="{D5CDD505-2E9C-101B-9397-08002B2CF9AE}" pid="5" name="MSIP_Label_019c027e-33b7-45fc-a572-8ffa5d09ec36_Method">
    <vt:lpwstr>Standard</vt:lpwstr>
  </property>
  <property fmtid="{D5CDD505-2E9C-101B-9397-08002B2CF9AE}" pid="6" name="MSIP_Label_019c027e-33b7-45fc-a572-8ffa5d09ec36_Name">
    <vt:lpwstr>Internal Use</vt:lpwstr>
  </property>
  <property fmtid="{D5CDD505-2E9C-101B-9397-08002B2CF9AE}" pid="7" name="MSIP_Label_019c027e-33b7-45fc-a572-8ffa5d09ec36_SiteId">
    <vt:lpwstr>031a09bc-a2bf-44df-888e-4e09355b7a24</vt:lpwstr>
  </property>
  <property fmtid="{D5CDD505-2E9C-101B-9397-08002B2CF9AE}" pid="8" name="MSIP_Label_019c027e-33b7-45fc-a572-8ffa5d09ec36_ActionId">
    <vt:lpwstr>4eb6a87b-de4f-4c48-94a6-b717332a8d6d</vt:lpwstr>
  </property>
  <property fmtid="{D5CDD505-2E9C-101B-9397-08002B2CF9AE}" pid="9" name="MSIP_Label_019c027e-33b7-45fc-a572-8ffa5d09ec36_ContentBits">
    <vt:lpwstr>2</vt:lpwstr>
  </property>
</Properties>
</file>