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I:\WRK_GRP\Energy Conservation\1 - UI CNG SCG\Census Tracts\2022\Tyfannie\FinalReport\"/>
    </mc:Choice>
  </mc:AlternateContent>
  <xr:revisionPtr revIDLastSave="0" documentId="13_ncr:1_{FC63661E-7ACB-4234-B5A2-F007A8D6982F}" xr6:coauthVersionLast="47" xr6:coauthVersionMax="47" xr10:uidLastSave="{00000000-0000-0000-0000-000000000000}"/>
  <bookViews>
    <workbookView xWindow="28680" yWindow="-120" windowWidth="20730" windowHeight="11160" activeTab="4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6" i="9" l="1"/>
  <c r="K356" i="9"/>
  <c r="N201" i="5"/>
  <c r="L201" i="5"/>
  <c r="J201" i="5"/>
  <c r="F201" i="5"/>
  <c r="D201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H201" i="5"/>
  <c r="D357" i="9"/>
  <c r="E357" i="9"/>
  <c r="G357" i="9"/>
  <c r="H357" i="9"/>
  <c r="I357" i="9"/>
  <c r="J357" i="9"/>
  <c r="L357" i="9"/>
  <c r="M357" i="9"/>
  <c r="N357" i="9"/>
  <c r="O357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D337" i="1"/>
  <c r="F337" i="1"/>
  <c r="D338" i="1"/>
  <c r="F338" i="1"/>
  <c r="D339" i="1"/>
  <c r="F339" i="1"/>
  <c r="D340" i="1"/>
  <c r="F340" i="1"/>
  <c r="D341" i="1"/>
  <c r="F341" i="1"/>
  <c r="D342" i="1"/>
  <c r="F342" i="1"/>
  <c r="D343" i="1"/>
  <c r="F343" i="1"/>
  <c r="D344" i="1"/>
  <c r="F344" i="1"/>
  <c r="D345" i="1"/>
  <c r="F345" i="1"/>
  <c r="D346" i="1"/>
  <c r="F346" i="1"/>
  <c r="D347" i="1"/>
  <c r="F347" i="1"/>
  <c r="D348" i="1"/>
  <c r="F348" i="1"/>
  <c r="D349" i="1"/>
  <c r="F349" i="1"/>
  <c r="D350" i="1"/>
  <c r="F350" i="1"/>
  <c r="D351" i="1"/>
  <c r="F351" i="1"/>
  <c r="D352" i="1"/>
  <c r="F352" i="1"/>
  <c r="D353" i="1"/>
  <c r="F353" i="1"/>
  <c r="D354" i="1"/>
  <c r="F354" i="1"/>
  <c r="D355" i="1"/>
  <c r="F355" i="1"/>
  <c r="D356" i="1"/>
  <c r="F356" i="1"/>
  <c r="D357" i="1"/>
  <c r="F357" i="1"/>
  <c r="D358" i="1"/>
  <c r="F358" i="1"/>
  <c r="D359" i="1"/>
  <c r="F359" i="1"/>
  <c r="D360" i="1"/>
  <c r="F360" i="1"/>
  <c r="D361" i="1"/>
  <c r="F361" i="1"/>
  <c r="D362" i="1"/>
  <c r="F362" i="1"/>
  <c r="D363" i="1"/>
  <c r="F363" i="1"/>
  <c r="D364" i="1"/>
  <c r="F364" i="1"/>
  <c r="D365" i="1"/>
  <c r="F365" i="1"/>
  <c r="D366" i="1"/>
  <c r="F366" i="1"/>
  <c r="D367" i="1"/>
  <c r="F367" i="1"/>
  <c r="D368" i="1"/>
  <c r="F368" i="1"/>
  <c r="D369" i="1"/>
  <c r="F369" i="1"/>
  <c r="D370" i="1"/>
  <c r="F370" i="1"/>
  <c r="D371" i="1"/>
  <c r="F371" i="1"/>
  <c r="D372" i="1"/>
  <c r="F372" i="1"/>
  <c r="D373" i="1"/>
  <c r="F373" i="1"/>
  <c r="D374" i="1"/>
  <c r="F374" i="1"/>
  <c r="D375" i="1"/>
  <c r="F375" i="1"/>
  <c r="D376" i="1"/>
  <c r="F376" i="1"/>
  <c r="D377" i="1"/>
  <c r="F377" i="1"/>
  <c r="D378" i="1"/>
  <c r="F378" i="1"/>
  <c r="D379" i="1"/>
  <c r="F379" i="1"/>
  <c r="D380" i="1"/>
  <c r="F380" i="1"/>
  <c r="D381" i="1"/>
  <c r="F381" i="1"/>
  <c r="D382" i="1"/>
  <c r="F382" i="1"/>
  <c r="D383" i="1"/>
  <c r="F383" i="1"/>
  <c r="D384" i="1"/>
  <c r="F384" i="1"/>
  <c r="D385" i="1"/>
  <c r="F385" i="1"/>
  <c r="D386" i="1"/>
  <c r="F386" i="1"/>
  <c r="D387" i="1"/>
  <c r="F387" i="1"/>
  <c r="D388" i="1"/>
  <c r="F388" i="1"/>
  <c r="D389" i="1"/>
  <c r="F389" i="1"/>
  <c r="D390" i="1"/>
  <c r="F390" i="1"/>
  <c r="D391" i="1"/>
  <c r="F391" i="1"/>
  <c r="D392" i="1"/>
  <c r="F392" i="1"/>
  <c r="D393" i="1"/>
  <c r="F393" i="1"/>
  <c r="D394" i="1"/>
  <c r="F394" i="1"/>
  <c r="D395" i="1"/>
  <c r="F395" i="1"/>
  <c r="D396" i="1"/>
  <c r="F396" i="1"/>
  <c r="D397" i="1"/>
  <c r="F397" i="1"/>
  <c r="D398" i="1"/>
  <c r="F398" i="1"/>
  <c r="D399" i="1"/>
  <c r="F399" i="1"/>
  <c r="D400" i="1"/>
  <c r="F400" i="1"/>
  <c r="D401" i="1"/>
  <c r="F401" i="1"/>
  <c r="D402" i="1"/>
  <c r="F402" i="1"/>
  <c r="D403" i="1"/>
  <c r="F403" i="1"/>
  <c r="D404" i="1"/>
  <c r="F404" i="1"/>
  <c r="D405" i="1"/>
  <c r="F405" i="1"/>
  <c r="D406" i="1"/>
  <c r="F406" i="1"/>
  <c r="D407" i="1"/>
  <c r="F407" i="1"/>
  <c r="D408" i="1"/>
  <c r="F408" i="1"/>
  <c r="D409" i="1"/>
  <c r="F409" i="1"/>
  <c r="D410" i="1"/>
  <c r="F410" i="1"/>
  <c r="D411" i="1"/>
  <c r="F411" i="1"/>
  <c r="D412" i="1"/>
  <c r="F412" i="1"/>
  <c r="D413" i="1"/>
  <c r="F413" i="1"/>
  <c r="D414" i="1"/>
  <c r="F414" i="1"/>
  <c r="D415" i="1"/>
  <c r="F415" i="1"/>
  <c r="D416" i="1"/>
  <c r="F416" i="1"/>
  <c r="D417" i="1"/>
  <c r="F417" i="1"/>
  <c r="D418" i="1"/>
  <c r="F418" i="1"/>
  <c r="D6" i="1" l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D216" i="1"/>
  <c r="F216" i="1"/>
  <c r="D217" i="1"/>
  <c r="F217" i="1"/>
  <c r="D218" i="1"/>
  <c r="F218" i="1"/>
  <c r="D219" i="1"/>
  <c r="F219" i="1"/>
  <c r="D419" i="1"/>
  <c r="F419" i="1"/>
  <c r="H420" i="1"/>
  <c r="F4" i="3" s="1"/>
  <c r="J420" i="1"/>
  <c r="F5" i="3" s="1"/>
  <c r="L420" i="1"/>
  <c r="G4" i="3" s="1"/>
  <c r="N420" i="1"/>
  <c r="G5" i="3" s="1"/>
  <c r="E5" i="3" l="1"/>
  <c r="E4" i="3"/>
  <c r="I5" i="3" l="1"/>
  <c r="J5" i="3"/>
  <c r="D5" i="3" s="1"/>
  <c r="J4" i="3"/>
  <c r="D4" i="3" s="1"/>
  <c r="I4" i="3"/>
  <c r="D420" i="1"/>
  <c r="F420" i="1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280" i="9"/>
  <c r="F357" i="9" l="1"/>
  <c r="K357" i="9"/>
  <c r="H4" i="3"/>
  <c r="C4" i="3"/>
  <c r="B4" i="3" s="1"/>
  <c r="H5" i="3"/>
  <c r="C5" i="3"/>
  <c r="B5" i="3" s="1"/>
  <c r="E188" i="5" l="1"/>
  <c r="M190" i="5"/>
  <c r="I193" i="5"/>
  <c r="E196" i="5"/>
  <c r="M198" i="5"/>
  <c r="I188" i="5"/>
  <c r="E191" i="5"/>
  <c r="M193" i="5"/>
  <c r="I196" i="5"/>
  <c r="E199" i="5"/>
  <c r="I191" i="5"/>
  <c r="E194" i="5"/>
  <c r="M196" i="5"/>
  <c r="I199" i="5"/>
  <c r="M191" i="5"/>
  <c r="I192" i="5"/>
  <c r="E190" i="5"/>
  <c r="M195" i="5"/>
  <c r="M188" i="5"/>
  <c r="I200" i="5"/>
  <c r="I195" i="5"/>
  <c r="I198" i="5"/>
  <c r="E189" i="5"/>
  <c r="I194" i="5"/>
  <c r="E197" i="5"/>
  <c r="M199" i="5"/>
  <c r="M197" i="5"/>
  <c r="E198" i="5"/>
  <c r="I190" i="5"/>
  <c r="I189" i="5"/>
  <c r="E192" i="5"/>
  <c r="M194" i="5"/>
  <c r="I197" i="5"/>
  <c r="E200" i="5"/>
  <c r="M189" i="5"/>
  <c r="E195" i="5"/>
  <c r="M192" i="5"/>
  <c r="M200" i="5"/>
  <c r="E193" i="5"/>
  <c r="G188" i="5"/>
  <c r="K189" i="5"/>
  <c r="O190" i="5"/>
  <c r="G192" i="5"/>
  <c r="K193" i="5"/>
  <c r="O194" i="5"/>
  <c r="G196" i="5"/>
  <c r="K197" i="5"/>
  <c r="O198" i="5"/>
  <c r="G200" i="5"/>
  <c r="O189" i="5"/>
  <c r="O197" i="5"/>
  <c r="K188" i="5"/>
  <c r="G191" i="5"/>
  <c r="K192" i="5"/>
  <c r="O193" i="5"/>
  <c r="G195" i="5"/>
  <c r="K196" i="5"/>
  <c r="G199" i="5"/>
  <c r="K200" i="5"/>
  <c r="O188" i="5"/>
  <c r="G190" i="5"/>
  <c r="K191" i="5"/>
  <c r="O192" i="5"/>
  <c r="G194" i="5"/>
  <c r="K195" i="5"/>
  <c r="O196" i="5"/>
  <c r="G198" i="5"/>
  <c r="K199" i="5"/>
  <c r="O200" i="5"/>
  <c r="G189" i="5"/>
  <c r="K190" i="5"/>
  <c r="O191" i="5"/>
  <c r="G193" i="5"/>
  <c r="K194" i="5"/>
  <c r="O195" i="5"/>
  <c r="G197" i="5"/>
  <c r="K198" i="5"/>
  <c r="O199" i="5"/>
  <c r="G161" i="5"/>
  <c r="G165" i="5"/>
  <c r="G168" i="5"/>
  <c r="G162" i="5"/>
  <c r="G166" i="5"/>
  <c r="G163" i="5"/>
  <c r="G167" i="5"/>
  <c r="G164" i="5"/>
  <c r="G151" i="5"/>
  <c r="G155" i="5"/>
  <c r="G159" i="5"/>
  <c r="G152" i="5"/>
  <c r="G156" i="5"/>
  <c r="G160" i="5"/>
  <c r="G158" i="5"/>
  <c r="G153" i="5"/>
  <c r="G157" i="5"/>
  <c r="G154" i="5"/>
  <c r="E132" i="5"/>
  <c r="E136" i="5"/>
  <c r="E140" i="5"/>
  <c r="E144" i="5"/>
  <c r="E148" i="5"/>
  <c r="E152" i="5"/>
  <c r="E156" i="5"/>
  <c r="E160" i="5"/>
  <c r="E164" i="5"/>
  <c r="E168" i="5"/>
  <c r="E172" i="5"/>
  <c r="E176" i="5"/>
  <c r="E180" i="5"/>
  <c r="E184" i="5"/>
  <c r="E139" i="5"/>
  <c r="E151" i="5"/>
  <c r="E159" i="5"/>
  <c r="E163" i="5"/>
  <c r="E179" i="5"/>
  <c r="E133" i="5"/>
  <c r="E137" i="5"/>
  <c r="E141" i="5"/>
  <c r="E145" i="5"/>
  <c r="E149" i="5"/>
  <c r="E153" i="5"/>
  <c r="E157" i="5"/>
  <c r="E161" i="5"/>
  <c r="E165" i="5"/>
  <c r="E169" i="5"/>
  <c r="E173" i="5"/>
  <c r="E177" i="5"/>
  <c r="E181" i="5"/>
  <c r="E185" i="5"/>
  <c r="E143" i="5"/>
  <c r="E171" i="5"/>
  <c r="E183" i="5"/>
  <c r="E134" i="5"/>
  <c r="E138" i="5"/>
  <c r="E142" i="5"/>
  <c r="E146" i="5"/>
  <c r="E150" i="5"/>
  <c r="E154" i="5"/>
  <c r="E158" i="5"/>
  <c r="E162" i="5"/>
  <c r="E166" i="5"/>
  <c r="E170" i="5"/>
  <c r="E174" i="5"/>
  <c r="E178" i="5"/>
  <c r="E182" i="5"/>
  <c r="E186" i="5"/>
  <c r="E135" i="5"/>
  <c r="E147" i="5"/>
  <c r="E155" i="5"/>
  <c r="E167" i="5"/>
  <c r="E175" i="5"/>
  <c r="I151" i="5"/>
  <c r="I155" i="5"/>
  <c r="M151" i="5"/>
  <c r="M155" i="5"/>
  <c r="I154" i="5"/>
  <c r="M158" i="5"/>
  <c r="I152" i="5"/>
  <c r="I156" i="5"/>
  <c r="M152" i="5"/>
  <c r="M156" i="5"/>
  <c r="M154" i="5"/>
  <c r="I153" i="5"/>
  <c r="I157" i="5"/>
  <c r="M153" i="5"/>
  <c r="M157" i="5"/>
  <c r="I158" i="5"/>
  <c r="K151" i="5"/>
  <c r="K155" i="5"/>
  <c r="O151" i="5"/>
  <c r="O155" i="5"/>
  <c r="K152" i="5"/>
  <c r="K156" i="5"/>
  <c r="O152" i="5"/>
  <c r="O156" i="5"/>
  <c r="K154" i="5"/>
  <c r="O158" i="5"/>
  <c r="K153" i="5"/>
  <c r="K157" i="5"/>
  <c r="O153" i="5"/>
  <c r="O157" i="5"/>
  <c r="K158" i="5"/>
  <c r="O154" i="5"/>
  <c r="I161" i="5"/>
  <c r="M161" i="5"/>
  <c r="I164" i="5"/>
  <c r="M164" i="5"/>
  <c r="I162" i="5"/>
  <c r="M162" i="5"/>
  <c r="I163" i="5"/>
  <c r="M163" i="5"/>
  <c r="O6" i="5"/>
  <c r="K161" i="5"/>
  <c r="O161" i="5"/>
  <c r="K164" i="5"/>
  <c r="K162" i="5"/>
  <c r="O162" i="5"/>
  <c r="K163" i="5"/>
  <c r="O163" i="5"/>
  <c r="O164" i="5"/>
  <c r="M18" i="5"/>
  <c r="M22" i="5"/>
  <c r="M26" i="5"/>
  <c r="M30" i="5"/>
  <c r="M34" i="5"/>
  <c r="M38" i="5"/>
  <c r="M42" i="5"/>
  <c r="M46" i="5"/>
  <c r="M50" i="5"/>
  <c r="M54" i="5"/>
  <c r="M58" i="5"/>
  <c r="M62" i="5"/>
  <c r="M66" i="5"/>
  <c r="M70" i="5"/>
  <c r="M74" i="5"/>
  <c r="M78" i="5"/>
  <c r="M82" i="5"/>
  <c r="M86" i="5"/>
  <c r="M90" i="5"/>
  <c r="M94" i="5"/>
  <c r="M98" i="5"/>
  <c r="M102" i="5"/>
  <c r="M106" i="5"/>
  <c r="M110" i="5"/>
  <c r="M114" i="5"/>
  <c r="M118" i="5"/>
  <c r="M122" i="5"/>
  <c r="M126" i="5"/>
  <c r="M130" i="5"/>
  <c r="M134" i="5"/>
  <c r="M138" i="5"/>
  <c r="M142" i="5"/>
  <c r="M146" i="5"/>
  <c r="M150" i="5"/>
  <c r="M166" i="5"/>
  <c r="M170" i="5"/>
  <c r="M174" i="5"/>
  <c r="M178" i="5"/>
  <c r="M182" i="5"/>
  <c r="M186" i="5"/>
  <c r="M9" i="5"/>
  <c r="M13" i="5"/>
  <c r="M19" i="5"/>
  <c r="M23" i="5"/>
  <c r="M27" i="5"/>
  <c r="M31" i="5"/>
  <c r="M35" i="5"/>
  <c r="M39" i="5"/>
  <c r="M43" i="5"/>
  <c r="M47" i="5"/>
  <c r="M51" i="5"/>
  <c r="M55" i="5"/>
  <c r="M59" i="5"/>
  <c r="M63" i="5"/>
  <c r="M67" i="5"/>
  <c r="M71" i="5"/>
  <c r="M75" i="5"/>
  <c r="M79" i="5"/>
  <c r="M83" i="5"/>
  <c r="M87" i="5"/>
  <c r="M91" i="5"/>
  <c r="M95" i="5"/>
  <c r="M99" i="5"/>
  <c r="M103" i="5"/>
  <c r="M107" i="5"/>
  <c r="M111" i="5"/>
  <c r="M115" i="5"/>
  <c r="M119" i="5"/>
  <c r="M123" i="5"/>
  <c r="M127" i="5"/>
  <c r="M131" i="5"/>
  <c r="M135" i="5"/>
  <c r="M139" i="5"/>
  <c r="M143" i="5"/>
  <c r="M147" i="5"/>
  <c r="M159" i="5"/>
  <c r="M167" i="5"/>
  <c r="M171" i="5"/>
  <c r="M175" i="5"/>
  <c r="M179" i="5"/>
  <c r="M183" i="5"/>
  <c r="M187" i="5"/>
  <c r="M10" i="5"/>
  <c r="M14" i="5"/>
  <c r="M16" i="5"/>
  <c r="M20" i="5"/>
  <c r="M24" i="5"/>
  <c r="M28" i="5"/>
  <c r="M32" i="5"/>
  <c r="M36" i="5"/>
  <c r="M40" i="5"/>
  <c r="M44" i="5"/>
  <c r="M48" i="5"/>
  <c r="M52" i="5"/>
  <c r="M56" i="5"/>
  <c r="M60" i="5"/>
  <c r="M64" i="5"/>
  <c r="M68" i="5"/>
  <c r="M72" i="5"/>
  <c r="M76" i="5"/>
  <c r="M80" i="5"/>
  <c r="M84" i="5"/>
  <c r="M88" i="5"/>
  <c r="M92" i="5"/>
  <c r="M96" i="5"/>
  <c r="M100" i="5"/>
  <c r="M104" i="5"/>
  <c r="M108" i="5"/>
  <c r="M112" i="5"/>
  <c r="M116" i="5"/>
  <c r="M120" i="5"/>
  <c r="M124" i="5"/>
  <c r="M128" i="5"/>
  <c r="M132" i="5"/>
  <c r="M136" i="5"/>
  <c r="M140" i="5"/>
  <c r="M144" i="5"/>
  <c r="M25" i="5"/>
  <c r="M41" i="5"/>
  <c r="M57" i="5"/>
  <c r="M73" i="5"/>
  <c r="M89" i="5"/>
  <c r="M105" i="5"/>
  <c r="M121" i="5"/>
  <c r="M137" i="5"/>
  <c r="M149" i="5"/>
  <c r="M169" i="5"/>
  <c r="M177" i="5"/>
  <c r="M185" i="5"/>
  <c r="M12" i="5"/>
  <c r="M29" i="5"/>
  <c r="M45" i="5"/>
  <c r="M61" i="5"/>
  <c r="M77" i="5"/>
  <c r="M93" i="5"/>
  <c r="M109" i="5"/>
  <c r="M125" i="5"/>
  <c r="M141" i="5"/>
  <c r="M160" i="5"/>
  <c r="M172" i="5"/>
  <c r="M180" i="5"/>
  <c r="M7" i="5"/>
  <c r="M15" i="5"/>
  <c r="M17" i="5"/>
  <c r="M33" i="5"/>
  <c r="M49" i="5"/>
  <c r="M65" i="5"/>
  <c r="M81" i="5"/>
  <c r="M97" i="5"/>
  <c r="M113" i="5"/>
  <c r="M129" i="5"/>
  <c r="M145" i="5"/>
  <c r="M165" i="5"/>
  <c r="M173" i="5"/>
  <c r="M181" i="5"/>
  <c r="M8" i="5"/>
  <c r="M6" i="5"/>
  <c r="M21" i="5"/>
  <c r="M37" i="5"/>
  <c r="M53" i="5"/>
  <c r="M69" i="5"/>
  <c r="M85" i="5"/>
  <c r="M101" i="5"/>
  <c r="M117" i="5"/>
  <c r="M133" i="5"/>
  <c r="M148" i="5"/>
  <c r="M168" i="5"/>
  <c r="M176" i="5"/>
  <c r="M184" i="5"/>
  <c r="M11" i="5"/>
  <c r="G13" i="5"/>
  <c r="G17" i="5"/>
  <c r="G21" i="5"/>
  <c r="G25" i="5"/>
  <c r="G29" i="5"/>
  <c r="G33" i="5"/>
  <c r="G37" i="5"/>
  <c r="G41" i="5"/>
  <c r="G45" i="5"/>
  <c r="G49" i="5"/>
  <c r="G53" i="5"/>
  <c r="G57" i="5"/>
  <c r="G61" i="5"/>
  <c r="G65" i="5"/>
  <c r="G69" i="5"/>
  <c r="G73" i="5"/>
  <c r="G77" i="5"/>
  <c r="G81" i="5"/>
  <c r="G85" i="5"/>
  <c r="G89" i="5"/>
  <c r="G93" i="5"/>
  <c r="G97" i="5"/>
  <c r="G101" i="5"/>
  <c r="G105" i="5"/>
  <c r="G109" i="5"/>
  <c r="G113" i="5"/>
  <c r="G117" i="5"/>
  <c r="G121" i="5"/>
  <c r="G125" i="5"/>
  <c r="G129" i="5"/>
  <c r="G133" i="5"/>
  <c r="G137" i="5"/>
  <c r="G141" i="5"/>
  <c r="G145" i="5"/>
  <c r="G149" i="5"/>
  <c r="G169" i="5"/>
  <c r="G173" i="5"/>
  <c r="G177" i="5"/>
  <c r="G181" i="5"/>
  <c r="G185" i="5"/>
  <c r="O8" i="5"/>
  <c r="O12" i="5"/>
  <c r="O16" i="5"/>
  <c r="O20" i="5"/>
  <c r="O24" i="5"/>
  <c r="O28" i="5"/>
  <c r="O32" i="5"/>
  <c r="O36" i="5"/>
  <c r="O40" i="5"/>
  <c r="O44" i="5"/>
  <c r="O48" i="5"/>
  <c r="O52" i="5"/>
  <c r="O56" i="5"/>
  <c r="O60" i="5"/>
  <c r="O64" i="5"/>
  <c r="O68" i="5"/>
  <c r="O72" i="5"/>
  <c r="O76" i="5"/>
  <c r="O80" i="5"/>
  <c r="O84" i="5"/>
  <c r="O88" i="5"/>
  <c r="O92" i="5"/>
  <c r="O96" i="5"/>
  <c r="O100" i="5"/>
  <c r="O104" i="5"/>
  <c r="O108" i="5"/>
  <c r="O112" i="5"/>
  <c r="O116" i="5"/>
  <c r="O120" i="5"/>
  <c r="O124" i="5"/>
  <c r="O128" i="5"/>
  <c r="O132" i="5"/>
  <c r="G12" i="5"/>
  <c r="G16" i="5"/>
  <c r="G20" i="5"/>
  <c r="G24" i="5"/>
  <c r="G28" i="5"/>
  <c r="G32" i="5"/>
  <c r="G36" i="5"/>
  <c r="G40" i="5"/>
  <c r="G44" i="5"/>
  <c r="G48" i="5"/>
  <c r="G52" i="5"/>
  <c r="G56" i="5"/>
  <c r="G60" i="5"/>
  <c r="G64" i="5"/>
  <c r="G68" i="5"/>
  <c r="G72" i="5"/>
  <c r="G76" i="5"/>
  <c r="G80" i="5"/>
  <c r="G84" i="5"/>
  <c r="G88" i="5"/>
  <c r="G92" i="5"/>
  <c r="G96" i="5"/>
  <c r="G100" i="5"/>
  <c r="G104" i="5"/>
  <c r="G108" i="5"/>
  <c r="G112" i="5"/>
  <c r="G116" i="5"/>
  <c r="G120" i="5"/>
  <c r="G124" i="5"/>
  <c r="G128" i="5"/>
  <c r="G132" i="5"/>
  <c r="G136" i="5"/>
  <c r="G140" i="5"/>
  <c r="G144" i="5"/>
  <c r="G148" i="5"/>
  <c r="G172" i="5"/>
  <c r="G176" i="5"/>
  <c r="G180" i="5"/>
  <c r="G184" i="5"/>
  <c r="O9" i="5"/>
  <c r="O13" i="5"/>
  <c r="O17" i="5"/>
  <c r="O21" i="5"/>
  <c r="O25" i="5"/>
  <c r="O29" i="5"/>
  <c r="O33" i="5"/>
  <c r="O37" i="5"/>
  <c r="O41" i="5"/>
  <c r="O45" i="5"/>
  <c r="O49" i="5"/>
  <c r="O53" i="5"/>
  <c r="O57" i="5"/>
  <c r="O61" i="5"/>
  <c r="O65" i="5"/>
  <c r="O69" i="5"/>
  <c r="O73" i="5"/>
  <c r="O77" i="5"/>
  <c r="O81" i="5"/>
  <c r="O85" i="5"/>
  <c r="O89" i="5"/>
  <c r="O93" i="5"/>
  <c r="O97" i="5"/>
  <c r="O101" i="5"/>
  <c r="O105" i="5"/>
  <c r="O109" i="5"/>
  <c r="O113" i="5"/>
  <c r="O117" i="5"/>
  <c r="O121" i="5"/>
  <c r="O125" i="5"/>
  <c r="O129" i="5"/>
  <c r="O133" i="5"/>
  <c r="O137" i="5"/>
  <c r="O141" i="5"/>
  <c r="G15" i="5"/>
  <c r="G23" i="5"/>
  <c r="G31" i="5"/>
  <c r="G39" i="5"/>
  <c r="G47" i="5"/>
  <c r="G55" i="5"/>
  <c r="G63" i="5"/>
  <c r="G71" i="5"/>
  <c r="G79" i="5"/>
  <c r="G87" i="5"/>
  <c r="G95" i="5"/>
  <c r="G103" i="5"/>
  <c r="G111" i="5"/>
  <c r="G119" i="5"/>
  <c r="G127" i="5"/>
  <c r="G135" i="5"/>
  <c r="G143" i="5"/>
  <c r="G171" i="5"/>
  <c r="G179" i="5"/>
  <c r="G187" i="5"/>
  <c r="O14" i="5"/>
  <c r="O22" i="5"/>
  <c r="O30" i="5"/>
  <c r="O38" i="5"/>
  <c r="O46" i="5"/>
  <c r="O54" i="5"/>
  <c r="O62" i="5"/>
  <c r="O70" i="5"/>
  <c r="O78" i="5"/>
  <c r="O86" i="5"/>
  <c r="O94" i="5"/>
  <c r="O102" i="5"/>
  <c r="O110" i="5"/>
  <c r="O118" i="5"/>
  <c r="O126" i="5"/>
  <c r="O134" i="5"/>
  <c r="O139" i="5"/>
  <c r="O144" i="5"/>
  <c r="O148" i="5"/>
  <c r="O160" i="5"/>
  <c r="O168" i="5"/>
  <c r="O172" i="5"/>
  <c r="O176" i="5"/>
  <c r="O180" i="5"/>
  <c r="O184" i="5"/>
  <c r="G14" i="5"/>
  <c r="G22" i="5"/>
  <c r="G30" i="5"/>
  <c r="G38" i="5"/>
  <c r="G46" i="5"/>
  <c r="G54" i="5"/>
  <c r="G62" i="5"/>
  <c r="G70" i="5"/>
  <c r="G78" i="5"/>
  <c r="G86" i="5"/>
  <c r="G94" i="5"/>
  <c r="G102" i="5"/>
  <c r="G110" i="5"/>
  <c r="G118" i="5"/>
  <c r="G126" i="5"/>
  <c r="G134" i="5"/>
  <c r="G142" i="5"/>
  <c r="G150" i="5"/>
  <c r="G170" i="5"/>
  <c r="G178" i="5"/>
  <c r="G186" i="5"/>
  <c r="O7" i="5"/>
  <c r="O15" i="5"/>
  <c r="O23" i="5"/>
  <c r="O31" i="5"/>
  <c r="O39" i="5"/>
  <c r="O47" i="5"/>
  <c r="O55" i="5"/>
  <c r="O63" i="5"/>
  <c r="O71" i="5"/>
  <c r="O79" i="5"/>
  <c r="O87" i="5"/>
  <c r="O95" i="5"/>
  <c r="O103" i="5"/>
  <c r="O111" i="5"/>
  <c r="O119" i="5"/>
  <c r="O127" i="5"/>
  <c r="O135" i="5"/>
  <c r="O140" i="5"/>
  <c r="O145" i="5"/>
  <c r="O149" i="5"/>
  <c r="O165" i="5"/>
  <c r="O169" i="5"/>
  <c r="O173" i="5"/>
  <c r="O177" i="5"/>
  <c r="O181" i="5"/>
  <c r="O185" i="5"/>
  <c r="O42" i="5"/>
  <c r="O74" i="5"/>
  <c r="O90" i="5"/>
  <c r="O106" i="5"/>
  <c r="O122" i="5"/>
  <c r="O136" i="5"/>
  <c r="O146" i="5"/>
  <c r="O170" i="5"/>
  <c r="O174" i="5"/>
  <c r="O182" i="5"/>
  <c r="G18" i="5"/>
  <c r="G42" i="5"/>
  <c r="G50" i="5"/>
  <c r="G74" i="5"/>
  <c r="G90" i="5"/>
  <c r="G106" i="5"/>
  <c r="G114" i="5"/>
  <c r="G138" i="5"/>
  <c r="G146" i="5"/>
  <c r="G174" i="5"/>
  <c r="O19" i="5"/>
  <c r="O35" i="5"/>
  <c r="O51" i="5"/>
  <c r="O67" i="5"/>
  <c r="O83" i="5"/>
  <c r="O99" i="5"/>
  <c r="O115" i="5"/>
  <c r="O131" i="5"/>
  <c r="O143" i="5"/>
  <c r="O159" i="5"/>
  <c r="O171" i="5"/>
  <c r="O179" i="5"/>
  <c r="G11" i="5"/>
  <c r="G19" i="5"/>
  <c r="G27" i="5"/>
  <c r="G35" i="5"/>
  <c r="G43" i="5"/>
  <c r="G51" i="5"/>
  <c r="G59" i="5"/>
  <c r="G67" i="5"/>
  <c r="G75" i="5"/>
  <c r="G83" i="5"/>
  <c r="G91" i="5"/>
  <c r="G99" i="5"/>
  <c r="G107" i="5"/>
  <c r="G115" i="5"/>
  <c r="G123" i="5"/>
  <c r="G131" i="5"/>
  <c r="G139" i="5"/>
  <c r="G147" i="5"/>
  <c r="G175" i="5"/>
  <c r="G183" i="5"/>
  <c r="O10" i="5"/>
  <c r="O18" i="5"/>
  <c r="O26" i="5"/>
  <c r="O34" i="5"/>
  <c r="O50" i="5"/>
  <c r="O58" i="5"/>
  <c r="O66" i="5"/>
  <c r="O82" i="5"/>
  <c r="O98" i="5"/>
  <c r="O114" i="5"/>
  <c r="O130" i="5"/>
  <c r="O142" i="5"/>
  <c r="O150" i="5"/>
  <c r="O166" i="5"/>
  <c r="O178" i="5"/>
  <c r="O186" i="5"/>
  <c r="G26" i="5"/>
  <c r="G34" i="5"/>
  <c r="G58" i="5"/>
  <c r="G66" i="5"/>
  <c r="G82" i="5"/>
  <c r="G98" i="5"/>
  <c r="G122" i="5"/>
  <c r="G130" i="5"/>
  <c r="G182" i="5"/>
  <c r="O11" i="5"/>
  <c r="O27" i="5"/>
  <c r="O43" i="5"/>
  <c r="O59" i="5"/>
  <c r="O75" i="5"/>
  <c r="O91" i="5"/>
  <c r="O107" i="5"/>
  <c r="O123" i="5"/>
  <c r="O138" i="5"/>
  <c r="O147" i="5"/>
  <c r="O167" i="5"/>
  <c r="O175" i="5"/>
  <c r="O183" i="5"/>
  <c r="O187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87" i="5"/>
  <c r="K11" i="5"/>
  <c r="K15" i="5"/>
  <c r="K19" i="5"/>
  <c r="K23" i="5"/>
  <c r="K27" i="5"/>
  <c r="K31" i="5"/>
  <c r="K35" i="5"/>
  <c r="K39" i="5"/>
  <c r="K43" i="5"/>
  <c r="K22" i="5"/>
  <c r="K34" i="5"/>
  <c r="K42" i="5"/>
  <c r="K12" i="5"/>
  <c r="K16" i="5"/>
  <c r="K20" i="5"/>
  <c r="K24" i="5"/>
  <c r="K28" i="5"/>
  <c r="K32" i="5"/>
  <c r="K36" i="5"/>
  <c r="K40" i="5"/>
  <c r="K44" i="5"/>
  <c r="K14" i="5"/>
  <c r="K30" i="5"/>
  <c r="K13" i="5"/>
  <c r="K17" i="5"/>
  <c r="K21" i="5"/>
  <c r="K25" i="5"/>
  <c r="K29" i="5"/>
  <c r="K33" i="5"/>
  <c r="K37" i="5"/>
  <c r="K41" i="5"/>
  <c r="K45" i="5"/>
  <c r="K18" i="5"/>
  <c r="K26" i="5"/>
  <c r="K38" i="5"/>
  <c r="I187" i="5"/>
  <c r="I14" i="5"/>
  <c r="I18" i="5"/>
  <c r="I22" i="5"/>
  <c r="I26" i="5"/>
  <c r="I30" i="5"/>
  <c r="I34" i="5"/>
  <c r="I38" i="5"/>
  <c r="I42" i="5"/>
  <c r="I17" i="5"/>
  <c r="I29" i="5"/>
  <c r="I37" i="5"/>
  <c r="I45" i="5"/>
  <c r="I11" i="5"/>
  <c r="I15" i="5"/>
  <c r="I19" i="5"/>
  <c r="I23" i="5"/>
  <c r="I27" i="5"/>
  <c r="I31" i="5"/>
  <c r="I35" i="5"/>
  <c r="I39" i="5"/>
  <c r="I43" i="5"/>
  <c r="I13" i="5"/>
  <c r="I33" i="5"/>
  <c r="I12" i="5"/>
  <c r="I16" i="5"/>
  <c r="I20" i="5"/>
  <c r="I24" i="5"/>
  <c r="I28" i="5"/>
  <c r="I32" i="5"/>
  <c r="I36" i="5"/>
  <c r="I40" i="5"/>
  <c r="I44" i="5"/>
  <c r="I21" i="5"/>
  <c r="I25" i="5"/>
  <c r="I41" i="5"/>
  <c r="E176" i="1"/>
  <c r="I148" i="1"/>
  <c r="M152" i="1"/>
  <c r="I161" i="1"/>
  <c r="I25" i="1"/>
  <c r="M20" i="1"/>
  <c r="I91" i="1"/>
  <c r="M173" i="1"/>
  <c r="M88" i="1"/>
  <c r="I134" i="1"/>
  <c r="I27" i="1"/>
  <c r="E135" i="1"/>
  <c r="M190" i="1"/>
  <c r="I96" i="1"/>
  <c r="I45" i="1"/>
  <c r="I81" i="1"/>
  <c r="M110" i="1"/>
  <c r="M28" i="1"/>
  <c r="I173" i="1"/>
  <c r="E133" i="1"/>
  <c r="I36" i="1"/>
  <c r="I198" i="1"/>
  <c r="E98" i="1"/>
  <c r="I177" i="1"/>
  <c r="E177" i="1"/>
  <c r="E52" i="1"/>
  <c r="I35" i="1"/>
  <c r="E217" i="1"/>
  <c r="M212" i="1"/>
  <c r="E149" i="1"/>
  <c r="I203" i="1"/>
  <c r="I156" i="1"/>
  <c r="E206" i="1"/>
  <c r="E179" i="1"/>
  <c r="I143" i="5"/>
  <c r="M201" i="1"/>
  <c r="M109" i="1"/>
  <c r="M92" i="1"/>
  <c r="M61" i="1"/>
  <c r="M64" i="1"/>
  <c r="E22" i="1"/>
  <c r="M189" i="1"/>
  <c r="E215" i="1"/>
  <c r="M21" i="1"/>
  <c r="I102" i="1"/>
  <c r="I119" i="1"/>
  <c r="M169" i="1"/>
  <c r="I6" i="1"/>
  <c r="E159" i="1"/>
  <c r="E219" i="1"/>
  <c r="E47" i="1"/>
  <c r="E35" i="1"/>
  <c r="M143" i="1"/>
  <c r="E166" i="1"/>
  <c r="M71" i="1"/>
  <c r="I126" i="1"/>
  <c r="I178" i="5"/>
  <c r="I172" i="5"/>
  <c r="I146" i="5"/>
  <c r="I117" i="5"/>
  <c r="I105" i="5"/>
  <c r="I29" i="1"/>
  <c r="E63" i="1"/>
  <c r="M85" i="1"/>
  <c r="I125" i="1"/>
  <c r="M158" i="1"/>
  <c r="I179" i="1"/>
  <c r="M22" i="1"/>
  <c r="E48" i="1"/>
  <c r="E66" i="1"/>
  <c r="M86" i="1"/>
  <c r="I106" i="1"/>
  <c r="M125" i="1"/>
  <c r="I142" i="1"/>
  <c r="E171" i="1"/>
  <c r="E38" i="1"/>
  <c r="M67" i="1"/>
  <c r="I89" i="1"/>
  <c r="M140" i="1"/>
  <c r="I169" i="1"/>
  <c r="M194" i="1"/>
  <c r="E55" i="1"/>
  <c r="E87" i="1"/>
  <c r="E106" i="1"/>
  <c r="E119" i="1"/>
  <c r="I154" i="1"/>
  <c r="M167" i="1"/>
  <c r="M175" i="1"/>
  <c r="M215" i="1"/>
  <c r="M214" i="1"/>
  <c r="E148" i="1"/>
  <c r="I144" i="1"/>
  <c r="M52" i="1"/>
  <c r="M69" i="1"/>
  <c r="E89" i="1"/>
  <c r="I71" i="1"/>
  <c r="I136" i="1"/>
  <c r="E29" i="1"/>
  <c r="I60" i="1"/>
  <c r="M84" i="1"/>
  <c r="I51" i="1"/>
  <c r="E126" i="1"/>
  <c r="I24" i="1"/>
  <c r="E175" i="1"/>
  <c r="I32" i="1"/>
  <c r="E77" i="1"/>
  <c r="E130" i="1"/>
  <c r="I180" i="5"/>
  <c r="I136" i="5"/>
  <c r="I137" i="5"/>
  <c r="I140" i="5"/>
  <c r="I122" i="5"/>
  <c r="I173" i="5"/>
  <c r="I127" i="5"/>
  <c r="M30" i="1"/>
  <c r="I73" i="1"/>
  <c r="I105" i="1"/>
  <c r="M161" i="1"/>
  <c r="E195" i="1"/>
  <c r="I15" i="1"/>
  <c r="M54" i="1"/>
  <c r="E76" i="1"/>
  <c r="M105" i="1"/>
  <c r="M126" i="1"/>
  <c r="E158" i="1"/>
  <c r="M203" i="1"/>
  <c r="E46" i="1"/>
  <c r="E75" i="1"/>
  <c r="M131" i="1"/>
  <c r="M176" i="1"/>
  <c r="E82" i="1"/>
  <c r="I109" i="1"/>
  <c r="M133" i="1"/>
  <c r="M164" i="1"/>
  <c r="E180" i="1"/>
  <c r="E12" i="1"/>
  <c r="E9" i="1"/>
  <c r="E165" i="1"/>
  <c r="I47" i="1"/>
  <c r="M208" i="1"/>
  <c r="E11" i="1"/>
  <c r="I87" i="1"/>
  <c r="I191" i="1"/>
  <c r="E39" i="1"/>
  <c r="E419" i="1"/>
  <c r="E15" i="1"/>
  <c r="I82" i="1"/>
  <c r="I88" i="1"/>
  <c r="E182" i="1"/>
  <c r="M177" i="1"/>
  <c r="E7" i="1"/>
  <c r="E54" i="1"/>
  <c r="I74" i="1"/>
  <c r="I66" i="1"/>
  <c r="I155" i="1"/>
  <c r="I185" i="1"/>
  <c r="I217" i="1"/>
  <c r="M59" i="1"/>
  <c r="E184" i="1"/>
  <c r="I22" i="1"/>
  <c r="E21" i="1"/>
  <c r="M120" i="1"/>
  <c r="M107" i="1"/>
  <c r="E152" i="1"/>
  <c r="I116" i="1"/>
  <c r="I145" i="1"/>
  <c r="M196" i="1"/>
  <c r="M35" i="1"/>
  <c r="I21" i="1"/>
  <c r="E45" i="1"/>
  <c r="E31" i="1"/>
  <c r="I87" i="5"/>
  <c r="I169" i="5"/>
  <c r="I130" i="5"/>
  <c r="I111" i="5"/>
  <c r="I100" i="5"/>
  <c r="I9" i="1"/>
  <c r="E79" i="1"/>
  <c r="I130" i="1"/>
  <c r="I187" i="1"/>
  <c r="M23" i="1"/>
  <c r="M57" i="1"/>
  <c r="M103" i="1"/>
  <c r="M130" i="1"/>
  <c r="I194" i="1"/>
  <c r="M15" i="1"/>
  <c r="M78" i="1"/>
  <c r="I165" i="1"/>
  <c r="I195" i="1"/>
  <c r="I94" i="1"/>
  <c r="M115" i="1"/>
  <c r="I163" i="1"/>
  <c r="M195" i="1"/>
  <c r="M218" i="1"/>
  <c r="I199" i="1"/>
  <c r="I108" i="1"/>
  <c r="M17" i="1"/>
  <c r="E201" i="1"/>
  <c r="I90" i="1"/>
  <c r="E105" i="1"/>
  <c r="I140" i="1"/>
  <c r="I207" i="1"/>
  <c r="I79" i="1"/>
  <c r="I55" i="1"/>
  <c r="I115" i="1"/>
  <c r="E125" i="1"/>
  <c r="E163" i="1"/>
  <c r="I111" i="1"/>
  <c r="I159" i="1"/>
  <c r="I180" i="1"/>
  <c r="E150" i="1"/>
  <c r="E174" i="1"/>
  <c r="I44" i="1"/>
  <c r="M146" i="1"/>
  <c r="M87" i="1"/>
  <c r="E53" i="1"/>
  <c r="I50" i="1"/>
  <c r="E59" i="1"/>
  <c r="M102" i="1"/>
  <c r="E44" i="1"/>
  <c r="I33" i="1"/>
  <c r="E13" i="1"/>
  <c r="I100" i="1"/>
  <c r="I201" i="1"/>
  <c r="I83" i="1"/>
  <c r="I43" i="1"/>
  <c r="E191" i="1"/>
  <c r="I18" i="1"/>
  <c r="E10" i="1"/>
  <c r="I118" i="1"/>
  <c r="E24" i="1"/>
  <c r="E160" i="1"/>
  <c r="I149" i="1"/>
  <c r="E185" i="1"/>
  <c r="I138" i="1"/>
  <c r="I211" i="1"/>
  <c r="I41" i="1"/>
  <c r="M40" i="1"/>
  <c r="M197" i="1"/>
  <c r="I26" i="1"/>
  <c r="I152" i="1"/>
  <c r="E192" i="1"/>
  <c r="I48" i="1"/>
  <c r="I52" i="1"/>
  <c r="M132" i="1"/>
  <c r="E164" i="1"/>
  <c r="M33" i="1"/>
  <c r="I133" i="1"/>
  <c r="M188" i="1"/>
  <c r="I205" i="1"/>
  <c r="M96" i="1"/>
  <c r="M184" i="1"/>
  <c r="M204" i="1"/>
  <c r="I65" i="1"/>
  <c r="E69" i="1"/>
  <c r="M128" i="1"/>
  <c r="M217" i="1"/>
  <c r="M29" i="1"/>
  <c r="I112" i="1"/>
  <c r="E208" i="1"/>
  <c r="M209" i="1"/>
  <c r="I85" i="1"/>
  <c r="M156" i="1"/>
  <c r="M8" i="1"/>
  <c r="I186" i="5"/>
  <c r="I175" i="5"/>
  <c r="I167" i="5"/>
  <c r="I48" i="5"/>
  <c r="I125" i="5"/>
  <c r="I149" i="5"/>
  <c r="I102" i="5"/>
  <c r="I123" i="5"/>
  <c r="I38" i="1"/>
  <c r="E91" i="1"/>
  <c r="M136" i="1"/>
  <c r="E202" i="1"/>
  <c r="M38" i="1"/>
  <c r="I70" i="1"/>
  <c r="E115" i="1"/>
  <c r="M135" i="1"/>
  <c r="E196" i="1"/>
  <c r="I61" i="1"/>
  <c r="M90" i="1"/>
  <c r="I167" i="1"/>
  <c r="I30" i="1"/>
  <c r="M98" i="1"/>
  <c r="E123" i="1"/>
  <c r="M168" i="1"/>
  <c r="E211" i="1"/>
  <c r="E214" i="1"/>
  <c r="I107" i="1"/>
  <c r="I92" i="1"/>
  <c r="E110" i="1"/>
  <c r="M198" i="1"/>
  <c r="E62" i="1"/>
  <c r="M193" i="1"/>
  <c r="E102" i="1"/>
  <c r="I218" i="1"/>
  <c r="I8" i="1"/>
  <c r="I164" i="1"/>
  <c r="I76" i="1"/>
  <c r="E141" i="1"/>
  <c r="I184" i="5"/>
  <c r="I138" i="5"/>
  <c r="I103" i="5"/>
  <c r="I57" i="1"/>
  <c r="M171" i="1"/>
  <c r="E40" i="1"/>
  <c r="M121" i="1"/>
  <c r="M6" i="1"/>
  <c r="E95" i="1"/>
  <c r="E56" i="1"/>
  <c r="M137" i="1"/>
  <c r="M216" i="1"/>
  <c r="E178" i="1"/>
  <c r="E172" i="1"/>
  <c r="M192" i="1"/>
  <c r="E114" i="1"/>
  <c r="M37" i="1"/>
  <c r="E23" i="1"/>
  <c r="I190" i="1"/>
  <c r="M42" i="1"/>
  <c r="M138" i="1"/>
  <c r="M119" i="1"/>
  <c r="E216" i="1"/>
  <c r="E144" i="1"/>
  <c r="I16" i="1"/>
  <c r="E213" i="1"/>
  <c r="E181" i="1"/>
  <c r="E197" i="1"/>
  <c r="E143" i="1"/>
  <c r="I132" i="1"/>
  <c r="M155" i="1"/>
  <c r="I147" i="1"/>
  <c r="E203" i="1"/>
  <c r="I120" i="1"/>
  <c r="I197" i="1"/>
  <c r="E140" i="1"/>
  <c r="E132" i="1"/>
  <c r="E50" i="1"/>
  <c r="M147" i="1"/>
  <c r="I184" i="1"/>
  <c r="M18" i="1"/>
  <c r="I216" i="1"/>
  <c r="E51" i="1"/>
  <c r="M13" i="1"/>
  <c r="E36" i="1"/>
  <c r="E17" i="1"/>
  <c r="I193" i="1"/>
  <c r="E49" i="1"/>
  <c r="M25" i="1"/>
  <c r="M48" i="1"/>
  <c r="I68" i="1"/>
  <c r="M60" i="1"/>
  <c r="I101" i="1"/>
  <c r="E68" i="1"/>
  <c r="M45" i="1"/>
  <c r="M65" i="1"/>
  <c r="I69" i="1"/>
  <c r="M117" i="1"/>
  <c r="M108" i="1"/>
  <c r="I181" i="5"/>
  <c r="I171" i="5"/>
  <c r="I139" i="5"/>
  <c r="I132" i="5"/>
  <c r="E71" i="1"/>
  <c r="M178" i="1"/>
  <c r="M56" i="1"/>
  <c r="M122" i="1"/>
  <c r="M7" i="1"/>
  <c r="M142" i="1"/>
  <c r="E78" i="1"/>
  <c r="M159" i="1"/>
  <c r="M207" i="1"/>
  <c r="I95" i="1"/>
  <c r="E194" i="1"/>
  <c r="E93" i="1"/>
  <c r="E142" i="1"/>
  <c r="E167" i="1"/>
  <c r="E14" i="1"/>
  <c r="E109" i="1"/>
  <c r="I39" i="1"/>
  <c r="M41" i="1"/>
  <c r="E200" i="1"/>
  <c r="E189" i="1"/>
  <c r="E156" i="1"/>
  <c r="E67" i="1"/>
  <c r="I157" i="1"/>
  <c r="M95" i="1"/>
  <c r="I53" i="1"/>
  <c r="I42" i="1"/>
  <c r="M150" i="1"/>
  <c r="E121" i="1"/>
  <c r="I75" i="1"/>
  <c r="E146" i="1"/>
  <c r="M73" i="1"/>
  <c r="I64" i="1"/>
  <c r="M19" i="1"/>
  <c r="I59" i="1"/>
  <c r="M181" i="1"/>
  <c r="M75" i="1"/>
  <c r="I146" i="1"/>
  <c r="M114" i="1"/>
  <c r="I172" i="1"/>
  <c r="E161" i="1"/>
  <c r="I188" i="1"/>
  <c r="M160" i="1"/>
  <c r="M185" i="1"/>
  <c r="E173" i="1"/>
  <c r="I17" i="1"/>
  <c r="E188" i="1"/>
  <c r="I12" i="1"/>
  <c r="M32" i="1"/>
  <c r="E37" i="1"/>
  <c r="I176" i="1"/>
  <c r="M49" i="1"/>
  <c r="M9" i="1"/>
  <c r="I37" i="1"/>
  <c r="M53" i="1"/>
  <c r="M44" i="1"/>
  <c r="I147" i="5"/>
  <c r="I65" i="5"/>
  <c r="I118" i="5"/>
  <c r="I119" i="5"/>
  <c r="M94" i="1"/>
  <c r="I182" i="5"/>
  <c r="M36" i="1"/>
  <c r="M157" i="1"/>
  <c r="I208" i="1"/>
  <c r="E136" i="1"/>
  <c r="M97" i="1"/>
  <c r="M145" i="1"/>
  <c r="I97" i="1"/>
  <c r="E117" i="1"/>
  <c r="M134" i="1"/>
  <c r="I121" i="1"/>
  <c r="M83" i="1"/>
  <c r="I13" i="1"/>
  <c r="E25" i="1"/>
  <c r="E20" i="1"/>
  <c r="E16" i="1"/>
  <c r="E137" i="1"/>
  <c r="I20" i="1"/>
  <c r="M172" i="1"/>
  <c r="E134" i="1"/>
  <c r="E83" i="1"/>
  <c r="E170" i="1"/>
  <c r="I139" i="1"/>
  <c r="E139" i="1"/>
  <c r="M182" i="1"/>
  <c r="M210" i="1"/>
  <c r="E103" i="1"/>
  <c r="M62" i="1"/>
  <c r="M82" i="1"/>
  <c r="E8" i="1"/>
  <c r="I420" i="1"/>
  <c r="M148" i="1"/>
  <c r="I153" i="1"/>
  <c r="E85" i="1"/>
  <c r="E153" i="1"/>
  <c r="I113" i="1"/>
  <c r="E65" i="1"/>
  <c r="E80" i="1"/>
  <c r="E84" i="1"/>
  <c r="I80" i="1"/>
  <c r="M419" i="1"/>
  <c r="I219" i="1"/>
  <c r="E198" i="1"/>
  <c r="E26" i="1"/>
  <c r="E41" i="1"/>
  <c r="I213" i="1"/>
  <c r="I160" i="1"/>
  <c r="M99" i="1"/>
  <c r="M180" i="1"/>
  <c r="M26" i="1"/>
  <c r="M211" i="1"/>
  <c r="M50" i="1"/>
  <c r="E73" i="1"/>
  <c r="E122" i="1"/>
  <c r="I123" i="1"/>
  <c r="I124" i="1"/>
  <c r="M174" i="1"/>
  <c r="E183" i="1"/>
  <c r="E168" i="1"/>
  <c r="I7" i="1"/>
  <c r="I133" i="5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234" i="1"/>
  <c r="G250" i="1"/>
  <c r="G266" i="1"/>
  <c r="G282" i="1"/>
  <c r="G298" i="1"/>
  <c r="G314" i="1"/>
  <c r="G330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K334" i="1"/>
  <c r="O220" i="1"/>
  <c r="O224" i="1"/>
  <c r="G222" i="1"/>
  <c r="G238" i="1"/>
  <c r="G254" i="1"/>
  <c r="G270" i="1"/>
  <c r="G286" i="1"/>
  <c r="G302" i="1"/>
  <c r="G318" i="1"/>
  <c r="G334" i="1"/>
  <c r="K223" i="1"/>
  <c r="K227" i="1"/>
  <c r="K231" i="1"/>
  <c r="K235" i="1"/>
  <c r="K239" i="1"/>
  <c r="K243" i="1"/>
  <c r="K247" i="1"/>
  <c r="K251" i="1"/>
  <c r="K255" i="1"/>
  <c r="K259" i="1"/>
  <c r="K263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K335" i="1"/>
  <c r="O221" i="1"/>
  <c r="G242" i="1"/>
  <c r="G274" i="1"/>
  <c r="G306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G258" i="1"/>
  <c r="G322" i="1"/>
  <c r="K232" i="1"/>
  <c r="K256" i="1"/>
  <c r="K272" i="1"/>
  <c r="K288" i="1"/>
  <c r="K304" i="1"/>
  <c r="K320" i="1"/>
  <c r="K336" i="1"/>
  <c r="G246" i="1"/>
  <c r="G278" i="1"/>
  <c r="G310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O226" i="1"/>
  <c r="O230" i="1"/>
  <c r="O234" i="1"/>
  <c r="O238" i="1"/>
  <c r="O242" i="1"/>
  <c r="O246" i="1"/>
  <c r="O250" i="1"/>
  <c r="O254" i="1"/>
  <c r="O258" i="1"/>
  <c r="O262" i="1"/>
  <c r="O266" i="1"/>
  <c r="O270" i="1"/>
  <c r="O274" i="1"/>
  <c r="O278" i="1"/>
  <c r="O282" i="1"/>
  <c r="O286" i="1"/>
  <c r="O290" i="1"/>
  <c r="O294" i="1"/>
  <c r="O298" i="1"/>
  <c r="O302" i="1"/>
  <c r="O306" i="1"/>
  <c r="O310" i="1"/>
  <c r="O314" i="1"/>
  <c r="O318" i="1"/>
  <c r="O322" i="1"/>
  <c r="O326" i="1"/>
  <c r="O330" i="1"/>
  <c r="O334" i="1"/>
  <c r="G226" i="1"/>
  <c r="G290" i="1"/>
  <c r="K224" i="1"/>
  <c r="K240" i="1"/>
  <c r="K248" i="1"/>
  <c r="K264" i="1"/>
  <c r="K280" i="1"/>
  <c r="K296" i="1"/>
  <c r="K312" i="1"/>
  <c r="K328" i="1"/>
  <c r="G262" i="1"/>
  <c r="K225" i="1"/>
  <c r="K257" i="1"/>
  <c r="K289" i="1"/>
  <c r="K321" i="1"/>
  <c r="O222" i="1"/>
  <c r="O231" i="1"/>
  <c r="O239" i="1"/>
  <c r="O247" i="1"/>
  <c r="O255" i="1"/>
  <c r="O263" i="1"/>
  <c r="O271" i="1"/>
  <c r="O279" i="1"/>
  <c r="O287" i="1"/>
  <c r="O295" i="1"/>
  <c r="O303" i="1"/>
  <c r="O311" i="1"/>
  <c r="O319" i="1"/>
  <c r="O327" i="1"/>
  <c r="O335" i="1"/>
  <c r="O299" i="1"/>
  <c r="K313" i="1"/>
  <c r="O228" i="1"/>
  <c r="O244" i="1"/>
  <c r="O260" i="1"/>
  <c r="O276" i="1"/>
  <c r="O292" i="1"/>
  <c r="O308" i="1"/>
  <c r="O324" i="1"/>
  <c r="G294" i="1"/>
  <c r="K233" i="1"/>
  <c r="K265" i="1"/>
  <c r="K297" i="1"/>
  <c r="K329" i="1"/>
  <c r="O223" i="1"/>
  <c r="O232" i="1"/>
  <c r="O240" i="1"/>
  <c r="O248" i="1"/>
  <c r="O256" i="1"/>
  <c r="O264" i="1"/>
  <c r="O272" i="1"/>
  <c r="O280" i="1"/>
  <c r="O288" i="1"/>
  <c r="O296" i="1"/>
  <c r="O304" i="1"/>
  <c r="O312" i="1"/>
  <c r="O320" i="1"/>
  <c r="O328" i="1"/>
  <c r="O336" i="1"/>
  <c r="G326" i="1"/>
  <c r="K241" i="1"/>
  <c r="K273" i="1"/>
  <c r="K305" i="1"/>
  <c r="O227" i="1"/>
  <c r="O235" i="1"/>
  <c r="O243" i="1"/>
  <c r="O251" i="1"/>
  <c r="O259" i="1"/>
  <c r="O267" i="1"/>
  <c r="O275" i="1"/>
  <c r="O283" i="1"/>
  <c r="O291" i="1"/>
  <c r="O307" i="1"/>
  <c r="O315" i="1"/>
  <c r="O323" i="1"/>
  <c r="O331" i="1"/>
  <c r="G230" i="1"/>
  <c r="K249" i="1"/>
  <c r="K281" i="1"/>
  <c r="O236" i="1"/>
  <c r="O252" i="1"/>
  <c r="O268" i="1"/>
  <c r="O284" i="1"/>
  <c r="O300" i="1"/>
  <c r="O316" i="1"/>
  <c r="O332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E223" i="1"/>
  <c r="E239" i="1"/>
  <c r="E255" i="1"/>
  <c r="E271" i="1"/>
  <c r="E287" i="1"/>
  <c r="E303" i="1"/>
  <c r="E319" i="1"/>
  <c r="E335" i="1"/>
  <c r="I229" i="1"/>
  <c r="I245" i="1"/>
  <c r="I261" i="1"/>
  <c r="I277" i="1"/>
  <c r="I293" i="1"/>
  <c r="I309" i="1"/>
  <c r="I322" i="1"/>
  <c r="I327" i="1"/>
  <c r="I331" i="1"/>
  <c r="I335" i="1"/>
  <c r="M221" i="1"/>
  <c r="M225" i="1"/>
  <c r="M229" i="1"/>
  <c r="M233" i="1"/>
  <c r="M237" i="1"/>
  <c r="M241" i="1"/>
  <c r="M245" i="1"/>
  <c r="M249" i="1"/>
  <c r="M253" i="1"/>
  <c r="M257" i="1"/>
  <c r="M261" i="1"/>
  <c r="M265" i="1"/>
  <c r="M269" i="1"/>
  <c r="M273" i="1"/>
  <c r="M277" i="1"/>
  <c r="M281" i="1"/>
  <c r="M285" i="1"/>
  <c r="M289" i="1"/>
  <c r="M293" i="1"/>
  <c r="M297" i="1"/>
  <c r="M301" i="1"/>
  <c r="M305" i="1"/>
  <c r="M309" i="1"/>
  <c r="M313" i="1"/>
  <c r="M317" i="1"/>
  <c r="M321" i="1"/>
  <c r="M325" i="1"/>
  <c r="M329" i="1"/>
  <c r="M333" i="1"/>
  <c r="E227" i="1"/>
  <c r="E243" i="1"/>
  <c r="E259" i="1"/>
  <c r="E275" i="1"/>
  <c r="E291" i="1"/>
  <c r="E307" i="1"/>
  <c r="E323" i="1"/>
  <c r="I233" i="1"/>
  <c r="I249" i="1"/>
  <c r="I265" i="1"/>
  <c r="I281" i="1"/>
  <c r="I297" i="1"/>
  <c r="I313" i="1"/>
  <c r="I323" i="1"/>
  <c r="I328" i="1"/>
  <c r="I332" i="1"/>
  <c r="I336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74" i="1"/>
  <c r="M278" i="1"/>
  <c r="M282" i="1"/>
  <c r="M286" i="1"/>
  <c r="M290" i="1"/>
  <c r="M294" i="1"/>
  <c r="M298" i="1"/>
  <c r="M302" i="1"/>
  <c r="M306" i="1"/>
  <c r="M310" i="1"/>
  <c r="M314" i="1"/>
  <c r="M318" i="1"/>
  <c r="M322" i="1"/>
  <c r="M326" i="1"/>
  <c r="M330" i="1"/>
  <c r="M334" i="1"/>
  <c r="E231" i="1"/>
  <c r="E263" i="1"/>
  <c r="E295" i="1"/>
  <c r="E327" i="1"/>
  <c r="I221" i="1"/>
  <c r="I253" i="1"/>
  <c r="I285" i="1"/>
  <c r="I317" i="1"/>
  <c r="I329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E279" i="1"/>
  <c r="E311" i="1"/>
  <c r="I269" i="1"/>
  <c r="I325" i="1"/>
  <c r="M235" i="1"/>
  <c r="M243" i="1"/>
  <c r="E235" i="1"/>
  <c r="E267" i="1"/>
  <c r="E299" i="1"/>
  <c r="E331" i="1"/>
  <c r="I225" i="1"/>
  <c r="I257" i="1"/>
  <c r="I289" i="1"/>
  <c r="I321" i="1"/>
  <c r="I330" i="1"/>
  <c r="M224" i="1"/>
  <c r="M232" i="1"/>
  <c r="M240" i="1"/>
  <c r="M248" i="1"/>
  <c r="M256" i="1"/>
  <c r="M264" i="1"/>
  <c r="M272" i="1"/>
  <c r="M280" i="1"/>
  <c r="M288" i="1"/>
  <c r="M296" i="1"/>
  <c r="M304" i="1"/>
  <c r="M312" i="1"/>
  <c r="M320" i="1"/>
  <c r="M328" i="1"/>
  <c r="M336" i="1"/>
  <c r="E247" i="1"/>
  <c r="I237" i="1"/>
  <c r="I301" i="1"/>
  <c r="I333" i="1"/>
  <c r="M227" i="1"/>
  <c r="E251" i="1"/>
  <c r="I273" i="1"/>
  <c r="M236" i="1"/>
  <c r="M259" i="1"/>
  <c r="M275" i="1"/>
  <c r="M291" i="1"/>
  <c r="M307" i="1"/>
  <c r="M323" i="1"/>
  <c r="I241" i="1"/>
  <c r="I334" i="1"/>
  <c r="M252" i="1"/>
  <c r="M284" i="1"/>
  <c r="M316" i="1"/>
  <c r="E283" i="1"/>
  <c r="I305" i="1"/>
  <c r="M244" i="1"/>
  <c r="M260" i="1"/>
  <c r="M276" i="1"/>
  <c r="M292" i="1"/>
  <c r="M308" i="1"/>
  <c r="M324" i="1"/>
  <c r="E315" i="1"/>
  <c r="I326" i="1"/>
  <c r="M220" i="1"/>
  <c r="M251" i="1"/>
  <c r="M267" i="1"/>
  <c r="M283" i="1"/>
  <c r="M299" i="1"/>
  <c r="M315" i="1"/>
  <c r="M331" i="1"/>
  <c r="M228" i="1"/>
  <c r="M268" i="1"/>
  <c r="M300" i="1"/>
  <c r="M332" i="1"/>
  <c r="I80" i="5"/>
  <c r="I53" i="5"/>
  <c r="O337" i="1"/>
  <c r="O341" i="1"/>
  <c r="O345" i="1"/>
  <c r="O367" i="1"/>
  <c r="O369" i="1"/>
  <c r="O371" i="1"/>
  <c r="O373" i="1"/>
  <c r="O375" i="1"/>
  <c r="O377" i="1"/>
  <c r="G344" i="1"/>
  <c r="O346" i="1"/>
  <c r="G348" i="1"/>
  <c r="O350" i="1"/>
  <c r="G352" i="1"/>
  <c r="O354" i="1"/>
  <c r="G356" i="1"/>
  <c r="O358" i="1"/>
  <c r="G360" i="1"/>
  <c r="O362" i="1"/>
  <c r="G364" i="1"/>
  <c r="G367" i="1"/>
  <c r="G369" i="1"/>
  <c r="G371" i="1"/>
  <c r="G373" i="1"/>
  <c r="G375" i="1"/>
  <c r="G377" i="1"/>
  <c r="G379" i="1"/>
  <c r="O379" i="1"/>
  <c r="G380" i="1"/>
  <c r="O380" i="1"/>
  <c r="G381" i="1"/>
  <c r="O381" i="1"/>
  <c r="G382" i="1"/>
  <c r="O382" i="1"/>
  <c r="G383" i="1"/>
  <c r="O383" i="1"/>
  <c r="G384" i="1"/>
  <c r="O384" i="1"/>
  <c r="G385" i="1"/>
  <c r="O385" i="1"/>
  <c r="G386" i="1"/>
  <c r="O386" i="1"/>
  <c r="G387" i="1"/>
  <c r="O387" i="1"/>
  <c r="G388" i="1"/>
  <c r="O388" i="1"/>
  <c r="G389" i="1"/>
  <c r="O389" i="1"/>
  <c r="G390" i="1"/>
  <c r="O390" i="1"/>
  <c r="G391" i="1"/>
  <c r="O391" i="1"/>
  <c r="G392" i="1"/>
  <c r="O392" i="1"/>
  <c r="G393" i="1"/>
  <c r="O393" i="1"/>
  <c r="G394" i="1"/>
  <c r="O394" i="1"/>
  <c r="G395" i="1"/>
  <c r="O395" i="1"/>
  <c r="G396" i="1"/>
  <c r="O396" i="1"/>
  <c r="G397" i="1"/>
  <c r="O397" i="1"/>
  <c r="G398" i="1"/>
  <c r="O398" i="1"/>
  <c r="G399" i="1"/>
  <c r="O399" i="1"/>
  <c r="G400" i="1"/>
  <c r="O400" i="1"/>
  <c r="G401" i="1"/>
  <c r="O401" i="1"/>
  <c r="G402" i="1"/>
  <c r="O402" i="1"/>
  <c r="G403" i="1"/>
  <c r="O403" i="1"/>
  <c r="G404" i="1"/>
  <c r="O404" i="1"/>
  <c r="G405" i="1"/>
  <c r="O405" i="1"/>
  <c r="G406" i="1"/>
  <c r="O406" i="1"/>
  <c r="G407" i="1"/>
  <c r="O407" i="1"/>
  <c r="G337" i="1"/>
  <c r="G341" i="1"/>
  <c r="G345" i="1"/>
  <c r="G349" i="1"/>
  <c r="O366" i="1"/>
  <c r="O368" i="1"/>
  <c r="O370" i="1"/>
  <c r="O372" i="1"/>
  <c r="O374" i="1"/>
  <c r="O376" i="1"/>
  <c r="O378" i="1"/>
  <c r="G342" i="1"/>
  <c r="O348" i="1"/>
  <c r="G358" i="1"/>
  <c r="O364" i="1"/>
  <c r="G368" i="1"/>
  <c r="G372" i="1"/>
  <c r="G376" i="1"/>
  <c r="G362" i="1"/>
  <c r="K408" i="1"/>
  <c r="K409" i="1"/>
  <c r="K411" i="1"/>
  <c r="K412" i="1"/>
  <c r="K415" i="1"/>
  <c r="K416" i="1"/>
  <c r="G338" i="1"/>
  <c r="O344" i="1"/>
  <c r="G354" i="1"/>
  <c r="O360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G408" i="1"/>
  <c r="O408" i="1"/>
  <c r="G409" i="1"/>
  <c r="O409" i="1"/>
  <c r="G410" i="1"/>
  <c r="O410" i="1"/>
  <c r="G411" i="1"/>
  <c r="O411" i="1"/>
  <c r="G412" i="1"/>
  <c r="O412" i="1"/>
  <c r="G413" i="1"/>
  <c r="O413" i="1"/>
  <c r="G414" i="1"/>
  <c r="O414" i="1"/>
  <c r="G415" i="1"/>
  <c r="O415" i="1"/>
  <c r="G416" i="1"/>
  <c r="O416" i="1"/>
  <c r="G417" i="1"/>
  <c r="O417" i="1"/>
  <c r="G418" i="1"/>
  <c r="O418" i="1"/>
  <c r="G346" i="1"/>
  <c r="O352" i="1"/>
  <c r="K414" i="1"/>
  <c r="K417" i="1"/>
  <c r="K418" i="1"/>
  <c r="O340" i="1"/>
  <c r="G350" i="1"/>
  <c r="O356" i="1"/>
  <c r="G366" i="1"/>
  <c r="G370" i="1"/>
  <c r="G374" i="1"/>
  <c r="G378" i="1"/>
  <c r="K410" i="1"/>
  <c r="K413" i="1"/>
  <c r="G359" i="1"/>
  <c r="G343" i="1"/>
  <c r="G363" i="1"/>
  <c r="K347" i="1"/>
  <c r="K339" i="1"/>
  <c r="K372" i="1"/>
  <c r="O342" i="1"/>
  <c r="K360" i="1"/>
  <c r="O353" i="1"/>
  <c r="G353" i="1"/>
  <c r="O339" i="1"/>
  <c r="K376" i="1"/>
  <c r="K341" i="1"/>
  <c r="K353" i="1"/>
  <c r="K369" i="1"/>
  <c r="K356" i="1"/>
  <c r="G365" i="1"/>
  <c r="O359" i="1"/>
  <c r="O343" i="1"/>
  <c r="O363" i="1"/>
  <c r="G347" i="1"/>
  <c r="K355" i="1"/>
  <c r="G339" i="1"/>
  <c r="K351" i="1"/>
  <c r="K378" i="1"/>
  <c r="K370" i="1"/>
  <c r="K362" i="1"/>
  <c r="K354" i="1"/>
  <c r="K346" i="1"/>
  <c r="K338" i="1"/>
  <c r="K365" i="1"/>
  <c r="K357" i="1"/>
  <c r="K349" i="1"/>
  <c r="K337" i="1"/>
  <c r="K375" i="1"/>
  <c r="K371" i="1"/>
  <c r="K367" i="1"/>
  <c r="K364" i="1"/>
  <c r="O357" i="1"/>
  <c r="K348" i="1"/>
  <c r="K340" i="1"/>
  <c r="G361" i="1"/>
  <c r="O347" i="1"/>
  <c r="G355" i="1"/>
  <c r="G351" i="1"/>
  <c r="K368" i="1"/>
  <c r="O361" i="1"/>
  <c r="K352" i="1"/>
  <c r="K359" i="1"/>
  <c r="K343" i="1"/>
  <c r="K363" i="1"/>
  <c r="G340" i="1"/>
  <c r="O355" i="1"/>
  <c r="G357" i="1"/>
  <c r="O351" i="1"/>
  <c r="K374" i="1"/>
  <c r="K366" i="1"/>
  <c r="K358" i="1"/>
  <c r="K350" i="1"/>
  <c r="K342" i="1"/>
  <c r="K361" i="1"/>
  <c r="K345" i="1"/>
  <c r="O338" i="1"/>
  <c r="K377" i="1"/>
  <c r="K373" i="1"/>
  <c r="O365" i="1"/>
  <c r="O349" i="1"/>
  <c r="K344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M338" i="1"/>
  <c r="M342" i="1"/>
  <c r="M346" i="1"/>
  <c r="M350" i="1"/>
  <c r="M354" i="1"/>
  <c r="M358" i="1"/>
  <c r="M362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339" i="1"/>
  <c r="M343" i="1"/>
  <c r="M347" i="1"/>
  <c r="M351" i="1"/>
  <c r="M355" i="1"/>
  <c r="M359" i="1"/>
  <c r="M363" i="1"/>
  <c r="M366" i="1"/>
  <c r="M368" i="1"/>
  <c r="M370" i="1"/>
  <c r="M372" i="1"/>
  <c r="M374" i="1"/>
  <c r="M376" i="1"/>
  <c r="M378" i="1"/>
  <c r="M340" i="1"/>
  <c r="M344" i="1"/>
  <c r="M348" i="1"/>
  <c r="M352" i="1"/>
  <c r="M356" i="1"/>
  <c r="M360" i="1"/>
  <c r="M364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M345" i="1"/>
  <c r="M361" i="1"/>
  <c r="M349" i="1"/>
  <c r="M373" i="1"/>
  <c r="E383" i="1"/>
  <c r="E386" i="1"/>
  <c r="E389" i="1"/>
  <c r="E392" i="1"/>
  <c r="E395" i="1"/>
  <c r="E397" i="1"/>
  <c r="E400" i="1"/>
  <c r="E403" i="1"/>
  <c r="E406" i="1"/>
  <c r="E414" i="1"/>
  <c r="E418" i="1"/>
  <c r="M341" i="1"/>
  <c r="M357" i="1"/>
  <c r="M365" i="1"/>
  <c r="M377" i="1"/>
  <c r="E380" i="1"/>
  <c r="E382" i="1"/>
  <c r="E384" i="1"/>
  <c r="E387" i="1"/>
  <c r="E390" i="1"/>
  <c r="E393" i="1"/>
  <c r="E396" i="1"/>
  <c r="E398" i="1"/>
  <c r="E401" i="1"/>
  <c r="E404" i="1"/>
  <c r="E407" i="1"/>
  <c r="E409" i="1"/>
  <c r="E410" i="1"/>
  <c r="E411" i="1"/>
  <c r="E413" i="1"/>
  <c r="E416" i="1"/>
  <c r="M337" i="1"/>
  <c r="M353" i="1"/>
  <c r="I408" i="1"/>
  <c r="I409" i="1"/>
  <c r="I410" i="1"/>
  <c r="I411" i="1"/>
  <c r="I412" i="1"/>
  <c r="I413" i="1"/>
  <c r="I414" i="1"/>
  <c r="I415" i="1"/>
  <c r="I416" i="1"/>
  <c r="I417" i="1"/>
  <c r="I418" i="1"/>
  <c r="M369" i="1"/>
  <c r="E381" i="1"/>
  <c r="E385" i="1"/>
  <c r="E388" i="1"/>
  <c r="E391" i="1"/>
  <c r="E394" i="1"/>
  <c r="E399" i="1"/>
  <c r="E402" i="1"/>
  <c r="E405" i="1"/>
  <c r="E408" i="1"/>
  <c r="E412" i="1"/>
  <c r="E415" i="1"/>
  <c r="E417" i="1"/>
  <c r="M412" i="1"/>
  <c r="M414" i="1"/>
  <c r="M413" i="1"/>
  <c r="E375" i="1"/>
  <c r="E360" i="1"/>
  <c r="I377" i="1"/>
  <c r="M371" i="1"/>
  <c r="E379" i="1"/>
  <c r="I367" i="1"/>
  <c r="E356" i="1"/>
  <c r="E340" i="1"/>
  <c r="E363" i="1"/>
  <c r="E355" i="1"/>
  <c r="E347" i="1"/>
  <c r="E339" i="1"/>
  <c r="E374" i="1"/>
  <c r="E366" i="1"/>
  <c r="E358" i="1"/>
  <c r="E350" i="1"/>
  <c r="E338" i="1"/>
  <c r="I376" i="1"/>
  <c r="I372" i="1"/>
  <c r="I368" i="1"/>
  <c r="E365" i="1"/>
  <c r="E349" i="1"/>
  <c r="E341" i="1"/>
  <c r="M409" i="1"/>
  <c r="E348" i="1"/>
  <c r="I379" i="1"/>
  <c r="E359" i="1"/>
  <c r="E343" i="1"/>
  <c r="E370" i="1"/>
  <c r="E354" i="1"/>
  <c r="I374" i="1"/>
  <c r="I366" i="1"/>
  <c r="E357" i="1"/>
  <c r="E337" i="1"/>
  <c r="M410" i="1"/>
  <c r="M408" i="1"/>
  <c r="M411" i="1"/>
  <c r="I375" i="1"/>
  <c r="E344" i="1"/>
  <c r="M375" i="1"/>
  <c r="E369" i="1"/>
  <c r="M379" i="1"/>
  <c r="E372" i="1"/>
  <c r="E342" i="1"/>
  <c r="E353" i="1"/>
  <c r="M417" i="1"/>
  <c r="E364" i="1"/>
  <c r="E371" i="1"/>
  <c r="E373" i="1"/>
  <c r="I369" i="1"/>
  <c r="E351" i="1"/>
  <c r="E378" i="1"/>
  <c r="E362" i="1"/>
  <c r="E346" i="1"/>
  <c r="I378" i="1"/>
  <c r="I370" i="1"/>
  <c r="E345" i="1"/>
  <c r="M416" i="1"/>
  <c r="M418" i="1"/>
  <c r="M415" i="1"/>
  <c r="M367" i="1"/>
  <c r="I371" i="1"/>
  <c r="E377" i="1"/>
  <c r="I373" i="1"/>
  <c r="E352" i="1"/>
  <c r="E367" i="1"/>
  <c r="E376" i="1"/>
  <c r="E368" i="1"/>
  <c r="E361" i="1"/>
  <c r="I95" i="5"/>
  <c r="I76" i="5"/>
  <c r="E8" i="5"/>
  <c r="I69" i="5"/>
  <c r="I109" i="5"/>
  <c r="I116" i="5"/>
  <c r="I91" i="5"/>
  <c r="I52" i="5"/>
  <c r="I88" i="5"/>
  <c r="I61" i="5"/>
  <c r="I62" i="5"/>
  <c r="I85" i="5"/>
  <c r="I46" i="5"/>
  <c r="I67" i="1"/>
  <c r="I79" i="5"/>
  <c r="E6" i="5"/>
  <c r="M201" i="5"/>
  <c r="I90" i="5"/>
  <c r="I58" i="5"/>
  <c r="I74" i="5"/>
  <c r="I89" i="5"/>
  <c r="I49" i="5"/>
  <c r="I73" i="5"/>
  <c r="I84" i="5"/>
  <c r="I56" i="5"/>
  <c r="I72" i="5"/>
  <c r="I83" i="5"/>
  <c r="I99" i="5"/>
  <c r="I148" i="5"/>
  <c r="I141" i="5"/>
  <c r="I124" i="5"/>
  <c r="I108" i="5"/>
  <c r="I174" i="5"/>
  <c r="I129" i="5"/>
  <c r="I113" i="5"/>
  <c r="I177" i="5"/>
  <c r="I170" i="5"/>
  <c r="I126" i="5"/>
  <c r="I110" i="5"/>
  <c r="I160" i="5"/>
  <c r="I145" i="5"/>
  <c r="I47" i="5"/>
  <c r="E10" i="5"/>
  <c r="I78" i="5"/>
  <c r="I10" i="5"/>
  <c r="I77" i="5"/>
  <c r="I92" i="5"/>
  <c r="I60" i="5"/>
  <c r="I68" i="5"/>
  <c r="I185" i="5"/>
  <c r="I120" i="5"/>
  <c r="I112" i="5"/>
  <c r="I165" i="5"/>
  <c r="I144" i="5"/>
  <c r="I121" i="5"/>
  <c r="I142" i="5"/>
  <c r="I134" i="5"/>
  <c r="I106" i="5"/>
  <c r="I166" i="5"/>
  <c r="I131" i="5"/>
  <c r="I115" i="5"/>
  <c r="E28" i="1"/>
  <c r="I46" i="1"/>
  <c r="E64" i="1"/>
  <c r="M74" i="1"/>
  <c r="E90" i="1"/>
  <c r="E107" i="1"/>
  <c r="I127" i="1"/>
  <c r="M154" i="1"/>
  <c r="M163" i="1"/>
  <c r="M183" i="1"/>
  <c r="M200" i="1"/>
  <c r="I14" i="1"/>
  <c r="E27" i="1"/>
  <c r="M46" i="1"/>
  <c r="M55" i="1"/>
  <c r="I62" i="1"/>
  <c r="I77" i="1"/>
  <c r="E94" i="1"/>
  <c r="M104" i="1"/>
  <c r="E112" i="1"/>
  <c r="M123" i="1"/>
  <c r="M127" i="1"/>
  <c r="I141" i="1"/>
  <c r="E154" i="1"/>
  <c r="M179" i="1"/>
  <c r="M199" i="1"/>
  <c r="M14" i="1"/>
  <c r="M58" i="1"/>
  <c r="M63" i="1"/>
  <c r="E74" i="1"/>
  <c r="E88" i="1"/>
  <c r="M106" i="1"/>
  <c r="M141" i="1"/>
  <c r="I166" i="1"/>
  <c r="I175" i="1"/>
  <c r="E187" i="1"/>
  <c r="M202" i="1"/>
  <c r="M31" i="1"/>
  <c r="M66" i="1"/>
  <c r="E92" i="1"/>
  <c r="M101" i="1"/>
  <c r="E108" i="1"/>
  <c r="I114" i="1"/>
  <c r="E124" i="1"/>
  <c r="M151" i="1"/>
  <c r="I162" i="1"/>
  <c r="M166" i="1"/>
  <c r="M170" i="1"/>
  <c r="I178" i="1"/>
  <c r="E207" i="1"/>
  <c r="I210" i="1"/>
  <c r="I419" i="1"/>
  <c r="E218" i="1"/>
  <c r="E212" i="1"/>
  <c r="I72" i="1"/>
  <c r="E6" i="1"/>
  <c r="I159" i="5"/>
  <c r="I179" i="5"/>
  <c r="M420" i="1"/>
  <c r="M76" i="1"/>
  <c r="M100" i="1"/>
  <c r="E193" i="1"/>
  <c r="E97" i="1"/>
  <c r="I84" i="1"/>
  <c r="I192" i="1"/>
  <c r="M77" i="1"/>
  <c r="M12" i="1"/>
  <c r="M113" i="1"/>
  <c r="M205" i="1"/>
  <c r="M129" i="1"/>
  <c r="M116" i="1"/>
  <c r="M24" i="1"/>
  <c r="M144" i="1"/>
  <c r="I49" i="1"/>
  <c r="I128" i="1"/>
  <c r="I129" i="1"/>
  <c r="E101" i="1"/>
  <c r="I204" i="1"/>
  <c r="M93" i="1"/>
  <c r="M16" i="1"/>
  <c r="E113" i="1"/>
  <c r="E205" i="1"/>
  <c r="E129" i="1"/>
  <c r="M112" i="1"/>
  <c r="M149" i="1"/>
  <c r="E81" i="1"/>
  <c r="I209" i="1"/>
  <c r="M72" i="1"/>
  <c r="E151" i="1"/>
  <c r="M118" i="1"/>
  <c r="I200" i="1"/>
  <c r="I10" i="1"/>
  <c r="E120" i="1"/>
  <c r="M91" i="1"/>
  <c r="E199" i="1"/>
  <c r="E43" i="1"/>
  <c r="M213" i="1"/>
  <c r="E42" i="1"/>
  <c r="E100" i="1"/>
  <c r="E209" i="1"/>
  <c r="M89" i="1"/>
  <c r="M10" i="1"/>
  <c r="I137" i="1"/>
  <c r="I40" i="1"/>
  <c r="M34" i="1"/>
  <c r="I181" i="1"/>
  <c r="E138" i="1"/>
  <c r="E19" i="1"/>
  <c r="E116" i="1"/>
  <c r="M81" i="1"/>
  <c r="I189" i="1"/>
  <c r="M79" i="1"/>
  <c r="E118" i="1"/>
  <c r="I212" i="1"/>
  <c r="M27" i="1"/>
  <c r="E18" i="1"/>
  <c r="I174" i="1"/>
  <c r="I215" i="1"/>
  <c r="I150" i="1"/>
  <c r="I19" i="1"/>
  <c r="I117" i="1"/>
  <c r="M80" i="1"/>
  <c r="E32" i="1"/>
  <c r="E33" i="1"/>
  <c r="E157" i="1"/>
  <c r="I99" i="1"/>
  <c r="I196" i="1"/>
  <c r="M43" i="1"/>
  <c r="E145" i="1"/>
  <c r="M139" i="1"/>
  <c r="I182" i="1"/>
  <c r="E96" i="1"/>
  <c r="E30" i="1"/>
  <c r="I183" i="1"/>
  <c r="I103" i="1"/>
  <c r="M153" i="1"/>
  <c r="M68" i="1"/>
  <c r="I202" i="1"/>
  <c r="I214" i="1"/>
  <c r="E190" i="1"/>
  <c r="I98" i="1"/>
  <c r="I31" i="1"/>
  <c r="E186" i="1"/>
  <c r="I104" i="1"/>
  <c r="E204" i="1"/>
  <c r="E70" i="1"/>
  <c r="M47" i="1"/>
  <c r="I34" i="1"/>
  <c r="I168" i="1"/>
  <c r="I151" i="1"/>
  <c r="I56" i="1"/>
  <c r="E127" i="1"/>
  <c r="I28" i="1"/>
  <c r="I143" i="1"/>
  <c r="M39" i="1"/>
  <c r="E61" i="1"/>
  <c r="E169" i="1"/>
  <c r="E162" i="1"/>
  <c r="E57" i="1"/>
  <c r="E128" i="1"/>
  <c r="I63" i="1"/>
  <c r="E210" i="1"/>
  <c r="M219" i="1"/>
  <c r="I186" i="1"/>
  <c r="I171" i="1"/>
  <c r="M165" i="1"/>
  <c r="I158" i="1"/>
  <c r="E131" i="1"/>
  <c r="M111" i="1"/>
  <c r="E104" i="1"/>
  <c r="I93" i="1"/>
  <c r="E58" i="1"/>
  <c r="M191" i="1"/>
  <c r="I170" i="1"/>
  <c r="E155" i="1"/>
  <c r="I110" i="1"/>
  <c r="E86" i="1"/>
  <c r="M70" i="1"/>
  <c r="E60" i="1"/>
  <c r="M11" i="1"/>
  <c r="M206" i="1"/>
  <c r="M187" i="1"/>
  <c r="E147" i="1"/>
  <c r="I131" i="1"/>
  <c r="M124" i="1"/>
  <c r="E111" i="1"/>
  <c r="E99" i="1"/>
  <c r="I78" i="1"/>
  <c r="I58" i="1"/>
  <c r="M51" i="1"/>
  <c r="E34" i="1"/>
  <c r="I11" i="1"/>
  <c r="I206" i="1"/>
  <c r="M186" i="1"/>
  <c r="M162" i="1"/>
  <c r="I135" i="1"/>
  <c r="I122" i="1"/>
  <c r="I86" i="1"/>
  <c r="E72" i="1"/>
  <c r="I54" i="1"/>
  <c r="I23" i="1"/>
  <c r="I104" i="5"/>
  <c r="I101" i="5"/>
  <c r="I107" i="5"/>
  <c r="I135" i="5"/>
  <c r="I183" i="5"/>
  <c r="I114" i="5"/>
  <c r="I168" i="5"/>
  <c r="I128" i="5"/>
  <c r="I150" i="5"/>
  <c r="I176" i="5"/>
  <c r="I64" i="5"/>
  <c r="I9" i="5"/>
  <c r="I96" i="5"/>
  <c r="E9" i="5"/>
  <c r="I93" i="5"/>
  <c r="I66" i="5"/>
  <c r="E7" i="5"/>
  <c r="E420" i="1"/>
  <c r="I63" i="5"/>
  <c r="I57" i="5"/>
  <c r="I6" i="5"/>
  <c r="I97" i="5"/>
  <c r="I81" i="5"/>
  <c r="I70" i="5"/>
  <c r="I50" i="5"/>
  <c r="I7" i="5"/>
  <c r="I94" i="5"/>
  <c r="I59" i="5"/>
  <c r="I51" i="5"/>
  <c r="I201" i="5"/>
  <c r="I98" i="5"/>
  <c r="I55" i="5"/>
  <c r="I82" i="5"/>
  <c r="I75" i="5"/>
  <c r="I67" i="5"/>
  <c r="I86" i="5"/>
  <c r="I71" i="5"/>
  <c r="I8" i="5"/>
  <c r="I54" i="5"/>
  <c r="G6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6" i="1"/>
  <c r="G7" i="1"/>
  <c r="O10" i="1"/>
  <c r="G11" i="1"/>
  <c r="O14" i="1"/>
  <c r="G15" i="1"/>
  <c r="O18" i="1"/>
  <c r="G19" i="1"/>
  <c r="O22" i="1"/>
  <c r="G23" i="1"/>
  <c r="O26" i="1"/>
  <c r="G27" i="1"/>
  <c r="O30" i="1"/>
  <c r="G31" i="1"/>
  <c r="O34" i="1"/>
  <c r="G35" i="1"/>
  <c r="O38" i="1"/>
  <c r="G39" i="1"/>
  <c r="O42" i="1"/>
  <c r="G43" i="1"/>
  <c r="O46" i="1"/>
  <c r="G47" i="1"/>
  <c r="O50" i="1"/>
  <c r="G51" i="1"/>
  <c r="O54" i="1"/>
  <c r="G55" i="1"/>
  <c r="O58" i="1"/>
  <c r="G59" i="1"/>
  <c r="O62" i="1"/>
  <c r="G63" i="1"/>
  <c r="O66" i="1"/>
  <c r="G67" i="1"/>
  <c r="O70" i="1"/>
  <c r="G71" i="1"/>
  <c r="O74" i="1"/>
  <c r="G75" i="1"/>
  <c r="O78" i="1"/>
  <c r="G79" i="1"/>
  <c r="O82" i="1"/>
  <c r="G83" i="1"/>
  <c r="O86" i="1"/>
  <c r="G87" i="1"/>
  <c r="O90" i="1"/>
  <c r="G91" i="1"/>
  <c r="O91" i="1"/>
  <c r="G92" i="1"/>
  <c r="O92" i="1"/>
  <c r="G93" i="1"/>
  <c r="O93" i="1"/>
  <c r="G94" i="1"/>
  <c r="O94" i="1"/>
  <c r="G95" i="1"/>
  <c r="O95" i="1"/>
  <c r="G96" i="1"/>
  <c r="O96" i="1"/>
  <c r="G97" i="1"/>
  <c r="O97" i="1"/>
  <c r="G98" i="1"/>
  <c r="O98" i="1"/>
  <c r="G99" i="1"/>
  <c r="O99" i="1"/>
  <c r="G100" i="1"/>
  <c r="O100" i="1"/>
  <c r="G101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91" i="1"/>
  <c r="K93" i="1"/>
  <c r="K95" i="1"/>
  <c r="K97" i="1"/>
  <c r="K99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96" i="1"/>
  <c r="O102" i="1"/>
  <c r="G103" i="1"/>
  <c r="O106" i="1"/>
  <c r="G107" i="1"/>
  <c r="O110" i="1"/>
  <c r="G111" i="1"/>
  <c r="O114" i="1"/>
  <c r="G115" i="1"/>
  <c r="O118" i="1"/>
  <c r="G119" i="1"/>
  <c r="O122" i="1"/>
  <c r="G123" i="1"/>
  <c r="O126" i="1"/>
  <c r="G127" i="1"/>
  <c r="O130" i="1"/>
  <c r="G131" i="1"/>
  <c r="O134" i="1"/>
  <c r="G135" i="1"/>
  <c r="O138" i="1"/>
  <c r="G139" i="1"/>
  <c r="O142" i="1"/>
  <c r="G143" i="1"/>
  <c r="O146" i="1"/>
  <c r="G147" i="1"/>
  <c r="O150" i="1"/>
  <c r="G151" i="1"/>
  <c r="O154" i="1"/>
  <c r="G155" i="1"/>
  <c r="O158" i="1"/>
  <c r="G159" i="1"/>
  <c r="O162" i="1"/>
  <c r="G163" i="1"/>
  <c r="O166" i="1"/>
  <c r="G167" i="1"/>
  <c r="O170" i="1"/>
  <c r="G171" i="1"/>
  <c r="O174" i="1"/>
  <c r="G175" i="1"/>
  <c r="O178" i="1"/>
  <c r="G179" i="1"/>
  <c r="O182" i="1"/>
  <c r="G183" i="1"/>
  <c r="O186" i="1"/>
  <c r="G187" i="1"/>
  <c r="O190" i="1"/>
  <c r="G191" i="1"/>
  <c r="O194" i="1"/>
  <c r="G195" i="1"/>
  <c r="O198" i="1"/>
  <c r="G199" i="1"/>
  <c r="O202" i="1"/>
  <c r="G203" i="1"/>
  <c r="O206" i="1"/>
  <c r="G207" i="1"/>
  <c r="O210" i="1"/>
  <c r="G211" i="1"/>
  <c r="O214" i="1"/>
  <c r="G215" i="1"/>
  <c r="O218" i="1"/>
  <c r="G219" i="1"/>
  <c r="K94" i="1"/>
  <c r="O101" i="1"/>
  <c r="G102" i="1"/>
  <c r="O105" i="1"/>
  <c r="G106" i="1"/>
  <c r="O109" i="1"/>
  <c r="G110" i="1"/>
  <c r="O113" i="1"/>
  <c r="G114" i="1"/>
  <c r="O117" i="1"/>
  <c r="G118" i="1"/>
  <c r="O121" i="1"/>
  <c r="G122" i="1"/>
  <c r="O125" i="1"/>
  <c r="G126" i="1"/>
  <c r="O129" i="1"/>
  <c r="G130" i="1"/>
  <c r="O133" i="1"/>
  <c r="G134" i="1"/>
  <c r="O137" i="1"/>
  <c r="G138" i="1"/>
  <c r="O141" i="1"/>
  <c r="G142" i="1"/>
  <c r="O145" i="1"/>
  <c r="G146" i="1"/>
  <c r="O149" i="1"/>
  <c r="G150" i="1"/>
  <c r="O153" i="1"/>
  <c r="G154" i="1"/>
  <c r="O157" i="1"/>
  <c r="G158" i="1"/>
  <c r="O161" i="1"/>
  <c r="G162" i="1"/>
  <c r="O165" i="1"/>
  <c r="G166" i="1"/>
  <c r="O169" i="1"/>
  <c r="G170" i="1"/>
  <c r="O173" i="1"/>
  <c r="G174" i="1"/>
  <c r="O177" i="1"/>
  <c r="G178" i="1"/>
  <c r="O181" i="1"/>
  <c r="G182" i="1"/>
  <c r="O185" i="1"/>
  <c r="G186" i="1"/>
  <c r="O189" i="1"/>
  <c r="G190" i="1"/>
  <c r="O193" i="1"/>
  <c r="G194" i="1"/>
  <c r="O197" i="1"/>
  <c r="G198" i="1"/>
  <c r="O201" i="1"/>
  <c r="G202" i="1"/>
  <c r="O205" i="1"/>
  <c r="G206" i="1"/>
  <c r="O209" i="1"/>
  <c r="G210" i="1"/>
  <c r="O213" i="1"/>
  <c r="G214" i="1"/>
  <c r="O217" i="1"/>
  <c r="G218" i="1"/>
  <c r="K100" i="1"/>
  <c r="O104" i="1"/>
  <c r="G105" i="1"/>
  <c r="O108" i="1"/>
  <c r="G109" i="1"/>
  <c r="O112" i="1"/>
  <c r="G113" i="1"/>
  <c r="O116" i="1"/>
  <c r="G117" i="1"/>
  <c r="O120" i="1"/>
  <c r="G121" i="1"/>
  <c r="O124" i="1"/>
  <c r="G125" i="1"/>
  <c r="O128" i="1"/>
  <c r="G129" i="1"/>
  <c r="O132" i="1"/>
  <c r="G133" i="1"/>
  <c r="O136" i="1"/>
  <c r="G137" i="1"/>
  <c r="O140" i="1"/>
  <c r="G141" i="1"/>
  <c r="O144" i="1"/>
  <c r="G145" i="1"/>
  <c r="O148" i="1"/>
  <c r="G149" i="1"/>
  <c r="O152" i="1"/>
  <c r="G153" i="1"/>
  <c r="O156" i="1"/>
  <c r="G157" i="1"/>
  <c r="O160" i="1"/>
  <c r="G161" i="1"/>
  <c r="O164" i="1"/>
  <c r="G165" i="1"/>
  <c r="O168" i="1"/>
  <c r="G169" i="1"/>
  <c r="O172" i="1"/>
  <c r="G173" i="1"/>
  <c r="O176" i="1"/>
  <c r="G177" i="1"/>
  <c r="O180" i="1"/>
  <c r="G181" i="1"/>
  <c r="O184" i="1"/>
  <c r="G185" i="1"/>
  <c r="O188" i="1"/>
  <c r="G189" i="1"/>
  <c r="O192" i="1"/>
  <c r="G193" i="1"/>
  <c r="O196" i="1"/>
  <c r="G197" i="1"/>
  <c r="O200" i="1"/>
  <c r="G201" i="1"/>
  <c r="O204" i="1"/>
  <c r="G205" i="1"/>
  <c r="O208" i="1"/>
  <c r="G209" i="1"/>
  <c r="O212" i="1"/>
  <c r="G213" i="1"/>
  <c r="O216" i="1"/>
  <c r="G217" i="1"/>
  <c r="G419" i="1"/>
  <c r="O419" i="1"/>
  <c r="K98" i="1"/>
  <c r="O103" i="1"/>
  <c r="G104" i="1"/>
  <c r="O107" i="1"/>
  <c r="G108" i="1"/>
  <c r="O111" i="1"/>
  <c r="G112" i="1"/>
  <c r="O115" i="1"/>
  <c r="G116" i="1"/>
  <c r="O119" i="1"/>
  <c r="G120" i="1"/>
  <c r="O123" i="1"/>
  <c r="G124" i="1"/>
  <c r="O127" i="1"/>
  <c r="G128" i="1"/>
  <c r="O131" i="1"/>
  <c r="G132" i="1"/>
  <c r="O135" i="1"/>
  <c r="G136" i="1"/>
  <c r="O139" i="1"/>
  <c r="G140" i="1"/>
  <c r="O143" i="1"/>
  <c r="G144" i="1"/>
  <c r="O147" i="1"/>
  <c r="G148" i="1"/>
  <c r="O151" i="1"/>
  <c r="G152" i="1"/>
  <c r="O155" i="1"/>
  <c r="G156" i="1"/>
  <c r="O159" i="1"/>
  <c r="G160" i="1"/>
  <c r="O163" i="1"/>
  <c r="G164" i="1"/>
  <c r="O167" i="1"/>
  <c r="G168" i="1"/>
  <c r="O171" i="1"/>
  <c r="G172" i="1"/>
  <c r="O175" i="1"/>
  <c r="G176" i="1"/>
  <c r="O179" i="1"/>
  <c r="G180" i="1"/>
  <c r="O183" i="1"/>
  <c r="G184" i="1"/>
  <c r="O187" i="1"/>
  <c r="G188" i="1"/>
  <c r="O191" i="1"/>
  <c r="G192" i="1"/>
  <c r="O195" i="1"/>
  <c r="G196" i="1"/>
  <c r="O199" i="1"/>
  <c r="G200" i="1"/>
  <c r="O203" i="1"/>
  <c r="G204" i="1"/>
  <c r="O207" i="1"/>
  <c r="G208" i="1"/>
  <c r="O211" i="1"/>
  <c r="G212" i="1"/>
  <c r="O215" i="1"/>
  <c r="G216" i="1"/>
  <c r="O219" i="1"/>
  <c r="O9" i="1"/>
  <c r="G10" i="1"/>
  <c r="O13" i="1"/>
  <c r="G14" i="1"/>
  <c r="O17" i="1"/>
  <c r="G18" i="1"/>
  <c r="O21" i="1"/>
  <c r="G22" i="1"/>
  <c r="O25" i="1"/>
  <c r="G26" i="1"/>
  <c r="O29" i="1"/>
  <c r="G30" i="1"/>
  <c r="O33" i="1"/>
  <c r="G34" i="1"/>
  <c r="O37" i="1"/>
  <c r="G38" i="1"/>
  <c r="O41" i="1"/>
  <c r="G42" i="1"/>
  <c r="O45" i="1"/>
  <c r="G46" i="1"/>
  <c r="O49" i="1"/>
  <c r="G50" i="1"/>
  <c r="O53" i="1"/>
  <c r="G54" i="1"/>
  <c r="O57" i="1"/>
  <c r="G58" i="1"/>
  <c r="O61" i="1"/>
  <c r="G62" i="1"/>
  <c r="O65" i="1"/>
  <c r="G66" i="1"/>
  <c r="O69" i="1"/>
  <c r="G70" i="1"/>
  <c r="O73" i="1"/>
  <c r="G74" i="1"/>
  <c r="O77" i="1"/>
  <c r="G78" i="1"/>
  <c r="O81" i="1"/>
  <c r="G82" i="1"/>
  <c r="O85" i="1"/>
  <c r="G86" i="1"/>
  <c r="O89" i="1"/>
  <c r="G90" i="1"/>
  <c r="K92" i="1"/>
  <c r="K419" i="1"/>
  <c r="O8" i="1"/>
  <c r="G9" i="1"/>
  <c r="O12" i="1"/>
  <c r="G13" i="1"/>
  <c r="O16" i="1"/>
  <c r="G17" i="1"/>
  <c r="O20" i="1"/>
  <c r="G21" i="1"/>
  <c r="O24" i="1"/>
  <c r="G25" i="1"/>
  <c r="O28" i="1"/>
  <c r="G29" i="1"/>
  <c r="O32" i="1"/>
  <c r="G33" i="1"/>
  <c r="O36" i="1"/>
  <c r="G37" i="1"/>
  <c r="O40" i="1"/>
  <c r="G41" i="1"/>
  <c r="O44" i="1"/>
  <c r="G45" i="1"/>
  <c r="O48" i="1"/>
  <c r="O52" i="1"/>
  <c r="G53" i="1"/>
  <c r="O56" i="1"/>
  <c r="G57" i="1"/>
  <c r="O60" i="1"/>
  <c r="G61" i="1"/>
  <c r="O64" i="1"/>
  <c r="G65" i="1"/>
  <c r="O68" i="1"/>
  <c r="G69" i="1"/>
  <c r="O72" i="1"/>
  <c r="G73" i="1"/>
  <c r="O76" i="1"/>
  <c r="G77" i="1"/>
  <c r="O80" i="1"/>
  <c r="G81" i="1"/>
  <c r="O84" i="1"/>
  <c r="G85" i="1"/>
  <c r="O88" i="1"/>
  <c r="G89" i="1"/>
  <c r="G49" i="1"/>
  <c r="K89" i="1"/>
  <c r="K73" i="1"/>
  <c r="K57" i="1"/>
  <c r="K41" i="1"/>
  <c r="K25" i="1"/>
  <c r="K9" i="1"/>
  <c r="K88" i="1"/>
  <c r="K80" i="1"/>
  <c r="K72" i="1"/>
  <c r="K64" i="1"/>
  <c r="K56" i="1"/>
  <c r="K48" i="1"/>
  <c r="K40" i="1"/>
  <c r="K32" i="1"/>
  <c r="K24" i="1"/>
  <c r="K16" i="1"/>
  <c r="K8" i="1"/>
  <c r="K82" i="1"/>
  <c r="K66" i="1"/>
  <c r="K50" i="1"/>
  <c r="K34" i="1"/>
  <c r="K18" i="1"/>
  <c r="K83" i="1"/>
  <c r="K67" i="1"/>
  <c r="K51" i="1"/>
  <c r="K35" i="1"/>
  <c r="K19" i="1"/>
  <c r="K30" i="1"/>
  <c r="K14" i="1"/>
  <c r="K79" i="1"/>
  <c r="K63" i="1"/>
  <c r="K47" i="1"/>
  <c r="K31" i="1"/>
  <c r="K15" i="1"/>
  <c r="G60" i="1"/>
  <c r="G12" i="1"/>
  <c r="K85" i="1"/>
  <c r="K69" i="1"/>
  <c r="K53" i="1"/>
  <c r="K37" i="1"/>
  <c r="K21" i="1"/>
  <c r="K6" i="1"/>
  <c r="G88" i="1"/>
  <c r="G80" i="1"/>
  <c r="G72" i="1"/>
  <c r="G64" i="1"/>
  <c r="G56" i="1"/>
  <c r="G48" i="1"/>
  <c r="G40" i="1"/>
  <c r="G32" i="1"/>
  <c r="G24" i="1"/>
  <c r="G16" i="1"/>
  <c r="G8" i="1"/>
  <c r="K78" i="1"/>
  <c r="K62" i="1"/>
  <c r="K46" i="1"/>
  <c r="K81" i="1"/>
  <c r="K65" i="1"/>
  <c r="K49" i="1"/>
  <c r="K33" i="1"/>
  <c r="K17" i="1"/>
  <c r="K84" i="1"/>
  <c r="K76" i="1"/>
  <c r="K68" i="1"/>
  <c r="K60" i="1"/>
  <c r="K52" i="1"/>
  <c r="K44" i="1"/>
  <c r="K36" i="1"/>
  <c r="K28" i="1"/>
  <c r="K20" i="1"/>
  <c r="K12" i="1"/>
  <c r="K90" i="1"/>
  <c r="K74" i="1"/>
  <c r="K58" i="1"/>
  <c r="K42" i="1"/>
  <c r="K26" i="1"/>
  <c r="K10" i="1"/>
  <c r="K75" i="1"/>
  <c r="K59" i="1"/>
  <c r="K43" i="1"/>
  <c r="K27" i="1"/>
  <c r="K11" i="1"/>
  <c r="K77" i="1"/>
  <c r="K61" i="1"/>
  <c r="K45" i="1"/>
  <c r="K29" i="1"/>
  <c r="K13" i="1"/>
  <c r="G84" i="1"/>
  <c r="G76" i="1"/>
  <c r="G68" i="1"/>
  <c r="G52" i="1"/>
  <c r="G44" i="1"/>
  <c r="G36" i="1"/>
  <c r="G28" i="1"/>
  <c r="G20" i="1"/>
  <c r="K86" i="1"/>
  <c r="K70" i="1"/>
  <c r="K54" i="1"/>
  <c r="K38" i="1"/>
  <c r="K22" i="1"/>
  <c r="K87" i="1"/>
  <c r="K71" i="1"/>
  <c r="K55" i="1"/>
  <c r="K39" i="1"/>
  <c r="K23" i="1"/>
  <c r="K7" i="1"/>
  <c r="K6" i="5"/>
  <c r="K7" i="5"/>
  <c r="K8" i="5"/>
  <c r="G6" i="5"/>
  <c r="G7" i="5"/>
  <c r="G8" i="5"/>
  <c r="K187" i="5"/>
  <c r="K185" i="5"/>
  <c r="K183" i="5"/>
  <c r="K181" i="5"/>
  <c r="K179" i="5"/>
  <c r="K177" i="5"/>
  <c r="K175" i="5"/>
  <c r="K173" i="5"/>
  <c r="K171" i="5"/>
  <c r="K169" i="5"/>
  <c r="K167" i="5"/>
  <c r="K165" i="5"/>
  <c r="K159" i="5"/>
  <c r="K149" i="5"/>
  <c r="K147" i="5"/>
  <c r="K145" i="5"/>
  <c r="K143" i="5"/>
  <c r="K141" i="5"/>
  <c r="K139" i="5"/>
  <c r="K137" i="5"/>
  <c r="K135" i="5"/>
  <c r="K133" i="5"/>
  <c r="K131" i="5"/>
  <c r="K129" i="5"/>
  <c r="K127" i="5"/>
  <c r="K125" i="5"/>
  <c r="K123" i="5"/>
  <c r="K121" i="5"/>
  <c r="K119" i="5"/>
  <c r="K117" i="5"/>
  <c r="K115" i="5"/>
  <c r="K113" i="5"/>
  <c r="K111" i="5"/>
  <c r="K109" i="5"/>
  <c r="K107" i="5"/>
  <c r="K105" i="5"/>
  <c r="K103" i="5"/>
  <c r="K101" i="5"/>
  <c r="K99" i="5"/>
  <c r="K97" i="5"/>
  <c r="K95" i="5"/>
  <c r="K93" i="5"/>
  <c r="K91" i="5"/>
  <c r="K89" i="5"/>
  <c r="K87" i="5"/>
  <c r="K85" i="5"/>
  <c r="K83" i="5"/>
  <c r="K81" i="5"/>
  <c r="K79" i="5"/>
  <c r="K77" i="5"/>
  <c r="K75" i="5"/>
  <c r="K73" i="5"/>
  <c r="K71" i="5"/>
  <c r="K186" i="5"/>
  <c r="K184" i="5"/>
  <c r="K182" i="5"/>
  <c r="K180" i="5"/>
  <c r="K178" i="5"/>
  <c r="K176" i="5"/>
  <c r="K174" i="5"/>
  <c r="K172" i="5"/>
  <c r="K170" i="5"/>
  <c r="K168" i="5"/>
  <c r="K166" i="5"/>
  <c r="K160" i="5"/>
  <c r="K150" i="5"/>
  <c r="K148" i="5"/>
  <c r="K146" i="5"/>
  <c r="K144" i="5"/>
  <c r="K142" i="5"/>
  <c r="K140" i="5"/>
  <c r="K138" i="5"/>
  <c r="K136" i="5"/>
  <c r="K134" i="5"/>
  <c r="K132" i="5"/>
  <c r="K130" i="5"/>
  <c r="K128" i="5"/>
  <c r="K126" i="5"/>
  <c r="K124" i="5"/>
  <c r="K122" i="5"/>
  <c r="K120" i="5"/>
  <c r="K118" i="5"/>
  <c r="K116" i="5"/>
  <c r="K114" i="5"/>
  <c r="K112" i="5"/>
  <c r="K110" i="5"/>
  <c r="K108" i="5"/>
  <c r="K106" i="5"/>
  <c r="K104" i="5"/>
  <c r="K102" i="5"/>
  <c r="K100" i="5"/>
  <c r="K98" i="5"/>
  <c r="K96" i="5"/>
  <c r="K94" i="5"/>
  <c r="K92" i="5"/>
  <c r="K90" i="5"/>
  <c r="K88" i="5"/>
  <c r="K86" i="5"/>
  <c r="K84" i="5"/>
  <c r="K82" i="5"/>
  <c r="K80" i="5"/>
  <c r="K78" i="5"/>
  <c r="K76" i="5"/>
  <c r="K74" i="5"/>
  <c r="K72" i="5"/>
  <c r="K70" i="5"/>
  <c r="K69" i="5"/>
  <c r="K67" i="5"/>
  <c r="K65" i="5"/>
  <c r="K63" i="5"/>
  <c r="K61" i="5"/>
  <c r="K59" i="5"/>
  <c r="K57" i="5"/>
  <c r="K55" i="5"/>
  <c r="K53" i="5"/>
  <c r="K51" i="5"/>
  <c r="K49" i="5"/>
  <c r="K47" i="5"/>
  <c r="K10" i="5"/>
  <c r="G9" i="5"/>
  <c r="K68" i="5"/>
  <c r="K66" i="5"/>
  <c r="K64" i="5"/>
  <c r="K62" i="5"/>
  <c r="K60" i="5"/>
  <c r="K58" i="5"/>
  <c r="K56" i="5"/>
  <c r="K54" i="5"/>
  <c r="K52" i="5"/>
  <c r="K50" i="5"/>
  <c r="K48" i="5"/>
  <c r="K46" i="5"/>
  <c r="G10" i="5"/>
  <c r="K9" i="5"/>
  <c r="O201" i="5"/>
  <c r="K201" i="5"/>
  <c r="K420" i="1"/>
  <c r="O420" i="1"/>
  <c r="G420" i="1"/>
  <c r="E201" i="5" l="1"/>
  <c r="G201" i="5"/>
</calcChain>
</file>

<file path=xl/sharedStrings.xml><?xml version="1.0" encoding="utf-8"?>
<sst xmlns="http://schemas.openxmlformats.org/spreadsheetml/2006/main" count="2749" uniqueCount="264">
  <si>
    <t>EQUITABLE DISTRIBUTION OF FUNDS</t>
  </si>
  <si>
    <t>Census Tract</t>
  </si>
  <si>
    <t>Town</t>
  </si>
  <si>
    <t>Customers &lt; 100kW</t>
  </si>
  <si>
    <t>Customers &gt; 100kW</t>
  </si>
  <si>
    <t>Residential</t>
  </si>
  <si>
    <t>C&amp;I</t>
  </si>
  <si>
    <t>Residential CLM $ Collected</t>
  </si>
  <si>
    <t xml:space="preserve">CLM $ Collected </t>
  </si>
  <si>
    <t xml:space="preserve">% of Total CLM $ Collected </t>
  </si>
  <si>
    <t>Incentive Disbursements</t>
  </si>
  <si>
    <r>
      <t>Distressed Tract</t>
    </r>
    <r>
      <rPr>
        <b/>
        <vertAlign val="superscript"/>
        <sz val="12"/>
        <color theme="1"/>
        <rFont val="Calibri"/>
        <family val="2"/>
      </rPr>
      <t>1</t>
    </r>
  </si>
  <si>
    <t>Residential Incentive Disbursements</t>
  </si>
  <si>
    <t>% of Total Residential CLM $ Collected</t>
  </si>
  <si>
    <t xml:space="preserve">% of Total Residential Incentive Disbursements </t>
  </si>
  <si>
    <t>% of Total Incentive Disbursements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</si>
  <si>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</si>
  <si>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</si>
  <si>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</si>
  <si>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</si>
  <si>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 xml:space="preserve">All Customers </t>
  </si>
  <si>
    <t>CLM Collections</t>
  </si>
  <si>
    <t>Customers &gt;100kW</t>
  </si>
  <si>
    <t xml:space="preserve">Total </t>
  </si>
  <si>
    <t>Totals</t>
  </si>
  <si>
    <t xml:space="preserve">Equitable Distribution </t>
  </si>
  <si>
    <t>CGS 16-245(m) Section 101</t>
  </si>
  <si>
    <t>C&amp;LM Compliance Items 8 and 9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</si>
  <si>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</si>
  <si>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</si>
  <si>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</si>
  <si>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</si>
  <si>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>Julia Dumaine</t>
  </si>
  <si>
    <t xml:space="preserve">Bureau of Energy and Technology Policy </t>
  </si>
  <si>
    <t>julia.dumaine@ct.gov</t>
  </si>
  <si>
    <t>(860)827-2869</t>
  </si>
  <si>
    <t>Company:</t>
  </si>
  <si>
    <t>Year:</t>
  </si>
  <si>
    <t>Submission Date:</t>
  </si>
  <si>
    <t>Incentives Disbursements</t>
  </si>
  <si>
    <t>Combined</t>
  </si>
  <si>
    <t>HES</t>
  </si>
  <si>
    <t>HES-IE</t>
  </si>
  <si>
    <t>Residential Customers</t>
  </si>
  <si>
    <t>Total Units</t>
  </si>
  <si>
    <t>Single Family</t>
  </si>
  <si>
    <t>2-4 Units</t>
  </si>
  <si>
    <t>&gt;4 Units</t>
  </si>
  <si>
    <t>Incentives</t>
  </si>
  <si>
    <t>Total Units2</t>
  </si>
  <si>
    <t xml:space="preserve">Single Family </t>
  </si>
  <si>
    <t>2-4 Units2</t>
  </si>
  <si>
    <t xml:space="preserve">&gt;4 Units </t>
  </si>
  <si>
    <t xml:space="preserve">Incentives </t>
  </si>
  <si>
    <t>The United Illuminating Company</t>
  </si>
  <si>
    <t>Note</t>
  </si>
  <si>
    <t>Column1</t>
  </si>
  <si>
    <t>UI 2022</t>
  </si>
  <si>
    <t>09001060100</t>
  </si>
  <si>
    <t>FAIRFIELD</t>
  </si>
  <si>
    <t>No</t>
  </si>
  <si>
    <t>09001060200</t>
  </si>
  <si>
    <t>09001060300</t>
  </si>
  <si>
    <t>09001060400</t>
  </si>
  <si>
    <t>09001060500</t>
  </si>
  <si>
    <t>09001060600</t>
  </si>
  <si>
    <t>09001060700</t>
  </si>
  <si>
    <t>09001060900</t>
  </si>
  <si>
    <t>09001061000</t>
  </si>
  <si>
    <t>09001061100</t>
  </si>
  <si>
    <t>09001061300</t>
  </si>
  <si>
    <t>09001061400</t>
  </si>
  <si>
    <t>09001061500</t>
  </si>
  <si>
    <t>BRIDGEPORT</t>
  </si>
  <si>
    <t>09001061600</t>
  </si>
  <si>
    <t>09001070100</t>
  </si>
  <si>
    <t>Yes</t>
  </si>
  <si>
    <t>09001070200</t>
  </si>
  <si>
    <t>09001070300</t>
  </si>
  <si>
    <t>09001070400</t>
  </si>
  <si>
    <t>09001070500</t>
  </si>
  <si>
    <t>09001070600</t>
  </si>
  <si>
    <t>09001070900</t>
  </si>
  <si>
    <t>09001071000</t>
  </si>
  <si>
    <t>09001071100</t>
  </si>
  <si>
    <t>09001071200</t>
  </si>
  <si>
    <t>09001071300</t>
  </si>
  <si>
    <t>09001071400</t>
  </si>
  <si>
    <t>09001071900</t>
  </si>
  <si>
    <t>09001072000</t>
  </si>
  <si>
    <t>09001072100</t>
  </si>
  <si>
    <t>09001072200</t>
  </si>
  <si>
    <t>09001072300</t>
  </si>
  <si>
    <t>09001072400</t>
  </si>
  <si>
    <t>09001072500</t>
  </si>
  <si>
    <t>09001072600</t>
  </si>
  <si>
    <t>09001072700</t>
  </si>
  <si>
    <t>09001072800</t>
  </si>
  <si>
    <t>09001072900</t>
  </si>
  <si>
    <t>09001073000</t>
  </si>
  <si>
    <t>09001073100</t>
  </si>
  <si>
    <t>09001073300</t>
  </si>
  <si>
    <t>09001073400</t>
  </si>
  <si>
    <t>09001073500</t>
  </si>
  <si>
    <t>09001073600</t>
  </si>
  <si>
    <t>09001073700</t>
  </si>
  <si>
    <t>09001073800</t>
  </si>
  <si>
    <t>09001073900</t>
  </si>
  <si>
    <t>09001074000</t>
  </si>
  <si>
    <t>09001074300</t>
  </si>
  <si>
    <t>09001074400</t>
  </si>
  <si>
    <t>09001080100</t>
  </si>
  <si>
    <t>STRATFORD</t>
  </si>
  <si>
    <t>09001080200</t>
  </si>
  <si>
    <t>09001080400</t>
  </si>
  <si>
    <t>09001080500</t>
  </si>
  <si>
    <t>09001080600</t>
  </si>
  <si>
    <t>09001080700</t>
  </si>
  <si>
    <t>09001080800</t>
  </si>
  <si>
    <t>09001081000</t>
  </si>
  <si>
    <t>09001081100</t>
  </si>
  <si>
    <t>09001081200</t>
  </si>
  <si>
    <t>09001081300</t>
  </si>
  <si>
    <t>09001090100</t>
  </si>
  <si>
    <t>TRUMBULL</t>
  </si>
  <si>
    <t>09001090200</t>
  </si>
  <si>
    <t>09001090300</t>
  </si>
  <si>
    <t>09001090400</t>
  </si>
  <si>
    <t>09001090500</t>
  </si>
  <si>
    <t>09001090600</t>
  </si>
  <si>
    <t>09001090700</t>
  </si>
  <si>
    <t>09001105100</t>
  </si>
  <si>
    <t>EASTON</t>
  </si>
  <si>
    <t>09001105200</t>
  </si>
  <si>
    <t>09001110100</t>
  </si>
  <si>
    <t>SHELTON</t>
  </si>
  <si>
    <t>09001110201</t>
  </si>
  <si>
    <t>09001110202</t>
  </si>
  <si>
    <t>09001110301</t>
  </si>
  <si>
    <t>09001110302</t>
  </si>
  <si>
    <t>09001110500</t>
  </si>
  <si>
    <t>09001110600</t>
  </si>
  <si>
    <t>09001257200</t>
  </si>
  <si>
    <t>09009120100</t>
  </si>
  <si>
    <t>DERBY</t>
  </si>
  <si>
    <t>09009120200</t>
  </si>
  <si>
    <t>09009125100</t>
  </si>
  <si>
    <t>ANSONIA</t>
  </si>
  <si>
    <t>09009125200</t>
  </si>
  <si>
    <t>09009125300</t>
  </si>
  <si>
    <t>09009125400</t>
  </si>
  <si>
    <t>09009140100</t>
  </si>
  <si>
    <t>NEW HAVEN</t>
  </si>
  <si>
    <t>09009140200</t>
  </si>
  <si>
    <t>09009140300</t>
  </si>
  <si>
    <t>09009140400</t>
  </si>
  <si>
    <t>09009140500</t>
  </si>
  <si>
    <t>09009140600</t>
  </si>
  <si>
    <t>09009140700</t>
  </si>
  <si>
    <t>09009140800</t>
  </si>
  <si>
    <t>09009140900</t>
  </si>
  <si>
    <t>09009141000</t>
  </si>
  <si>
    <t>09009141100</t>
  </si>
  <si>
    <t>09009141200</t>
  </si>
  <si>
    <t>09009141300</t>
  </si>
  <si>
    <t>09009141400</t>
  </si>
  <si>
    <t>09009141500</t>
  </si>
  <si>
    <t>09009141600</t>
  </si>
  <si>
    <t>09009141800</t>
  </si>
  <si>
    <t>09009141900</t>
  </si>
  <si>
    <t>09009142000</t>
  </si>
  <si>
    <t>09009142100</t>
  </si>
  <si>
    <t>09009142200</t>
  </si>
  <si>
    <t>09009142300</t>
  </si>
  <si>
    <t>09009142400</t>
  </si>
  <si>
    <t>09009142500</t>
  </si>
  <si>
    <t>09009142601</t>
  </si>
  <si>
    <t>09009142603</t>
  </si>
  <si>
    <t>09009142604</t>
  </si>
  <si>
    <t>09009142700</t>
  </si>
  <si>
    <t>09009142800</t>
  </si>
  <si>
    <t>09009150100</t>
  </si>
  <si>
    <t>MILFORD</t>
  </si>
  <si>
    <t>09009150200</t>
  </si>
  <si>
    <t>09009150300</t>
  </si>
  <si>
    <t>09009150500</t>
  </si>
  <si>
    <t>09009150600</t>
  </si>
  <si>
    <t>09009150700</t>
  </si>
  <si>
    <t>09009150800</t>
  </si>
  <si>
    <t>09009150900</t>
  </si>
  <si>
    <t>09009151000</t>
  </si>
  <si>
    <t>09009151100</t>
  </si>
  <si>
    <t>09009151200</t>
  </si>
  <si>
    <t>09009154100</t>
  </si>
  <si>
    <t>WEST HAVEN</t>
  </si>
  <si>
    <t>09009154200</t>
  </si>
  <si>
    <t>09009154500</t>
  </si>
  <si>
    <t>NORTH HAVEN</t>
  </si>
  <si>
    <t>09009154600</t>
  </si>
  <si>
    <t>09009154700</t>
  </si>
  <si>
    <t>09009154800</t>
  </si>
  <si>
    <t>09009154900</t>
  </si>
  <si>
    <t>09009155000</t>
  </si>
  <si>
    <t>09009155100</t>
  </si>
  <si>
    <t>09009157100</t>
  </si>
  <si>
    <t>ORANGE</t>
  </si>
  <si>
    <t>09009157200</t>
  </si>
  <si>
    <t>09009157300</t>
  </si>
  <si>
    <t>09009157400</t>
  </si>
  <si>
    <t>09009160100</t>
  </si>
  <si>
    <t>WOODBRIDGE</t>
  </si>
  <si>
    <t>09009160200</t>
  </si>
  <si>
    <t>09009165100</t>
  </si>
  <si>
    <t>HAMDEN</t>
  </si>
  <si>
    <t>09009165200</t>
  </si>
  <si>
    <t>09009165300</t>
  </si>
  <si>
    <t>09009165400</t>
  </si>
  <si>
    <t>09009165500</t>
  </si>
  <si>
    <t>09009165600</t>
  </si>
  <si>
    <t>09009165700</t>
  </si>
  <si>
    <t>09009165801</t>
  </si>
  <si>
    <t>09009165802</t>
  </si>
  <si>
    <t>09009165900</t>
  </si>
  <si>
    <t>09009166001</t>
  </si>
  <si>
    <t>09009166002</t>
  </si>
  <si>
    <t>09009167100</t>
  </si>
  <si>
    <t>09009167201</t>
  </si>
  <si>
    <t>09009167202</t>
  </si>
  <si>
    <t>09009167300</t>
  </si>
  <si>
    <t>09009180100</t>
  </si>
  <si>
    <t>EAST HAVEN</t>
  </si>
  <si>
    <t>09009180200</t>
  </si>
  <si>
    <t>New Haven</t>
  </si>
  <si>
    <t>09009180300</t>
  </si>
  <si>
    <t>09009180400</t>
  </si>
  <si>
    <t>09009180500</t>
  </si>
  <si>
    <t>09009180601</t>
  </si>
  <si>
    <t>09009180602</t>
  </si>
  <si>
    <t>09009186100</t>
  </si>
  <si>
    <t>NORTH BRANFORD</t>
  </si>
  <si>
    <t>09009186200</t>
  </si>
  <si>
    <t>09009361401</t>
  </si>
  <si>
    <t>09009361402</t>
  </si>
  <si>
    <t>09009361500</t>
  </si>
  <si>
    <t>UNKNOWN</t>
  </si>
  <si>
    <t>09001055100</t>
  </si>
  <si>
    <t>09001055200</t>
  </si>
  <si>
    <t>09001060800</t>
  </si>
  <si>
    <t>09001061200</t>
  </si>
  <si>
    <t>09001071600</t>
  </si>
  <si>
    <t>09001073200</t>
  </si>
  <si>
    <t>09001080900</t>
  </si>
  <si>
    <t>09001100100</t>
  </si>
  <si>
    <t>09001100200</t>
  </si>
  <si>
    <t>09001110400</t>
  </si>
  <si>
    <t>09001240200</t>
  </si>
  <si>
    <t>09009130101</t>
  </si>
  <si>
    <t>09009130102</t>
  </si>
  <si>
    <t>09009130200</t>
  </si>
  <si>
    <t>09009150400</t>
  </si>
  <si>
    <t>09009184700</t>
  </si>
  <si>
    <t>09009190302</t>
  </si>
  <si>
    <t>NCP</t>
  </si>
  <si>
    <t>Upstream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</si>
</sst>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</numFmts>
  <fonts count="4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b/>
      <vertAlign val="superscript"/>
      <sz val="12"/>
      <color theme="1"/>
      <name val="Calibr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16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7" fillId="8" borderId="0" applyNumberFormat="0" applyBorder="0" applyProtection="0">
      <alignment horizontal="left" vertical="center" wrapText="1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0" fontId="15" fillId="8" borderId="0" applyNumberFormat="0" applyBorder="0" applyProtection="0">
      <alignment horizontal="left" vertical="center"/>
    </xf>
    <xf numFmtId="0" fontId="15" fillId="8" borderId="0" applyNumberFormat="0" applyBorder="0" applyProtection="0">
      <alignment horizontal="left" vertical="center"/>
    </xf>
    <xf numFmtId="0" fontId="15" fillId="8" borderId="0" applyNumberFormat="0" applyBorder="0" applyProtection="0">
      <alignment horizontal="left" vertical="center"/>
    </xf>
    <xf numFmtId="0" fontId="15" fillId="8" borderId="0" applyNumberFormat="0" applyBorder="0" applyProtection="0">
      <alignment horizontal="left" vertical="center"/>
    </xf>
    <xf numFmtId="0" fontId="15" fillId="8" borderId="0" applyNumberFormat="0" applyBorder="0" applyProtection="0">
      <alignment horizontal="right" vertical="center"/>
    </xf>
    <xf numFmtId="0" fontId="15" fillId="8" borderId="0" applyNumberFormat="0" applyBorder="0" applyProtection="0">
      <alignment horizontal="right" vertical="center"/>
    </xf>
    <xf numFmtId="0" fontId="15" fillId="8" borderId="0" applyNumberFormat="0" applyBorder="0" applyProtection="0">
      <alignment horizontal="right" vertical="center"/>
    </xf>
    <xf numFmtId="0" fontId="15" fillId="8" borderId="0" applyNumberFormat="0" applyBorder="0" applyProtection="0">
      <alignment horizontal="right" vertical="center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30" applyNumberFormat="0" applyFill="0" applyAlignment="0" applyProtection="0"/>
    <xf numFmtId="0" fontId="28" fillId="0" borderId="31" applyNumberFormat="0" applyFill="0" applyAlignment="0" applyProtection="0"/>
    <xf numFmtId="0" fontId="29" fillId="0" borderId="32" applyNumberFormat="0" applyFill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31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33" applyNumberFormat="0" applyAlignment="0" applyProtection="0"/>
    <xf numFmtId="0" fontId="34" fillId="17" borderId="34" applyNumberFormat="0" applyAlignment="0" applyProtection="0"/>
    <xf numFmtId="0" fontId="35" fillId="17" borderId="33" applyNumberFormat="0" applyAlignment="0" applyProtection="0"/>
    <xf numFmtId="0" fontId="36" fillId="0" borderId="35" applyNumberFormat="0" applyFill="0" applyAlignment="0" applyProtection="0"/>
    <xf numFmtId="0" fontId="37" fillId="18" borderId="36" applyNumberFormat="0" applyAlignment="0" applyProtection="0"/>
    <xf numFmtId="0" fontId="38" fillId="0" borderId="0" applyNumberFormat="0" applyFill="0" applyBorder="0" applyAlignment="0" applyProtection="0"/>
    <xf numFmtId="0" fontId="2" fillId="19" borderId="37" applyNumberFormat="0" applyFont="0" applyAlignment="0" applyProtection="0"/>
    <xf numFmtId="0" fontId="39" fillId="0" borderId="0" applyNumberFormat="0" applyFill="0" applyBorder="0" applyAlignment="0" applyProtection="0"/>
    <xf numFmtId="0" fontId="3" fillId="0" borderId="38" applyNumberFormat="0" applyFill="0" applyAlignment="0" applyProtection="0"/>
    <xf numFmtId="0" fontId="40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40" fillId="43" borderId="0" applyNumberFormat="0" applyBorder="0" applyAlignment="0" applyProtection="0"/>
    <xf numFmtId="0" fontId="1" fillId="0" borderId="0"/>
  </cellStyleXfs>
  <cellXfs count="180">
    <xf numFmtId="0" fontId="0" fillId="0" borderId="0" xfId="0"/>
    <xf numFmtId="0" fontId="0" fillId="0" borderId="0" xfId="0"/>
    <xf numFmtId="0" fontId="0" fillId="0" borderId="0" xfId="0" applyAlignment="1"/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9" fontId="0" fillId="0" borderId="0" xfId="2" applyFont="1"/>
    <xf numFmtId="168" fontId="20" fillId="0" borderId="13" xfId="0" applyNumberFormat="1" applyFont="1" applyBorder="1" applyAlignment="1">
      <alignment horizontal="center" vertical="center" wrapText="1"/>
    </xf>
    <xf numFmtId="168" fontId="5" fillId="0" borderId="0" xfId="1" applyNumberFormat="1" applyFont="1" applyBorder="1" applyAlignment="1">
      <alignment horizontal="center"/>
    </xf>
    <xf numFmtId="168" fontId="0" fillId="0" borderId="0" xfId="0" applyNumberFormat="1"/>
    <xf numFmtId="168" fontId="20" fillId="0" borderId="5" xfId="0" applyNumberFormat="1" applyFont="1" applyBorder="1" applyAlignment="1">
      <alignment horizontal="center" vertical="center" wrapText="1"/>
    </xf>
    <xf numFmtId="168" fontId="5" fillId="0" borderId="7" xfId="1" applyNumberFormat="1" applyFont="1" applyBorder="1" applyAlignment="1">
      <alignment horizontal="center"/>
    </xf>
    <xf numFmtId="9" fontId="20" fillId="0" borderId="13" xfId="2" applyFont="1" applyBorder="1" applyAlignment="1">
      <alignment horizontal="center" vertical="center" wrapText="1"/>
    </xf>
    <xf numFmtId="9" fontId="5" fillId="0" borderId="0" xfId="2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12" borderId="0" xfId="0" applyFill="1"/>
    <xf numFmtId="0" fontId="21" fillId="0" borderId="0" xfId="1122"/>
    <xf numFmtId="0" fontId="3" fillId="12" borderId="10" xfId="0" applyFont="1" applyFill="1" applyBorder="1" applyAlignment="1">
      <alignment horizontal="left"/>
    </xf>
    <xf numFmtId="0" fontId="9" fillId="0" borderId="5" xfId="0" applyFont="1" applyBorder="1" applyAlignment="1">
      <alignment horizontal="center" vertical="center"/>
    </xf>
    <xf numFmtId="49" fontId="0" fillId="0" borderId="1" xfId="0" applyNumberFormat="1" applyFont="1" applyBorder="1"/>
    <xf numFmtId="0" fontId="0" fillId="0" borderId="3" xfId="0" applyFont="1" applyBorder="1"/>
    <xf numFmtId="168" fontId="5" fillId="0" borderId="29" xfId="1" applyNumberFormat="1" applyFont="1" applyBorder="1" applyAlignment="1">
      <alignment horizontal="center"/>
    </xf>
    <xf numFmtId="9" fontId="5" fillId="0" borderId="3" xfId="2" applyFont="1" applyBorder="1" applyAlignment="1">
      <alignment horizontal="center"/>
    </xf>
    <xf numFmtId="168" fontId="5" fillId="0" borderId="3" xfId="1" applyNumberFormat="1" applyFont="1" applyBorder="1" applyAlignment="1">
      <alignment horizontal="center"/>
    </xf>
    <xf numFmtId="9" fontId="5" fillId="0" borderId="2" xfId="2" applyFont="1" applyBorder="1" applyAlignment="1">
      <alignment horizontal="center"/>
    </xf>
    <xf numFmtId="164" fontId="25" fillId="0" borderId="1" xfId="1" applyNumberFormat="1" applyFont="1" applyFill="1" applyBorder="1" applyAlignment="1">
      <alignment horizontal="center" vertical="center"/>
    </xf>
    <xf numFmtId="164" fontId="25" fillId="0" borderId="10" xfId="1" applyNumberFormat="1" applyFont="1" applyFill="1" applyBorder="1" applyAlignment="1">
      <alignment horizontal="center" vertical="center"/>
    </xf>
    <xf numFmtId="164" fontId="25" fillId="0" borderId="3" xfId="1" applyNumberFormat="1" applyFont="1" applyFill="1" applyBorder="1" applyAlignment="1">
      <alignment horizontal="center" vertical="center"/>
    </xf>
    <xf numFmtId="164" fontId="25" fillId="0" borderId="2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right"/>
    </xf>
    <xf numFmtId="9" fontId="5" fillId="0" borderId="0" xfId="2" applyNumberFormat="1" applyFont="1" applyBorder="1" applyAlignment="1">
      <alignment horizontal="center"/>
    </xf>
    <xf numFmtId="0" fontId="0" fillId="0" borderId="0" xfId="0"/>
    <xf numFmtId="168" fontId="5" fillId="0" borderId="15" xfId="1" applyNumberFormat="1" applyFont="1" applyBorder="1" applyAlignment="1">
      <alignment horizontal="center"/>
    </xf>
    <xf numFmtId="165" fontId="5" fillId="0" borderId="16" xfId="2" applyNumberFormat="1" applyFont="1" applyBorder="1" applyAlignment="1">
      <alignment horizontal="center"/>
    </xf>
    <xf numFmtId="168" fontId="5" fillId="0" borderId="16" xfId="1" applyNumberFormat="1" applyFont="1" applyBorder="1" applyAlignment="1">
      <alignment horizontal="center"/>
    </xf>
    <xf numFmtId="9" fontId="5" fillId="0" borderId="17" xfId="2" applyFont="1" applyBorder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 wrapText="1"/>
    </xf>
    <xf numFmtId="168" fontId="20" fillId="0" borderId="40" xfId="0" applyNumberFormat="1" applyFont="1" applyBorder="1" applyAlignment="1">
      <alignment horizontal="center" vertical="center" wrapText="1"/>
    </xf>
    <xf numFmtId="168" fontId="20" fillId="0" borderId="41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6" xfId="0" applyNumberFormat="1" applyFont="1" applyBorder="1" applyAlignment="1">
      <alignment horizontal="center" vertical="center" wrapText="1"/>
    </xf>
    <xf numFmtId="49" fontId="0" fillId="0" borderId="39" xfId="0" applyNumberFormat="1" applyFont="1" applyFill="1" applyBorder="1"/>
    <xf numFmtId="0" fontId="0" fillId="0" borderId="39" xfId="0" applyFont="1" applyFill="1" applyBorder="1"/>
    <xf numFmtId="49" fontId="0" fillId="0" borderId="39" xfId="0" applyNumberFormat="1" applyFont="1" applyFill="1" applyBorder="1" applyAlignment="1">
      <alignment horizontal="center"/>
    </xf>
    <xf numFmtId="168" fontId="5" fillId="0" borderId="39" xfId="1" applyNumberFormat="1" applyFont="1" applyFill="1" applyBorder="1" applyAlignment="1">
      <alignment horizontal="center"/>
    </xf>
    <xf numFmtId="0" fontId="0" fillId="0" borderId="39" xfId="0" applyNumberFormat="1" applyFont="1" applyFill="1" applyBorder="1"/>
    <xf numFmtId="0" fontId="0" fillId="0" borderId="39" xfId="0" applyFill="1" applyBorder="1"/>
    <xf numFmtId="168" fontId="0" fillId="0" borderId="39" xfId="0" applyNumberFormat="1" applyFont="1" applyFill="1" applyBorder="1" applyAlignment="1">
      <alignment horizontal="right"/>
    </xf>
    <xf numFmtId="10" fontId="5" fillId="0" borderId="16" xfId="2" applyNumberFormat="1" applyFont="1" applyBorder="1" applyAlignment="1">
      <alignment horizontal="center"/>
    </xf>
    <xf numFmtId="10" fontId="5" fillId="0" borderId="3" xfId="2" applyNumberFormat="1" applyFont="1" applyBorder="1" applyAlignment="1">
      <alignment horizontal="center"/>
    </xf>
    <xf numFmtId="49" fontId="0" fillId="0" borderId="8" xfId="0" applyNumberFormat="1" applyFont="1" applyBorder="1"/>
    <xf numFmtId="0" fontId="0" fillId="0" borderId="26" xfId="0" applyFont="1" applyBorder="1"/>
    <xf numFmtId="168" fontId="5" fillId="0" borderId="26" xfId="1" applyNumberFormat="1" applyFont="1" applyBorder="1" applyAlignment="1">
      <alignment horizontal="center"/>
    </xf>
    <xf numFmtId="49" fontId="3" fillId="0" borderId="26" xfId="0" applyNumberFormat="1" applyFont="1" applyBorder="1"/>
    <xf numFmtId="168" fontId="5" fillId="0" borderId="8" xfId="1" applyNumberFormat="1" applyFont="1" applyBorder="1" applyAlignment="1">
      <alignment horizontal="center"/>
    </xf>
    <xf numFmtId="0" fontId="0" fillId="0" borderId="26" xfId="0" applyNumberFormat="1" applyFont="1" applyBorder="1"/>
    <xf numFmtId="0" fontId="0" fillId="0" borderId="8" xfId="0" applyNumberFormat="1" applyFont="1" applyBorder="1"/>
    <xf numFmtId="2" fontId="0" fillId="0" borderId="26" xfId="0" applyNumberFormat="1" applyFont="1" applyBorder="1"/>
    <xf numFmtId="8" fontId="0" fillId="0" borderId="10" xfId="1" applyNumberFormat="1" applyFont="1" applyBorder="1"/>
    <xf numFmtId="168" fontId="1" fillId="0" borderId="39" xfId="1164" applyNumberFormat="1" applyBorder="1"/>
    <xf numFmtId="1" fontId="0" fillId="0" borderId="39" xfId="0" applyNumberFormat="1" applyFont="1" applyFill="1" applyBorder="1"/>
    <xf numFmtId="0" fontId="41" fillId="0" borderId="0" xfId="0" applyFont="1"/>
    <xf numFmtId="168" fontId="42" fillId="0" borderId="15" xfId="1" applyNumberFormat="1" applyFont="1" applyBorder="1" applyAlignment="1">
      <alignment horizontal="center"/>
    </xf>
    <xf numFmtId="165" fontId="42" fillId="0" borderId="16" xfId="2" applyNumberFormat="1" applyFont="1" applyBorder="1" applyAlignment="1">
      <alignment horizontal="center"/>
    </xf>
    <xf numFmtId="168" fontId="42" fillId="0" borderId="16" xfId="1" applyNumberFormat="1" applyFont="1" applyBorder="1" applyAlignment="1">
      <alignment horizontal="center"/>
    </xf>
    <xf numFmtId="10" fontId="42" fillId="0" borderId="16" xfId="2" applyNumberFormat="1" applyFont="1" applyBorder="1" applyAlignment="1">
      <alignment horizontal="center"/>
    </xf>
    <xf numFmtId="9" fontId="42" fillId="0" borderId="17" xfId="2" applyFont="1" applyBorder="1" applyAlignment="1">
      <alignment horizontal="center"/>
    </xf>
    <xf numFmtId="14" fontId="0" fillId="12" borderId="0" xfId="0" applyNumberFormat="1" applyFill="1"/>
    <xf numFmtId="0" fontId="42" fillId="0" borderId="43" xfId="0" applyFont="1" applyFill="1" applyBorder="1" applyAlignment="1" applyProtection="1">
      <alignment vertical="center" wrapText="1"/>
    </xf>
    <xf numFmtId="168" fontId="5" fillId="0" borderId="39" xfId="1" applyNumberFormat="1" applyFont="1" applyBorder="1" applyAlignment="1">
      <alignment horizontal="center"/>
    </xf>
    <xf numFmtId="49" fontId="0" fillId="0" borderId="39" xfId="0" applyNumberFormat="1" applyFont="1" applyBorder="1"/>
    <xf numFmtId="0" fontId="0" fillId="0" borderId="39" xfId="0" applyFont="1" applyBorder="1"/>
    <xf numFmtId="49" fontId="0" fillId="0" borderId="39" xfId="0" applyNumberFormat="1" applyFont="1" applyBorder="1" applyAlignment="1">
      <alignment horizontal="center"/>
    </xf>
    <xf numFmtId="49" fontId="43" fillId="0" borderId="43" xfId="0" applyNumberFormat="1" applyFont="1" applyFill="1" applyBorder="1" applyAlignment="1" applyProtection="1">
      <alignment vertical="center" wrapText="1"/>
    </xf>
    <xf numFmtId="0" fontId="43" fillId="0" borderId="43" xfId="0" applyFont="1" applyFill="1" applyBorder="1" applyAlignment="1" applyProtection="1">
      <alignment vertical="center" wrapText="1"/>
    </xf>
    <xf numFmtId="168" fontId="42" fillId="0" borderId="7" xfId="1" applyNumberFormat="1" applyFont="1" applyBorder="1" applyAlignment="1">
      <alignment horizontal="center"/>
    </xf>
    <xf numFmtId="168" fontId="42" fillId="0" borderId="0" xfId="1" applyNumberFormat="1" applyFont="1" applyBorder="1" applyAlignment="1">
      <alignment horizontal="center"/>
    </xf>
    <xf numFmtId="8" fontId="42" fillId="0" borderId="0" xfId="2" applyNumberFormat="1" applyFont="1" applyBorder="1" applyAlignment="1">
      <alignment horizontal="center"/>
    </xf>
    <xf numFmtId="8" fontId="42" fillId="0" borderId="16" xfId="2" applyNumberFormat="1" applyFont="1" applyBorder="1" applyAlignment="1">
      <alignment horizontal="center"/>
    </xf>
    <xf numFmtId="8" fontId="42" fillId="0" borderId="17" xfId="2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 wrapText="1"/>
    </xf>
    <xf numFmtId="168" fontId="20" fillId="0" borderId="39" xfId="0" applyNumberFormat="1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49" fontId="0" fillId="0" borderId="39" xfId="0" applyNumberFormat="1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9" fontId="5" fillId="0" borderId="39" xfId="2" applyNumberFormat="1" applyFont="1" applyBorder="1" applyAlignment="1">
      <alignment horizontal="center"/>
    </xf>
    <xf numFmtId="9" fontId="5" fillId="0" borderId="39" xfId="2" applyFont="1" applyBorder="1" applyAlignment="1">
      <alignment horizontal="center"/>
    </xf>
    <xf numFmtId="165" fontId="5" fillId="0" borderId="39" xfId="2" applyNumberFormat="1" applyFont="1" applyBorder="1" applyAlignment="1">
      <alignment horizontal="center"/>
    </xf>
    <xf numFmtId="49" fontId="43" fillId="0" borderId="39" xfId="0" applyNumberFormat="1" applyFont="1" applyBorder="1" applyAlignment="1">
      <alignment horizontal="center" vertical="center"/>
    </xf>
    <xf numFmtId="0" fontId="43" fillId="0" borderId="39" xfId="0" applyFont="1" applyBorder="1" applyAlignment="1">
      <alignment horizontal="center" vertical="center"/>
    </xf>
    <xf numFmtId="49" fontId="43" fillId="0" borderId="39" xfId="0" applyNumberFormat="1" applyFont="1" applyBorder="1" applyAlignment="1">
      <alignment horizontal="center"/>
    </xf>
    <xf numFmtId="165" fontId="43" fillId="0" borderId="39" xfId="2" applyNumberFormat="1" applyFont="1" applyBorder="1" applyAlignment="1">
      <alignment horizontal="center"/>
    </xf>
    <xf numFmtId="168" fontId="43" fillId="0" borderId="39" xfId="1" applyNumberFormat="1" applyFont="1" applyBorder="1" applyAlignment="1">
      <alignment horizontal="center"/>
    </xf>
    <xf numFmtId="49" fontId="3" fillId="0" borderId="39" xfId="0" applyNumberFormat="1" applyFont="1" applyBorder="1"/>
    <xf numFmtId="168" fontId="0" fillId="0" borderId="39" xfId="0" applyNumberFormat="1" applyFont="1" applyBorder="1"/>
    <xf numFmtId="165" fontId="0" fillId="0" borderId="39" xfId="2" applyNumberFormat="1" applyFont="1" applyBorder="1"/>
    <xf numFmtId="10" fontId="0" fillId="0" borderId="39" xfId="2" applyNumberFormat="1" applyFont="1" applyBorder="1"/>
    <xf numFmtId="168" fontId="0" fillId="0" borderId="39" xfId="0" applyNumberFormat="1" applyFont="1" applyBorder="1" applyAlignment="1">
      <alignment horizontal="center"/>
    </xf>
    <xf numFmtId="0" fontId="0" fillId="0" borderId="39" xfId="0" applyBorder="1"/>
    <xf numFmtId="168" fontId="0" fillId="0" borderId="39" xfId="0" applyNumberFormat="1" applyBorder="1"/>
    <xf numFmtId="10" fontId="5" fillId="0" borderId="39" xfId="2" applyNumberFormat="1" applyFont="1" applyBorder="1" applyAlignment="1">
      <alignment horizontal="center"/>
    </xf>
    <xf numFmtId="10" fontId="4" fillId="0" borderId="39" xfId="0" applyNumberFormat="1" applyFont="1" applyBorder="1" applyAlignment="1">
      <alignment horizontal="center" vertical="center" wrapText="1"/>
    </xf>
    <xf numFmtId="10" fontId="5" fillId="0" borderId="39" xfId="2" applyNumberFormat="1" applyFont="1" applyBorder="1" applyAlignment="1">
      <alignment horizontal="center" vertical="center"/>
    </xf>
    <xf numFmtId="10" fontId="0" fillId="0" borderId="39" xfId="0" applyNumberFormat="1" applyFont="1" applyBorder="1" applyAlignment="1">
      <alignment horizontal="center" vertical="center"/>
    </xf>
    <xf numFmtId="10" fontId="0" fillId="0" borderId="39" xfId="0" applyNumberFormat="1" applyBorder="1" applyAlignment="1">
      <alignment horizontal="center" vertical="center"/>
    </xf>
    <xf numFmtId="49" fontId="0" fillId="0" borderId="39" xfId="0" applyNumberFormat="1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39" xfId="0" applyNumberFormat="1" applyFont="1" applyFill="1" applyBorder="1" applyAlignment="1">
      <alignment horizontal="center" vertical="center" wrapText="1"/>
    </xf>
    <xf numFmtId="2" fontId="0" fillId="0" borderId="39" xfId="0" applyNumberFormat="1" applyFont="1" applyFill="1" applyBorder="1" applyAlignment="1">
      <alignment horizontal="center" vertical="center" wrapText="1"/>
    </xf>
    <xf numFmtId="44" fontId="0" fillId="0" borderId="39" xfId="1" applyFont="1" applyFill="1" applyBorder="1" applyAlignment="1">
      <alignment horizontal="center" vertical="center" wrapText="1"/>
    </xf>
    <xf numFmtId="44" fontId="0" fillId="0" borderId="39" xfId="1" applyFont="1" applyFill="1" applyBorder="1"/>
    <xf numFmtId="49" fontId="43" fillId="0" borderId="43" xfId="0" applyNumberFormat="1" applyFont="1" applyFill="1" applyBorder="1" applyAlignment="1" applyProtection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42" fillId="0" borderId="43" xfId="0" applyFont="1" applyFill="1" applyBorder="1" applyAlignment="1" applyProtection="1">
      <alignment horizontal="center" vertical="center" wrapText="1"/>
    </xf>
    <xf numFmtId="49" fontId="43" fillId="0" borderId="2" xfId="0" applyNumberFormat="1" applyFont="1" applyBorder="1" applyAlignment="1">
      <alignment horizontal="center" vertical="center"/>
    </xf>
    <xf numFmtId="168" fontId="42" fillId="0" borderId="39" xfId="1" applyNumberFormat="1" applyFont="1" applyBorder="1" applyAlignment="1">
      <alignment horizontal="center"/>
    </xf>
    <xf numFmtId="42" fontId="43" fillId="0" borderId="39" xfId="1" applyNumberFormat="1" applyFont="1" applyBorder="1" applyAlignment="1">
      <alignment horizontal="center"/>
    </xf>
    <xf numFmtId="8" fontId="43" fillId="0" borderId="39" xfId="2" applyNumberFormat="1" applyFont="1" applyBorder="1" applyAlignment="1">
      <alignment horizontal="center" vertical="center"/>
    </xf>
    <xf numFmtId="8" fontId="5" fillId="0" borderId="1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26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3" fillId="4" borderId="3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164" fontId="24" fillId="2" borderId="1" xfId="1" applyNumberFormat="1" applyFont="1" applyFill="1" applyBorder="1" applyAlignment="1">
      <alignment horizontal="center" vertical="center"/>
    </xf>
    <xf numFmtId="164" fontId="24" fillId="2" borderId="3" xfId="1" applyNumberFormat="1" applyFont="1" applyFill="1" applyBorder="1" applyAlignment="1">
      <alignment horizontal="center" vertical="center"/>
    </xf>
    <xf numFmtId="164" fontId="24" fillId="3" borderId="1" xfId="1" applyNumberFormat="1" applyFont="1" applyFill="1" applyBorder="1" applyAlignment="1">
      <alignment horizontal="center" vertical="center"/>
    </xf>
    <xf numFmtId="164" fontId="24" fillId="3" borderId="3" xfId="1" applyNumberFormat="1" applyFont="1" applyFill="1" applyBorder="1" applyAlignment="1">
      <alignment horizontal="center" vertical="center"/>
    </xf>
    <xf numFmtId="164" fontId="24" fillId="3" borderId="2" xfId="1" applyNumberFormat="1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164" fontId="9" fillId="11" borderId="21" xfId="1" applyNumberFormat="1" applyFont="1" applyFill="1" applyBorder="1" applyAlignment="1">
      <alignment horizontal="center" vertical="center"/>
    </xf>
    <xf numFmtId="164" fontId="9" fillId="11" borderId="22" xfId="1" applyNumberFormat="1" applyFont="1" applyFill="1" applyBorder="1" applyAlignment="1">
      <alignment horizontal="center" vertical="center"/>
    </xf>
    <xf numFmtId="164" fontId="9" fillId="11" borderId="20" xfId="1" applyNumberFormat="1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164" fontId="7" fillId="9" borderId="21" xfId="1" applyNumberFormat="1" applyFont="1" applyFill="1" applyBorder="1" applyAlignment="1">
      <alignment horizontal="center" vertical="center"/>
    </xf>
    <xf numFmtId="164" fontId="7" fillId="9" borderId="22" xfId="1" applyNumberFormat="1" applyFont="1" applyFill="1" applyBorder="1" applyAlignment="1">
      <alignment horizontal="center" vertical="center"/>
    </xf>
    <xf numFmtId="164" fontId="7" fillId="9" borderId="20" xfId="1" applyNumberFormat="1" applyFont="1" applyFill="1" applyBorder="1" applyAlignment="1">
      <alignment horizontal="center" vertical="center"/>
    </xf>
    <xf numFmtId="164" fontId="7" fillId="4" borderId="8" xfId="1" applyNumberFormat="1" applyFont="1" applyFill="1" applyBorder="1" applyAlignment="1">
      <alignment horizontal="center" vertical="center"/>
    </xf>
    <xf numFmtId="164" fontId="7" fillId="4" borderId="26" xfId="1" applyNumberFormat="1" applyFont="1" applyFill="1" applyBorder="1" applyAlignment="1">
      <alignment horizontal="center" vertical="center"/>
    </xf>
    <xf numFmtId="164" fontId="7" fillId="10" borderId="7" xfId="1" applyNumberFormat="1" applyFont="1" applyFill="1" applyBorder="1" applyAlignment="1">
      <alignment horizontal="center" vertical="center"/>
    </xf>
    <xf numFmtId="164" fontId="7" fillId="10" borderId="0" xfId="1" applyNumberFormat="1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6" fillId="0" borderId="39" xfId="0" applyFont="1" applyBorder="1" applyAlignment="1">
      <alignment horizontal="center" vertical="center"/>
    </xf>
    <xf numFmtId="0" fontId="8" fillId="12" borderId="39" xfId="0" applyFont="1" applyFill="1" applyBorder="1" applyAlignment="1">
      <alignment horizontal="center"/>
    </xf>
    <xf numFmtId="164" fontId="9" fillId="11" borderId="39" xfId="1" applyNumberFormat="1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/>
    </xf>
    <xf numFmtId="164" fontId="7" fillId="4" borderId="39" xfId="1" applyNumberFormat="1" applyFont="1" applyFill="1" applyBorder="1" applyAlignment="1">
      <alignment horizontal="center" vertical="center"/>
    </xf>
    <xf numFmtId="164" fontId="7" fillId="10" borderId="39" xfId="1" applyNumberFormat="1" applyFont="1" applyFill="1" applyBorder="1" applyAlignment="1">
      <alignment horizontal="center" vertical="center"/>
    </xf>
    <xf numFmtId="164" fontId="7" fillId="9" borderId="39" xfId="1" applyNumberFormat="1" applyFont="1" applyFill="1" applyBorder="1" applyAlignment="1">
      <alignment horizontal="center" vertical="center"/>
    </xf>
    <xf numFmtId="164" fontId="9" fillId="11" borderId="16" xfId="1" applyNumberFormat="1" applyFont="1" applyFill="1" applyBorder="1" applyAlignment="1">
      <alignment horizontal="center" vertical="center"/>
    </xf>
    <xf numFmtId="164" fontId="7" fillId="10" borderId="21" xfId="1" applyNumberFormat="1" applyFont="1" applyFill="1" applyBorder="1" applyAlignment="1">
      <alignment horizontal="center" vertical="center"/>
    </xf>
    <xf numFmtId="164" fontId="7" fillId="10" borderId="22" xfId="1" applyNumberFormat="1" applyFont="1" applyFill="1" applyBorder="1" applyAlignment="1">
      <alignment horizontal="center" vertical="center"/>
    </xf>
    <xf numFmtId="164" fontId="7" fillId="10" borderId="20" xfId="1" applyNumberFormat="1" applyFont="1" applyFill="1" applyBorder="1" applyAlignment="1">
      <alignment horizontal="center" vertical="center"/>
    </xf>
  </cellXfs>
  <cellStyles count="1165">
    <cellStyle name="20% - Accent1" xfId="1141" builtinId="30" customBuiltin="1"/>
    <cellStyle name="20% - Accent2" xfId="1145" builtinId="34" customBuiltin="1"/>
    <cellStyle name="20% - Accent3" xfId="1149" builtinId="38" customBuiltin="1"/>
    <cellStyle name="20% - Accent4" xfId="1153" builtinId="42" customBuiltin="1"/>
    <cellStyle name="20% - Accent5" xfId="1157" builtinId="46" customBuiltin="1"/>
    <cellStyle name="20% - Accent6" xfId="1161" builtinId="50" customBuiltin="1"/>
    <cellStyle name="40% - Accent1" xfId="1142" builtinId="31" customBuiltin="1"/>
    <cellStyle name="40% - Accent2" xfId="1146" builtinId="35" customBuiltin="1"/>
    <cellStyle name="40% - Accent3" xfId="1150" builtinId="39" customBuiltin="1"/>
    <cellStyle name="40% - Accent4" xfId="1154" builtinId="43" customBuiltin="1"/>
    <cellStyle name="40% - Accent5" xfId="1158" builtinId="47" customBuiltin="1"/>
    <cellStyle name="40% - Accent6" xfId="1162" builtinId="51" customBuiltin="1"/>
    <cellStyle name="60% - Accent1" xfId="1143" builtinId="32" customBuiltin="1"/>
    <cellStyle name="60% - Accent2" xfId="1147" builtinId="36" customBuiltin="1"/>
    <cellStyle name="60% - Accent3" xfId="1151" builtinId="40" customBuiltin="1"/>
    <cellStyle name="60% - Accent4" xfId="1155" builtinId="44" customBuiltin="1"/>
    <cellStyle name="60% - Accent5" xfId="1159" builtinId="48" customBuiltin="1"/>
    <cellStyle name="60% - Accent6" xfId="1163" builtinId="52" customBuiltin="1"/>
    <cellStyle name="Accent1" xfId="1140" builtinId="29" customBuiltin="1"/>
    <cellStyle name="Accent2" xfId="1144" builtinId="33" customBuiltin="1"/>
    <cellStyle name="Accent3" xfId="1148" builtinId="37" customBuiltin="1"/>
    <cellStyle name="Accent4" xfId="1152" builtinId="41" customBuiltin="1"/>
    <cellStyle name="Accent5" xfId="1156" builtinId="45" customBuiltin="1"/>
    <cellStyle name="Accent6" xfId="1160" builtinId="49" customBuiltin="1"/>
    <cellStyle name="Bad" xfId="1129" builtinId="27" customBuiltin="1"/>
    <cellStyle name="Calculation" xfId="1133" builtinId="22" customBuiltin="1"/>
    <cellStyle name="Check Cell" xfId="1135" builtinId="23" customBuiltin="1"/>
    <cellStyle name="Comma 2" xfId="3" xr:uid="{00000000-0005-0000-0000-00001B000000}"/>
    <cellStyle name="Comma 2 2" xfId="4" xr:uid="{00000000-0005-0000-0000-00001C000000}"/>
    <cellStyle name="Comma 2 2 2" xfId="5" xr:uid="{00000000-0005-0000-0000-00001D000000}"/>
    <cellStyle name="Comma 2 3" xfId="6" xr:uid="{00000000-0005-0000-0000-00001E000000}"/>
    <cellStyle name="Comma 2 3 2" xfId="7" xr:uid="{00000000-0005-0000-0000-00001F000000}"/>
    <cellStyle name="Comma 2 4" xfId="8" xr:uid="{00000000-0005-0000-0000-000020000000}"/>
    <cellStyle name="Comma 2 4 2" xfId="9" xr:uid="{00000000-0005-0000-0000-000021000000}"/>
    <cellStyle name="Comma 2 5" xfId="10" xr:uid="{00000000-0005-0000-0000-000022000000}"/>
    <cellStyle name="Comma 2 5 2" xfId="11" xr:uid="{00000000-0005-0000-0000-000023000000}"/>
    <cellStyle name="Comma 2 6" xfId="12" xr:uid="{00000000-0005-0000-0000-000024000000}"/>
    <cellStyle name="Comma 3" xfId="13" xr:uid="{00000000-0005-0000-0000-000025000000}"/>
    <cellStyle name="Comma 4" xfId="14" xr:uid="{00000000-0005-0000-0000-000026000000}"/>
    <cellStyle name="Comma 4 2" xfId="15" xr:uid="{00000000-0005-0000-0000-000027000000}"/>
    <cellStyle name="Comma 5" xfId="16" xr:uid="{00000000-0005-0000-0000-000028000000}"/>
    <cellStyle name="Comma 6" xfId="17" xr:uid="{00000000-0005-0000-0000-000029000000}"/>
    <cellStyle name="Currency" xfId="1" builtinId="4"/>
    <cellStyle name="Currency 2" xfId="18" xr:uid="{00000000-0005-0000-0000-00002B000000}"/>
    <cellStyle name="Currency 2 2" xfId="19" xr:uid="{00000000-0005-0000-0000-00002C000000}"/>
    <cellStyle name="Currency 2 2 2" xfId="20" xr:uid="{00000000-0005-0000-0000-00002D000000}"/>
    <cellStyle name="Currency 2 3" xfId="21" xr:uid="{00000000-0005-0000-0000-00002E000000}"/>
    <cellStyle name="Currency 2 3 2" xfId="22" xr:uid="{00000000-0005-0000-0000-00002F000000}"/>
    <cellStyle name="Currency 2 4" xfId="23" xr:uid="{00000000-0005-0000-0000-000030000000}"/>
    <cellStyle name="Currency 2 4 2" xfId="24" xr:uid="{00000000-0005-0000-0000-000031000000}"/>
    <cellStyle name="Currency 2 5" xfId="25" xr:uid="{00000000-0005-0000-0000-000032000000}"/>
    <cellStyle name="Currency 2 5 2" xfId="26" xr:uid="{00000000-0005-0000-0000-000033000000}"/>
    <cellStyle name="Currency 2 6" xfId="27" xr:uid="{00000000-0005-0000-0000-000034000000}"/>
    <cellStyle name="Currency 3" xfId="28" xr:uid="{00000000-0005-0000-0000-000035000000}"/>
    <cellStyle name="Explanatory Text" xfId="1138" builtinId="53" customBuiltin="1"/>
    <cellStyle name="Good" xfId="1128" builtinId="26" customBuiltin="1"/>
    <cellStyle name="Heading 1" xfId="1124" builtinId="16" customBuiltin="1"/>
    <cellStyle name="Heading 2" xfId="1125" builtinId="17" customBuiltin="1"/>
    <cellStyle name="Heading 3" xfId="1126" builtinId="18" customBuiltin="1"/>
    <cellStyle name="Heading 4" xfId="1127" builtinId="19" customBuiltin="1"/>
    <cellStyle name="Hyperlink" xfId="1122" builtinId="8"/>
    <cellStyle name="Hyperlink 2" xfId="29" xr:uid="{00000000-0005-0000-0000-00003D000000}"/>
    <cellStyle name="Input" xfId="1131" builtinId="20" customBuiltin="1"/>
    <cellStyle name="Linked Cell" xfId="1134" builtinId="24" customBuiltin="1"/>
    <cellStyle name="Neutral" xfId="1130" builtinId="28" customBuiltin="1"/>
    <cellStyle name="Normal" xfId="0" builtinId="0"/>
    <cellStyle name="Normal 10" xfId="30" xr:uid="{00000000-0005-0000-0000-000042000000}"/>
    <cellStyle name="Normal 10 2" xfId="31" xr:uid="{00000000-0005-0000-0000-000043000000}"/>
    <cellStyle name="Normal 11" xfId="32" xr:uid="{00000000-0005-0000-0000-000044000000}"/>
    <cellStyle name="Normal 11 2" xfId="33" xr:uid="{00000000-0005-0000-0000-000045000000}"/>
    <cellStyle name="Normal 12" xfId="34" xr:uid="{00000000-0005-0000-0000-000046000000}"/>
    <cellStyle name="Normal 12 2" xfId="35" xr:uid="{00000000-0005-0000-0000-000047000000}"/>
    <cellStyle name="Normal 13" xfId="36" xr:uid="{00000000-0005-0000-0000-000048000000}"/>
    <cellStyle name="Normal 13 2" xfId="37" xr:uid="{00000000-0005-0000-0000-000049000000}"/>
    <cellStyle name="Normal 14" xfId="38" xr:uid="{00000000-0005-0000-0000-00004A000000}"/>
    <cellStyle name="Normal 15" xfId="39" xr:uid="{00000000-0005-0000-0000-00004B000000}"/>
    <cellStyle name="Normal 15 2" xfId="40" xr:uid="{00000000-0005-0000-0000-00004C000000}"/>
    <cellStyle name="Normal 16" xfId="41" xr:uid="{00000000-0005-0000-0000-00004D000000}"/>
    <cellStyle name="Normal 16 2" xfId="42" xr:uid="{00000000-0005-0000-0000-00004E000000}"/>
    <cellStyle name="Normal 16_Final CMEEC CT Leg Rpt" xfId="43" xr:uid="{00000000-0005-0000-0000-00004F000000}"/>
    <cellStyle name="Normal 17" xfId="44" xr:uid="{00000000-0005-0000-0000-000050000000}"/>
    <cellStyle name="Normal 18" xfId="45" xr:uid="{00000000-0005-0000-0000-000051000000}"/>
    <cellStyle name="Normal 19" xfId="46" xr:uid="{00000000-0005-0000-0000-000052000000}"/>
    <cellStyle name="Normal 2" xfId="47" xr:uid="{00000000-0005-0000-0000-000053000000}"/>
    <cellStyle name="Normal 2 10" xfId="48" xr:uid="{00000000-0005-0000-0000-000054000000}"/>
    <cellStyle name="Normal 2 10 2" xfId="49" xr:uid="{00000000-0005-0000-0000-000055000000}"/>
    <cellStyle name="Normal 2 11" xfId="50" xr:uid="{00000000-0005-0000-0000-000056000000}"/>
    <cellStyle name="Normal 2 11 2" xfId="51" xr:uid="{00000000-0005-0000-0000-000057000000}"/>
    <cellStyle name="Normal 2 12" xfId="52" xr:uid="{00000000-0005-0000-0000-000058000000}"/>
    <cellStyle name="Normal 2 12 2" xfId="53" xr:uid="{00000000-0005-0000-0000-000059000000}"/>
    <cellStyle name="Normal 2 13" xfId="54" xr:uid="{00000000-0005-0000-0000-00005A000000}"/>
    <cellStyle name="Normal 2 13 2" xfId="55" xr:uid="{00000000-0005-0000-0000-00005B000000}"/>
    <cellStyle name="Normal 2 14" xfId="56" xr:uid="{00000000-0005-0000-0000-00005C000000}"/>
    <cellStyle name="Normal 2 14 2" xfId="57" xr:uid="{00000000-0005-0000-0000-00005D000000}"/>
    <cellStyle name="Normal 2 15" xfId="58" xr:uid="{00000000-0005-0000-0000-00005E000000}"/>
    <cellStyle name="Normal 2 2" xfId="59" xr:uid="{00000000-0005-0000-0000-00005F000000}"/>
    <cellStyle name="Normal 2 2 2" xfId="60" xr:uid="{00000000-0005-0000-0000-000060000000}"/>
    <cellStyle name="Normal 2 3" xfId="61" xr:uid="{00000000-0005-0000-0000-000061000000}"/>
    <cellStyle name="Normal 2 3 2" xfId="62" xr:uid="{00000000-0005-0000-0000-000062000000}"/>
    <cellStyle name="Normal 2 4" xfId="63" xr:uid="{00000000-0005-0000-0000-000063000000}"/>
    <cellStyle name="Normal 2 4 2" xfId="64" xr:uid="{00000000-0005-0000-0000-000064000000}"/>
    <cellStyle name="Normal 2 5" xfId="65" xr:uid="{00000000-0005-0000-0000-000065000000}"/>
    <cellStyle name="Normal 2 5 2" xfId="66" xr:uid="{00000000-0005-0000-0000-000066000000}"/>
    <cellStyle name="Normal 2 6" xfId="67" xr:uid="{00000000-0005-0000-0000-000067000000}"/>
    <cellStyle name="Normal 2 6 2" xfId="68" xr:uid="{00000000-0005-0000-0000-000068000000}"/>
    <cellStyle name="Normal 2 6 2 2" xfId="69" xr:uid="{00000000-0005-0000-0000-000069000000}"/>
    <cellStyle name="Normal 2 6 3" xfId="70" xr:uid="{00000000-0005-0000-0000-00006A000000}"/>
    <cellStyle name="Normal 2 7" xfId="71" xr:uid="{00000000-0005-0000-0000-00006B000000}"/>
    <cellStyle name="Normal 2 7 2" xfId="72" xr:uid="{00000000-0005-0000-0000-00006C000000}"/>
    <cellStyle name="Normal 2 8" xfId="73" xr:uid="{00000000-0005-0000-0000-00006D000000}"/>
    <cellStyle name="Normal 2 8 2" xfId="74" xr:uid="{00000000-0005-0000-0000-00006E000000}"/>
    <cellStyle name="Normal 2 9" xfId="75" xr:uid="{00000000-0005-0000-0000-00006F000000}"/>
    <cellStyle name="Normal 2 9 2" xfId="76" xr:uid="{00000000-0005-0000-0000-000070000000}"/>
    <cellStyle name="Normal 20" xfId="1164" xr:uid="{00000000-0005-0000-0000-000071000000}"/>
    <cellStyle name="Normal 3" xfId="77" xr:uid="{00000000-0005-0000-0000-000072000000}"/>
    <cellStyle name="Normal 3 2" xfId="78" xr:uid="{00000000-0005-0000-0000-000073000000}"/>
    <cellStyle name="Normal 4" xfId="79" xr:uid="{00000000-0005-0000-0000-000074000000}"/>
    <cellStyle name="Normal 4 2" xfId="80" xr:uid="{00000000-0005-0000-0000-000075000000}"/>
    <cellStyle name="Normal 4 2 2" xfId="81" xr:uid="{00000000-0005-0000-0000-000076000000}"/>
    <cellStyle name="Normal 4 3" xfId="82" xr:uid="{00000000-0005-0000-0000-000077000000}"/>
    <cellStyle name="Normal 5" xfId="83" xr:uid="{00000000-0005-0000-0000-000078000000}"/>
    <cellStyle name="Normal 5 2" xfId="84" xr:uid="{00000000-0005-0000-0000-000079000000}"/>
    <cellStyle name="Normal 6" xfId="85" xr:uid="{00000000-0005-0000-0000-00007A000000}"/>
    <cellStyle name="Normal 7" xfId="86" xr:uid="{00000000-0005-0000-0000-00007B000000}"/>
    <cellStyle name="Normal 7 2" xfId="87" xr:uid="{00000000-0005-0000-0000-00007C000000}"/>
    <cellStyle name="Normal 8" xfId="88" xr:uid="{00000000-0005-0000-0000-00007D000000}"/>
    <cellStyle name="Normal 9" xfId="89" xr:uid="{00000000-0005-0000-0000-00007E000000}"/>
    <cellStyle name="Normal 9 2" xfId="90" xr:uid="{00000000-0005-0000-0000-00007F000000}"/>
    <cellStyle name="Note" xfId="1137" builtinId="10" customBuiltin="1"/>
    <cellStyle name="Note 2" xfId="91" xr:uid="{00000000-0005-0000-0000-000081000000}"/>
    <cellStyle name="Note 2 2" xfId="92" xr:uid="{00000000-0005-0000-0000-000082000000}"/>
    <cellStyle name="Note 2 2 2" xfId="93" xr:uid="{00000000-0005-0000-0000-000083000000}"/>
    <cellStyle name="Note 2 3" xfId="94" xr:uid="{00000000-0005-0000-0000-000084000000}"/>
    <cellStyle name="Note 2 4" xfId="95" xr:uid="{00000000-0005-0000-0000-000085000000}"/>
    <cellStyle name="Note 2_Final CMEEC CT Leg Rpt" xfId="96" xr:uid="{00000000-0005-0000-0000-000086000000}"/>
    <cellStyle name="Output" xfId="1132" builtinId="21" customBuiltin="1"/>
    <cellStyle name="Percent" xfId="2" builtinId="5"/>
    <cellStyle name="Style 40" xfId="97" xr:uid="{00000000-0005-0000-0000-000089000000}"/>
    <cellStyle name="Style 40 2" xfId="98" xr:uid="{00000000-0005-0000-0000-00008A000000}"/>
    <cellStyle name="Style 40 2 2" xfId="99" xr:uid="{00000000-0005-0000-0000-00008B000000}"/>
    <cellStyle name="Style 40 3" xfId="100" xr:uid="{00000000-0005-0000-0000-00008C000000}"/>
    <cellStyle name="Style 40 3 2" xfId="101" xr:uid="{00000000-0005-0000-0000-00008D000000}"/>
    <cellStyle name="Style 40 4" xfId="102" xr:uid="{00000000-0005-0000-0000-00008E000000}"/>
    <cellStyle name="Style 40 5" xfId="103" xr:uid="{00000000-0005-0000-0000-00008F000000}"/>
    <cellStyle name="Style 40 5 2" xfId="104" xr:uid="{00000000-0005-0000-0000-000090000000}"/>
    <cellStyle name="Style 40 6" xfId="105" xr:uid="{00000000-0005-0000-0000-000091000000}"/>
    <cellStyle name="Style 40 6 2" xfId="106" xr:uid="{00000000-0005-0000-0000-000092000000}"/>
    <cellStyle name="Style 40_Final CMEEC CT Leg Rpt" xfId="107" xr:uid="{00000000-0005-0000-0000-000093000000}"/>
    <cellStyle name="Style 44" xfId="108" xr:uid="{00000000-0005-0000-0000-000094000000}"/>
    <cellStyle name="Style 44 2" xfId="109" xr:uid="{00000000-0005-0000-0000-000095000000}"/>
    <cellStyle name="Style 44 2 2" xfId="110" xr:uid="{00000000-0005-0000-0000-000096000000}"/>
    <cellStyle name="Style 44 2 2 2" xfId="111" xr:uid="{00000000-0005-0000-0000-000097000000}"/>
    <cellStyle name="Style 44 2 3" xfId="112" xr:uid="{00000000-0005-0000-0000-000098000000}"/>
    <cellStyle name="Style 44 2 3 2" xfId="113" xr:uid="{00000000-0005-0000-0000-000099000000}"/>
    <cellStyle name="Style 44 2 4" xfId="114" xr:uid="{00000000-0005-0000-0000-00009A000000}"/>
    <cellStyle name="Style 44 2 5" xfId="115" xr:uid="{00000000-0005-0000-0000-00009B000000}"/>
    <cellStyle name="Style 44 2 5 2" xfId="116" xr:uid="{00000000-0005-0000-0000-00009C000000}"/>
    <cellStyle name="Style 44 2 6" xfId="117" xr:uid="{00000000-0005-0000-0000-00009D000000}"/>
    <cellStyle name="Style 44 2 6 2" xfId="118" xr:uid="{00000000-0005-0000-0000-00009E000000}"/>
    <cellStyle name="Style 44 3" xfId="119" xr:uid="{00000000-0005-0000-0000-00009F000000}"/>
    <cellStyle name="Style 44 3 2" xfId="120" xr:uid="{00000000-0005-0000-0000-0000A0000000}"/>
    <cellStyle name="Style 44 3 2 2" xfId="121" xr:uid="{00000000-0005-0000-0000-0000A1000000}"/>
    <cellStyle name="Style 44 3 3" xfId="122" xr:uid="{00000000-0005-0000-0000-0000A2000000}"/>
    <cellStyle name="Style 44 3 3 2" xfId="123" xr:uid="{00000000-0005-0000-0000-0000A3000000}"/>
    <cellStyle name="Style 44 3 4" xfId="124" xr:uid="{00000000-0005-0000-0000-0000A4000000}"/>
    <cellStyle name="Style 44 3 5" xfId="125" xr:uid="{00000000-0005-0000-0000-0000A5000000}"/>
    <cellStyle name="Style 44 3 5 2" xfId="126" xr:uid="{00000000-0005-0000-0000-0000A6000000}"/>
    <cellStyle name="Style 44 3 6" xfId="127" xr:uid="{00000000-0005-0000-0000-0000A7000000}"/>
    <cellStyle name="Style 44 3 6 2" xfId="128" xr:uid="{00000000-0005-0000-0000-0000A8000000}"/>
    <cellStyle name="Style 44 4" xfId="129" xr:uid="{00000000-0005-0000-0000-0000A9000000}"/>
    <cellStyle name="Style 44 4 2" xfId="130" xr:uid="{00000000-0005-0000-0000-0000AA000000}"/>
    <cellStyle name="Style 44 4 2 2" xfId="131" xr:uid="{00000000-0005-0000-0000-0000AB000000}"/>
    <cellStyle name="Style 44 4 3" xfId="132" xr:uid="{00000000-0005-0000-0000-0000AC000000}"/>
    <cellStyle name="Style 44 4 3 2" xfId="133" xr:uid="{00000000-0005-0000-0000-0000AD000000}"/>
    <cellStyle name="Style 44 4 4" xfId="134" xr:uid="{00000000-0005-0000-0000-0000AE000000}"/>
    <cellStyle name="Style 44 4 5" xfId="135" xr:uid="{00000000-0005-0000-0000-0000AF000000}"/>
    <cellStyle name="Style 44 4 5 2" xfId="136" xr:uid="{00000000-0005-0000-0000-0000B0000000}"/>
    <cellStyle name="Style 44 4 6" xfId="137" xr:uid="{00000000-0005-0000-0000-0000B1000000}"/>
    <cellStyle name="Style 44 4 6 2" xfId="138" xr:uid="{00000000-0005-0000-0000-0000B2000000}"/>
    <cellStyle name="Style 44 5" xfId="139" xr:uid="{00000000-0005-0000-0000-0000B3000000}"/>
    <cellStyle name="Style 44 5 2" xfId="140" xr:uid="{00000000-0005-0000-0000-0000B4000000}"/>
    <cellStyle name="Style 44 6" xfId="141" xr:uid="{00000000-0005-0000-0000-0000B5000000}"/>
    <cellStyle name="Style 44 6 2" xfId="142" xr:uid="{00000000-0005-0000-0000-0000B6000000}"/>
    <cellStyle name="Style 44 7" xfId="143" xr:uid="{00000000-0005-0000-0000-0000B7000000}"/>
    <cellStyle name="Style 44 8" xfId="144" xr:uid="{00000000-0005-0000-0000-0000B8000000}"/>
    <cellStyle name="Style 44 8 2" xfId="145" xr:uid="{00000000-0005-0000-0000-0000B9000000}"/>
    <cellStyle name="Style 44 9" xfId="146" xr:uid="{00000000-0005-0000-0000-0000BA000000}"/>
    <cellStyle name="Style 44 9 2" xfId="147" xr:uid="{00000000-0005-0000-0000-0000BB000000}"/>
    <cellStyle name="Style 66" xfId="148" xr:uid="{00000000-0005-0000-0000-0000BC000000}"/>
    <cellStyle name="Style 69" xfId="149" xr:uid="{00000000-0005-0000-0000-0000BD000000}"/>
    <cellStyle name="Style 69 10" xfId="150" xr:uid="{00000000-0005-0000-0000-0000BE000000}"/>
    <cellStyle name="Style 69 10 2" xfId="151" xr:uid="{00000000-0005-0000-0000-0000BF000000}"/>
    <cellStyle name="Style 69 2" xfId="152" xr:uid="{00000000-0005-0000-0000-0000C0000000}"/>
    <cellStyle name="Style 69 2 2" xfId="153" xr:uid="{00000000-0005-0000-0000-0000C1000000}"/>
    <cellStyle name="Style 69 2 2 2" xfId="154" xr:uid="{00000000-0005-0000-0000-0000C2000000}"/>
    <cellStyle name="Style 69 2 2 2 2" xfId="155" xr:uid="{00000000-0005-0000-0000-0000C3000000}"/>
    <cellStyle name="Style 69 2 2 3" xfId="156" xr:uid="{00000000-0005-0000-0000-0000C4000000}"/>
    <cellStyle name="Style 69 2 2 3 2" xfId="157" xr:uid="{00000000-0005-0000-0000-0000C5000000}"/>
    <cellStyle name="Style 69 2 2 4" xfId="158" xr:uid="{00000000-0005-0000-0000-0000C6000000}"/>
    <cellStyle name="Style 69 2 2 5" xfId="159" xr:uid="{00000000-0005-0000-0000-0000C7000000}"/>
    <cellStyle name="Style 69 2 2 5 2" xfId="160" xr:uid="{00000000-0005-0000-0000-0000C8000000}"/>
    <cellStyle name="Style 69 2 2 6" xfId="161" xr:uid="{00000000-0005-0000-0000-0000C9000000}"/>
    <cellStyle name="Style 69 2 2 6 2" xfId="162" xr:uid="{00000000-0005-0000-0000-0000CA000000}"/>
    <cellStyle name="Style 69 2 3" xfId="163" xr:uid="{00000000-0005-0000-0000-0000CB000000}"/>
    <cellStyle name="Style 69 2 3 2" xfId="164" xr:uid="{00000000-0005-0000-0000-0000CC000000}"/>
    <cellStyle name="Style 69 2 3 2 2" xfId="165" xr:uid="{00000000-0005-0000-0000-0000CD000000}"/>
    <cellStyle name="Style 69 2 3 3" xfId="166" xr:uid="{00000000-0005-0000-0000-0000CE000000}"/>
    <cellStyle name="Style 69 2 3 3 2" xfId="167" xr:uid="{00000000-0005-0000-0000-0000CF000000}"/>
    <cellStyle name="Style 69 2 3 4" xfId="168" xr:uid="{00000000-0005-0000-0000-0000D0000000}"/>
    <cellStyle name="Style 69 2 3 5" xfId="169" xr:uid="{00000000-0005-0000-0000-0000D1000000}"/>
    <cellStyle name="Style 69 2 3 5 2" xfId="170" xr:uid="{00000000-0005-0000-0000-0000D2000000}"/>
    <cellStyle name="Style 69 2 3 6" xfId="171" xr:uid="{00000000-0005-0000-0000-0000D3000000}"/>
    <cellStyle name="Style 69 2 3 6 2" xfId="172" xr:uid="{00000000-0005-0000-0000-0000D4000000}"/>
    <cellStyle name="Style 69 2 4" xfId="173" xr:uid="{00000000-0005-0000-0000-0000D5000000}"/>
    <cellStyle name="Style 69 2 4 2" xfId="174" xr:uid="{00000000-0005-0000-0000-0000D6000000}"/>
    <cellStyle name="Style 69 2 4 2 2" xfId="175" xr:uid="{00000000-0005-0000-0000-0000D7000000}"/>
    <cellStyle name="Style 69 2 4 3" xfId="176" xr:uid="{00000000-0005-0000-0000-0000D8000000}"/>
    <cellStyle name="Style 69 2 4 3 2" xfId="177" xr:uid="{00000000-0005-0000-0000-0000D9000000}"/>
    <cellStyle name="Style 69 2 4 4" xfId="178" xr:uid="{00000000-0005-0000-0000-0000DA000000}"/>
    <cellStyle name="Style 69 2 4 5" xfId="179" xr:uid="{00000000-0005-0000-0000-0000DB000000}"/>
    <cellStyle name="Style 69 2 4 5 2" xfId="180" xr:uid="{00000000-0005-0000-0000-0000DC000000}"/>
    <cellStyle name="Style 69 2 4 6" xfId="181" xr:uid="{00000000-0005-0000-0000-0000DD000000}"/>
    <cellStyle name="Style 69 2 4 6 2" xfId="182" xr:uid="{00000000-0005-0000-0000-0000DE000000}"/>
    <cellStyle name="Style 69 2 5" xfId="183" xr:uid="{00000000-0005-0000-0000-0000DF000000}"/>
    <cellStyle name="Style 69 2 5 2" xfId="184" xr:uid="{00000000-0005-0000-0000-0000E0000000}"/>
    <cellStyle name="Style 69 2 6" xfId="185" xr:uid="{00000000-0005-0000-0000-0000E1000000}"/>
    <cellStyle name="Style 69 2 6 2" xfId="186" xr:uid="{00000000-0005-0000-0000-0000E2000000}"/>
    <cellStyle name="Style 69 2 7" xfId="187" xr:uid="{00000000-0005-0000-0000-0000E3000000}"/>
    <cellStyle name="Style 69 2 8" xfId="188" xr:uid="{00000000-0005-0000-0000-0000E4000000}"/>
    <cellStyle name="Style 69 2 8 2" xfId="189" xr:uid="{00000000-0005-0000-0000-0000E5000000}"/>
    <cellStyle name="Style 69 2 9" xfId="190" xr:uid="{00000000-0005-0000-0000-0000E6000000}"/>
    <cellStyle name="Style 69 2 9 2" xfId="191" xr:uid="{00000000-0005-0000-0000-0000E7000000}"/>
    <cellStyle name="Style 69 3" xfId="192" xr:uid="{00000000-0005-0000-0000-0000E8000000}"/>
    <cellStyle name="Style 69 3 2" xfId="193" xr:uid="{00000000-0005-0000-0000-0000E9000000}"/>
    <cellStyle name="Style 69 3 2 2" xfId="194" xr:uid="{00000000-0005-0000-0000-0000EA000000}"/>
    <cellStyle name="Style 69 3 3" xfId="195" xr:uid="{00000000-0005-0000-0000-0000EB000000}"/>
    <cellStyle name="Style 69 3 3 2" xfId="196" xr:uid="{00000000-0005-0000-0000-0000EC000000}"/>
    <cellStyle name="Style 69 3 4" xfId="197" xr:uid="{00000000-0005-0000-0000-0000ED000000}"/>
    <cellStyle name="Style 69 3 5" xfId="198" xr:uid="{00000000-0005-0000-0000-0000EE000000}"/>
    <cellStyle name="Style 69 3 5 2" xfId="199" xr:uid="{00000000-0005-0000-0000-0000EF000000}"/>
    <cellStyle name="Style 69 3 6" xfId="200" xr:uid="{00000000-0005-0000-0000-0000F0000000}"/>
    <cellStyle name="Style 69 3 6 2" xfId="201" xr:uid="{00000000-0005-0000-0000-0000F1000000}"/>
    <cellStyle name="Style 69 4" xfId="202" xr:uid="{00000000-0005-0000-0000-0000F2000000}"/>
    <cellStyle name="Style 69 4 2" xfId="203" xr:uid="{00000000-0005-0000-0000-0000F3000000}"/>
    <cellStyle name="Style 69 4 2 2" xfId="204" xr:uid="{00000000-0005-0000-0000-0000F4000000}"/>
    <cellStyle name="Style 69 4 3" xfId="205" xr:uid="{00000000-0005-0000-0000-0000F5000000}"/>
    <cellStyle name="Style 69 4 3 2" xfId="206" xr:uid="{00000000-0005-0000-0000-0000F6000000}"/>
    <cellStyle name="Style 69 4 4" xfId="207" xr:uid="{00000000-0005-0000-0000-0000F7000000}"/>
    <cellStyle name="Style 69 4 5" xfId="208" xr:uid="{00000000-0005-0000-0000-0000F8000000}"/>
    <cellStyle name="Style 69 4 5 2" xfId="209" xr:uid="{00000000-0005-0000-0000-0000F9000000}"/>
    <cellStyle name="Style 69 4 6" xfId="210" xr:uid="{00000000-0005-0000-0000-0000FA000000}"/>
    <cellStyle name="Style 69 4 6 2" xfId="211" xr:uid="{00000000-0005-0000-0000-0000FB000000}"/>
    <cellStyle name="Style 69 5" xfId="212" xr:uid="{00000000-0005-0000-0000-0000FC000000}"/>
    <cellStyle name="Style 69 5 2" xfId="213" xr:uid="{00000000-0005-0000-0000-0000FD000000}"/>
    <cellStyle name="Style 69 5 2 2" xfId="214" xr:uid="{00000000-0005-0000-0000-0000FE000000}"/>
    <cellStyle name="Style 69 5 2 2 2" xfId="215" xr:uid="{00000000-0005-0000-0000-0000FF000000}"/>
    <cellStyle name="Style 69 5 2 3" xfId="216" xr:uid="{00000000-0005-0000-0000-000000010000}"/>
    <cellStyle name="Style 69 5 2 3 2" xfId="217" xr:uid="{00000000-0005-0000-0000-000001010000}"/>
    <cellStyle name="Style 69 5 2 4" xfId="218" xr:uid="{00000000-0005-0000-0000-000002010000}"/>
    <cellStyle name="Style 69 5 3" xfId="219" xr:uid="{00000000-0005-0000-0000-000003010000}"/>
    <cellStyle name="Style 69 5 3 2" xfId="220" xr:uid="{00000000-0005-0000-0000-000004010000}"/>
    <cellStyle name="Style 69 5 4" xfId="221" xr:uid="{00000000-0005-0000-0000-000005010000}"/>
    <cellStyle name="Style 69 5 5" xfId="222" xr:uid="{00000000-0005-0000-0000-000006010000}"/>
    <cellStyle name="Style 69 5 5 2" xfId="223" xr:uid="{00000000-0005-0000-0000-000007010000}"/>
    <cellStyle name="Style 69 5 6" xfId="224" xr:uid="{00000000-0005-0000-0000-000008010000}"/>
    <cellStyle name="Style 69 5 6 2" xfId="225" xr:uid="{00000000-0005-0000-0000-000009010000}"/>
    <cellStyle name="Style 69 6" xfId="226" xr:uid="{00000000-0005-0000-0000-00000A010000}"/>
    <cellStyle name="Style 69 6 2" xfId="227" xr:uid="{00000000-0005-0000-0000-00000B010000}"/>
    <cellStyle name="Style 69 7" xfId="228" xr:uid="{00000000-0005-0000-0000-00000C010000}"/>
    <cellStyle name="Style 69 7 2" xfId="229" xr:uid="{00000000-0005-0000-0000-00000D010000}"/>
    <cellStyle name="Style 69 8" xfId="230" xr:uid="{00000000-0005-0000-0000-00000E010000}"/>
    <cellStyle name="Style 69 9" xfId="231" xr:uid="{00000000-0005-0000-0000-00000F010000}"/>
    <cellStyle name="Style 69 9 2" xfId="232" xr:uid="{00000000-0005-0000-0000-000010010000}"/>
    <cellStyle name="Style 70" xfId="233" xr:uid="{00000000-0005-0000-0000-000011010000}"/>
    <cellStyle name="Style 70 2" xfId="234" xr:uid="{00000000-0005-0000-0000-000012010000}"/>
    <cellStyle name="Style 70 2 2" xfId="235" xr:uid="{00000000-0005-0000-0000-000013010000}"/>
    <cellStyle name="Style 70 2 2 2" xfId="236" xr:uid="{00000000-0005-0000-0000-000014010000}"/>
    <cellStyle name="Style 70 2 3" xfId="237" xr:uid="{00000000-0005-0000-0000-000015010000}"/>
    <cellStyle name="Style 70 2 3 2" xfId="238" xr:uid="{00000000-0005-0000-0000-000016010000}"/>
    <cellStyle name="Style 70 2 4" xfId="239" xr:uid="{00000000-0005-0000-0000-000017010000}"/>
    <cellStyle name="Style 70 2 5" xfId="240" xr:uid="{00000000-0005-0000-0000-000018010000}"/>
    <cellStyle name="Style 70 2 5 2" xfId="241" xr:uid="{00000000-0005-0000-0000-000019010000}"/>
    <cellStyle name="Style 70 2 6" xfId="242" xr:uid="{00000000-0005-0000-0000-00001A010000}"/>
    <cellStyle name="Style 70 2 6 2" xfId="243" xr:uid="{00000000-0005-0000-0000-00001B010000}"/>
    <cellStyle name="Style 70 3" xfId="244" xr:uid="{00000000-0005-0000-0000-00001C010000}"/>
    <cellStyle name="Style 70 3 2" xfId="245" xr:uid="{00000000-0005-0000-0000-00001D010000}"/>
    <cellStyle name="Style 70 3 2 2" xfId="246" xr:uid="{00000000-0005-0000-0000-00001E010000}"/>
    <cellStyle name="Style 70 3 3" xfId="247" xr:uid="{00000000-0005-0000-0000-00001F010000}"/>
    <cellStyle name="Style 70 3 3 2" xfId="248" xr:uid="{00000000-0005-0000-0000-000020010000}"/>
    <cellStyle name="Style 70 3 4" xfId="249" xr:uid="{00000000-0005-0000-0000-000021010000}"/>
    <cellStyle name="Style 70 3 5" xfId="250" xr:uid="{00000000-0005-0000-0000-000022010000}"/>
    <cellStyle name="Style 70 3 5 2" xfId="251" xr:uid="{00000000-0005-0000-0000-000023010000}"/>
    <cellStyle name="Style 70 3 6" xfId="252" xr:uid="{00000000-0005-0000-0000-000024010000}"/>
    <cellStyle name="Style 70 3 6 2" xfId="253" xr:uid="{00000000-0005-0000-0000-000025010000}"/>
    <cellStyle name="Style 70 4" xfId="254" xr:uid="{00000000-0005-0000-0000-000026010000}"/>
    <cellStyle name="Style 70 4 2" xfId="255" xr:uid="{00000000-0005-0000-0000-000027010000}"/>
    <cellStyle name="Style 70 4 2 2" xfId="256" xr:uid="{00000000-0005-0000-0000-000028010000}"/>
    <cellStyle name="Style 70 4 3" xfId="257" xr:uid="{00000000-0005-0000-0000-000029010000}"/>
    <cellStyle name="Style 70 4 3 2" xfId="258" xr:uid="{00000000-0005-0000-0000-00002A010000}"/>
    <cellStyle name="Style 70 4 4" xfId="259" xr:uid="{00000000-0005-0000-0000-00002B010000}"/>
    <cellStyle name="Style 70 4 5" xfId="260" xr:uid="{00000000-0005-0000-0000-00002C010000}"/>
    <cellStyle name="Style 70 4 5 2" xfId="261" xr:uid="{00000000-0005-0000-0000-00002D010000}"/>
    <cellStyle name="Style 70 4 6" xfId="262" xr:uid="{00000000-0005-0000-0000-00002E010000}"/>
    <cellStyle name="Style 70 4 6 2" xfId="263" xr:uid="{00000000-0005-0000-0000-00002F010000}"/>
    <cellStyle name="Style 70 5" xfId="264" xr:uid="{00000000-0005-0000-0000-000030010000}"/>
    <cellStyle name="Style 70 5 2" xfId="265" xr:uid="{00000000-0005-0000-0000-000031010000}"/>
    <cellStyle name="Style 70 6" xfId="266" xr:uid="{00000000-0005-0000-0000-000032010000}"/>
    <cellStyle name="Style 70 6 2" xfId="267" xr:uid="{00000000-0005-0000-0000-000033010000}"/>
    <cellStyle name="Style 70 7" xfId="268" xr:uid="{00000000-0005-0000-0000-000034010000}"/>
    <cellStyle name="Style 70 8" xfId="269" xr:uid="{00000000-0005-0000-0000-000035010000}"/>
    <cellStyle name="Style 70 8 2" xfId="270" xr:uid="{00000000-0005-0000-0000-000036010000}"/>
    <cellStyle name="Style 70 9" xfId="271" xr:uid="{00000000-0005-0000-0000-000037010000}"/>
    <cellStyle name="Style 70 9 2" xfId="272" xr:uid="{00000000-0005-0000-0000-000038010000}"/>
    <cellStyle name="Style 71" xfId="273" xr:uid="{00000000-0005-0000-0000-000039010000}"/>
    <cellStyle name="Style 71 2" xfId="274" xr:uid="{00000000-0005-0000-0000-00003A010000}"/>
    <cellStyle name="Style 71 2 2" xfId="275" xr:uid="{00000000-0005-0000-0000-00003B010000}"/>
    <cellStyle name="Style 71 2 2 2" xfId="276" xr:uid="{00000000-0005-0000-0000-00003C010000}"/>
    <cellStyle name="Style 71 2 3" xfId="277" xr:uid="{00000000-0005-0000-0000-00003D010000}"/>
    <cellStyle name="Style 71 2 3 2" xfId="278" xr:uid="{00000000-0005-0000-0000-00003E010000}"/>
    <cellStyle name="Style 71 2 4" xfId="279" xr:uid="{00000000-0005-0000-0000-00003F010000}"/>
    <cellStyle name="Style 71 2 5" xfId="280" xr:uid="{00000000-0005-0000-0000-000040010000}"/>
    <cellStyle name="Style 71 2 5 2" xfId="281" xr:uid="{00000000-0005-0000-0000-000041010000}"/>
    <cellStyle name="Style 71 2 6" xfId="282" xr:uid="{00000000-0005-0000-0000-000042010000}"/>
    <cellStyle name="Style 71 2 6 2" xfId="283" xr:uid="{00000000-0005-0000-0000-000043010000}"/>
    <cellStyle name="Style 71 3" xfId="284" xr:uid="{00000000-0005-0000-0000-000044010000}"/>
    <cellStyle name="Style 71 3 2" xfId="285" xr:uid="{00000000-0005-0000-0000-000045010000}"/>
    <cellStyle name="Style 71 3 2 2" xfId="286" xr:uid="{00000000-0005-0000-0000-000046010000}"/>
    <cellStyle name="Style 71 3 3" xfId="287" xr:uid="{00000000-0005-0000-0000-000047010000}"/>
    <cellStyle name="Style 71 3 3 2" xfId="288" xr:uid="{00000000-0005-0000-0000-000048010000}"/>
    <cellStyle name="Style 71 3 4" xfId="289" xr:uid="{00000000-0005-0000-0000-000049010000}"/>
    <cellStyle name="Style 71 3 5" xfId="290" xr:uid="{00000000-0005-0000-0000-00004A010000}"/>
    <cellStyle name="Style 71 3 5 2" xfId="291" xr:uid="{00000000-0005-0000-0000-00004B010000}"/>
    <cellStyle name="Style 71 3 6" xfId="292" xr:uid="{00000000-0005-0000-0000-00004C010000}"/>
    <cellStyle name="Style 71 3 6 2" xfId="293" xr:uid="{00000000-0005-0000-0000-00004D010000}"/>
    <cellStyle name="Style 71 4" xfId="294" xr:uid="{00000000-0005-0000-0000-00004E010000}"/>
    <cellStyle name="Style 71 4 2" xfId="295" xr:uid="{00000000-0005-0000-0000-00004F010000}"/>
    <cellStyle name="Style 71 4 2 2" xfId="296" xr:uid="{00000000-0005-0000-0000-000050010000}"/>
    <cellStyle name="Style 71 4 3" xfId="297" xr:uid="{00000000-0005-0000-0000-000051010000}"/>
    <cellStyle name="Style 71 4 3 2" xfId="298" xr:uid="{00000000-0005-0000-0000-000052010000}"/>
    <cellStyle name="Style 71 4 4" xfId="299" xr:uid="{00000000-0005-0000-0000-000053010000}"/>
    <cellStyle name="Style 71 4 5" xfId="300" xr:uid="{00000000-0005-0000-0000-000054010000}"/>
    <cellStyle name="Style 71 4 5 2" xfId="301" xr:uid="{00000000-0005-0000-0000-000055010000}"/>
    <cellStyle name="Style 71 4 6" xfId="302" xr:uid="{00000000-0005-0000-0000-000056010000}"/>
    <cellStyle name="Style 71 4 6 2" xfId="303" xr:uid="{00000000-0005-0000-0000-000057010000}"/>
    <cellStyle name="Style 71 5" xfId="304" xr:uid="{00000000-0005-0000-0000-000058010000}"/>
    <cellStyle name="Style 71 5 2" xfId="305" xr:uid="{00000000-0005-0000-0000-000059010000}"/>
    <cellStyle name="Style 71 6" xfId="306" xr:uid="{00000000-0005-0000-0000-00005A010000}"/>
    <cellStyle name="Style 71 6 2" xfId="307" xr:uid="{00000000-0005-0000-0000-00005B010000}"/>
    <cellStyle name="Style 71 7" xfId="308" xr:uid="{00000000-0005-0000-0000-00005C010000}"/>
    <cellStyle name="Style 71 8" xfId="309" xr:uid="{00000000-0005-0000-0000-00005D010000}"/>
    <cellStyle name="Style 71 8 2" xfId="310" xr:uid="{00000000-0005-0000-0000-00005E010000}"/>
    <cellStyle name="Style 71 9" xfId="311" xr:uid="{00000000-0005-0000-0000-00005F010000}"/>
    <cellStyle name="Style 71 9 2" xfId="312" xr:uid="{00000000-0005-0000-0000-000060010000}"/>
    <cellStyle name="Style 72" xfId="313" xr:uid="{00000000-0005-0000-0000-000061010000}"/>
    <cellStyle name="Style 72 2" xfId="314" xr:uid="{00000000-0005-0000-0000-000062010000}"/>
    <cellStyle name="Style 72 2 2" xfId="315" xr:uid="{00000000-0005-0000-0000-000063010000}"/>
    <cellStyle name="Style 72 2 2 2" xfId="316" xr:uid="{00000000-0005-0000-0000-000064010000}"/>
    <cellStyle name="Style 72 2 3" xfId="317" xr:uid="{00000000-0005-0000-0000-000065010000}"/>
    <cellStyle name="Style 72 2 3 2" xfId="318" xr:uid="{00000000-0005-0000-0000-000066010000}"/>
    <cellStyle name="Style 72 2 4" xfId="319" xr:uid="{00000000-0005-0000-0000-000067010000}"/>
    <cellStyle name="Style 72 2 5" xfId="320" xr:uid="{00000000-0005-0000-0000-000068010000}"/>
    <cellStyle name="Style 72 2 5 2" xfId="321" xr:uid="{00000000-0005-0000-0000-000069010000}"/>
    <cellStyle name="Style 72 2 6" xfId="322" xr:uid="{00000000-0005-0000-0000-00006A010000}"/>
    <cellStyle name="Style 72 2 6 2" xfId="323" xr:uid="{00000000-0005-0000-0000-00006B010000}"/>
    <cellStyle name="Style 72 3" xfId="324" xr:uid="{00000000-0005-0000-0000-00006C010000}"/>
    <cellStyle name="Style 72 3 2" xfId="325" xr:uid="{00000000-0005-0000-0000-00006D010000}"/>
    <cellStyle name="Style 72 3 2 2" xfId="326" xr:uid="{00000000-0005-0000-0000-00006E010000}"/>
    <cellStyle name="Style 72 3 3" xfId="327" xr:uid="{00000000-0005-0000-0000-00006F010000}"/>
    <cellStyle name="Style 72 3 3 2" xfId="328" xr:uid="{00000000-0005-0000-0000-000070010000}"/>
    <cellStyle name="Style 72 3 4" xfId="329" xr:uid="{00000000-0005-0000-0000-000071010000}"/>
    <cellStyle name="Style 72 3 5" xfId="330" xr:uid="{00000000-0005-0000-0000-000072010000}"/>
    <cellStyle name="Style 72 3 5 2" xfId="331" xr:uid="{00000000-0005-0000-0000-000073010000}"/>
    <cellStyle name="Style 72 3 6" xfId="332" xr:uid="{00000000-0005-0000-0000-000074010000}"/>
    <cellStyle name="Style 72 3 6 2" xfId="333" xr:uid="{00000000-0005-0000-0000-000075010000}"/>
    <cellStyle name="Style 72 4" xfId="334" xr:uid="{00000000-0005-0000-0000-000076010000}"/>
    <cellStyle name="Style 72 4 2" xfId="335" xr:uid="{00000000-0005-0000-0000-000077010000}"/>
    <cellStyle name="Style 72 4 2 2" xfId="336" xr:uid="{00000000-0005-0000-0000-000078010000}"/>
    <cellStyle name="Style 72 4 3" xfId="337" xr:uid="{00000000-0005-0000-0000-000079010000}"/>
    <cellStyle name="Style 72 4 3 2" xfId="338" xr:uid="{00000000-0005-0000-0000-00007A010000}"/>
    <cellStyle name="Style 72 4 4" xfId="339" xr:uid="{00000000-0005-0000-0000-00007B010000}"/>
    <cellStyle name="Style 72 4 5" xfId="340" xr:uid="{00000000-0005-0000-0000-00007C010000}"/>
    <cellStyle name="Style 72 4 5 2" xfId="341" xr:uid="{00000000-0005-0000-0000-00007D010000}"/>
    <cellStyle name="Style 72 4 6" xfId="342" xr:uid="{00000000-0005-0000-0000-00007E010000}"/>
    <cellStyle name="Style 72 4 6 2" xfId="343" xr:uid="{00000000-0005-0000-0000-00007F010000}"/>
    <cellStyle name="Style 72 5" xfId="344" xr:uid="{00000000-0005-0000-0000-000080010000}"/>
    <cellStyle name="Style 72 5 2" xfId="345" xr:uid="{00000000-0005-0000-0000-000081010000}"/>
    <cellStyle name="Style 72 6" xfId="346" xr:uid="{00000000-0005-0000-0000-000082010000}"/>
    <cellStyle name="Style 72 6 2" xfId="347" xr:uid="{00000000-0005-0000-0000-000083010000}"/>
    <cellStyle name="Style 72 7" xfId="348" xr:uid="{00000000-0005-0000-0000-000084010000}"/>
    <cellStyle name="Style 72 8" xfId="349" xr:uid="{00000000-0005-0000-0000-000085010000}"/>
    <cellStyle name="Style 72 8 2" xfId="350" xr:uid="{00000000-0005-0000-0000-000086010000}"/>
    <cellStyle name="Style 72 9" xfId="351" xr:uid="{00000000-0005-0000-0000-000087010000}"/>
    <cellStyle name="Style 72 9 2" xfId="352" xr:uid="{00000000-0005-0000-0000-000088010000}"/>
    <cellStyle name="Style 73" xfId="353" xr:uid="{00000000-0005-0000-0000-000089010000}"/>
    <cellStyle name="Style 73 2" xfId="354" xr:uid="{00000000-0005-0000-0000-00008A010000}"/>
    <cellStyle name="Style 73 2 2" xfId="355" xr:uid="{00000000-0005-0000-0000-00008B010000}"/>
    <cellStyle name="Style 73 2 2 2" xfId="356" xr:uid="{00000000-0005-0000-0000-00008C010000}"/>
    <cellStyle name="Style 73 2 3" xfId="357" xr:uid="{00000000-0005-0000-0000-00008D010000}"/>
    <cellStyle name="Style 73 2 3 2" xfId="358" xr:uid="{00000000-0005-0000-0000-00008E010000}"/>
    <cellStyle name="Style 73 2 4" xfId="359" xr:uid="{00000000-0005-0000-0000-00008F010000}"/>
    <cellStyle name="Style 73 2 5" xfId="360" xr:uid="{00000000-0005-0000-0000-000090010000}"/>
    <cellStyle name="Style 73 2 5 2" xfId="361" xr:uid="{00000000-0005-0000-0000-000091010000}"/>
    <cellStyle name="Style 73 2 6" xfId="362" xr:uid="{00000000-0005-0000-0000-000092010000}"/>
    <cellStyle name="Style 73 2 6 2" xfId="363" xr:uid="{00000000-0005-0000-0000-000093010000}"/>
    <cellStyle name="Style 73 3" xfId="364" xr:uid="{00000000-0005-0000-0000-000094010000}"/>
    <cellStyle name="Style 73 3 2" xfId="365" xr:uid="{00000000-0005-0000-0000-000095010000}"/>
    <cellStyle name="Style 73 3 2 2" xfId="366" xr:uid="{00000000-0005-0000-0000-000096010000}"/>
    <cellStyle name="Style 73 3 3" xfId="367" xr:uid="{00000000-0005-0000-0000-000097010000}"/>
    <cellStyle name="Style 73 3 3 2" xfId="368" xr:uid="{00000000-0005-0000-0000-000098010000}"/>
    <cellStyle name="Style 73 3 4" xfId="369" xr:uid="{00000000-0005-0000-0000-000099010000}"/>
    <cellStyle name="Style 73 3 5" xfId="370" xr:uid="{00000000-0005-0000-0000-00009A010000}"/>
    <cellStyle name="Style 73 3 5 2" xfId="371" xr:uid="{00000000-0005-0000-0000-00009B010000}"/>
    <cellStyle name="Style 73 3 6" xfId="372" xr:uid="{00000000-0005-0000-0000-00009C010000}"/>
    <cellStyle name="Style 73 3 6 2" xfId="373" xr:uid="{00000000-0005-0000-0000-00009D010000}"/>
    <cellStyle name="Style 73 4" xfId="374" xr:uid="{00000000-0005-0000-0000-00009E010000}"/>
    <cellStyle name="Style 73 4 2" xfId="375" xr:uid="{00000000-0005-0000-0000-00009F010000}"/>
    <cellStyle name="Style 73 4 2 2" xfId="376" xr:uid="{00000000-0005-0000-0000-0000A0010000}"/>
    <cellStyle name="Style 73 4 3" xfId="377" xr:uid="{00000000-0005-0000-0000-0000A1010000}"/>
    <cellStyle name="Style 73 4 3 2" xfId="378" xr:uid="{00000000-0005-0000-0000-0000A2010000}"/>
    <cellStyle name="Style 73 4 4" xfId="379" xr:uid="{00000000-0005-0000-0000-0000A3010000}"/>
    <cellStyle name="Style 73 4 5" xfId="380" xr:uid="{00000000-0005-0000-0000-0000A4010000}"/>
    <cellStyle name="Style 73 4 5 2" xfId="381" xr:uid="{00000000-0005-0000-0000-0000A5010000}"/>
    <cellStyle name="Style 73 4 6" xfId="382" xr:uid="{00000000-0005-0000-0000-0000A6010000}"/>
    <cellStyle name="Style 73 4 6 2" xfId="383" xr:uid="{00000000-0005-0000-0000-0000A7010000}"/>
    <cellStyle name="Style 73 5" xfId="384" xr:uid="{00000000-0005-0000-0000-0000A8010000}"/>
    <cellStyle name="Style 73 5 2" xfId="385" xr:uid="{00000000-0005-0000-0000-0000A9010000}"/>
    <cellStyle name="Style 73 6" xfId="386" xr:uid="{00000000-0005-0000-0000-0000AA010000}"/>
    <cellStyle name="Style 73 6 2" xfId="387" xr:uid="{00000000-0005-0000-0000-0000AB010000}"/>
    <cellStyle name="Style 73 7" xfId="388" xr:uid="{00000000-0005-0000-0000-0000AC010000}"/>
    <cellStyle name="Style 73 8" xfId="389" xr:uid="{00000000-0005-0000-0000-0000AD010000}"/>
    <cellStyle name="Style 73 8 2" xfId="390" xr:uid="{00000000-0005-0000-0000-0000AE010000}"/>
    <cellStyle name="Style 73 9" xfId="391" xr:uid="{00000000-0005-0000-0000-0000AF010000}"/>
    <cellStyle name="Style 73 9 2" xfId="392" xr:uid="{00000000-0005-0000-0000-0000B0010000}"/>
    <cellStyle name="Style 74" xfId="393" xr:uid="{00000000-0005-0000-0000-0000B1010000}"/>
    <cellStyle name="Style 74 2" xfId="394" xr:uid="{00000000-0005-0000-0000-0000B2010000}"/>
    <cellStyle name="Style 74 2 2" xfId="395" xr:uid="{00000000-0005-0000-0000-0000B3010000}"/>
    <cellStyle name="Style 74 2 2 2" xfId="396" xr:uid="{00000000-0005-0000-0000-0000B4010000}"/>
    <cellStyle name="Style 74 2 3" xfId="397" xr:uid="{00000000-0005-0000-0000-0000B5010000}"/>
    <cellStyle name="Style 74 2 3 2" xfId="398" xr:uid="{00000000-0005-0000-0000-0000B6010000}"/>
    <cellStyle name="Style 74 2 4" xfId="399" xr:uid="{00000000-0005-0000-0000-0000B7010000}"/>
    <cellStyle name="Style 74 2 5" xfId="400" xr:uid="{00000000-0005-0000-0000-0000B8010000}"/>
    <cellStyle name="Style 74 2 5 2" xfId="401" xr:uid="{00000000-0005-0000-0000-0000B9010000}"/>
    <cellStyle name="Style 74 2 6" xfId="402" xr:uid="{00000000-0005-0000-0000-0000BA010000}"/>
    <cellStyle name="Style 74 2 6 2" xfId="403" xr:uid="{00000000-0005-0000-0000-0000BB010000}"/>
    <cellStyle name="Style 74 3" xfId="404" xr:uid="{00000000-0005-0000-0000-0000BC010000}"/>
    <cellStyle name="Style 74 3 2" xfId="405" xr:uid="{00000000-0005-0000-0000-0000BD010000}"/>
    <cellStyle name="Style 74 3 2 2" xfId="406" xr:uid="{00000000-0005-0000-0000-0000BE010000}"/>
    <cellStyle name="Style 74 3 3" xfId="407" xr:uid="{00000000-0005-0000-0000-0000BF010000}"/>
    <cellStyle name="Style 74 3 3 2" xfId="408" xr:uid="{00000000-0005-0000-0000-0000C0010000}"/>
    <cellStyle name="Style 74 3 4" xfId="409" xr:uid="{00000000-0005-0000-0000-0000C1010000}"/>
    <cellStyle name="Style 74 3 5" xfId="410" xr:uid="{00000000-0005-0000-0000-0000C2010000}"/>
    <cellStyle name="Style 74 3 5 2" xfId="411" xr:uid="{00000000-0005-0000-0000-0000C3010000}"/>
    <cellStyle name="Style 74 3 6" xfId="412" xr:uid="{00000000-0005-0000-0000-0000C4010000}"/>
    <cellStyle name="Style 74 3 6 2" xfId="413" xr:uid="{00000000-0005-0000-0000-0000C5010000}"/>
    <cellStyle name="Style 74 4" xfId="414" xr:uid="{00000000-0005-0000-0000-0000C6010000}"/>
    <cellStyle name="Style 74 4 2" xfId="415" xr:uid="{00000000-0005-0000-0000-0000C7010000}"/>
    <cellStyle name="Style 74 4 2 2" xfId="416" xr:uid="{00000000-0005-0000-0000-0000C8010000}"/>
    <cellStyle name="Style 74 4 3" xfId="417" xr:uid="{00000000-0005-0000-0000-0000C9010000}"/>
    <cellStyle name="Style 74 4 3 2" xfId="418" xr:uid="{00000000-0005-0000-0000-0000CA010000}"/>
    <cellStyle name="Style 74 4 4" xfId="419" xr:uid="{00000000-0005-0000-0000-0000CB010000}"/>
    <cellStyle name="Style 74 4 5" xfId="420" xr:uid="{00000000-0005-0000-0000-0000CC010000}"/>
    <cellStyle name="Style 74 4 5 2" xfId="421" xr:uid="{00000000-0005-0000-0000-0000CD010000}"/>
    <cellStyle name="Style 74 4 6" xfId="422" xr:uid="{00000000-0005-0000-0000-0000CE010000}"/>
    <cellStyle name="Style 74 4 6 2" xfId="423" xr:uid="{00000000-0005-0000-0000-0000CF010000}"/>
    <cellStyle name="Style 74 5" xfId="424" xr:uid="{00000000-0005-0000-0000-0000D0010000}"/>
    <cellStyle name="Style 74 5 2" xfId="425" xr:uid="{00000000-0005-0000-0000-0000D1010000}"/>
    <cellStyle name="Style 74 6" xfId="426" xr:uid="{00000000-0005-0000-0000-0000D2010000}"/>
    <cellStyle name="Style 74 6 2" xfId="427" xr:uid="{00000000-0005-0000-0000-0000D3010000}"/>
    <cellStyle name="Style 74 7" xfId="428" xr:uid="{00000000-0005-0000-0000-0000D4010000}"/>
    <cellStyle name="Style 74 8" xfId="429" xr:uid="{00000000-0005-0000-0000-0000D5010000}"/>
    <cellStyle name="Style 74 8 2" xfId="430" xr:uid="{00000000-0005-0000-0000-0000D6010000}"/>
    <cellStyle name="Style 74 9" xfId="431" xr:uid="{00000000-0005-0000-0000-0000D7010000}"/>
    <cellStyle name="Style 74 9 2" xfId="432" xr:uid="{00000000-0005-0000-0000-0000D8010000}"/>
    <cellStyle name="Style 75" xfId="433" xr:uid="{00000000-0005-0000-0000-0000D9010000}"/>
    <cellStyle name="Style 75 2" xfId="434" xr:uid="{00000000-0005-0000-0000-0000DA010000}"/>
    <cellStyle name="Style 75 2 2" xfId="435" xr:uid="{00000000-0005-0000-0000-0000DB010000}"/>
    <cellStyle name="Style 75 2 2 2" xfId="436" xr:uid="{00000000-0005-0000-0000-0000DC010000}"/>
    <cellStyle name="Style 75 2 3" xfId="437" xr:uid="{00000000-0005-0000-0000-0000DD010000}"/>
    <cellStyle name="Style 75 2 3 2" xfId="438" xr:uid="{00000000-0005-0000-0000-0000DE010000}"/>
    <cellStyle name="Style 75 2 4" xfId="439" xr:uid="{00000000-0005-0000-0000-0000DF010000}"/>
    <cellStyle name="Style 75 2 5" xfId="440" xr:uid="{00000000-0005-0000-0000-0000E0010000}"/>
    <cellStyle name="Style 75 2 5 2" xfId="441" xr:uid="{00000000-0005-0000-0000-0000E1010000}"/>
    <cellStyle name="Style 75 2 6" xfId="442" xr:uid="{00000000-0005-0000-0000-0000E2010000}"/>
    <cellStyle name="Style 75 2 6 2" xfId="443" xr:uid="{00000000-0005-0000-0000-0000E3010000}"/>
    <cellStyle name="Style 75 3" xfId="444" xr:uid="{00000000-0005-0000-0000-0000E4010000}"/>
    <cellStyle name="Style 75 3 2" xfId="445" xr:uid="{00000000-0005-0000-0000-0000E5010000}"/>
    <cellStyle name="Style 75 3 2 2" xfId="446" xr:uid="{00000000-0005-0000-0000-0000E6010000}"/>
    <cellStyle name="Style 75 3 3" xfId="447" xr:uid="{00000000-0005-0000-0000-0000E7010000}"/>
    <cellStyle name="Style 75 3 3 2" xfId="448" xr:uid="{00000000-0005-0000-0000-0000E8010000}"/>
    <cellStyle name="Style 75 3 4" xfId="449" xr:uid="{00000000-0005-0000-0000-0000E9010000}"/>
    <cellStyle name="Style 75 3 5" xfId="450" xr:uid="{00000000-0005-0000-0000-0000EA010000}"/>
    <cellStyle name="Style 75 3 5 2" xfId="451" xr:uid="{00000000-0005-0000-0000-0000EB010000}"/>
    <cellStyle name="Style 75 3 6" xfId="452" xr:uid="{00000000-0005-0000-0000-0000EC010000}"/>
    <cellStyle name="Style 75 3 6 2" xfId="453" xr:uid="{00000000-0005-0000-0000-0000ED010000}"/>
    <cellStyle name="Style 75 4" xfId="454" xr:uid="{00000000-0005-0000-0000-0000EE010000}"/>
    <cellStyle name="Style 75 4 2" xfId="455" xr:uid="{00000000-0005-0000-0000-0000EF010000}"/>
    <cellStyle name="Style 75 4 2 2" xfId="456" xr:uid="{00000000-0005-0000-0000-0000F0010000}"/>
    <cellStyle name="Style 75 4 3" xfId="457" xr:uid="{00000000-0005-0000-0000-0000F1010000}"/>
    <cellStyle name="Style 75 4 3 2" xfId="458" xr:uid="{00000000-0005-0000-0000-0000F2010000}"/>
    <cellStyle name="Style 75 4 4" xfId="459" xr:uid="{00000000-0005-0000-0000-0000F3010000}"/>
    <cellStyle name="Style 75 4 5" xfId="460" xr:uid="{00000000-0005-0000-0000-0000F4010000}"/>
    <cellStyle name="Style 75 4 5 2" xfId="461" xr:uid="{00000000-0005-0000-0000-0000F5010000}"/>
    <cellStyle name="Style 75 4 6" xfId="462" xr:uid="{00000000-0005-0000-0000-0000F6010000}"/>
    <cellStyle name="Style 75 4 6 2" xfId="463" xr:uid="{00000000-0005-0000-0000-0000F7010000}"/>
    <cellStyle name="Style 75 5" xfId="464" xr:uid="{00000000-0005-0000-0000-0000F8010000}"/>
    <cellStyle name="Style 75 5 2" xfId="465" xr:uid="{00000000-0005-0000-0000-0000F9010000}"/>
    <cellStyle name="Style 75 6" xfId="466" xr:uid="{00000000-0005-0000-0000-0000FA010000}"/>
    <cellStyle name="Style 75 6 2" xfId="467" xr:uid="{00000000-0005-0000-0000-0000FB010000}"/>
    <cellStyle name="Style 75 7" xfId="468" xr:uid="{00000000-0005-0000-0000-0000FC010000}"/>
    <cellStyle name="Style 75 8" xfId="469" xr:uid="{00000000-0005-0000-0000-0000FD010000}"/>
    <cellStyle name="Style 75 8 2" xfId="470" xr:uid="{00000000-0005-0000-0000-0000FE010000}"/>
    <cellStyle name="Style 75 9" xfId="471" xr:uid="{00000000-0005-0000-0000-0000FF010000}"/>
    <cellStyle name="Style 75 9 2" xfId="472" xr:uid="{00000000-0005-0000-0000-000000020000}"/>
    <cellStyle name="Style 76" xfId="473" xr:uid="{00000000-0005-0000-0000-000001020000}"/>
    <cellStyle name="Style 76 2" xfId="474" xr:uid="{00000000-0005-0000-0000-000002020000}"/>
    <cellStyle name="Style 76 2 2" xfId="475" xr:uid="{00000000-0005-0000-0000-000003020000}"/>
    <cellStyle name="Style 76 2 2 2" xfId="476" xr:uid="{00000000-0005-0000-0000-000004020000}"/>
    <cellStyle name="Style 76 2 3" xfId="477" xr:uid="{00000000-0005-0000-0000-000005020000}"/>
    <cellStyle name="Style 76 2 3 2" xfId="478" xr:uid="{00000000-0005-0000-0000-000006020000}"/>
    <cellStyle name="Style 76 2 4" xfId="479" xr:uid="{00000000-0005-0000-0000-000007020000}"/>
    <cellStyle name="Style 76 2 5" xfId="480" xr:uid="{00000000-0005-0000-0000-000008020000}"/>
    <cellStyle name="Style 76 2 5 2" xfId="481" xr:uid="{00000000-0005-0000-0000-000009020000}"/>
    <cellStyle name="Style 76 2 6" xfId="482" xr:uid="{00000000-0005-0000-0000-00000A020000}"/>
    <cellStyle name="Style 76 2 6 2" xfId="483" xr:uid="{00000000-0005-0000-0000-00000B020000}"/>
    <cellStyle name="Style 76 3" xfId="484" xr:uid="{00000000-0005-0000-0000-00000C020000}"/>
    <cellStyle name="Style 76 3 2" xfId="485" xr:uid="{00000000-0005-0000-0000-00000D020000}"/>
    <cellStyle name="Style 76 3 2 2" xfId="486" xr:uid="{00000000-0005-0000-0000-00000E020000}"/>
    <cellStyle name="Style 76 3 3" xfId="487" xr:uid="{00000000-0005-0000-0000-00000F020000}"/>
    <cellStyle name="Style 76 3 3 2" xfId="488" xr:uid="{00000000-0005-0000-0000-000010020000}"/>
    <cellStyle name="Style 76 3 4" xfId="489" xr:uid="{00000000-0005-0000-0000-000011020000}"/>
    <cellStyle name="Style 76 3 5" xfId="490" xr:uid="{00000000-0005-0000-0000-000012020000}"/>
    <cellStyle name="Style 76 3 5 2" xfId="491" xr:uid="{00000000-0005-0000-0000-000013020000}"/>
    <cellStyle name="Style 76 3 6" xfId="492" xr:uid="{00000000-0005-0000-0000-000014020000}"/>
    <cellStyle name="Style 76 3 6 2" xfId="493" xr:uid="{00000000-0005-0000-0000-000015020000}"/>
    <cellStyle name="Style 76 4" xfId="494" xr:uid="{00000000-0005-0000-0000-000016020000}"/>
    <cellStyle name="Style 76 4 2" xfId="495" xr:uid="{00000000-0005-0000-0000-000017020000}"/>
    <cellStyle name="Style 76 4 2 2" xfId="496" xr:uid="{00000000-0005-0000-0000-000018020000}"/>
    <cellStyle name="Style 76 4 3" xfId="497" xr:uid="{00000000-0005-0000-0000-000019020000}"/>
    <cellStyle name="Style 76 4 3 2" xfId="498" xr:uid="{00000000-0005-0000-0000-00001A020000}"/>
    <cellStyle name="Style 76 4 4" xfId="499" xr:uid="{00000000-0005-0000-0000-00001B020000}"/>
    <cellStyle name="Style 76 4 5" xfId="500" xr:uid="{00000000-0005-0000-0000-00001C020000}"/>
    <cellStyle name="Style 76 4 5 2" xfId="501" xr:uid="{00000000-0005-0000-0000-00001D020000}"/>
    <cellStyle name="Style 76 4 6" xfId="502" xr:uid="{00000000-0005-0000-0000-00001E020000}"/>
    <cellStyle name="Style 76 4 6 2" xfId="503" xr:uid="{00000000-0005-0000-0000-00001F020000}"/>
    <cellStyle name="Style 76 5" xfId="504" xr:uid="{00000000-0005-0000-0000-000020020000}"/>
    <cellStyle name="Style 76 5 2" xfId="505" xr:uid="{00000000-0005-0000-0000-000021020000}"/>
    <cellStyle name="Style 76 6" xfId="506" xr:uid="{00000000-0005-0000-0000-000022020000}"/>
    <cellStyle name="Style 76 6 2" xfId="507" xr:uid="{00000000-0005-0000-0000-000023020000}"/>
    <cellStyle name="Style 76 7" xfId="508" xr:uid="{00000000-0005-0000-0000-000024020000}"/>
    <cellStyle name="Style 76 8" xfId="509" xr:uid="{00000000-0005-0000-0000-000025020000}"/>
    <cellStyle name="Style 76 8 2" xfId="510" xr:uid="{00000000-0005-0000-0000-000026020000}"/>
    <cellStyle name="Style 76 9" xfId="511" xr:uid="{00000000-0005-0000-0000-000027020000}"/>
    <cellStyle name="Style 76 9 2" xfId="512" xr:uid="{00000000-0005-0000-0000-000028020000}"/>
    <cellStyle name="Style 77" xfId="513" xr:uid="{00000000-0005-0000-0000-000029020000}"/>
    <cellStyle name="Style 77 2" xfId="514" xr:uid="{00000000-0005-0000-0000-00002A020000}"/>
    <cellStyle name="Style 77 2 2" xfId="515" xr:uid="{00000000-0005-0000-0000-00002B020000}"/>
    <cellStyle name="Style 77 2 2 2" xfId="516" xr:uid="{00000000-0005-0000-0000-00002C020000}"/>
    <cellStyle name="Style 77 2 3" xfId="517" xr:uid="{00000000-0005-0000-0000-00002D020000}"/>
    <cellStyle name="Style 77 2 3 2" xfId="518" xr:uid="{00000000-0005-0000-0000-00002E020000}"/>
    <cellStyle name="Style 77 2 4" xfId="519" xr:uid="{00000000-0005-0000-0000-00002F020000}"/>
    <cellStyle name="Style 77 2 5" xfId="520" xr:uid="{00000000-0005-0000-0000-000030020000}"/>
    <cellStyle name="Style 77 2 5 2" xfId="521" xr:uid="{00000000-0005-0000-0000-000031020000}"/>
    <cellStyle name="Style 77 2 6" xfId="522" xr:uid="{00000000-0005-0000-0000-000032020000}"/>
    <cellStyle name="Style 77 2 6 2" xfId="523" xr:uid="{00000000-0005-0000-0000-000033020000}"/>
    <cellStyle name="Style 77 3" xfId="524" xr:uid="{00000000-0005-0000-0000-000034020000}"/>
    <cellStyle name="Style 77 3 2" xfId="525" xr:uid="{00000000-0005-0000-0000-000035020000}"/>
    <cellStyle name="Style 77 3 2 2" xfId="526" xr:uid="{00000000-0005-0000-0000-000036020000}"/>
    <cellStyle name="Style 77 3 3" xfId="527" xr:uid="{00000000-0005-0000-0000-000037020000}"/>
    <cellStyle name="Style 77 3 3 2" xfId="528" xr:uid="{00000000-0005-0000-0000-000038020000}"/>
    <cellStyle name="Style 77 3 4" xfId="529" xr:uid="{00000000-0005-0000-0000-000039020000}"/>
    <cellStyle name="Style 77 3 5" xfId="530" xr:uid="{00000000-0005-0000-0000-00003A020000}"/>
    <cellStyle name="Style 77 3 5 2" xfId="531" xr:uid="{00000000-0005-0000-0000-00003B020000}"/>
    <cellStyle name="Style 77 3 6" xfId="532" xr:uid="{00000000-0005-0000-0000-00003C020000}"/>
    <cellStyle name="Style 77 3 6 2" xfId="533" xr:uid="{00000000-0005-0000-0000-00003D020000}"/>
    <cellStyle name="Style 77 4" xfId="534" xr:uid="{00000000-0005-0000-0000-00003E020000}"/>
    <cellStyle name="Style 77 4 2" xfId="535" xr:uid="{00000000-0005-0000-0000-00003F020000}"/>
    <cellStyle name="Style 77 4 2 2" xfId="536" xr:uid="{00000000-0005-0000-0000-000040020000}"/>
    <cellStyle name="Style 77 4 3" xfId="537" xr:uid="{00000000-0005-0000-0000-000041020000}"/>
    <cellStyle name="Style 77 4 3 2" xfId="538" xr:uid="{00000000-0005-0000-0000-000042020000}"/>
    <cellStyle name="Style 77 4 4" xfId="539" xr:uid="{00000000-0005-0000-0000-000043020000}"/>
    <cellStyle name="Style 77 4 5" xfId="540" xr:uid="{00000000-0005-0000-0000-000044020000}"/>
    <cellStyle name="Style 77 4 5 2" xfId="541" xr:uid="{00000000-0005-0000-0000-000045020000}"/>
    <cellStyle name="Style 77 4 6" xfId="542" xr:uid="{00000000-0005-0000-0000-000046020000}"/>
    <cellStyle name="Style 77 4 6 2" xfId="543" xr:uid="{00000000-0005-0000-0000-000047020000}"/>
    <cellStyle name="Style 77 5" xfId="544" xr:uid="{00000000-0005-0000-0000-000048020000}"/>
    <cellStyle name="Style 77 5 2" xfId="545" xr:uid="{00000000-0005-0000-0000-000049020000}"/>
    <cellStyle name="Style 77 6" xfId="546" xr:uid="{00000000-0005-0000-0000-00004A020000}"/>
    <cellStyle name="Style 77 6 2" xfId="547" xr:uid="{00000000-0005-0000-0000-00004B020000}"/>
    <cellStyle name="Style 77 7" xfId="548" xr:uid="{00000000-0005-0000-0000-00004C020000}"/>
    <cellStyle name="Style 77 8" xfId="549" xr:uid="{00000000-0005-0000-0000-00004D020000}"/>
    <cellStyle name="Style 77 8 2" xfId="550" xr:uid="{00000000-0005-0000-0000-00004E020000}"/>
    <cellStyle name="Style 77 9" xfId="551" xr:uid="{00000000-0005-0000-0000-00004F020000}"/>
    <cellStyle name="Style 77 9 2" xfId="552" xr:uid="{00000000-0005-0000-0000-000050020000}"/>
    <cellStyle name="Style 78" xfId="553" xr:uid="{00000000-0005-0000-0000-000051020000}"/>
    <cellStyle name="Style 78 2" xfId="554" xr:uid="{00000000-0005-0000-0000-000052020000}"/>
    <cellStyle name="Style 78 2 2" xfId="555" xr:uid="{00000000-0005-0000-0000-000053020000}"/>
    <cellStyle name="Style 78 2 2 2" xfId="556" xr:uid="{00000000-0005-0000-0000-000054020000}"/>
    <cellStyle name="Style 78 2 3" xfId="557" xr:uid="{00000000-0005-0000-0000-000055020000}"/>
    <cellStyle name="Style 78 2 3 2" xfId="558" xr:uid="{00000000-0005-0000-0000-000056020000}"/>
    <cellStyle name="Style 78 2 4" xfId="559" xr:uid="{00000000-0005-0000-0000-000057020000}"/>
    <cellStyle name="Style 78 2 5" xfId="560" xr:uid="{00000000-0005-0000-0000-000058020000}"/>
    <cellStyle name="Style 78 2 5 2" xfId="561" xr:uid="{00000000-0005-0000-0000-000059020000}"/>
    <cellStyle name="Style 78 2 6" xfId="562" xr:uid="{00000000-0005-0000-0000-00005A020000}"/>
    <cellStyle name="Style 78 2 6 2" xfId="563" xr:uid="{00000000-0005-0000-0000-00005B020000}"/>
    <cellStyle name="Style 78 3" xfId="564" xr:uid="{00000000-0005-0000-0000-00005C020000}"/>
    <cellStyle name="Style 78 3 2" xfId="565" xr:uid="{00000000-0005-0000-0000-00005D020000}"/>
    <cellStyle name="Style 78 3 2 2" xfId="566" xr:uid="{00000000-0005-0000-0000-00005E020000}"/>
    <cellStyle name="Style 78 3 3" xfId="567" xr:uid="{00000000-0005-0000-0000-00005F020000}"/>
    <cellStyle name="Style 78 3 3 2" xfId="568" xr:uid="{00000000-0005-0000-0000-000060020000}"/>
    <cellStyle name="Style 78 3 4" xfId="569" xr:uid="{00000000-0005-0000-0000-000061020000}"/>
    <cellStyle name="Style 78 3 5" xfId="570" xr:uid="{00000000-0005-0000-0000-000062020000}"/>
    <cellStyle name="Style 78 3 5 2" xfId="571" xr:uid="{00000000-0005-0000-0000-000063020000}"/>
    <cellStyle name="Style 78 3 6" xfId="572" xr:uid="{00000000-0005-0000-0000-000064020000}"/>
    <cellStyle name="Style 78 3 6 2" xfId="573" xr:uid="{00000000-0005-0000-0000-000065020000}"/>
    <cellStyle name="Style 78 4" xfId="574" xr:uid="{00000000-0005-0000-0000-000066020000}"/>
    <cellStyle name="Style 78 4 2" xfId="575" xr:uid="{00000000-0005-0000-0000-000067020000}"/>
    <cellStyle name="Style 78 4 2 2" xfId="576" xr:uid="{00000000-0005-0000-0000-000068020000}"/>
    <cellStyle name="Style 78 4 3" xfId="577" xr:uid="{00000000-0005-0000-0000-000069020000}"/>
    <cellStyle name="Style 78 4 3 2" xfId="578" xr:uid="{00000000-0005-0000-0000-00006A020000}"/>
    <cellStyle name="Style 78 4 4" xfId="579" xr:uid="{00000000-0005-0000-0000-00006B020000}"/>
    <cellStyle name="Style 78 4 5" xfId="580" xr:uid="{00000000-0005-0000-0000-00006C020000}"/>
    <cellStyle name="Style 78 4 5 2" xfId="581" xr:uid="{00000000-0005-0000-0000-00006D020000}"/>
    <cellStyle name="Style 78 4 6" xfId="582" xr:uid="{00000000-0005-0000-0000-00006E020000}"/>
    <cellStyle name="Style 78 4 6 2" xfId="583" xr:uid="{00000000-0005-0000-0000-00006F020000}"/>
    <cellStyle name="Style 78 5" xfId="584" xr:uid="{00000000-0005-0000-0000-000070020000}"/>
    <cellStyle name="Style 78 5 2" xfId="585" xr:uid="{00000000-0005-0000-0000-000071020000}"/>
    <cellStyle name="Style 78 6" xfId="586" xr:uid="{00000000-0005-0000-0000-000072020000}"/>
    <cellStyle name="Style 78 6 2" xfId="587" xr:uid="{00000000-0005-0000-0000-000073020000}"/>
    <cellStyle name="Style 78 7" xfId="588" xr:uid="{00000000-0005-0000-0000-000074020000}"/>
    <cellStyle name="Style 78 8" xfId="589" xr:uid="{00000000-0005-0000-0000-000075020000}"/>
    <cellStyle name="Style 78 8 2" xfId="590" xr:uid="{00000000-0005-0000-0000-000076020000}"/>
    <cellStyle name="Style 78 9" xfId="591" xr:uid="{00000000-0005-0000-0000-000077020000}"/>
    <cellStyle name="Style 78 9 2" xfId="592" xr:uid="{00000000-0005-0000-0000-000078020000}"/>
    <cellStyle name="Style 79" xfId="593" xr:uid="{00000000-0005-0000-0000-000079020000}"/>
    <cellStyle name="Style 79 2" xfId="594" xr:uid="{00000000-0005-0000-0000-00007A020000}"/>
    <cellStyle name="Style 79 2 2" xfId="595" xr:uid="{00000000-0005-0000-0000-00007B020000}"/>
    <cellStyle name="Style 79 2 2 2" xfId="596" xr:uid="{00000000-0005-0000-0000-00007C020000}"/>
    <cellStyle name="Style 79 2 3" xfId="597" xr:uid="{00000000-0005-0000-0000-00007D020000}"/>
    <cellStyle name="Style 79 2 3 2" xfId="598" xr:uid="{00000000-0005-0000-0000-00007E020000}"/>
    <cellStyle name="Style 79 2 4" xfId="599" xr:uid="{00000000-0005-0000-0000-00007F020000}"/>
    <cellStyle name="Style 79 2 5" xfId="600" xr:uid="{00000000-0005-0000-0000-000080020000}"/>
    <cellStyle name="Style 79 2 5 2" xfId="601" xr:uid="{00000000-0005-0000-0000-000081020000}"/>
    <cellStyle name="Style 79 2 6" xfId="602" xr:uid="{00000000-0005-0000-0000-000082020000}"/>
    <cellStyle name="Style 79 2 6 2" xfId="603" xr:uid="{00000000-0005-0000-0000-000083020000}"/>
    <cellStyle name="Style 79 3" xfId="604" xr:uid="{00000000-0005-0000-0000-000084020000}"/>
    <cellStyle name="Style 79 3 2" xfId="605" xr:uid="{00000000-0005-0000-0000-000085020000}"/>
    <cellStyle name="Style 79 3 2 2" xfId="606" xr:uid="{00000000-0005-0000-0000-000086020000}"/>
    <cellStyle name="Style 79 3 3" xfId="607" xr:uid="{00000000-0005-0000-0000-000087020000}"/>
    <cellStyle name="Style 79 3 3 2" xfId="608" xr:uid="{00000000-0005-0000-0000-000088020000}"/>
    <cellStyle name="Style 79 3 4" xfId="609" xr:uid="{00000000-0005-0000-0000-000089020000}"/>
    <cellStyle name="Style 79 3 5" xfId="610" xr:uid="{00000000-0005-0000-0000-00008A020000}"/>
    <cellStyle name="Style 79 3 5 2" xfId="611" xr:uid="{00000000-0005-0000-0000-00008B020000}"/>
    <cellStyle name="Style 79 3 6" xfId="612" xr:uid="{00000000-0005-0000-0000-00008C020000}"/>
    <cellStyle name="Style 79 3 6 2" xfId="613" xr:uid="{00000000-0005-0000-0000-00008D020000}"/>
    <cellStyle name="Style 79 4" xfId="614" xr:uid="{00000000-0005-0000-0000-00008E020000}"/>
    <cellStyle name="Style 79 4 2" xfId="615" xr:uid="{00000000-0005-0000-0000-00008F020000}"/>
    <cellStyle name="Style 79 4 2 2" xfId="616" xr:uid="{00000000-0005-0000-0000-000090020000}"/>
    <cellStyle name="Style 79 4 3" xfId="617" xr:uid="{00000000-0005-0000-0000-000091020000}"/>
    <cellStyle name="Style 79 4 3 2" xfId="618" xr:uid="{00000000-0005-0000-0000-000092020000}"/>
    <cellStyle name="Style 79 4 4" xfId="619" xr:uid="{00000000-0005-0000-0000-000093020000}"/>
    <cellStyle name="Style 79 4 5" xfId="620" xr:uid="{00000000-0005-0000-0000-000094020000}"/>
    <cellStyle name="Style 79 4 5 2" xfId="621" xr:uid="{00000000-0005-0000-0000-000095020000}"/>
    <cellStyle name="Style 79 4 6" xfId="622" xr:uid="{00000000-0005-0000-0000-000096020000}"/>
    <cellStyle name="Style 79 4 6 2" xfId="623" xr:uid="{00000000-0005-0000-0000-000097020000}"/>
    <cellStyle name="Style 79 5" xfId="624" xr:uid="{00000000-0005-0000-0000-000098020000}"/>
    <cellStyle name="Style 79 5 2" xfId="625" xr:uid="{00000000-0005-0000-0000-000099020000}"/>
    <cellStyle name="Style 79 6" xfId="626" xr:uid="{00000000-0005-0000-0000-00009A020000}"/>
    <cellStyle name="Style 79 6 2" xfId="627" xr:uid="{00000000-0005-0000-0000-00009B020000}"/>
    <cellStyle name="Style 79 7" xfId="628" xr:uid="{00000000-0005-0000-0000-00009C020000}"/>
    <cellStyle name="Style 79 8" xfId="629" xr:uid="{00000000-0005-0000-0000-00009D020000}"/>
    <cellStyle name="Style 79 8 2" xfId="630" xr:uid="{00000000-0005-0000-0000-00009E020000}"/>
    <cellStyle name="Style 79 9" xfId="631" xr:uid="{00000000-0005-0000-0000-00009F020000}"/>
    <cellStyle name="Style 79 9 2" xfId="632" xr:uid="{00000000-0005-0000-0000-0000A0020000}"/>
    <cellStyle name="Style 80" xfId="633" xr:uid="{00000000-0005-0000-0000-0000A1020000}"/>
    <cellStyle name="Style 80 10" xfId="634" xr:uid="{00000000-0005-0000-0000-0000A2020000}"/>
    <cellStyle name="Style 80 10 2" xfId="635" xr:uid="{00000000-0005-0000-0000-0000A3020000}"/>
    <cellStyle name="Style 80 10 2 2" xfId="636" xr:uid="{00000000-0005-0000-0000-0000A4020000}"/>
    <cellStyle name="Style 80 10 3" xfId="637" xr:uid="{00000000-0005-0000-0000-0000A5020000}"/>
    <cellStyle name="Style 80 10 3 2" xfId="638" xr:uid="{00000000-0005-0000-0000-0000A6020000}"/>
    <cellStyle name="Style 80 10 4" xfId="639" xr:uid="{00000000-0005-0000-0000-0000A7020000}"/>
    <cellStyle name="Style 80 10 5" xfId="640" xr:uid="{00000000-0005-0000-0000-0000A8020000}"/>
    <cellStyle name="Style 80 10 5 2" xfId="641" xr:uid="{00000000-0005-0000-0000-0000A9020000}"/>
    <cellStyle name="Style 80 10 6" xfId="642" xr:uid="{00000000-0005-0000-0000-0000AA020000}"/>
    <cellStyle name="Style 80 10 6 2" xfId="643" xr:uid="{00000000-0005-0000-0000-0000AB020000}"/>
    <cellStyle name="Style 80 11" xfId="644" xr:uid="{00000000-0005-0000-0000-0000AC020000}"/>
    <cellStyle name="Style 80 11 2" xfId="645" xr:uid="{00000000-0005-0000-0000-0000AD020000}"/>
    <cellStyle name="Style 80 11 2 2" xfId="646" xr:uid="{00000000-0005-0000-0000-0000AE020000}"/>
    <cellStyle name="Style 80 11 3" xfId="647" xr:uid="{00000000-0005-0000-0000-0000AF020000}"/>
    <cellStyle name="Style 80 11 3 2" xfId="648" xr:uid="{00000000-0005-0000-0000-0000B0020000}"/>
    <cellStyle name="Style 80 11 4" xfId="649" xr:uid="{00000000-0005-0000-0000-0000B1020000}"/>
    <cellStyle name="Style 80 11 5" xfId="650" xr:uid="{00000000-0005-0000-0000-0000B2020000}"/>
    <cellStyle name="Style 80 11 5 2" xfId="651" xr:uid="{00000000-0005-0000-0000-0000B3020000}"/>
    <cellStyle name="Style 80 11 6" xfId="652" xr:uid="{00000000-0005-0000-0000-0000B4020000}"/>
    <cellStyle name="Style 80 11 6 2" xfId="653" xr:uid="{00000000-0005-0000-0000-0000B5020000}"/>
    <cellStyle name="Style 80 12" xfId="654" xr:uid="{00000000-0005-0000-0000-0000B6020000}"/>
    <cellStyle name="Style 80 12 2" xfId="655" xr:uid="{00000000-0005-0000-0000-0000B7020000}"/>
    <cellStyle name="Style 80 12 2 2" xfId="656" xr:uid="{00000000-0005-0000-0000-0000B8020000}"/>
    <cellStyle name="Style 80 12 3" xfId="657" xr:uid="{00000000-0005-0000-0000-0000B9020000}"/>
    <cellStyle name="Style 80 12 3 2" xfId="658" xr:uid="{00000000-0005-0000-0000-0000BA020000}"/>
    <cellStyle name="Style 80 12 4" xfId="659" xr:uid="{00000000-0005-0000-0000-0000BB020000}"/>
    <cellStyle name="Style 80 12 5" xfId="660" xr:uid="{00000000-0005-0000-0000-0000BC020000}"/>
    <cellStyle name="Style 80 12 5 2" xfId="661" xr:uid="{00000000-0005-0000-0000-0000BD020000}"/>
    <cellStyle name="Style 80 12 6" xfId="662" xr:uid="{00000000-0005-0000-0000-0000BE020000}"/>
    <cellStyle name="Style 80 12 6 2" xfId="663" xr:uid="{00000000-0005-0000-0000-0000BF020000}"/>
    <cellStyle name="Style 80 13" xfId="664" xr:uid="{00000000-0005-0000-0000-0000C0020000}"/>
    <cellStyle name="Style 80 13 2" xfId="665" xr:uid="{00000000-0005-0000-0000-0000C1020000}"/>
    <cellStyle name="Style 80 13 2 2" xfId="666" xr:uid="{00000000-0005-0000-0000-0000C2020000}"/>
    <cellStyle name="Style 80 13 3" xfId="667" xr:uid="{00000000-0005-0000-0000-0000C3020000}"/>
    <cellStyle name="Style 80 13 3 2" xfId="668" xr:uid="{00000000-0005-0000-0000-0000C4020000}"/>
    <cellStyle name="Style 80 13 4" xfId="669" xr:uid="{00000000-0005-0000-0000-0000C5020000}"/>
    <cellStyle name="Style 80 13 5" xfId="670" xr:uid="{00000000-0005-0000-0000-0000C6020000}"/>
    <cellStyle name="Style 80 13 5 2" xfId="671" xr:uid="{00000000-0005-0000-0000-0000C7020000}"/>
    <cellStyle name="Style 80 13 6" xfId="672" xr:uid="{00000000-0005-0000-0000-0000C8020000}"/>
    <cellStyle name="Style 80 13 6 2" xfId="673" xr:uid="{00000000-0005-0000-0000-0000C9020000}"/>
    <cellStyle name="Style 80 14" xfId="674" xr:uid="{00000000-0005-0000-0000-0000CA020000}"/>
    <cellStyle name="Style 80 14 2" xfId="675" xr:uid="{00000000-0005-0000-0000-0000CB020000}"/>
    <cellStyle name="Style 80 14 2 2" xfId="676" xr:uid="{00000000-0005-0000-0000-0000CC020000}"/>
    <cellStyle name="Style 80 14 3" xfId="677" xr:uid="{00000000-0005-0000-0000-0000CD020000}"/>
    <cellStyle name="Style 80 14 3 2" xfId="678" xr:uid="{00000000-0005-0000-0000-0000CE020000}"/>
    <cellStyle name="Style 80 14 4" xfId="679" xr:uid="{00000000-0005-0000-0000-0000CF020000}"/>
    <cellStyle name="Style 80 14 5" xfId="680" xr:uid="{00000000-0005-0000-0000-0000D0020000}"/>
    <cellStyle name="Style 80 14 5 2" xfId="681" xr:uid="{00000000-0005-0000-0000-0000D1020000}"/>
    <cellStyle name="Style 80 14 6" xfId="682" xr:uid="{00000000-0005-0000-0000-0000D2020000}"/>
    <cellStyle name="Style 80 14 6 2" xfId="683" xr:uid="{00000000-0005-0000-0000-0000D3020000}"/>
    <cellStyle name="Style 80 15" xfId="684" xr:uid="{00000000-0005-0000-0000-0000D4020000}"/>
    <cellStyle name="Style 80 15 2" xfId="685" xr:uid="{00000000-0005-0000-0000-0000D5020000}"/>
    <cellStyle name="Style 80 15 2 2" xfId="686" xr:uid="{00000000-0005-0000-0000-0000D6020000}"/>
    <cellStyle name="Style 80 15 3" xfId="687" xr:uid="{00000000-0005-0000-0000-0000D7020000}"/>
    <cellStyle name="Style 80 15 3 2" xfId="688" xr:uid="{00000000-0005-0000-0000-0000D8020000}"/>
    <cellStyle name="Style 80 15 4" xfId="689" xr:uid="{00000000-0005-0000-0000-0000D9020000}"/>
    <cellStyle name="Style 80 15 5" xfId="690" xr:uid="{00000000-0005-0000-0000-0000DA020000}"/>
    <cellStyle name="Style 80 15 5 2" xfId="691" xr:uid="{00000000-0005-0000-0000-0000DB020000}"/>
    <cellStyle name="Style 80 15 6" xfId="692" xr:uid="{00000000-0005-0000-0000-0000DC020000}"/>
    <cellStyle name="Style 80 15 6 2" xfId="693" xr:uid="{00000000-0005-0000-0000-0000DD020000}"/>
    <cellStyle name="Style 80 16" xfId="694" xr:uid="{00000000-0005-0000-0000-0000DE020000}"/>
    <cellStyle name="Style 80 16 2" xfId="695" xr:uid="{00000000-0005-0000-0000-0000DF020000}"/>
    <cellStyle name="Style 80 16 2 2" xfId="696" xr:uid="{00000000-0005-0000-0000-0000E0020000}"/>
    <cellStyle name="Style 80 16 3" xfId="697" xr:uid="{00000000-0005-0000-0000-0000E1020000}"/>
    <cellStyle name="Style 80 16 3 2" xfId="698" xr:uid="{00000000-0005-0000-0000-0000E2020000}"/>
    <cellStyle name="Style 80 16 4" xfId="699" xr:uid="{00000000-0005-0000-0000-0000E3020000}"/>
    <cellStyle name="Style 80 16 5" xfId="700" xr:uid="{00000000-0005-0000-0000-0000E4020000}"/>
    <cellStyle name="Style 80 16 5 2" xfId="701" xr:uid="{00000000-0005-0000-0000-0000E5020000}"/>
    <cellStyle name="Style 80 16 6" xfId="702" xr:uid="{00000000-0005-0000-0000-0000E6020000}"/>
    <cellStyle name="Style 80 16 6 2" xfId="703" xr:uid="{00000000-0005-0000-0000-0000E7020000}"/>
    <cellStyle name="Style 80 17" xfId="704" xr:uid="{00000000-0005-0000-0000-0000E8020000}"/>
    <cellStyle name="Style 80 17 2" xfId="705" xr:uid="{00000000-0005-0000-0000-0000E9020000}"/>
    <cellStyle name="Style 80 17 2 2" xfId="706" xr:uid="{00000000-0005-0000-0000-0000EA020000}"/>
    <cellStyle name="Style 80 17 3" xfId="707" xr:uid="{00000000-0005-0000-0000-0000EB020000}"/>
    <cellStyle name="Style 80 17 3 2" xfId="708" xr:uid="{00000000-0005-0000-0000-0000EC020000}"/>
    <cellStyle name="Style 80 17 4" xfId="709" xr:uid="{00000000-0005-0000-0000-0000ED020000}"/>
    <cellStyle name="Style 80 17 5" xfId="710" xr:uid="{00000000-0005-0000-0000-0000EE020000}"/>
    <cellStyle name="Style 80 17 5 2" xfId="711" xr:uid="{00000000-0005-0000-0000-0000EF020000}"/>
    <cellStyle name="Style 80 17 6" xfId="712" xr:uid="{00000000-0005-0000-0000-0000F0020000}"/>
    <cellStyle name="Style 80 17 6 2" xfId="713" xr:uid="{00000000-0005-0000-0000-0000F1020000}"/>
    <cellStyle name="Style 80 18" xfId="714" xr:uid="{00000000-0005-0000-0000-0000F2020000}"/>
    <cellStyle name="Style 80 18 2" xfId="715" xr:uid="{00000000-0005-0000-0000-0000F3020000}"/>
    <cellStyle name="Style 80 18 2 2" xfId="716" xr:uid="{00000000-0005-0000-0000-0000F4020000}"/>
    <cellStyle name="Style 80 18 3" xfId="717" xr:uid="{00000000-0005-0000-0000-0000F5020000}"/>
    <cellStyle name="Style 80 18 3 2" xfId="718" xr:uid="{00000000-0005-0000-0000-0000F6020000}"/>
    <cellStyle name="Style 80 18 4" xfId="719" xr:uid="{00000000-0005-0000-0000-0000F7020000}"/>
    <cellStyle name="Style 80 18 5" xfId="720" xr:uid="{00000000-0005-0000-0000-0000F8020000}"/>
    <cellStyle name="Style 80 18 5 2" xfId="721" xr:uid="{00000000-0005-0000-0000-0000F9020000}"/>
    <cellStyle name="Style 80 18 6" xfId="722" xr:uid="{00000000-0005-0000-0000-0000FA020000}"/>
    <cellStyle name="Style 80 18 6 2" xfId="723" xr:uid="{00000000-0005-0000-0000-0000FB020000}"/>
    <cellStyle name="Style 80 19" xfId="724" xr:uid="{00000000-0005-0000-0000-0000FC020000}"/>
    <cellStyle name="Style 80 19 2" xfId="725" xr:uid="{00000000-0005-0000-0000-0000FD020000}"/>
    <cellStyle name="Style 80 19 2 2" xfId="726" xr:uid="{00000000-0005-0000-0000-0000FE020000}"/>
    <cellStyle name="Style 80 19 3" xfId="727" xr:uid="{00000000-0005-0000-0000-0000FF020000}"/>
    <cellStyle name="Style 80 19 3 2" xfId="728" xr:uid="{00000000-0005-0000-0000-000000030000}"/>
    <cellStyle name="Style 80 19 4" xfId="729" xr:uid="{00000000-0005-0000-0000-000001030000}"/>
    <cellStyle name="Style 80 19 5" xfId="730" xr:uid="{00000000-0005-0000-0000-000002030000}"/>
    <cellStyle name="Style 80 19 5 2" xfId="731" xr:uid="{00000000-0005-0000-0000-000003030000}"/>
    <cellStyle name="Style 80 19 6" xfId="732" xr:uid="{00000000-0005-0000-0000-000004030000}"/>
    <cellStyle name="Style 80 19 6 2" xfId="733" xr:uid="{00000000-0005-0000-0000-000005030000}"/>
    <cellStyle name="Style 80 2" xfId="734" xr:uid="{00000000-0005-0000-0000-000006030000}"/>
    <cellStyle name="Style 80 2 2" xfId="735" xr:uid="{00000000-0005-0000-0000-000007030000}"/>
    <cellStyle name="Style 80 2 2 2" xfId="736" xr:uid="{00000000-0005-0000-0000-000008030000}"/>
    <cellStyle name="Style 80 2 3" xfId="737" xr:uid="{00000000-0005-0000-0000-000009030000}"/>
    <cellStyle name="Style 80 2 3 2" xfId="738" xr:uid="{00000000-0005-0000-0000-00000A030000}"/>
    <cellStyle name="Style 80 2 4" xfId="739" xr:uid="{00000000-0005-0000-0000-00000B030000}"/>
    <cellStyle name="Style 80 2 5" xfId="740" xr:uid="{00000000-0005-0000-0000-00000C030000}"/>
    <cellStyle name="Style 80 2 5 2" xfId="741" xr:uid="{00000000-0005-0000-0000-00000D030000}"/>
    <cellStyle name="Style 80 2 6" xfId="742" xr:uid="{00000000-0005-0000-0000-00000E030000}"/>
    <cellStyle name="Style 80 2 6 2" xfId="743" xr:uid="{00000000-0005-0000-0000-00000F030000}"/>
    <cellStyle name="Style 80 20" xfId="744" xr:uid="{00000000-0005-0000-0000-000010030000}"/>
    <cellStyle name="Style 80 20 2" xfId="745" xr:uid="{00000000-0005-0000-0000-000011030000}"/>
    <cellStyle name="Style 80 20 2 2" xfId="746" xr:uid="{00000000-0005-0000-0000-000012030000}"/>
    <cellStyle name="Style 80 20 3" xfId="747" xr:uid="{00000000-0005-0000-0000-000013030000}"/>
    <cellStyle name="Style 80 20 3 2" xfId="748" xr:uid="{00000000-0005-0000-0000-000014030000}"/>
    <cellStyle name="Style 80 20 4" xfId="749" xr:uid="{00000000-0005-0000-0000-000015030000}"/>
    <cellStyle name="Style 80 20 5" xfId="750" xr:uid="{00000000-0005-0000-0000-000016030000}"/>
    <cellStyle name="Style 80 20 5 2" xfId="751" xr:uid="{00000000-0005-0000-0000-000017030000}"/>
    <cellStyle name="Style 80 20 6" xfId="752" xr:uid="{00000000-0005-0000-0000-000018030000}"/>
    <cellStyle name="Style 80 20 6 2" xfId="753" xr:uid="{00000000-0005-0000-0000-000019030000}"/>
    <cellStyle name="Style 80 21" xfId="754" xr:uid="{00000000-0005-0000-0000-00001A030000}"/>
    <cellStyle name="Style 80 21 2" xfId="755" xr:uid="{00000000-0005-0000-0000-00001B030000}"/>
    <cellStyle name="Style 80 21 2 2" xfId="756" xr:uid="{00000000-0005-0000-0000-00001C030000}"/>
    <cellStyle name="Style 80 21 3" xfId="757" xr:uid="{00000000-0005-0000-0000-00001D030000}"/>
    <cellStyle name="Style 80 21 3 2" xfId="758" xr:uid="{00000000-0005-0000-0000-00001E030000}"/>
    <cellStyle name="Style 80 21 4" xfId="759" xr:uid="{00000000-0005-0000-0000-00001F030000}"/>
    <cellStyle name="Style 80 21 5" xfId="760" xr:uid="{00000000-0005-0000-0000-000020030000}"/>
    <cellStyle name="Style 80 21 5 2" xfId="761" xr:uid="{00000000-0005-0000-0000-000021030000}"/>
    <cellStyle name="Style 80 21 6" xfId="762" xr:uid="{00000000-0005-0000-0000-000022030000}"/>
    <cellStyle name="Style 80 21 6 2" xfId="763" xr:uid="{00000000-0005-0000-0000-000023030000}"/>
    <cellStyle name="Style 80 22" xfId="764" xr:uid="{00000000-0005-0000-0000-000024030000}"/>
    <cellStyle name="Style 80 22 2" xfId="765" xr:uid="{00000000-0005-0000-0000-000025030000}"/>
    <cellStyle name="Style 80 22 2 2" xfId="766" xr:uid="{00000000-0005-0000-0000-000026030000}"/>
    <cellStyle name="Style 80 22 3" xfId="767" xr:uid="{00000000-0005-0000-0000-000027030000}"/>
    <cellStyle name="Style 80 22 3 2" xfId="768" xr:uid="{00000000-0005-0000-0000-000028030000}"/>
    <cellStyle name="Style 80 22 4" xfId="769" xr:uid="{00000000-0005-0000-0000-000029030000}"/>
    <cellStyle name="Style 80 22 5" xfId="770" xr:uid="{00000000-0005-0000-0000-00002A030000}"/>
    <cellStyle name="Style 80 22 5 2" xfId="771" xr:uid="{00000000-0005-0000-0000-00002B030000}"/>
    <cellStyle name="Style 80 22 6" xfId="772" xr:uid="{00000000-0005-0000-0000-00002C030000}"/>
    <cellStyle name="Style 80 22 6 2" xfId="773" xr:uid="{00000000-0005-0000-0000-00002D030000}"/>
    <cellStyle name="Style 80 23" xfId="774" xr:uid="{00000000-0005-0000-0000-00002E030000}"/>
    <cellStyle name="Style 80 23 2" xfId="775" xr:uid="{00000000-0005-0000-0000-00002F030000}"/>
    <cellStyle name="Style 80 23 2 2" xfId="776" xr:uid="{00000000-0005-0000-0000-000030030000}"/>
    <cellStyle name="Style 80 23 3" xfId="777" xr:uid="{00000000-0005-0000-0000-000031030000}"/>
    <cellStyle name="Style 80 23 3 2" xfId="778" xr:uid="{00000000-0005-0000-0000-000032030000}"/>
    <cellStyle name="Style 80 23 4" xfId="779" xr:uid="{00000000-0005-0000-0000-000033030000}"/>
    <cellStyle name="Style 80 23 5" xfId="780" xr:uid="{00000000-0005-0000-0000-000034030000}"/>
    <cellStyle name="Style 80 23 5 2" xfId="781" xr:uid="{00000000-0005-0000-0000-000035030000}"/>
    <cellStyle name="Style 80 23 6" xfId="782" xr:uid="{00000000-0005-0000-0000-000036030000}"/>
    <cellStyle name="Style 80 23 6 2" xfId="783" xr:uid="{00000000-0005-0000-0000-000037030000}"/>
    <cellStyle name="Style 80 24" xfId="784" xr:uid="{00000000-0005-0000-0000-000038030000}"/>
    <cellStyle name="Style 80 24 2" xfId="785" xr:uid="{00000000-0005-0000-0000-000039030000}"/>
    <cellStyle name="Style 80 24 2 2" xfId="786" xr:uid="{00000000-0005-0000-0000-00003A030000}"/>
    <cellStyle name="Style 80 24 3" xfId="787" xr:uid="{00000000-0005-0000-0000-00003B030000}"/>
    <cellStyle name="Style 80 24 3 2" xfId="788" xr:uid="{00000000-0005-0000-0000-00003C030000}"/>
    <cellStyle name="Style 80 24 4" xfId="789" xr:uid="{00000000-0005-0000-0000-00003D030000}"/>
    <cellStyle name="Style 80 24 5" xfId="790" xr:uid="{00000000-0005-0000-0000-00003E030000}"/>
    <cellStyle name="Style 80 24 5 2" xfId="791" xr:uid="{00000000-0005-0000-0000-00003F030000}"/>
    <cellStyle name="Style 80 24 6" xfId="792" xr:uid="{00000000-0005-0000-0000-000040030000}"/>
    <cellStyle name="Style 80 24 6 2" xfId="793" xr:uid="{00000000-0005-0000-0000-000041030000}"/>
    <cellStyle name="Style 80 25" xfId="794" xr:uid="{00000000-0005-0000-0000-000042030000}"/>
    <cellStyle name="Style 80 25 2" xfId="795" xr:uid="{00000000-0005-0000-0000-000043030000}"/>
    <cellStyle name="Style 80 26" xfId="796" xr:uid="{00000000-0005-0000-0000-000044030000}"/>
    <cellStyle name="Style 80 26 2" xfId="797" xr:uid="{00000000-0005-0000-0000-000045030000}"/>
    <cellStyle name="Style 80 27" xfId="798" xr:uid="{00000000-0005-0000-0000-000046030000}"/>
    <cellStyle name="Style 80 28" xfId="799" xr:uid="{00000000-0005-0000-0000-000047030000}"/>
    <cellStyle name="Style 80 28 2" xfId="800" xr:uid="{00000000-0005-0000-0000-000048030000}"/>
    <cellStyle name="Style 80 29" xfId="801" xr:uid="{00000000-0005-0000-0000-000049030000}"/>
    <cellStyle name="Style 80 29 2" xfId="802" xr:uid="{00000000-0005-0000-0000-00004A030000}"/>
    <cellStyle name="Style 80 3" xfId="803" xr:uid="{00000000-0005-0000-0000-00004B030000}"/>
    <cellStyle name="Style 80 3 2" xfId="804" xr:uid="{00000000-0005-0000-0000-00004C030000}"/>
    <cellStyle name="Style 80 3 2 2" xfId="805" xr:uid="{00000000-0005-0000-0000-00004D030000}"/>
    <cellStyle name="Style 80 3 3" xfId="806" xr:uid="{00000000-0005-0000-0000-00004E030000}"/>
    <cellStyle name="Style 80 3 3 2" xfId="807" xr:uid="{00000000-0005-0000-0000-00004F030000}"/>
    <cellStyle name="Style 80 3 4" xfId="808" xr:uid="{00000000-0005-0000-0000-000050030000}"/>
    <cellStyle name="Style 80 3 5" xfId="809" xr:uid="{00000000-0005-0000-0000-000051030000}"/>
    <cellStyle name="Style 80 3 5 2" xfId="810" xr:uid="{00000000-0005-0000-0000-000052030000}"/>
    <cellStyle name="Style 80 3 6" xfId="811" xr:uid="{00000000-0005-0000-0000-000053030000}"/>
    <cellStyle name="Style 80 3 6 2" xfId="812" xr:uid="{00000000-0005-0000-0000-000054030000}"/>
    <cellStyle name="Style 80 4" xfId="813" xr:uid="{00000000-0005-0000-0000-000055030000}"/>
    <cellStyle name="Style 80 4 2" xfId="814" xr:uid="{00000000-0005-0000-0000-000056030000}"/>
    <cellStyle name="Style 80 4 2 2" xfId="815" xr:uid="{00000000-0005-0000-0000-000057030000}"/>
    <cellStyle name="Style 80 4 3" xfId="816" xr:uid="{00000000-0005-0000-0000-000058030000}"/>
    <cellStyle name="Style 80 4 3 2" xfId="817" xr:uid="{00000000-0005-0000-0000-000059030000}"/>
    <cellStyle name="Style 80 4 4" xfId="818" xr:uid="{00000000-0005-0000-0000-00005A030000}"/>
    <cellStyle name="Style 80 4 5" xfId="819" xr:uid="{00000000-0005-0000-0000-00005B030000}"/>
    <cellStyle name="Style 80 4 5 2" xfId="820" xr:uid="{00000000-0005-0000-0000-00005C030000}"/>
    <cellStyle name="Style 80 4 6" xfId="821" xr:uid="{00000000-0005-0000-0000-00005D030000}"/>
    <cellStyle name="Style 80 4 6 2" xfId="822" xr:uid="{00000000-0005-0000-0000-00005E030000}"/>
    <cellStyle name="Style 80 5" xfId="823" xr:uid="{00000000-0005-0000-0000-00005F030000}"/>
    <cellStyle name="Style 80 5 2" xfId="824" xr:uid="{00000000-0005-0000-0000-000060030000}"/>
    <cellStyle name="Style 80 5 2 2" xfId="825" xr:uid="{00000000-0005-0000-0000-000061030000}"/>
    <cellStyle name="Style 80 5 3" xfId="826" xr:uid="{00000000-0005-0000-0000-000062030000}"/>
    <cellStyle name="Style 80 5 3 2" xfId="827" xr:uid="{00000000-0005-0000-0000-000063030000}"/>
    <cellStyle name="Style 80 5 4" xfId="828" xr:uid="{00000000-0005-0000-0000-000064030000}"/>
    <cellStyle name="Style 80 5 5" xfId="829" xr:uid="{00000000-0005-0000-0000-000065030000}"/>
    <cellStyle name="Style 80 5 5 2" xfId="830" xr:uid="{00000000-0005-0000-0000-000066030000}"/>
    <cellStyle name="Style 80 5 6" xfId="831" xr:uid="{00000000-0005-0000-0000-000067030000}"/>
    <cellStyle name="Style 80 5 6 2" xfId="832" xr:uid="{00000000-0005-0000-0000-000068030000}"/>
    <cellStyle name="Style 80 6" xfId="833" xr:uid="{00000000-0005-0000-0000-000069030000}"/>
    <cellStyle name="Style 80 6 2" xfId="834" xr:uid="{00000000-0005-0000-0000-00006A030000}"/>
    <cellStyle name="Style 80 6 2 2" xfId="835" xr:uid="{00000000-0005-0000-0000-00006B030000}"/>
    <cellStyle name="Style 80 6 3" xfId="836" xr:uid="{00000000-0005-0000-0000-00006C030000}"/>
    <cellStyle name="Style 80 6 3 2" xfId="837" xr:uid="{00000000-0005-0000-0000-00006D030000}"/>
    <cellStyle name="Style 80 6 4" xfId="838" xr:uid="{00000000-0005-0000-0000-00006E030000}"/>
    <cellStyle name="Style 80 6 5" xfId="839" xr:uid="{00000000-0005-0000-0000-00006F030000}"/>
    <cellStyle name="Style 80 6 5 2" xfId="840" xr:uid="{00000000-0005-0000-0000-000070030000}"/>
    <cellStyle name="Style 80 6 6" xfId="841" xr:uid="{00000000-0005-0000-0000-000071030000}"/>
    <cellStyle name="Style 80 6 6 2" xfId="842" xr:uid="{00000000-0005-0000-0000-000072030000}"/>
    <cellStyle name="Style 80 7" xfId="843" xr:uid="{00000000-0005-0000-0000-000073030000}"/>
    <cellStyle name="Style 80 7 2" xfId="844" xr:uid="{00000000-0005-0000-0000-000074030000}"/>
    <cellStyle name="Style 80 7 2 2" xfId="845" xr:uid="{00000000-0005-0000-0000-000075030000}"/>
    <cellStyle name="Style 80 7 3" xfId="846" xr:uid="{00000000-0005-0000-0000-000076030000}"/>
    <cellStyle name="Style 80 7 3 2" xfId="847" xr:uid="{00000000-0005-0000-0000-000077030000}"/>
    <cellStyle name="Style 80 7 4" xfId="848" xr:uid="{00000000-0005-0000-0000-000078030000}"/>
    <cellStyle name="Style 80 7 5" xfId="849" xr:uid="{00000000-0005-0000-0000-000079030000}"/>
    <cellStyle name="Style 80 7 5 2" xfId="850" xr:uid="{00000000-0005-0000-0000-00007A030000}"/>
    <cellStyle name="Style 80 7 6" xfId="851" xr:uid="{00000000-0005-0000-0000-00007B030000}"/>
    <cellStyle name="Style 80 7 6 2" xfId="852" xr:uid="{00000000-0005-0000-0000-00007C030000}"/>
    <cellStyle name="Style 80 8" xfId="853" xr:uid="{00000000-0005-0000-0000-00007D030000}"/>
    <cellStyle name="Style 80 8 2" xfId="854" xr:uid="{00000000-0005-0000-0000-00007E030000}"/>
    <cellStyle name="Style 80 8 2 2" xfId="855" xr:uid="{00000000-0005-0000-0000-00007F030000}"/>
    <cellStyle name="Style 80 8 3" xfId="856" xr:uid="{00000000-0005-0000-0000-000080030000}"/>
    <cellStyle name="Style 80 8 3 2" xfId="857" xr:uid="{00000000-0005-0000-0000-000081030000}"/>
    <cellStyle name="Style 80 8 4" xfId="858" xr:uid="{00000000-0005-0000-0000-000082030000}"/>
    <cellStyle name="Style 80 8 5" xfId="859" xr:uid="{00000000-0005-0000-0000-000083030000}"/>
    <cellStyle name="Style 80 8 5 2" xfId="860" xr:uid="{00000000-0005-0000-0000-000084030000}"/>
    <cellStyle name="Style 80 8 6" xfId="861" xr:uid="{00000000-0005-0000-0000-000085030000}"/>
    <cellStyle name="Style 80 8 6 2" xfId="862" xr:uid="{00000000-0005-0000-0000-000086030000}"/>
    <cellStyle name="Style 80 9" xfId="863" xr:uid="{00000000-0005-0000-0000-000087030000}"/>
    <cellStyle name="Style 80 9 2" xfId="864" xr:uid="{00000000-0005-0000-0000-000088030000}"/>
    <cellStyle name="Style 80 9 2 2" xfId="865" xr:uid="{00000000-0005-0000-0000-000089030000}"/>
    <cellStyle name="Style 80 9 3" xfId="866" xr:uid="{00000000-0005-0000-0000-00008A030000}"/>
    <cellStyle name="Style 80 9 3 2" xfId="867" xr:uid="{00000000-0005-0000-0000-00008B030000}"/>
    <cellStyle name="Style 80 9 4" xfId="868" xr:uid="{00000000-0005-0000-0000-00008C030000}"/>
    <cellStyle name="Style 80 9 5" xfId="869" xr:uid="{00000000-0005-0000-0000-00008D030000}"/>
    <cellStyle name="Style 80 9 5 2" xfId="870" xr:uid="{00000000-0005-0000-0000-00008E030000}"/>
    <cellStyle name="Style 80 9 6" xfId="871" xr:uid="{00000000-0005-0000-0000-00008F030000}"/>
    <cellStyle name="Style 80 9 6 2" xfId="872" xr:uid="{00000000-0005-0000-0000-000090030000}"/>
    <cellStyle name="Style 80_Final CMEEC CT Leg Rpt" xfId="873" xr:uid="{00000000-0005-0000-0000-000091030000}"/>
    <cellStyle name="Style 81" xfId="874" xr:uid="{00000000-0005-0000-0000-000092030000}"/>
    <cellStyle name="Style 81 2" xfId="875" xr:uid="{00000000-0005-0000-0000-000093030000}"/>
    <cellStyle name="Style 81 2 2" xfId="876" xr:uid="{00000000-0005-0000-0000-000094030000}"/>
    <cellStyle name="Style 81 2 2 2" xfId="877" xr:uid="{00000000-0005-0000-0000-000095030000}"/>
    <cellStyle name="Style 81 2 3" xfId="878" xr:uid="{00000000-0005-0000-0000-000096030000}"/>
    <cellStyle name="Style 81 2 3 2" xfId="879" xr:uid="{00000000-0005-0000-0000-000097030000}"/>
    <cellStyle name="Style 81 2 4" xfId="880" xr:uid="{00000000-0005-0000-0000-000098030000}"/>
    <cellStyle name="Style 81 2 5" xfId="881" xr:uid="{00000000-0005-0000-0000-000099030000}"/>
    <cellStyle name="Style 81 2 5 2" xfId="882" xr:uid="{00000000-0005-0000-0000-00009A030000}"/>
    <cellStyle name="Style 81 2 6" xfId="883" xr:uid="{00000000-0005-0000-0000-00009B030000}"/>
    <cellStyle name="Style 81 2 6 2" xfId="884" xr:uid="{00000000-0005-0000-0000-00009C030000}"/>
    <cellStyle name="Style 81 3" xfId="885" xr:uid="{00000000-0005-0000-0000-00009D030000}"/>
    <cellStyle name="Style 81 3 2" xfId="886" xr:uid="{00000000-0005-0000-0000-00009E030000}"/>
    <cellStyle name="Style 81 3 2 2" xfId="887" xr:uid="{00000000-0005-0000-0000-00009F030000}"/>
    <cellStyle name="Style 81 3 3" xfId="888" xr:uid="{00000000-0005-0000-0000-0000A0030000}"/>
    <cellStyle name="Style 81 3 3 2" xfId="889" xr:uid="{00000000-0005-0000-0000-0000A1030000}"/>
    <cellStyle name="Style 81 3 4" xfId="890" xr:uid="{00000000-0005-0000-0000-0000A2030000}"/>
    <cellStyle name="Style 81 3 5" xfId="891" xr:uid="{00000000-0005-0000-0000-0000A3030000}"/>
    <cellStyle name="Style 81 3 5 2" xfId="892" xr:uid="{00000000-0005-0000-0000-0000A4030000}"/>
    <cellStyle name="Style 81 3 6" xfId="893" xr:uid="{00000000-0005-0000-0000-0000A5030000}"/>
    <cellStyle name="Style 81 3 6 2" xfId="894" xr:uid="{00000000-0005-0000-0000-0000A6030000}"/>
    <cellStyle name="Style 81 4" xfId="895" xr:uid="{00000000-0005-0000-0000-0000A7030000}"/>
    <cellStyle name="Style 81 4 2" xfId="896" xr:uid="{00000000-0005-0000-0000-0000A8030000}"/>
    <cellStyle name="Style 81 4 2 2" xfId="897" xr:uid="{00000000-0005-0000-0000-0000A9030000}"/>
    <cellStyle name="Style 81 4 3" xfId="898" xr:uid="{00000000-0005-0000-0000-0000AA030000}"/>
    <cellStyle name="Style 81 4 3 2" xfId="899" xr:uid="{00000000-0005-0000-0000-0000AB030000}"/>
    <cellStyle name="Style 81 4 4" xfId="900" xr:uid="{00000000-0005-0000-0000-0000AC030000}"/>
    <cellStyle name="Style 81 4 5" xfId="901" xr:uid="{00000000-0005-0000-0000-0000AD030000}"/>
    <cellStyle name="Style 81 4 5 2" xfId="902" xr:uid="{00000000-0005-0000-0000-0000AE030000}"/>
    <cellStyle name="Style 81 4 6" xfId="903" xr:uid="{00000000-0005-0000-0000-0000AF030000}"/>
    <cellStyle name="Style 81 4 6 2" xfId="904" xr:uid="{00000000-0005-0000-0000-0000B0030000}"/>
    <cellStyle name="Style 81 5" xfId="905" xr:uid="{00000000-0005-0000-0000-0000B1030000}"/>
    <cellStyle name="Style 81 5 2" xfId="906" xr:uid="{00000000-0005-0000-0000-0000B2030000}"/>
    <cellStyle name="Style 81 6" xfId="907" xr:uid="{00000000-0005-0000-0000-0000B3030000}"/>
    <cellStyle name="Style 81 6 2" xfId="908" xr:uid="{00000000-0005-0000-0000-0000B4030000}"/>
    <cellStyle name="Style 81 7" xfId="909" xr:uid="{00000000-0005-0000-0000-0000B5030000}"/>
    <cellStyle name="Style 81 8" xfId="910" xr:uid="{00000000-0005-0000-0000-0000B6030000}"/>
    <cellStyle name="Style 81 8 2" xfId="911" xr:uid="{00000000-0005-0000-0000-0000B7030000}"/>
    <cellStyle name="Style 81 9" xfId="912" xr:uid="{00000000-0005-0000-0000-0000B8030000}"/>
    <cellStyle name="Style 81 9 2" xfId="913" xr:uid="{00000000-0005-0000-0000-0000B9030000}"/>
    <cellStyle name="Style 82" xfId="914" xr:uid="{00000000-0005-0000-0000-0000BA030000}"/>
    <cellStyle name="Style 82 2" xfId="915" xr:uid="{00000000-0005-0000-0000-0000BB030000}"/>
    <cellStyle name="Style 82 2 2" xfId="916" xr:uid="{00000000-0005-0000-0000-0000BC030000}"/>
    <cellStyle name="Style 82 2 2 2" xfId="917" xr:uid="{00000000-0005-0000-0000-0000BD030000}"/>
    <cellStyle name="Style 82 2 3" xfId="918" xr:uid="{00000000-0005-0000-0000-0000BE030000}"/>
    <cellStyle name="Style 82 2 3 2" xfId="919" xr:uid="{00000000-0005-0000-0000-0000BF030000}"/>
    <cellStyle name="Style 82 2 4" xfId="920" xr:uid="{00000000-0005-0000-0000-0000C0030000}"/>
    <cellStyle name="Style 82 2 5" xfId="921" xr:uid="{00000000-0005-0000-0000-0000C1030000}"/>
    <cellStyle name="Style 82 2 5 2" xfId="922" xr:uid="{00000000-0005-0000-0000-0000C2030000}"/>
    <cellStyle name="Style 82 2 6" xfId="923" xr:uid="{00000000-0005-0000-0000-0000C3030000}"/>
    <cellStyle name="Style 82 2 6 2" xfId="924" xr:uid="{00000000-0005-0000-0000-0000C4030000}"/>
    <cellStyle name="Style 82 3" xfId="925" xr:uid="{00000000-0005-0000-0000-0000C5030000}"/>
    <cellStyle name="Style 82 3 2" xfId="926" xr:uid="{00000000-0005-0000-0000-0000C6030000}"/>
    <cellStyle name="Style 82 3 2 2" xfId="927" xr:uid="{00000000-0005-0000-0000-0000C7030000}"/>
    <cellStyle name="Style 82 3 3" xfId="928" xr:uid="{00000000-0005-0000-0000-0000C8030000}"/>
    <cellStyle name="Style 82 3 3 2" xfId="929" xr:uid="{00000000-0005-0000-0000-0000C9030000}"/>
    <cellStyle name="Style 82 3 4" xfId="930" xr:uid="{00000000-0005-0000-0000-0000CA030000}"/>
    <cellStyle name="Style 82 3 5" xfId="931" xr:uid="{00000000-0005-0000-0000-0000CB030000}"/>
    <cellStyle name="Style 82 3 5 2" xfId="932" xr:uid="{00000000-0005-0000-0000-0000CC030000}"/>
    <cellStyle name="Style 82 3 6" xfId="933" xr:uid="{00000000-0005-0000-0000-0000CD030000}"/>
    <cellStyle name="Style 82 3 6 2" xfId="934" xr:uid="{00000000-0005-0000-0000-0000CE030000}"/>
    <cellStyle name="Style 82 4" xfId="935" xr:uid="{00000000-0005-0000-0000-0000CF030000}"/>
    <cellStyle name="Style 82 4 2" xfId="936" xr:uid="{00000000-0005-0000-0000-0000D0030000}"/>
    <cellStyle name="Style 82 4 2 2" xfId="937" xr:uid="{00000000-0005-0000-0000-0000D1030000}"/>
    <cellStyle name="Style 82 4 3" xfId="938" xr:uid="{00000000-0005-0000-0000-0000D2030000}"/>
    <cellStyle name="Style 82 4 3 2" xfId="939" xr:uid="{00000000-0005-0000-0000-0000D3030000}"/>
    <cellStyle name="Style 82 4 4" xfId="940" xr:uid="{00000000-0005-0000-0000-0000D4030000}"/>
    <cellStyle name="Style 82 4 5" xfId="941" xr:uid="{00000000-0005-0000-0000-0000D5030000}"/>
    <cellStyle name="Style 82 4 5 2" xfId="942" xr:uid="{00000000-0005-0000-0000-0000D6030000}"/>
    <cellStyle name="Style 82 4 6" xfId="943" xr:uid="{00000000-0005-0000-0000-0000D7030000}"/>
    <cellStyle name="Style 82 4 6 2" xfId="944" xr:uid="{00000000-0005-0000-0000-0000D8030000}"/>
    <cellStyle name="Style 82 5" xfId="945" xr:uid="{00000000-0005-0000-0000-0000D9030000}"/>
    <cellStyle name="Style 82 5 2" xfId="946" xr:uid="{00000000-0005-0000-0000-0000DA030000}"/>
    <cellStyle name="Style 82 6" xfId="947" xr:uid="{00000000-0005-0000-0000-0000DB030000}"/>
    <cellStyle name="Style 82 6 2" xfId="948" xr:uid="{00000000-0005-0000-0000-0000DC030000}"/>
    <cellStyle name="Style 82 7" xfId="949" xr:uid="{00000000-0005-0000-0000-0000DD030000}"/>
    <cellStyle name="Style 82 8" xfId="950" xr:uid="{00000000-0005-0000-0000-0000DE030000}"/>
    <cellStyle name="Style 82 8 2" xfId="951" xr:uid="{00000000-0005-0000-0000-0000DF030000}"/>
    <cellStyle name="Style 82 9" xfId="952" xr:uid="{00000000-0005-0000-0000-0000E0030000}"/>
    <cellStyle name="Style 82 9 2" xfId="953" xr:uid="{00000000-0005-0000-0000-0000E1030000}"/>
    <cellStyle name="Style 83" xfId="954" xr:uid="{00000000-0005-0000-0000-0000E2030000}"/>
    <cellStyle name="Style 83 2" xfId="955" xr:uid="{00000000-0005-0000-0000-0000E3030000}"/>
    <cellStyle name="Style 83 2 2" xfId="956" xr:uid="{00000000-0005-0000-0000-0000E4030000}"/>
    <cellStyle name="Style 83 2 2 2" xfId="957" xr:uid="{00000000-0005-0000-0000-0000E5030000}"/>
    <cellStyle name="Style 83 2 3" xfId="958" xr:uid="{00000000-0005-0000-0000-0000E6030000}"/>
    <cellStyle name="Style 83 2 3 2" xfId="959" xr:uid="{00000000-0005-0000-0000-0000E7030000}"/>
    <cellStyle name="Style 83 2 4" xfId="960" xr:uid="{00000000-0005-0000-0000-0000E8030000}"/>
    <cellStyle name="Style 83 2 5" xfId="961" xr:uid="{00000000-0005-0000-0000-0000E9030000}"/>
    <cellStyle name="Style 83 2 5 2" xfId="962" xr:uid="{00000000-0005-0000-0000-0000EA030000}"/>
    <cellStyle name="Style 83 2 6" xfId="963" xr:uid="{00000000-0005-0000-0000-0000EB030000}"/>
    <cellStyle name="Style 83 2 6 2" xfId="964" xr:uid="{00000000-0005-0000-0000-0000EC030000}"/>
    <cellStyle name="Style 83 3" xfId="965" xr:uid="{00000000-0005-0000-0000-0000ED030000}"/>
    <cellStyle name="Style 83 3 2" xfId="966" xr:uid="{00000000-0005-0000-0000-0000EE030000}"/>
    <cellStyle name="Style 83 3 2 2" xfId="967" xr:uid="{00000000-0005-0000-0000-0000EF030000}"/>
    <cellStyle name="Style 83 3 3" xfId="968" xr:uid="{00000000-0005-0000-0000-0000F0030000}"/>
    <cellStyle name="Style 83 3 3 2" xfId="969" xr:uid="{00000000-0005-0000-0000-0000F1030000}"/>
    <cellStyle name="Style 83 3 4" xfId="970" xr:uid="{00000000-0005-0000-0000-0000F2030000}"/>
    <cellStyle name="Style 83 3 5" xfId="971" xr:uid="{00000000-0005-0000-0000-0000F3030000}"/>
    <cellStyle name="Style 83 3 5 2" xfId="972" xr:uid="{00000000-0005-0000-0000-0000F4030000}"/>
    <cellStyle name="Style 83 3 6" xfId="973" xr:uid="{00000000-0005-0000-0000-0000F5030000}"/>
    <cellStyle name="Style 83 3 6 2" xfId="974" xr:uid="{00000000-0005-0000-0000-0000F6030000}"/>
    <cellStyle name="Style 83 4" xfId="975" xr:uid="{00000000-0005-0000-0000-0000F7030000}"/>
    <cellStyle name="Style 83 4 2" xfId="976" xr:uid="{00000000-0005-0000-0000-0000F8030000}"/>
    <cellStyle name="Style 83 4 2 2" xfId="977" xr:uid="{00000000-0005-0000-0000-0000F9030000}"/>
    <cellStyle name="Style 83 4 3" xfId="978" xr:uid="{00000000-0005-0000-0000-0000FA030000}"/>
    <cellStyle name="Style 83 4 3 2" xfId="979" xr:uid="{00000000-0005-0000-0000-0000FB030000}"/>
    <cellStyle name="Style 83 4 4" xfId="980" xr:uid="{00000000-0005-0000-0000-0000FC030000}"/>
    <cellStyle name="Style 83 4 5" xfId="981" xr:uid="{00000000-0005-0000-0000-0000FD030000}"/>
    <cellStyle name="Style 83 4 5 2" xfId="982" xr:uid="{00000000-0005-0000-0000-0000FE030000}"/>
    <cellStyle name="Style 83 4 6" xfId="983" xr:uid="{00000000-0005-0000-0000-0000FF030000}"/>
    <cellStyle name="Style 83 4 6 2" xfId="984" xr:uid="{00000000-0005-0000-0000-000000040000}"/>
    <cellStyle name="Style 83 5" xfId="985" xr:uid="{00000000-0005-0000-0000-000001040000}"/>
    <cellStyle name="Style 83 5 2" xfId="986" xr:uid="{00000000-0005-0000-0000-000002040000}"/>
    <cellStyle name="Style 83 6" xfId="987" xr:uid="{00000000-0005-0000-0000-000003040000}"/>
    <cellStyle name="Style 83 6 2" xfId="988" xr:uid="{00000000-0005-0000-0000-000004040000}"/>
    <cellStyle name="Style 83 7" xfId="989" xr:uid="{00000000-0005-0000-0000-000005040000}"/>
    <cellStyle name="Style 83 8" xfId="990" xr:uid="{00000000-0005-0000-0000-000006040000}"/>
    <cellStyle name="Style 83 8 2" xfId="991" xr:uid="{00000000-0005-0000-0000-000007040000}"/>
    <cellStyle name="Style 83 9" xfId="992" xr:uid="{00000000-0005-0000-0000-000008040000}"/>
    <cellStyle name="Style 83 9 2" xfId="993" xr:uid="{00000000-0005-0000-0000-000009040000}"/>
    <cellStyle name="Style 84" xfId="994" xr:uid="{00000000-0005-0000-0000-00000A040000}"/>
    <cellStyle name="Style 84 2" xfId="995" xr:uid="{00000000-0005-0000-0000-00000B040000}"/>
    <cellStyle name="Style 84 2 2" xfId="996" xr:uid="{00000000-0005-0000-0000-00000C040000}"/>
    <cellStyle name="Style 84 2 2 2" xfId="997" xr:uid="{00000000-0005-0000-0000-00000D040000}"/>
    <cellStyle name="Style 84 2 3" xfId="998" xr:uid="{00000000-0005-0000-0000-00000E040000}"/>
    <cellStyle name="Style 84 2 3 2" xfId="999" xr:uid="{00000000-0005-0000-0000-00000F040000}"/>
    <cellStyle name="Style 84 2 4" xfId="1000" xr:uid="{00000000-0005-0000-0000-000010040000}"/>
    <cellStyle name="Style 84 2 5" xfId="1001" xr:uid="{00000000-0005-0000-0000-000011040000}"/>
    <cellStyle name="Style 84 2 5 2" xfId="1002" xr:uid="{00000000-0005-0000-0000-000012040000}"/>
    <cellStyle name="Style 84 2 6" xfId="1003" xr:uid="{00000000-0005-0000-0000-000013040000}"/>
    <cellStyle name="Style 84 2 6 2" xfId="1004" xr:uid="{00000000-0005-0000-0000-000014040000}"/>
    <cellStyle name="Style 84 3" xfId="1005" xr:uid="{00000000-0005-0000-0000-000015040000}"/>
    <cellStyle name="Style 84 3 2" xfId="1006" xr:uid="{00000000-0005-0000-0000-000016040000}"/>
    <cellStyle name="Style 84 3 2 2" xfId="1007" xr:uid="{00000000-0005-0000-0000-000017040000}"/>
    <cellStyle name="Style 84 3 3" xfId="1008" xr:uid="{00000000-0005-0000-0000-000018040000}"/>
    <cellStyle name="Style 84 3 3 2" xfId="1009" xr:uid="{00000000-0005-0000-0000-000019040000}"/>
    <cellStyle name="Style 84 3 4" xfId="1010" xr:uid="{00000000-0005-0000-0000-00001A040000}"/>
    <cellStyle name="Style 84 3 5" xfId="1011" xr:uid="{00000000-0005-0000-0000-00001B040000}"/>
    <cellStyle name="Style 84 3 5 2" xfId="1012" xr:uid="{00000000-0005-0000-0000-00001C040000}"/>
    <cellStyle name="Style 84 3 6" xfId="1013" xr:uid="{00000000-0005-0000-0000-00001D040000}"/>
    <cellStyle name="Style 84 3 6 2" xfId="1014" xr:uid="{00000000-0005-0000-0000-00001E040000}"/>
    <cellStyle name="Style 84 4" xfId="1015" xr:uid="{00000000-0005-0000-0000-00001F040000}"/>
    <cellStyle name="Style 84 4 2" xfId="1016" xr:uid="{00000000-0005-0000-0000-000020040000}"/>
    <cellStyle name="Style 84 4 2 2" xfId="1017" xr:uid="{00000000-0005-0000-0000-000021040000}"/>
    <cellStyle name="Style 84 4 3" xfId="1018" xr:uid="{00000000-0005-0000-0000-000022040000}"/>
    <cellStyle name="Style 84 4 3 2" xfId="1019" xr:uid="{00000000-0005-0000-0000-000023040000}"/>
    <cellStyle name="Style 84 4 4" xfId="1020" xr:uid="{00000000-0005-0000-0000-000024040000}"/>
    <cellStyle name="Style 84 4 5" xfId="1021" xr:uid="{00000000-0005-0000-0000-000025040000}"/>
    <cellStyle name="Style 84 4 5 2" xfId="1022" xr:uid="{00000000-0005-0000-0000-000026040000}"/>
    <cellStyle name="Style 84 4 6" xfId="1023" xr:uid="{00000000-0005-0000-0000-000027040000}"/>
    <cellStyle name="Style 84 4 6 2" xfId="1024" xr:uid="{00000000-0005-0000-0000-000028040000}"/>
    <cellStyle name="Style 84 5" xfId="1025" xr:uid="{00000000-0005-0000-0000-000029040000}"/>
    <cellStyle name="Style 84 5 2" xfId="1026" xr:uid="{00000000-0005-0000-0000-00002A040000}"/>
    <cellStyle name="Style 84 6" xfId="1027" xr:uid="{00000000-0005-0000-0000-00002B040000}"/>
    <cellStyle name="Style 84 6 2" xfId="1028" xr:uid="{00000000-0005-0000-0000-00002C040000}"/>
    <cellStyle name="Style 84 7" xfId="1029" xr:uid="{00000000-0005-0000-0000-00002D040000}"/>
    <cellStyle name="Style 84 8" xfId="1030" xr:uid="{00000000-0005-0000-0000-00002E040000}"/>
    <cellStyle name="Style 84 8 2" xfId="1031" xr:uid="{00000000-0005-0000-0000-00002F040000}"/>
    <cellStyle name="Style 84 9" xfId="1032" xr:uid="{00000000-0005-0000-0000-000030040000}"/>
    <cellStyle name="Style 84 9 2" xfId="1033" xr:uid="{00000000-0005-0000-0000-000031040000}"/>
    <cellStyle name="Style 85" xfId="1034" xr:uid="{00000000-0005-0000-0000-000032040000}"/>
    <cellStyle name="Style 85 2" xfId="1035" xr:uid="{00000000-0005-0000-0000-000033040000}"/>
    <cellStyle name="Style 85 2 2" xfId="1036" xr:uid="{00000000-0005-0000-0000-000034040000}"/>
    <cellStyle name="Style 85 2 2 2" xfId="1037" xr:uid="{00000000-0005-0000-0000-000035040000}"/>
    <cellStyle name="Style 85 2 3" xfId="1038" xr:uid="{00000000-0005-0000-0000-000036040000}"/>
    <cellStyle name="Style 85 2 3 2" xfId="1039" xr:uid="{00000000-0005-0000-0000-000037040000}"/>
    <cellStyle name="Style 85 2 4" xfId="1040" xr:uid="{00000000-0005-0000-0000-000038040000}"/>
    <cellStyle name="Style 85 2 5" xfId="1041" xr:uid="{00000000-0005-0000-0000-000039040000}"/>
    <cellStyle name="Style 85 2 5 2" xfId="1042" xr:uid="{00000000-0005-0000-0000-00003A040000}"/>
    <cellStyle name="Style 85 2 6" xfId="1043" xr:uid="{00000000-0005-0000-0000-00003B040000}"/>
    <cellStyle name="Style 85 2 6 2" xfId="1044" xr:uid="{00000000-0005-0000-0000-00003C040000}"/>
    <cellStyle name="Style 85 3" xfId="1045" xr:uid="{00000000-0005-0000-0000-00003D040000}"/>
    <cellStyle name="Style 85 3 2" xfId="1046" xr:uid="{00000000-0005-0000-0000-00003E040000}"/>
    <cellStyle name="Style 85 3 2 2" xfId="1047" xr:uid="{00000000-0005-0000-0000-00003F040000}"/>
    <cellStyle name="Style 85 3 3" xfId="1048" xr:uid="{00000000-0005-0000-0000-000040040000}"/>
    <cellStyle name="Style 85 3 3 2" xfId="1049" xr:uid="{00000000-0005-0000-0000-000041040000}"/>
    <cellStyle name="Style 85 3 4" xfId="1050" xr:uid="{00000000-0005-0000-0000-000042040000}"/>
    <cellStyle name="Style 85 3 5" xfId="1051" xr:uid="{00000000-0005-0000-0000-000043040000}"/>
    <cellStyle name="Style 85 3 5 2" xfId="1052" xr:uid="{00000000-0005-0000-0000-000044040000}"/>
    <cellStyle name="Style 85 3 6" xfId="1053" xr:uid="{00000000-0005-0000-0000-000045040000}"/>
    <cellStyle name="Style 85 3 6 2" xfId="1054" xr:uid="{00000000-0005-0000-0000-000046040000}"/>
    <cellStyle name="Style 85 4" xfId="1055" xr:uid="{00000000-0005-0000-0000-000047040000}"/>
    <cellStyle name="Style 85 4 2" xfId="1056" xr:uid="{00000000-0005-0000-0000-000048040000}"/>
    <cellStyle name="Style 85 4 2 2" xfId="1057" xr:uid="{00000000-0005-0000-0000-000049040000}"/>
    <cellStyle name="Style 85 4 3" xfId="1058" xr:uid="{00000000-0005-0000-0000-00004A040000}"/>
    <cellStyle name="Style 85 4 3 2" xfId="1059" xr:uid="{00000000-0005-0000-0000-00004B040000}"/>
    <cellStyle name="Style 85 4 4" xfId="1060" xr:uid="{00000000-0005-0000-0000-00004C040000}"/>
    <cellStyle name="Style 85 4 5" xfId="1061" xr:uid="{00000000-0005-0000-0000-00004D040000}"/>
    <cellStyle name="Style 85 4 5 2" xfId="1062" xr:uid="{00000000-0005-0000-0000-00004E040000}"/>
    <cellStyle name="Style 85 4 6" xfId="1063" xr:uid="{00000000-0005-0000-0000-00004F040000}"/>
    <cellStyle name="Style 85 4 6 2" xfId="1064" xr:uid="{00000000-0005-0000-0000-000050040000}"/>
    <cellStyle name="Style 85 5" xfId="1065" xr:uid="{00000000-0005-0000-0000-000051040000}"/>
    <cellStyle name="Style 85 5 2" xfId="1066" xr:uid="{00000000-0005-0000-0000-000052040000}"/>
    <cellStyle name="Style 85 6" xfId="1067" xr:uid="{00000000-0005-0000-0000-000053040000}"/>
    <cellStyle name="Style 85 6 2" xfId="1068" xr:uid="{00000000-0005-0000-0000-000054040000}"/>
    <cellStyle name="Style 85 7" xfId="1069" xr:uid="{00000000-0005-0000-0000-000055040000}"/>
    <cellStyle name="Style 85 8" xfId="1070" xr:uid="{00000000-0005-0000-0000-000056040000}"/>
    <cellStyle name="Style 85 8 2" xfId="1071" xr:uid="{00000000-0005-0000-0000-000057040000}"/>
    <cellStyle name="Style 85 9" xfId="1072" xr:uid="{00000000-0005-0000-0000-000058040000}"/>
    <cellStyle name="Style 85 9 2" xfId="1073" xr:uid="{00000000-0005-0000-0000-000059040000}"/>
    <cellStyle name="Style 86" xfId="1074" xr:uid="{00000000-0005-0000-0000-00005A040000}"/>
    <cellStyle name="Style 86 2" xfId="1075" xr:uid="{00000000-0005-0000-0000-00005B040000}"/>
    <cellStyle name="Style 86 3" xfId="1076" xr:uid="{00000000-0005-0000-0000-00005C040000}"/>
    <cellStyle name="Style 86 4" xfId="1077" xr:uid="{00000000-0005-0000-0000-00005D040000}"/>
    <cellStyle name="Style 87" xfId="1078" xr:uid="{00000000-0005-0000-0000-00005E040000}"/>
    <cellStyle name="Style 87 2" xfId="1079" xr:uid="{00000000-0005-0000-0000-00005F040000}"/>
    <cellStyle name="Style 87 3" xfId="1080" xr:uid="{00000000-0005-0000-0000-000060040000}"/>
    <cellStyle name="Style 87 4" xfId="1081" xr:uid="{00000000-0005-0000-0000-000061040000}"/>
    <cellStyle name="Style 88" xfId="1082" xr:uid="{00000000-0005-0000-0000-000062040000}"/>
    <cellStyle name="Style 88 2" xfId="1083" xr:uid="{00000000-0005-0000-0000-000063040000}"/>
    <cellStyle name="Style 88 2 2" xfId="1084" xr:uid="{00000000-0005-0000-0000-000064040000}"/>
    <cellStyle name="Style 88 2 2 2" xfId="1085" xr:uid="{00000000-0005-0000-0000-000065040000}"/>
    <cellStyle name="Style 88 2 3" xfId="1086" xr:uid="{00000000-0005-0000-0000-000066040000}"/>
    <cellStyle name="Style 88 2 3 2" xfId="1087" xr:uid="{00000000-0005-0000-0000-000067040000}"/>
    <cellStyle name="Style 88 2 4" xfId="1088" xr:uid="{00000000-0005-0000-0000-000068040000}"/>
    <cellStyle name="Style 88 2 5" xfId="1089" xr:uid="{00000000-0005-0000-0000-000069040000}"/>
    <cellStyle name="Style 88 2 5 2" xfId="1090" xr:uid="{00000000-0005-0000-0000-00006A040000}"/>
    <cellStyle name="Style 88 2 6" xfId="1091" xr:uid="{00000000-0005-0000-0000-00006B040000}"/>
    <cellStyle name="Style 88 2 6 2" xfId="1092" xr:uid="{00000000-0005-0000-0000-00006C040000}"/>
    <cellStyle name="Style 88 3" xfId="1093" xr:uid="{00000000-0005-0000-0000-00006D040000}"/>
    <cellStyle name="Style 88 3 2" xfId="1094" xr:uid="{00000000-0005-0000-0000-00006E040000}"/>
    <cellStyle name="Style 88 3 2 2" xfId="1095" xr:uid="{00000000-0005-0000-0000-00006F040000}"/>
    <cellStyle name="Style 88 3 3" xfId="1096" xr:uid="{00000000-0005-0000-0000-000070040000}"/>
    <cellStyle name="Style 88 3 3 2" xfId="1097" xr:uid="{00000000-0005-0000-0000-000071040000}"/>
    <cellStyle name="Style 88 3 4" xfId="1098" xr:uid="{00000000-0005-0000-0000-000072040000}"/>
    <cellStyle name="Style 88 3 5" xfId="1099" xr:uid="{00000000-0005-0000-0000-000073040000}"/>
    <cellStyle name="Style 88 3 5 2" xfId="1100" xr:uid="{00000000-0005-0000-0000-000074040000}"/>
    <cellStyle name="Style 88 3 6" xfId="1101" xr:uid="{00000000-0005-0000-0000-000075040000}"/>
    <cellStyle name="Style 88 3 6 2" xfId="1102" xr:uid="{00000000-0005-0000-0000-000076040000}"/>
    <cellStyle name="Style 88 4" xfId="1103" xr:uid="{00000000-0005-0000-0000-000077040000}"/>
    <cellStyle name="Style 88 4 2" xfId="1104" xr:uid="{00000000-0005-0000-0000-000078040000}"/>
    <cellStyle name="Style 88 4 2 2" xfId="1105" xr:uid="{00000000-0005-0000-0000-000079040000}"/>
    <cellStyle name="Style 88 4 3" xfId="1106" xr:uid="{00000000-0005-0000-0000-00007A040000}"/>
    <cellStyle name="Style 88 4 3 2" xfId="1107" xr:uid="{00000000-0005-0000-0000-00007B040000}"/>
    <cellStyle name="Style 88 4 4" xfId="1108" xr:uid="{00000000-0005-0000-0000-00007C040000}"/>
    <cellStyle name="Style 88 4 5" xfId="1109" xr:uid="{00000000-0005-0000-0000-00007D040000}"/>
    <cellStyle name="Style 88 4 5 2" xfId="1110" xr:uid="{00000000-0005-0000-0000-00007E040000}"/>
    <cellStyle name="Style 88 4 6" xfId="1111" xr:uid="{00000000-0005-0000-0000-00007F040000}"/>
    <cellStyle name="Style 88 4 6 2" xfId="1112" xr:uid="{00000000-0005-0000-0000-000080040000}"/>
    <cellStyle name="Style 88 5" xfId="1113" xr:uid="{00000000-0005-0000-0000-000081040000}"/>
    <cellStyle name="Style 88 5 2" xfId="1114" xr:uid="{00000000-0005-0000-0000-000082040000}"/>
    <cellStyle name="Style 88 6" xfId="1115" xr:uid="{00000000-0005-0000-0000-000083040000}"/>
    <cellStyle name="Style 88 6 2" xfId="1116" xr:uid="{00000000-0005-0000-0000-000084040000}"/>
    <cellStyle name="Style 88 7" xfId="1117" xr:uid="{00000000-0005-0000-0000-000085040000}"/>
    <cellStyle name="Style 88 8" xfId="1118" xr:uid="{00000000-0005-0000-0000-000086040000}"/>
    <cellStyle name="Style 88 8 2" xfId="1119" xr:uid="{00000000-0005-0000-0000-000087040000}"/>
    <cellStyle name="Style 88 9" xfId="1120" xr:uid="{00000000-0005-0000-0000-000088040000}"/>
    <cellStyle name="Style 88 9 2" xfId="1121" xr:uid="{00000000-0005-0000-0000-000089040000}"/>
    <cellStyle name="Title" xfId="1123" builtinId="15" customBuiltin="1"/>
    <cellStyle name="Total" xfId="1139" builtinId="25" customBuiltin="1"/>
    <cellStyle name="Warning Text" xfId="1136" builtinId="11" customBuiltin="1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57"/>
      <tableStyleElement type="headerRow" dxfId="56"/>
      <tableStyleElement type="firstRowStripe" dxfId="55"/>
    </tableStyle>
    <tableStyle name="TableStyleQueryResult" pivot="0" count="3" xr9:uid="{00000000-0011-0000-FFFF-FFFF01000000}">
      <tableStyleElement type="wholeTable" dxfId="54"/>
      <tableStyleElement type="headerRow" dxfId="53"/>
      <tableStyleElement type="firstRow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5:O420" totalsRowShown="0" headerRowDxfId="51" tableBorderDxfId="50">
  <autoFilter ref="A5:O420" xr:uid="{00000000-0009-0000-0100-000003000000}"/>
  <tableColumns count="15">
    <tableColumn id="1" xr3:uid="{00000000-0010-0000-0000-000001000000}" name="Census Tract" dataDxfId="49"/>
    <tableColumn id="2" xr3:uid="{00000000-0010-0000-0000-000002000000}" name="Town" dataDxfId="48"/>
    <tableColumn id="3" xr3:uid="{00000000-0010-0000-0000-000003000000}" name="Distressed Tract1" dataDxfId="47"/>
    <tableColumn id="4" xr3:uid="{00000000-0010-0000-0000-000004000000}" name="CLM $ Collected " dataDxfId="46" dataCellStyle="Currency"/>
    <tableColumn id="5" xr3:uid="{00000000-0010-0000-0000-000005000000}" name="% of Total CLM $ Collected " dataDxfId="45" dataCellStyle="Percent">
      <calculatedColumnFormula>Table3[[#This Row],[CLM $ Collected ]]/'1.) CLM Reference'!$B$4</calculatedColumnFormula>
    </tableColumn>
    <tableColumn id="6" xr3:uid="{00000000-0010-0000-0000-000006000000}" name="Incentive Disbursements" dataDxfId="44" dataCellStyle="Currency"/>
    <tableColumn id="7" xr3:uid="{00000000-0010-0000-0000-000007000000}" name="% of Total Incentive Disbursements" dataDxfId="43" dataCellStyle="Percent">
      <calculatedColumnFormula>Table3[[#This Row],[Incentive Disbursements]]/'1.) CLM Reference'!$B$5</calculatedColumnFormula>
    </tableColumn>
    <tableColumn id="9" xr3:uid="{00000000-0010-0000-0000-000009000000}" name="Residential CLM $ Collected" dataDxfId="42" dataCellStyle="Currency"/>
    <tableColumn id="10" xr3:uid="{00000000-0010-0000-0000-00000A000000}" name="% of Total Residential CLM $ Collected" dataDxfId="41" dataCellStyle="Percent">
      <calculatedColumnFormula>Table3[[#This Row],[CLM $ Collected ]]/'1.) CLM Reference'!$B$4</calculatedColumnFormula>
    </tableColumn>
    <tableColumn id="11" xr3:uid="{00000000-0010-0000-0000-00000B000000}" name="Residential Incentive Disbursements" dataDxfId="40" dataCellStyle="Currency"/>
    <tableColumn id="12" xr3:uid="{00000000-0010-0000-0000-00000C000000}" name="% of Total Residential Incentive Disbursements " dataDxfId="39" dataCellStyle="Percent">
      <calculatedColumnFormula>Table3[[#This Row],[Incentive Disbursements]]/'1.) CLM Reference'!$B$5</calculatedColumnFormula>
    </tableColumn>
    <tableColumn id="14" xr3:uid="{00000000-0010-0000-0000-00000E000000}" name="Column1" dataDxfId="38" dataCellStyle="Currency"/>
    <tableColumn id="15" xr3:uid="{00000000-0010-0000-0000-00000F000000}" name="% of Total C&amp;I CLM $ Collected" dataDxfId="37" dataCellStyle="Percent">
      <calculatedColumnFormula>Table3[[#This Row],[CLM $ Collected ]]/'1.) CLM Reference'!$B$4</calculatedColumnFormula>
    </tableColumn>
    <tableColumn id="16" xr3:uid="{00000000-0010-0000-0000-000010000000}" name="C&amp;I Incentive Disbursements" dataDxfId="36" dataCellStyle="Currency"/>
    <tableColumn id="17" xr3:uid="{00000000-0010-0000-0000-000011000000}" name="% of TotalC&amp;I Incentive Disbursements " dataDxfId="35" dataCellStyle="Percent">
      <calculatedColumnFormula>Table3[[#This Row],[Incentive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5:O200" totalsRowShown="0" headerRowDxfId="34" tableBorderDxfId="33">
  <autoFilter ref="A5:O200" xr:uid="{00000000-0009-0000-0100-000001000000}"/>
  <tableColumns count="15">
    <tableColumn id="1" xr3:uid="{00000000-0010-0000-0100-000001000000}" name="Census Tract" dataDxfId="32"/>
    <tableColumn id="2" xr3:uid="{00000000-0010-0000-0100-000002000000}" name="Town" dataDxfId="31"/>
    <tableColumn id="3" xr3:uid="{00000000-0010-0000-0100-000003000000}" name="Distressed Tract1" dataDxfId="30"/>
    <tableColumn id="4" xr3:uid="{00000000-0010-0000-0100-000004000000}" name="CLM $ Collected " dataDxfId="0" dataCellStyle="Currency">
      <calculatedColumnFormula>Table32[[#This Row],[Residential CLM $ Collected]]+Table32[[#This Row],[C&amp;I CLM $ Collected]]</calculatedColumnFormula>
    </tableColumn>
    <tableColumn id="5" xr3:uid="{00000000-0010-0000-0100-000005000000}" name="% of Total CLM $ Collected " dataDxfId="29" dataCellStyle="Percent"/>
    <tableColumn id="6" xr3:uid="{00000000-0010-0000-0100-000006000000}" name="Incentive Disbursements" dataDxfId="1" dataCellStyle="Currency">
      <calculatedColumnFormula>Table32[[#This Row],[Residential Incentive Disbursements]]+Table32[[#This Row],[C&amp;I Incentive Disbursements]]</calculatedColumnFormula>
    </tableColumn>
    <tableColumn id="7" xr3:uid="{00000000-0010-0000-0100-000007000000}" name="% of Total Incentive Disbursements" dataDxfId="28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27"/>
    <tableColumn id="10" xr3:uid="{00000000-0010-0000-0100-00000A000000}" name="% of Total Residential CLM $ Collected" dataDxfId="26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25"/>
    <tableColumn id="12" xr3:uid="{00000000-0010-0000-0100-00000C000000}" name="% of Total Residential Incentive Disbursements " dataDxfId="24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3"/>
    <tableColumn id="15" xr3:uid="{00000000-0010-0000-0100-00000F000000}" name="% of Total C&amp;I CLM $ Collected" dataDxfId="22">
      <calculatedColumnFormula>Table32[[#This Row],[C&amp;I CLM $ Collected]]/'1.) CLM Reference'!$B$4</calculatedColumnFormula>
    </tableColumn>
    <tableColumn id="16" xr3:uid="{00000000-0010-0000-0100-000010000000}" name="C&amp;I Incentive Disbursements" dataDxfId="21"/>
    <tableColumn id="17" xr3:uid="{00000000-0010-0000-0100-000011000000}" name="% of TotalC&amp;I Incentive Disbursements " dataDxfId="20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5:O356" totalsRowShown="0" headerRowDxfId="19" dataDxfId="18" tableBorderDxfId="17">
  <autoFilter ref="A5:O356" xr:uid="{00000000-0009-0000-0100-000002000000}"/>
  <tableColumns count="15">
    <tableColumn id="1" xr3:uid="{00000000-0010-0000-0200-000001000000}" name="Census Tract" dataDxfId="16"/>
    <tableColumn id="2" xr3:uid="{00000000-0010-0000-0200-000002000000}" name="Town" dataDxfId="15"/>
    <tableColumn id="3" xr3:uid="{00000000-0010-0000-0200-000003000000}" name="Distressed Tract1" dataDxfId="14"/>
    <tableColumn id="4" xr3:uid="{00000000-0010-0000-0200-000004000000}" name="CLM $ Collected " dataDxfId="13" dataCellStyle="Currency"/>
    <tableColumn id="6" xr3:uid="{00000000-0010-0000-0200-000006000000}" name="Incentive Disbursements" dataDxfId="12" dataCellStyle="Currency"/>
    <tableColumn id="9" xr3:uid="{00000000-0010-0000-0200-000009000000}" name="Total Units" dataDxfId="11">
      <calculatedColumnFormula>Table323[[#This Row],[Single Family]]+Table323[[#This Row],[2-4 Units]]+Table323[[#This Row],[&gt;4 Units]]</calculatedColumnFormula>
    </tableColumn>
    <tableColumn id="11" xr3:uid="{00000000-0010-0000-0200-00000B000000}" name="Single Family" dataDxfId="10"/>
    <tableColumn id="10" xr3:uid="{00000000-0010-0000-0200-00000A000000}" name="2-4 Units" dataDxfId="9"/>
    <tableColumn id="8" xr3:uid="{00000000-0010-0000-0200-000008000000}" name="&gt;4 Units" dataDxfId="8"/>
    <tableColumn id="7" xr3:uid="{00000000-0010-0000-0200-000007000000}" name="Incentives" dataDxfId="7"/>
    <tableColumn id="14" xr3:uid="{00000000-0010-0000-0200-00000E000000}" name="Total Units2" dataDxfId="6">
      <calculatedColumnFormula>SUM(Table323[[#This Row],[Single Family ]:[&gt;4 Units ]])</calculatedColumnFormula>
    </tableColumn>
    <tableColumn id="15" xr3:uid="{00000000-0010-0000-0200-00000F000000}" name="Single Family " dataDxfId="5"/>
    <tableColumn id="13" xr3:uid="{00000000-0010-0000-0200-00000D000000}" name="2-4 Units2" dataDxfId="4"/>
    <tableColumn id="12" xr3:uid="{00000000-0010-0000-0200-00000C000000}" name="&gt;4 Units " dataDxfId="3"/>
    <tableColumn id="16" xr3:uid="{00000000-0010-0000-0200-000010000000}" name="Incentives 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a.dumaine@ct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B20" sqref="B20"/>
    </sheetView>
  </sheetViews>
  <sheetFormatPr defaultRowHeight="14.4" x14ac:dyDescent="0.3"/>
  <cols>
    <col min="1" max="1" width="14.88671875" customWidth="1"/>
    <col min="2" max="2" width="26" customWidth="1"/>
  </cols>
  <sheetData>
    <row r="1" spans="1:3" ht="23.4" x14ac:dyDescent="0.45">
      <c r="A1" s="130" t="s">
        <v>26</v>
      </c>
      <c r="B1" s="131"/>
      <c r="C1" s="132"/>
    </row>
    <row r="2" spans="1:3" ht="23.4" x14ac:dyDescent="0.45">
      <c r="A2" s="133" t="s">
        <v>27</v>
      </c>
      <c r="B2" s="134"/>
      <c r="C2" s="135"/>
    </row>
    <row r="3" spans="1:3" ht="24" thickBot="1" x14ac:dyDescent="0.5">
      <c r="A3" s="136" t="s">
        <v>25</v>
      </c>
      <c r="B3" s="137"/>
      <c r="C3" s="138"/>
    </row>
    <row r="5" spans="1:3" x14ac:dyDescent="0.3">
      <c r="A5" s="16" t="s">
        <v>28</v>
      </c>
      <c r="B5" t="s">
        <v>29</v>
      </c>
    </row>
    <row r="7" spans="1:3" x14ac:dyDescent="0.3">
      <c r="B7" t="s">
        <v>30</v>
      </c>
    </row>
    <row r="9" spans="1:3" x14ac:dyDescent="0.3">
      <c r="A9" s="16" t="s">
        <v>31</v>
      </c>
      <c r="B9" t="s">
        <v>32</v>
      </c>
    </row>
    <row r="10" spans="1:3" x14ac:dyDescent="0.3">
      <c r="B10" s="129" t="s">
        <v>33</v>
      </c>
      <c r="C10" s="129"/>
    </row>
    <row r="11" spans="1:3" x14ac:dyDescent="0.3">
      <c r="B11" s="18" t="s">
        <v>34</v>
      </c>
    </row>
    <row r="12" spans="1:3" x14ac:dyDescent="0.3">
      <c r="B12" t="s">
        <v>35</v>
      </c>
    </row>
    <row r="15" spans="1:3" x14ac:dyDescent="0.3">
      <c r="A15" s="16" t="s">
        <v>36</v>
      </c>
      <c r="B15" s="17" t="s">
        <v>54</v>
      </c>
    </row>
    <row r="17" spans="1:2" x14ac:dyDescent="0.3">
      <c r="A17" s="16" t="s">
        <v>37</v>
      </c>
      <c r="B17" s="17">
        <v>2022</v>
      </c>
    </row>
    <row r="19" spans="1:2" x14ac:dyDescent="0.3">
      <c r="A19" s="16" t="s">
        <v>38</v>
      </c>
      <c r="B19" s="74">
        <v>45108</v>
      </c>
    </row>
  </sheetData>
  <mergeCells count="4">
    <mergeCell ref="B10:C10"/>
    <mergeCell ref="A1:C1"/>
    <mergeCell ref="A2:C2"/>
    <mergeCell ref="A3:C3"/>
  </mergeCells>
  <hyperlinks>
    <hyperlink ref="B11" r:id="rId1" xr:uid="{00000000-0004-0000-0000-000000000000}"/>
  </hyperlinks>
  <pageMargins left="0.7" right="0.7" top="0.75" bottom="0.75" header="0.3" footer="0.3"/>
  <pageSetup orientation="portrait" r:id="rId2"/>
  <headerFooter>
    <oddFooter>&amp;L&amp;A&amp;C&amp;"Arial"&amp;10&amp;K000000&amp;F_x000D_&amp;1#&amp;"Calibri"&amp;12&amp;K008000Internal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7"/>
  <sheetViews>
    <sheetView workbookViewId="0">
      <pane xSplit="1" topLeftCell="B1" activePane="topRight" state="frozen"/>
      <selection pane="topRight"/>
    </sheetView>
  </sheetViews>
  <sheetFormatPr defaultRowHeight="14.4" x14ac:dyDescent="0.3"/>
  <cols>
    <col min="1" max="1" width="24.88671875" customWidth="1"/>
    <col min="2" max="6" width="15.33203125" bestFit="1" customWidth="1"/>
    <col min="7" max="7" width="14.33203125" bestFit="1" customWidth="1"/>
    <col min="8" max="8" width="15.33203125" bestFit="1" customWidth="1"/>
    <col min="9" max="9" width="12.5546875" bestFit="1" customWidth="1"/>
    <col min="10" max="10" width="17.5546875" customWidth="1"/>
    <col min="11" max="11" width="18.6640625" bestFit="1" customWidth="1"/>
    <col min="12" max="12" width="12.5546875" bestFit="1" customWidth="1"/>
  </cols>
  <sheetData>
    <row r="1" spans="1:11" s="1" customFormat="1" x14ac:dyDescent="0.3">
      <c r="A1" s="19" t="s">
        <v>57</v>
      </c>
    </row>
    <row r="2" spans="1:11" x14ac:dyDescent="0.3">
      <c r="A2" s="146" t="s">
        <v>24</v>
      </c>
      <c r="B2" s="139" t="s">
        <v>20</v>
      </c>
      <c r="C2" s="139"/>
      <c r="D2" s="140"/>
      <c r="E2" s="141" t="s">
        <v>3</v>
      </c>
      <c r="F2" s="142"/>
      <c r="G2" s="142"/>
      <c r="H2" s="143" t="s">
        <v>4</v>
      </c>
      <c r="I2" s="144"/>
      <c r="J2" s="145"/>
      <c r="K2" s="33"/>
    </row>
    <row r="3" spans="1:11" x14ac:dyDescent="0.3">
      <c r="A3" s="147"/>
      <c r="B3" s="27" t="s">
        <v>40</v>
      </c>
      <c r="C3" s="28" t="s">
        <v>5</v>
      </c>
      <c r="D3" s="29" t="s">
        <v>6</v>
      </c>
      <c r="E3" s="27" t="s">
        <v>40</v>
      </c>
      <c r="F3" s="29" t="s">
        <v>5</v>
      </c>
      <c r="G3" s="28" t="s">
        <v>6</v>
      </c>
      <c r="H3" s="27" t="s">
        <v>40</v>
      </c>
      <c r="I3" s="28" t="s">
        <v>5</v>
      </c>
      <c r="J3" s="30" t="s">
        <v>6</v>
      </c>
      <c r="K3" s="33"/>
    </row>
    <row r="4" spans="1:11" ht="14.7" customHeight="1" x14ac:dyDescent="0.3">
      <c r="A4" s="31" t="s">
        <v>21</v>
      </c>
      <c r="B4" s="65">
        <f>SUM(C4:D4)</f>
        <v>31529641.524000004</v>
      </c>
      <c r="C4" s="65">
        <f>F4+I4</f>
        <v>14126934.048000006</v>
      </c>
      <c r="D4" s="65">
        <f>G4+J4</f>
        <v>17402707.476</v>
      </c>
      <c r="E4" s="65">
        <f>SUM(F4:G4)</f>
        <v>19687873.590000004</v>
      </c>
      <c r="F4" s="65">
        <f>'2.) Small Load'!H420</f>
        <v>14126934.048000006</v>
      </c>
      <c r="G4" s="65">
        <f>'2.) Small Load'!L420</f>
        <v>5560939.5419999966</v>
      </c>
      <c r="H4" s="65">
        <f>SUM(I4:J4)</f>
        <v>11841767.934000002</v>
      </c>
      <c r="I4" s="65">
        <f>'3.) Large Load'!H201</f>
        <v>0</v>
      </c>
      <c r="J4" s="66">
        <f>'3.) Large Load'!L201</f>
        <v>11841767.934000002</v>
      </c>
      <c r="K4" s="33"/>
    </row>
    <row r="5" spans="1:11" ht="14.7" customHeight="1" x14ac:dyDescent="0.3">
      <c r="A5" s="31" t="s">
        <v>39</v>
      </c>
      <c r="B5" s="65">
        <f>SUM(C5:D5)</f>
        <v>26387659.0999</v>
      </c>
      <c r="C5" s="65">
        <f>F5+I5</f>
        <v>13023693.519900002</v>
      </c>
      <c r="D5" s="65">
        <f>G5+J5</f>
        <v>13363965.579999998</v>
      </c>
      <c r="E5" s="65">
        <f>SUM(F5:G5)</f>
        <v>20561846.9899</v>
      </c>
      <c r="F5" s="65">
        <f>'2.) Small Load'!J420</f>
        <v>12503907.359900001</v>
      </c>
      <c r="G5" s="65">
        <f>'2.) Small Load'!N420</f>
        <v>8057939.629999998</v>
      </c>
      <c r="H5" s="65">
        <f>SUM(I5:J5)</f>
        <v>5825812.1100000003</v>
      </c>
      <c r="I5" s="65">
        <f>'3.) Large Load'!J201</f>
        <v>519786.16</v>
      </c>
      <c r="J5" s="65">
        <f>'3.) Large Load'!N201</f>
        <v>5306025.95</v>
      </c>
      <c r="K5" s="33"/>
    </row>
    <row r="6" spans="1:11" x14ac:dyDescent="0.3">
      <c r="K6" s="33"/>
    </row>
    <row r="7" spans="1:11" x14ac:dyDescent="0.3">
      <c r="A7" s="68" t="s">
        <v>55</v>
      </c>
      <c r="K7" s="33"/>
    </row>
  </sheetData>
  <mergeCells count="4">
    <mergeCell ref="B2:D2"/>
    <mergeCell ref="E2:G2"/>
    <mergeCell ref="H2:J2"/>
    <mergeCell ref="A2:A3"/>
  </mergeCells>
  <pageMargins left="0.7" right="0.7" top="0.75" bottom="0.75" header="0.3" footer="0.3"/>
  <pageSetup paperSize="5" scale="99" fitToHeight="0" orientation="landscape" r:id="rId1"/>
  <headerFooter>
    <oddFooter>&amp;L&amp;A&amp;C&amp;"Arial"&amp;10&amp;K000000&amp;F_x000D_&amp;1#&amp;"Calibri"&amp;12&amp;K008000Internal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428"/>
  <sheetViews>
    <sheetView zoomScale="80" zoomScaleNormal="80" workbookViewId="0">
      <pane xSplit="3" ySplit="5" topLeftCell="K6" activePane="bottomRight" state="frozen"/>
      <selection pane="topRight" activeCell="D1" sqref="D1"/>
      <selection pane="bottomLeft" activeCell="A6" sqref="A6"/>
      <selection pane="bottomRight" activeCell="C9" sqref="C9"/>
    </sheetView>
  </sheetViews>
  <sheetFormatPr defaultRowHeight="14.4" x14ac:dyDescent="0.3"/>
  <cols>
    <col min="1" max="1" width="15.6640625" customWidth="1"/>
    <col min="2" max="2" width="20.44140625" customWidth="1"/>
    <col min="3" max="3" width="20" style="87" customWidth="1"/>
    <col min="4" max="4" width="22.6640625" style="11" customWidth="1"/>
    <col min="5" max="5" width="27.33203125" style="8" customWidth="1"/>
    <col min="6" max="6" width="25" style="11" customWidth="1"/>
    <col min="7" max="7" width="34.44140625" style="8" customWidth="1"/>
    <col min="8" max="8" width="33" bestFit="1" customWidth="1"/>
    <col min="9" max="9" width="43.5546875" bestFit="1" customWidth="1"/>
    <col min="10" max="10" width="38.5546875" customWidth="1"/>
    <col min="11" max="11" width="49.33203125" customWidth="1"/>
    <col min="12" max="12" width="22.6640625" customWidth="1"/>
    <col min="13" max="13" width="32.6640625" customWidth="1"/>
    <col min="14" max="14" width="31.33203125" customWidth="1"/>
    <col min="15" max="15" width="41.33203125" customWidth="1"/>
    <col min="16" max="16" width="20.5546875" customWidth="1"/>
    <col min="17" max="17" width="14.33203125" customWidth="1"/>
    <col min="18" max="18" width="20.5546875" customWidth="1"/>
    <col min="19" max="19" width="14.33203125" customWidth="1"/>
  </cols>
  <sheetData>
    <row r="1" spans="1:19" x14ac:dyDescent="0.3">
      <c r="A1" s="151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3"/>
      <c r="P1" s="2"/>
      <c r="Q1" s="2"/>
      <c r="R1" s="2"/>
      <c r="S1" s="2"/>
    </row>
    <row r="2" spans="1:19" ht="15" thickBot="1" x14ac:dyDescent="0.35">
      <c r="A2" s="154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6"/>
    </row>
    <row r="3" spans="1:19" ht="16.2" thickBot="1" x14ac:dyDescent="0.35">
      <c r="A3" s="164" t="s">
        <v>57</v>
      </c>
      <c r="B3" s="165"/>
      <c r="C3" s="165"/>
      <c r="D3" s="148" t="s">
        <v>3</v>
      </c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50"/>
    </row>
    <row r="4" spans="1:19" ht="15" thickBot="1" x14ac:dyDescent="0.35">
      <c r="A4" s="166"/>
      <c r="B4" s="167"/>
      <c r="C4" s="168"/>
      <c r="D4" s="160" t="s">
        <v>40</v>
      </c>
      <c r="E4" s="161"/>
      <c r="F4" s="161"/>
      <c r="G4" s="161"/>
      <c r="H4" s="162" t="s">
        <v>5</v>
      </c>
      <c r="I4" s="163"/>
      <c r="J4" s="163"/>
      <c r="K4" s="163"/>
      <c r="L4" s="157" t="s">
        <v>6</v>
      </c>
      <c r="M4" s="158"/>
      <c r="N4" s="158"/>
      <c r="O4" s="159"/>
    </row>
    <row r="5" spans="1:19" ht="18" thickBot="1" x14ac:dyDescent="0.35">
      <c r="A5" s="20" t="s">
        <v>1</v>
      </c>
      <c r="B5" s="3" t="s">
        <v>2</v>
      </c>
      <c r="C5" s="4" t="s">
        <v>11</v>
      </c>
      <c r="D5" s="12" t="s">
        <v>8</v>
      </c>
      <c r="E5" s="14" t="s">
        <v>9</v>
      </c>
      <c r="F5" s="9" t="s">
        <v>10</v>
      </c>
      <c r="G5" s="14" t="s">
        <v>15</v>
      </c>
      <c r="H5" s="5" t="s">
        <v>7</v>
      </c>
      <c r="I5" s="6" t="s">
        <v>13</v>
      </c>
      <c r="J5" s="6" t="s">
        <v>12</v>
      </c>
      <c r="K5" s="6" t="s">
        <v>14</v>
      </c>
      <c r="L5" s="5" t="s">
        <v>56</v>
      </c>
      <c r="M5" s="6" t="s">
        <v>17</v>
      </c>
      <c r="N5" s="6" t="s">
        <v>18</v>
      </c>
      <c r="O5" s="7" t="s">
        <v>19</v>
      </c>
    </row>
    <row r="6" spans="1:19" s="33" customFormat="1" ht="15" thickBot="1" x14ac:dyDescent="0.35">
      <c r="A6" s="75" t="s">
        <v>245</v>
      </c>
      <c r="B6" s="75" t="s">
        <v>132</v>
      </c>
      <c r="C6" s="123" t="s">
        <v>60</v>
      </c>
      <c r="D6" s="13">
        <f>Table3[[#This Row],[Residential CLM $ Collected]]+Table3[[#This Row],[Column1]]</f>
        <v>443.34</v>
      </c>
      <c r="E6" s="32">
        <f>Table3[[#This Row],[CLM $ Collected ]]/'1.) CLM Reference'!$B$4</f>
        <v>1.4061054251521845E-5</v>
      </c>
      <c r="F6" s="10">
        <f>Table3[[#This Row],[Residential Incentive Disbursements]]+Table3[[#This Row],[C&amp;I Incentive Disbursements]]</f>
        <v>0</v>
      </c>
      <c r="G6" s="15">
        <f>Table3[[#This Row],[Incentive Disbursements]]/'1.) CLM Reference'!$B$5</f>
        <v>0</v>
      </c>
      <c r="H6" s="34">
        <v>443.34</v>
      </c>
      <c r="I6" s="35">
        <f>Table3[[#This Row],[CLM $ Collected ]]/'1.) CLM Reference'!$B$4</f>
        <v>1.4061054251521845E-5</v>
      </c>
      <c r="J6" s="36">
        <v>0</v>
      </c>
      <c r="K6" s="35">
        <f>Table3[[#This Row],[Incentive Disbursements]]/'1.) CLM Reference'!$B$5</f>
        <v>0</v>
      </c>
      <c r="L6" s="34">
        <v>0</v>
      </c>
      <c r="M6" s="55">
        <f>Table3[[#This Row],[CLM $ Collected ]]/'1.) CLM Reference'!$B$4</f>
        <v>1.4061054251521845E-5</v>
      </c>
      <c r="N6" s="36">
        <v>0</v>
      </c>
      <c r="O6" s="37">
        <f>Table3[[#This Row],[Incentive Disbursements]]/'1.) CLM Reference'!$B$5</f>
        <v>0</v>
      </c>
    </row>
    <row r="7" spans="1:19" s="33" customFormat="1" ht="15" thickBot="1" x14ac:dyDescent="0.35">
      <c r="A7" s="75" t="s">
        <v>246</v>
      </c>
      <c r="B7" s="75" t="s">
        <v>132</v>
      </c>
      <c r="C7" s="123" t="s">
        <v>60</v>
      </c>
      <c r="D7" s="13">
        <f>Table3[[#This Row],[Residential CLM $ Collected]]+Table3[[#This Row],[Column1]]</f>
        <v>840.39599999999996</v>
      </c>
      <c r="E7" s="32">
        <f>Table3[[#This Row],[CLM $ Collected ]]/'1.) CLM Reference'!$B$4</f>
        <v>2.6654156513650818E-5</v>
      </c>
      <c r="F7" s="10">
        <f>Table3[[#This Row],[Residential Incentive Disbursements]]+Table3[[#This Row],[C&amp;I Incentive Disbursements]]</f>
        <v>0</v>
      </c>
      <c r="G7" s="15">
        <f>Table3[[#This Row],[Incentive Disbursements]]/'1.) CLM Reference'!$B$5</f>
        <v>0</v>
      </c>
      <c r="H7" s="34">
        <v>840.39599999999996</v>
      </c>
      <c r="I7" s="35">
        <f>Table3[[#This Row],[CLM $ Collected ]]/'1.) CLM Reference'!$B$4</f>
        <v>2.6654156513650818E-5</v>
      </c>
      <c r="J7" s="36">
        <v>0</v>
      </c>
      <c r="K7" s="35">
        <f>Table3[[#This Row],[Incentive Disbursements]]/'1.) CLM Reference'!$B$5</f>
        <v>0</v>
      </c>
      <c r="L7" s="34">
        <v>0</v>
      </c>
      <c r="M7" s="55">
        <f>Table3[[#This Row],[CLM $ Collected ]]/'1.) CLM Reference'!$B$4</f>
        <v>2.6654156513650818E-5</v>
      </c>
      <c r="N7" s="36">
        <v>0</v>
      </c>
      <c r="O7" s="37">
        <f>Table3[[#This Row],[Incentive Disbursements]]/'1.) CLM Reference'!$B$5</f>
        <v>0</v>
      </c>
    </row>
    <row r="8" spans="1:19" s="33" customFormat="1" ht="15" thickBot="1" x14ac:dyDescent="0.35">
      <c r="A8" s="75" t="s">
        <v>58</v>
      </c>
      <c r="B8" s="75" t="s">
        <v>73</v>
      </c>
      <c r="C8" s="123" t="s">
        <v>60</v>
      </c>
      <c r="D8" s="13">
        <f>Table3[[#This Row],[Residential CLM $ Collected]]+Table3[[#This Row],[Column1]]</f>
        <v>0.93600000000000005</v>
      </c>
      <c r="E8" s="32">
        <f>Table3[[#This Row],[CLM $ Collected ]]/'1.) CLM Reference'!$B$4</f>
        <v>2.9686350835531306E-8</v>
      </c>
      <c r="F8" s="10">
        <f>Table3[[#This Row],[Residential Incentive Disbursements]]+Table3[[#This Row],[C&amp;I Incentive Disbursements]]</f>
        <v>0</v>
      </c>
      <c r="G8" s="15">
        <f>Table3[[#This Row],[Incentive Disbursements]]/'1.) CLM Reference'!$B$5</f>
        <v>0</v>
      </c>
      <c r="H8" s="34">
        <v>0</v>
      </c>
      <c r="I8" s="35">
        <f>Table3[[#This Row],[CLM $ Collected ]]/'1.) CLM Reference'!$B$4</f>
        <v>2.9686350835531306E-8</v>
      </c>
      <c r="J8" s="36">
        <v>0</v>
      </c>
      <c r="K8" s="35">
        <f>Table3[[#This Row],[Incentive Disbursements]]/'1.) CLM Reference'!$B$5</f>
        <v>0</v>
      </c>
      <c r="L8" s="34">
        <v>0.93600000000000005</v>
      </c>
      <c r="M8" s="55">
        <f>Table3[[#This Row],[CLM $ Collected ]]/'1.) CLM Reference'!$B$4</f>
        <v>2.9686350835531306E-8</v>
      </c>
      <c r="N8" s="36">
        <v>0</v>
      </c>
      <c r="O8" s="37">
        <f>Table3[[#This Row],[Incentive Disbursements]]/'1.) CLM Reference'!$B$5</f>
        <v>0</v>
      </c>
    </row>
    <row r="9" spans="1:19" s="33" customFormat="1" ht="15" thickBot="1" x14ac:dyDescent="0.35">
      <c r="A9" s="75" t="s">
        <v>58</v>
      </c>
      <c r="B9" s="75" t="s">
        <v>59</v>
      </c>
      <c r="C9" s="123" t="s">
        <v>60</v>
      </c>
      <c r="D9" s="13">
        <f>Table3[[#This Row],[Residential CLM $ Collected]]+Table3[[#This Row],[Column1]]</f>
        <v>75840.012000000002</v>
      </c>
      <c r="E9" s="32">
        <f>Table3[[#This Row],[CLM $ Collected ]]/'1.) CLM Reference'!$B$4</f>
        <v>2.4053559867552397E-3</v>
      </c>
      <c r="F9" s="10">
        <f>Table3[[#This Row],[Residential Incentive Disbursements]]+Table3[[#This Row],[C&amp;I Incentive Disbursements]]</f>
        <v>44840.61</v>
      </c>
      <c r="G9" s="15">
        <f>Table3[[#This Row],[Incentive Disbursements]]/'1.) CLM Reference'!$B$5</f>
        <v>1.6993023075764205E-3</v>
      </c>
      <c r="H9" s="34">
        <v>64749.396000000001</v>
      </c>
      <c r="I9" s="35">
        <f>Table3[[#This Row],[CLM $ Collected ]]/'1.) CLM Reference'!$B$4</f>
        <v>2.4053559867552397E-3</v>
      </c>
      <c r="J9" s="36">
        <v>44057.61</v>
      </c>
      <c r="K9" s="35">
        <f>Table3[[#This Row],[Incentive Disbursements]]/'1.) CLM Reference'!$B$5</f>
        <v>1.6993023075764205E-3</v>
      </c>
      <c r="L9" s="34">
        <v>11090.616</v>
      </c>
      <c r="M9" s="55">
        <f>Table3[[#This Row],[CLM $ Collected ]]/'1.) CLM Reference'!$B$4</f>
        <v>2.4053559867552397E-3</v>
      </c>
      <c r="N9" s="36">
        <v>783</v>
      </c>
      <c r="O9" s="37">
        <f>Table3[[#This Row],[Incentive Disbursements]]/'1.) CLM Reference'!$B$5</f>
        <v>1.6993023075764205E-3</v>
      </c>
    </row>
    <row r="10" spans="1:19" s="33" customFormat="1" ht="15" thickBot="1" x14ac:dyDescent="0.35">
      <c r="A10" s="75" t="s">
        <v>58</v>
      </c>
      <c r="B10" s="75" t="s">
        <v>124</v>
      </c>
      <c r="C10" s="123" t="s">
        <v>60</v>
      </c>
      <c r="D10" s="13">
        <f>Table3[[#This Row],[Residential CLM $ Collected]]+Table3[[#This Row],[Column1]]</f>
        <v>109.8</v>
      </c>
      <c r="E10" s="32">
        <f>Table3[[#This Row],[CLM $ Collected ]]/'1.) CLM Reference'!$B$4</f>
        <v>3.4824373095527106E-6</v>
      </c>
      <c r="F10" s="10">
        <f>Table3[[#This Row],[Residential Incentive Disbursements]]+Table3[[#This Row],[C&amp;I Incentive Disbursements]]</f>
        <v>0</v>
      </c>
      <c r="G10" s="15">
        <f>Table3[[#This Row],[Incentive Disbursements]]/'1.) CLM Reference'!$B$5</f>
        <v>0</v>
      </c>
      <c r="H10" s="34">
        <v>0</v>
      </c>
      <c r="I10" s="35">
        <f>Table3[[#This Row],[CLM $ Collected ]]/'1.) CLM Reference'!$B$4</f>
        <v>3.4824373095527106E-6</v>
      </c>
      <c r="J10" s="36">
        <v>0</v>
      </c>
      <c r="K10" s="35">
        <f>Table3[[#This Row],[Incentive Disbursements]]/'1.) CLM Reference'!$B$5</f>
        <v>0</v>
      </c>
      <c r="L10" s="34">
        <v>109.8</v>
      </c>
      <c r="M10" s="55">
        <f>Table3[[#This Row],[CLM $ Collected ]]/'1.) CLM Reference'!$B$4</f>
        <v>3.4824373095527106E-6</v>
      </c>
      <c r="N10" s="36">
        <v>0</v>
      </c>
      <c r="O10" s="37">
        <f>Table3[[#This Row],[Incentive Disbursements]]/'1.) CLM Reference'!$B$5</f>
        <v>0</v>
      </c>
    </row>
    <row r="11" spans="1:19" s="33" customFormat="1" ht="15" thickBot="1" x14ac:dyDescent="0.35">
      <c r="A11" s="75" t="s">
        <v>61</v>
      </c>
      <c r="B11" s="75" t="s">
        <v>59</v>
      </c>
      <c r="C11" s="123" t="s">
        <v>60</v>
      </c>
      <c r="D11" s="13">
        <f>Table3[[#This Row],[Residential CLM $ Collected]]+Table3[[#This Row],[Column1]]</f>
        <v>105484.92600000001</v>
      </c>
      <c r="E11" s="32">
        <f>Table3[[#This Row],[CLM $ Collected ]]/'1.) CLM Reference'!$B$4</f>
        <v>3.3455796165556173E-3</v>
      </c>
      <c r="F11" s="10">
        <f>Table3[[#This Row],[Residential Incentive Disbursements]]+Table3[[#This Row],[C&amp;I Incentive Disbursements]]</f>
        <v>301862.07</v>
      </c>
      <c r="G11" s="15">
        <f>Table3[[#This Row],[Incentive Disbursements]]/'1.) CLM Reference'!$B$5</f>
        <v>1.1439516815689952E-2</v>
      </c>
      <c r="H11" s="34">
        <v>88159.457999999999</v>
      </c>
      <c r="I11" s="35">
        <f>Table3[[#This Row],[CLM $ Collected ]]/'1.) CLM Reference'!$B$4</f>
        <v>3.3455796165556173E-3</v>
      </c>
      <c r="J11" s="36">
        <v>29551.82</v>
      </c>
      <c r="K11" s="35">
        <f>Table3[[#This Row],[Incentive Disbursements]]/'1.) CLM Reference'!$B$5</f>
        <v>1.1439516815689952E-2</v>
      </c>
      <c r="L11" s="34">
        <v>17325.468000000001</v>
      </c>
      <c r="M11" s="55">
        <f>Table3[[#This Row],[CLM $ Collected ]]/'1.) CLM Reference'!$B$4</f>
        <v>3.3455796165556173E-3</v>
      </c>
      <c r="N11" s="36">
        <v>272310.25</v>
      </c>
      <c r="O11" s="37">
        <f>Table3[[#This Row],[Incentive Disbursements]]/'1.) CLM Reference'!$B$5</f>
        <v>1.1439516815689952E-2</v>
      </c>
    </row>
    <row r="12" spans="1:19" s="33" customFormat="1" ht="15" thickBot="1" x14ac:dyDescent="0.35">
      <c r="A12" s="75" t="s">
        <v>62</v>
      </c>
      <c r="B12" s="75" t="s">
        <v>59</v>
      </c>
      <c r="C12" s="123" t="s">
        <v>60</v>
      </c>
      <c r="D12" s="13">
        <f>Table3[[#This Row],[Residential CLM $ Collected]]+Table3[[#This Row],[Column1]]</f>
        <v>109723.086</v>
      </c>
      <c r="E12" s="32">
        <f>Table3[[#This Row],[CLM $ Collected ]]/'1.) CLM Reference'!$B$4</f>
        <v>3.4799978907619367E-3</v>
      </c>
      <c r="F12" s="10">
        <f>Table3[[#This Row],[Residential Incentive Disbursements]]+Table3[[#This Row],[C&amp;I Incentive Disbursements]]</f>
        <v>40963.43</v>
      </c>
      <c r="G12" s="15">
        <f>Table3[[#This Row],[Incentive Disbursements]]/'1.) CLM Reference'!$B$5</f>
        <v>1.5523707444043506E-3</v>
      </c>
      <c r="H12" s="34">
        <v>103657.75199999999</v>
      </c>
      <c r="I12" s="35">
        <f>Table3[[#This Row],[CLM $ Collected ]]/'1.) CLM Reference'!$B$4</f>
        <v>3.4799978907619367E-3</v>
      </c>
      <c r="J12" s="36">
        <v>40963.43</v>
      </c>
      <c r="K12" s="35">
        <f>Table3[[#This Row],[Incentive Disbursements]]/'1.) CLM Reference'!$B$5</f>
        <v>1.5523707444043506E-3</v>
      </c>
      <c r="L12" s="34">
        <v>6065.3339999999998</v>
      </c>
      <c r="M12" s="55">
        <f>Table3[[#This Row],[CLM $ Collected ]]/'1.) CLM Reference'!$B$4</f>
        <v>3.4799978907619367E-3</v>
      </c>
      <c r="N12" s="36">
        <v>0</v>
      </c>
      <c r="O12" s="37">
        <f>Table3[[#This Row],[Incentive Disbursements]]/'1.) CLM Reference'!$B$5</f>
        <v>1.5523707444043506E-3</v>
      </c>
    </row>
    <row r="13" spans="1:19" s="33" customFormat="1" ht="15" thickBot="1" x14ac:dyDescent="0.35">
      <c r="A13" s="75" t="s">
        <v>63</v>
      </c>
      <c r="B13" s="75" t="s">
        <v>132</v>
      </c>
      <c r="C13" s="123" t="s">
        <v>60</v>
      </c>
      <c r="D13" s="13">
        <f>Table3[[#This Row],[Residential CLM $ Collected]]+Table3[[#This Row],[Column1]]</f>
        <v>113.964</v>
      </c>
      <c r="E13" s="32">
        <f>Table3[[#This Row],[CLM $ Collected ]]/'1.) CLM Reference'!$B$4</f>
        <v>3.6145035113466766E-6</v>
      </c>
      <c r="F13" s="10">
        <f>Table3[[#This Row],[Residential Incentive Disbursements]]+Table3[[#This Row],[C&amp;I Incentive Disbursements]]</f>
        <v>0</v>
      </c>
      <c r="G13" s="15">
        <f>Table3[[#This Row],[Incentive Disbursements]]/'1.) CLM Reference'!$B$5</f>
        <v>0</v>
      </c>
      <c r="H13" s="34">
        <v>113.964</v>
      </c>
      <c r="I13" s="35">
        <f>Table3[[#This Row],[CLM $ Collected ]]/'1.) CLM Reference'!$B$4</f>
        <v>3.6145035113466766E-6</v>
      </c>
      <c r="J13" s="36">
        <v>0</v>
      </c>
      <c r="K13" s="35">
        <f>Table3[[#This Row],[Incentive Disbursements]]/'1.) CLM Reference'!$B$5</f>
        <v>0</v>
      </c>
      <c r="L13" s="34">
        <v>0</v>
      </c>
      <c r="M13" s="55">
        <f>Table3[[#This Row],[CLM $ Collected ]]/'1.) CLM Reference'!$B$4</f>
        <v>3.6145035113466766E-6</v>
      </c>
      <c r="N13" s="36">
        <v>0</v>
      </c>
      <c r="O13" s="37">
        <f>Table3[[#This Row],[Incentive Disbursements]]/'1.) CLM Reference'!$B$5</f>
        <v>0</v>
      </c>
    </row>
    <row r="14" spans="1:19" s="33" customFormat="1" ht="15" thickBot="1" x14ac:dyDescent="0.35">
      <c r="A14" s="75" t="s">
        <v>63</v>
      </c>
      <c r="B14" s="75" t="s">
        <v>59</v>
      </c>
      <c r="C14" s="123" t="s">
        <v>60</v>
      </c>
      <c r="D14" s="13">
        <f>Table3[[#This Row],[Residential CLM $ Collected]]+Table3[[#This Row],[Column1]]</f>
        <v>188085.54</v>
      </c>
      <c r="E14" s="32">
        <f>Table3[[#This Row],[CLM $ Collected ]]/'1.) CLM Reference'!$B$4</f>
        <v>5.9653561191563642E-3</v>
      </c>
      <c r="F14" s="10">
        <f>Table3[[#This Row],[Residential Incentive Disbursements]]+Table3[[#This Row],[C&amp;I Incentive Disbursements]]</f>
        <v>67740.81</v>
      </c>
      <c r="G14" s="15">
        <f>Table3[[#This Row],[Incentive Disbursements]]/'1.) CLM Reference'!$B$5</f>
        <v>2.5671398036310358E-3</v>
      </c>
      <c r="H14" s="34">
        <v>178358.41200000001</v>
      </c>
      <c r="I14" s="35">
        <f>Table3[[#This Row],[CLM $ Collected ]]/'1.) CLM Reference'!$B$4</f>
        <v>5.9653561191563642E-3</v>
      </c>
      <c r="J14" s="36">
        <v>66976.81</v>
      </c>
      <c r="K14" s="35">
        <f>Table3[[#This Row],[Incentive Disbursements]]/'1.) CLM Reference'!$B$5</f>
        <v>2.5671398036310358E-3</v>
      </c>
      <c r="L14" s="34">
        <v>9727.1280000000006</v>
      </c>
      <c r="M14" s="55">
        <f>Table3[[#This Row],[CLM $ Collected ]]/'1.) CLM Reference'!$B$4</f>
        <v>5.9653561191563642E-3</v>
      </c>
      <c r="N14" s="36">
        <v>764</v>
      </c>
      <c r="O14" s="37">
        <f>Table3[[#This Row],[Incentive Disbursements]]/'1.) CLM Reference'!$B$5</f>
        <v>2.5671398036310358E-3</v>
      </c>
    </row>
    <row r="15" spans="1:19" s="33" customFormat="1" ht="15" thickBot="1" x14ac:dyDescent="0.35">
      <c r="A15" s="75" t="s">
        <v>64</v>
      </c>
      <c r="B15" s="75" t="s">
        <v>59</v>
      </c>
      <c r="C15" s="123" t="s">
        <v>60</v>
      </c>
      <c r="D15" s="13">
        <f>Table3[[#This Row],[Residential CLM $ Collected]]+Table3[[#This Row],[Column1]]</f>
        <v>81730.872000000003</v>
      </c>
      <c r="E15" s="32">
        <f>Table3[[#This Row],[CLM $ Collected ]]/'1.) CLM Reference'!$B$4</f>
        <v>2.5921916028695535E-3</v>
      </c>
      <c r="F15" s="10">
        <f>Table3[[#This Row],[Residential Incentive Disbursements]]+Table3[[#This Row],[C&amp;I Incentive Disbursements]]</f>
        <v>21505.25</v>
      </c>
      <c r="G15" s="15">
        <f>Table3[[#This Row],[Incentive Disbursements]]/'1.) CLM Reference'!$B$5</f>
        <v>8.1497376931330369E-4</v>
      </c>
      <c r="H15" s="34">
        <v>77568.017999999996</v>
      </c>
      <c r="I15" s="35">
        <f>Table3[[#This Row],[CLM $ Collected ]]/'1.) CLM Reference'!$B$4</f>
        <v>2.5921916028695535E-3</v>
      </c>
      <c r="J15" s="36">
        <v>21505.25</v>
      </c>
      <c r="K15" s="35">
        <f>Table3[[#This Row],[Incentive Disbursements]]/'1.) CLM Reference'!$B$5</f>
        <v>8.1497376931330369E-4</v>
      </c>
      <c r="L15" s="34">
        <v>4162.8540000000003</v>
      </c>
      <c r="M15" s="55">
        <f>Table3[[#This Row],[CLM $ Collected ]]/'1.) CLM Reference'!$B$4</f>
        <v>2.5921916028695535E-3</v>
      </c>
      <c r="N15" s="36">
        <v>0</v>
      </c>
      <c r="O15" s="37">
        <f>Table3[[#This Row],[Incentive Disbursements]]/'1.) CLM Reference'!$B$5</f>
        <v>8.1497376931330369E-4</v>
      </c>
    </row>
    <row r="16" spans="1:19" s="33" customFormat="1" ht="15" thickBot="1" x14ac:dyDescent="0.35">
      <c r="A16" s="75" t="s">
        <v>64</v>
      </c>
      <c r="B16" s="75" t="s">
        <v>244</v>
      </c>
      <c r="C16" s="123" t="s">
        <v>60</v>
      </c>
      <c r="D16" s="13">
        <f>Table3[[#This Row],[Residential CLM $ Collected]]+Table3[[#This Row],[Column1]]</f>
        <v>0</v>
      </c>
      <c r="E16" s="32">
        <f>Table3[[#This Row],[CLM $ Collected ]]/'1.) CLM Reference'!$B$4</f>
        <v>0</v>
      </c>
      <c r="F16" s="10">
        <f>Table3[[#This Row],[Residential Incentive Disbursements]]+Table3[[#This Row],[C&amp;I Incentive Disbursements]]</f>
        <v>7475.74</v>
      </c>
      <c r="G16" s="15">
        <f>Table3[[#This Row],[Incentive Disbursements]]/'1.) CLM Reference'!$B$5</f>
        <v>2.8330440270195588E-4</v>
      </c>
      <c r="H16" s="34">
        <v>0</v>
      </c>
      <c r="I16" s="35">
        <f>Table3[[#This Row],[CLM $ Collected ]]/'1.) CLM Reference'!$B$4</f>
        <v>0</v>
      </c>
      <c r="J16" s="36">
        <v>7475.74</v>
      </c>
      <c r="K16" s="35">
        <f>Table3[[#This Row],[Incentive Disbursements]]/'1.) CLM Reference'!$B$5</f>
        <v>2.8330440270195588E-4</v>
      </c>
      <c r="L16" s="34">
        <v>0</v>
      </c>
      <c r="M16" s="55">
        <f>Table3[[#This Row],[CLM $ Collected ]]/'1.) CLM Reference'!$B$4</f>
        <v>0</v>
      </c>
      <c r="N16" s="36">
        <v>0</v>
      </c>
      <c r="O16" s="37">
        <f>Table3[[#This Row],[Incentive Disbursements]]/'1.) CLM Reference'!$B$5</f>
        <v>2.8330440270195588E-4</v>
      </c>
    </row>
    <row r="17" spans="1:15" s="33" customFormat="1" ht="15" thickBot="1" x14ac:dyDescent="0.35">
      <c r="A17" s="75" t="s">
        <v>65</v>
      </c>
      <c r="B17" s="75" t="s">
        <v>59</v>
      </c>
      <c r="C17" s="123" t="s">
        <v>60</v>
      </c>
      <c r="D17" s="13">
        <f>Table3[[#This Row],[Residential CLM $ Collected]]+Table3[[#This Row],[Column1]]</f>
        <v>132854.32800000001</v>
      </c>
      <c r="E17" s="32">
        <f>Table3[[#This Row],[CLM $ Collected ]]/'1.) CLM Reference'!$B$4</f>
        <v>4.2136326827208869E-3</v>
      </c>
      <c r="F17" s="10">
        <f>Table3[[#This Row],[Residential Incentive Disbursements]]+Table3[[#This Row],[C&amp;I Incentive Disbursements]]</f>
        <v>114820.04999999999</v>
      </c>
      <c r="G17" s="15">
        <f>Table3[[#This Row],[Incentive Disbursements]]/'1.) CLM Reference'!$B$5</f>
        <v>4.351278359528114E-3</v>
      </c>
      <c r="H17" s="34">
        <v>82203.948000000004</v>
      </c>
      <c r="I17" s="35">
        <f>Table3[[#This Row],[CLM $ Collected ]]/'1.) CLM Reference'!$B$4</f>
        <v>4.2136326827208869E-3</v>
      </c>
      <c r="J17" s="36">
        <v>723.51</v>
      </c>
      <c r="K17" s="35">
        <f>Table3[[#This Row],[Incentive Disbursements]]/'1.) CLM Reference'!$B$5</f>
        <v>4.351278359528114E-3</v>
      </c>
      <c r="L17" s="34">
        <v>50650.38</v>
      </c>
      <c r="M17" s="55">
        <f>Table3[[#This Row],[CLM $ Collected ]]/'1.) CLM Reference'!$B$4</f>
        <v>4.2136326827208869E-3</v>
      </c>
      <c r="N17" s="36">
        <v>114096.54</v>
      </c>
      <c r="O17" s="37">
        <f>Table3[[#This Row],[Incentive Disbursements]]/'1.) CLM Reference'!$B$5</f>
        <v>4.351278359528114E-3</v>
      </c>
    </row>
    <row r="18" spans="1:15" s="33" customFormat="1" ht="15" thickBot="1" x14ac:dyDescent="0.35">
      <c r="A18" s="75" t="s">
        <v>65</v>
      </c>
      <c r="B18" s="75" t="s">
        <v>244</v>
      </c>
      <c r="C18" s="123" t="s">
        <v>60</v>
      </c>
      <c r="D18" s="13">
        <f>Table3[[#This Row],[Residential CLM $ Collected]]+Table3[[#This Row],[Column1]]</f>
        <v>0</v>
      </c>
      <c r="E18" s="32">
        <f>Table3[[#This Row],[CLM $ Collected ]]/'1.) CLM Reference'!$B$4</f>
        <v>0</v>
      </c>
      <c r="F18" s="10">
        <f>Table3[[#This Row],[Residential Incentive Disbursements]]+Table3[[#This Row],[C&amp;I Incentive Disbursements]]</f>
        <v>11876.21</v>
      </c>
      <c r="G18" s="15">
        <f>Table3[[#This Row],[Incentive Disbursements]]/'1.) CLM Reference'!$B$5</f>
        <v>4.5006682688442817E-4</v>
      </c>
      <c r="H18" s="34">
        <v>0</v>
      </c>
      <c r="I18" s="35">
        <f>Table3[[#This Row],[CLM $ Collected ]]/'1.) CLM Reference'!$B$4</f>
        <v>0</v>
      </c>
      <c r="J18" s="36">
        <v>7116.56</v>
      </c>
      <c r="K18" s="35">
        <f>Table3[[#This Row],[Incentive Disbursements]]/'1.) CLM Reference'!$B$5</f>
        <v>4.5006682688442817E-4</v>
      </c>
      <c r="L18" s="34">
        <v>0</v>
      </c>
      <c r="M18" s="55">
        <f>Table3[[#This Row],[CLM $ Collected ]]/'1.) CLM Reference'!$B$4</f>
        <v>0</v>
      </c>
      <c r="N18" s="36">
        <v>4759.6499999999996</v>
      </c>
      <c r="O18" s="37">
        <f>Table3[[#This Row],[Incentive Disbursements]]/'1.) CLM Reference'!$B$5</f>
        <v>4.5006682688442817E-4</v>
      </c>
    </row>
    <row r="19" spans="1:15" s="33" customFormat="1" ht="15" thickBot="1" x14ac:dyDescent="0.35">
      <c r="A19" s="75" t="s">
        <v>66</v>
      </c>
      <c r="B19" s="75" t="s">
        <v>59</v>
      </c>
      <c r="C19" s="123" t="s">
        <v>60</v>
      </c>
      <c r="D19" s="13">
        <f>Table3[[#This Row],[Residential CLM $ Collected]]+Table3[[#This Row],[Column1]]</f>
        <v>124368.936</v>
      </c>
      <c r="E19" s="32">
        <f>Table3[[#This Row],[CLM $ Collected ]]/'1.) CLM Reference'!$B$4</f>
        <v>3.9445084050616875E-3</v>
      </c>
      <c r="F19" s="10">
        <f>Table3[[#This Row],[Residential Incentive Disbursements]]+Table3[[#This Row],[C&amp;I Incentive Disbursements]]</f>
        <v>218214.25999999998</v>
      </c>
      <c r="G19" s="15">
        <f>Table3[[#This Row],[Incentive Disbursements]]/'1.) CLM Reference'!$B$5</f>
        <v>8.2695573401896389E-3</v>
      </c>
      <c r="H19" s="34">
        <v>108752.334</v>
      </c>
      <c r="I19" s="35">
        <f>Table3[[#This Row],[CLM $ Collected ]]/'1.) CLM Reference'!$B$4</f>
        <v>3.9445084050616875E-3</v>
      </c>
      <c r="J19" s="36">
        <v>44411.21</v>
      </c>
      <c r="K19" s="35">
        <f>Table3[[#This Row],[Incentive Disbursements]]/'1.) CLM Reference'!$B$5</f>
        <v>8.2695573401896389E-3</v>
      </c>
      <c r="L19" s="34">
        <v>15616.602000000001</v>
      </c>
      <c r="M19" s="55">
        <f>Table3[[#This Row],[CLM $ Collected ]]/'1.) CLM Reference'!$B$4</f>
        <v>3.9445084050616875E-3</v>
      </c>
      <c r="N19" s="36">
        <v>173803.05</v>
      </c>
      <c r="O19" s="37">
        <f>Table3[[#This Row],[Incentive Disbursements]]/'1.) CLM Reference'!$B$5</f>
        <v>8.2695573401896389E-3</v>
      </c>
    </row>
    <row r="20" spans="1:15" s="33" customFormat="1" ht="15" thickBot="1" x14ac:dyDescent="0.35">
      <c r="A20" s="75" t="s">
        <v>247</v>
      </c>
      <c r="B20" s="75" t="s">
        <v>59</v>
      </c>
      <c r="C20" s="123" t="s">
        <v>60</v>
      </c>
      <c r="D20" s="13">
        <f>Table3[[#This Row],[Residential CLM $ Collected]]+Table3[[#This Row],[Column1]]</f>
        <v>45891.882000000005</v>
      </c>
      <c r="E20" s="32">
        <f>Table3[[#This Row],[CLM $ Collected ]]/'1.) CLM Reference'!$B$4</f>
        <v>1.4555155016611155E-3</v>
      </c>
      <c r="F20" s="10">
        <f>Table3[[#This Row],[Residential Incentive Disbursements]]+Table3[[#This Row],[C&amp;I Incentive Disbursements]]</f>
        <v>9729.5</v>
      </c>
      <c r="G20" s="15">
        <f>Table3[[#This Row],[Incentive Disbursements]]/'1.) CLM Reference'!$B$5</f>
        <v>3.6871402511171866E-4</v>
      </c>
      <c r="H20" s="69">
        <v>43608.012000000002</v>
      </c>
      <c r="I20" s="70">
        <f>Table3[[#This Row],[CLM $ Collected ]]/'1.) CLM Reference'!$B$4</f>
        <v>1.4555155016611155E-3</v>
      </c>
      <c r="J20" s="71">
        <v>9729.5</v>
      </c>
      <c r="K20" s="70">
        <f>Table3[[#This Row],[Incentive Disbursements]]/'1.) CLM Reference'!$B$5</f>
        <v>3.6871402511171866E-4</v>
      </c>
      <c r="L20" s="69">
        <v>2283.87</v>
      </c>
      <c r="M20" s="72">
        <f>Table3[[#This Row],[CLM $ Collected ]]/'1.) CLM Reference'!$B$4</f>
        <v>1.4555155016611155E-3</v>
      </c>
      <c r="N20" s="71">
        <v>0</v>
      </c>
      <c r="O20" s="73">
        <f>Table3[[#This Row],[Incentive Disbursements]]/'1.) CLM Reference'!$B$5</f>
        <v>3.6871402511171866E-4</v>
      </c>
    </row>
    <row r="21" spans="1:15" s="33" customFormat="1" ht="15" thickBot="1" x14ac:dyDescent="0.35">
      <c r="A21" s="75" t="s">
        <v>67</v>
      </c>
      <c r="B21" s="75" t="s">
        <v>59</v>
      </c>
      <c r="C21" s="123" t="s">
        <v>60</v>
      </c>
      <c r="D21" s="13">
        <f>Table3[[#This Row],[Residential CLM $ Collected]]+Table3[[#This Row],[Column1]]</f>
        <v>54238.248</v>
      </c>
      <c r="E21" s="32">
        <f>Table3[[#This Row],[CLM $ Collected ]]/'1.) CLM Reference'!$B$4</f>
        <v>1.7202304047356347E-3</v>
      </c>
      <c r="F21" s="10">
        <f>Table3[[#This Row],[Residential Incentive Disbursements]]+Table3[[#This Row],[C&amp;I Incentive Disbursements]]</f>
        <v>34890.51</v>
      </c>
      <c r="G21" s="15">
        <f>Table3[[#This Row],[Incentive Disbursements]]/'1.) CLM Reference'!$B$5</f>
        <v>1.3222283139216477E-3</v>
      </c>
      <c r="H21" s="69">
        <v>54063.252</v>
      </c>
      <c r="I21" s="70">
        <f>Table3[[#This Row],[CLM $ Collected ]]/'1.) CLM Reference'!$B$4</f>
        <v>1.7202304047356347E-3</v>
      </c>
      <c r="J21" s="71">
        <v>34890.51</v>
      </c>
      <c r="K21" s="70">
        <f>Table3[[#This Row],[Incentive Disbursements]]/'1.) CLM Reference'!$B$5</f>
        <v>1.3222283139216477E-3</v>
      </c>
      <c r="L21" s="69">
        <v>174.99600000000001</v>
      </c>
      <c r="M21" s="72">
        <f>Table3[[#This Row],[CLM $ Collected ]]/'1.) CLM Reference'!$B$4</f>
        <v>1.7202304047356347E-3</v>
      </c>
      <c r="N21" s="71">
        <v>0</v>
      </c>
      <c r="O21" s="73">
        <f>Table3[[#This Row],[Incentive Disbursements]]/'1.) CLM Reference'!$B$5</f>
        <v>1.3222283139216477E-3</v>
      </c>
    </row>
    <row r="22" spans="1:15" s="33" customFormat="1" ht="15" thickBot="1" x14ac:dyDescent="0.35">
      <c r="A22" s="75" t="s">
        <v>68</v>
      </c>
      <c r="B22" s="75" t="s">
        <v>59</v>
      </c>
      <c r="C22" s="123" t="s">
        <v>60</v>
      </c>
      <c r="D22" s="13">
        <f>Table3[[#This Row],[Residential CLM $ Collected]]+Table3[[#This Row],[Column1]]</f>
        <v>147893.18400000001</v>
      </c>
      <c r="E22" s="32">
        <f>Table3[[#This Row],[CLM $ Collected ]]/'1.) CLM Reference'!$B$4</f>
        <v>4.6906078487262658E-3</v>
      </c>
      <c r="F22" s="10">
        <f>Table3[[#This Row],[Residential Incentive Disbursements]]+Table3[[#This Row],[C&amp;I Incentive Disbursements]]</f>
        <v>41727.32</v>
      </c>
      <c r="G22" s="15">
        <f>Table3[[#This Row],[Incentive Disbursements]]/'1.) CLM Reference'!$B$5</f>
        <v>1.5813195040161078E-3</v>
      </c>
      <c r="H22" s="69">
        <v>82143.563999999998</v>
      </c>
      <c r="I22" s="70">
        <f>Table3[[#This Row],[CLM $ Collected ]]/'1.) CLM Reference'!$B$4</f>
        <v>4.6906078487262658E-3</v>
      </c>
      <c r="J22" s="71">
        <v>15768.87</v>
      </c>
      <c r="K22" s="70">
        <f>Table3[[#This Row],[Incentive Disbursements]]/'1.) CLM Reference'!$B$5</f>
        <v>1.5813195040161078E-3</v>
      </c>
      <c r="L22" s="69">
        <v>65749.62</v>
      </c>
      <c r="M22" s="72">
        <f>Table3[[#This Row],[CLM $ Collected ]]/'1.) CLM Reference'!$B$4</f>
        <v>4.6906078487262658E-3</v>
      </c>
      <c r="N22" s="71">
        <v>25958.45</v>
      </c>
      <c r="O22" s="73">
        <f>Table3[[#This Row],[Incentive Disbursements]]/'1.) CLM Reference'!$B$5</f>
        <v>1.5813195040161078E-3</v>
      </c>
    </row>
    <row r="23" spans="1:15" s="33" customFormat="1" ht="15" thickBot="1" x14ac:dyDescent="0.35">
      <c r="A23" s="75" t="s">
        <v>69</v>
      </c>
      <c r="B23" s="75" t="s">
        <v>59</v>
      </c>
      <c r="C23" s="123" t="s">
        <v>60</v>
      </c>
      <c r="D23" s="13">
        <f>Table3[[#This Row],[Residential CLM $ Collected]]+Table3[[#This Row],[Column1]]</f>
        <v>80654.436000000002</v>
      </c>
      <c r="E23" s="32">
        <f>Table3[[#This Row],[CLM $ Collected ]]/'1.) CLM Reference'!$B$4</f>
        <v>2.5580511576259683E-3</v>
      </c>
      <c r="F23" s="10">
        <f>Table3[[#This Row],[Residential Incentive Disbursements]]+Table3[[#This Row],[C&amp;I Incentive Disbursements]]</f>
        <v>17399.09</v>
      </c>
      <c r="G23" s="15">
        <f>Table3[[#This Row],[Incentive Disbursements]]/'1.) CLM Reference'!$B$5</f>
        <v>6.5936466490375181E-4</v>
      </c>
      <c r="H23" s="69">
        <v>75201.888000000006</v>
      </c>
      <c r="I23" s="70">
        <f>Table3[[#This Row],[CLM $ Collected ]]/'1.) CLM Reference'!$B$4</f>
        <v>2.5580511576259683E-3</v>
      </c>
      <c r="J23" s="71">
        <v>17387.09</v>
      </c>
      <c r="K23" s="70">
        <f>Table3[[#This Row],[Incentive Disbursements]]/'1.) CLM Reference'!$B$5</f>
        <v>6.5936466490375181E-4</v>
      </c>
      <c r="L23" s="69">
        <v>5452.5479999999998</v>
      </c>
      <c r="M23" s="72">
        <f>Table3[[#This Row],[CLM $ Collected ]]/'1.) CLM Reference'!$B$4</f>
        <v>2.5580511576259683E-3</v>
      </c>
      <c r="N23" s="71">
        <v>12</v>
      </c>
      <c r="O23" s="73">
        <f>Table3[[#This Row],[Incentive Disbursements]]/'1.) CLM Reference'!$B$5</f>
        <v>6.5936466490375181E-4</v>
      </c>
    </row>
    <row r="24" spans="1:15" s="33" customFormat="1" ht="15" thickBot="1" x14ac:dyDescent="0.35">
      <c r="A24" s="75" t="s">
        <v>248</v>
      </c>
      <c r="B24" s="75" t="s">
        <v>59</v>
      </c>
      <c r="C24" s="123" t="s">
        <v>60</v>
      </c>
      <c r="D24" s="13">
        <f>Table3[[#This Row],[Residential CLM $ Collected]]+Table3[[#This Row],[Column1]]</f>
        <v>42218.286</v>
      </c>
      <c r="E24" s="32">
        <f>Table3[[#This Row],[CLM $ Collected ]]/'1.) CLM Reference'!$B$4</f>
        <v>1.3390030447337602E-3</v>
      </c>
      <c r="F24" s="10">
        <f>Table3[[#This Row],[Residential Incentive Disbursements]]+Table3[[#This Row],[C&amp;I Incentive Disbursements]]</f>
        <v>14098.38</v>
      </c>
      <c r="G24" s="15">
        <f>Table3[[#This Row],[Incentive Disbursements]]/'1.) CLM Reference'!$B$5</f>
        <v>5.3427929876710537E-4</v>
      </c>
      <c r="H24" s="69">
        <v>39917.813999999998</v>
      </c>
      <c r="I24" s="70">
        <f>Table3[[#This Row],[CLM $ Collected ]]/'1.) CLM Reference'!$B$4</f>
        <v>1.3390030447337602E-3</v>
      </c>
      <c r="J24" s="71">
        <v>14098.38</v>
      </c>
      <c r="K24" s="70">
        <f>Table3[[#This Row],[Incentive Disbursements]]/'1.) CLM Reference'!$B$5</f>
        <v>5.3427929876710537E-4</v>
      </c>
      <c r="L24" s="69">
        <v>2300.4720000000002</v>
      </c>
      <c r="M24" s="72">
        <f>Table3[[#This Row],[CLM $ Collected ]]/'1.) CLM Reference'!$B$4</f>
        <v>1.3390030447337602E-3</v>
      </c>
      <c r="N24" s="71">
        <v>0</v>
      </c>
      <c r="O24" s="73">
        <f>Table3[[#This Row],[Incentive Disbursements]]/'1.) CLM Reference'!$B$5</f>
        <v>5.3427929876710537E-4</v>
      </c>
    </row>
    <row r="25" spans="1:15" s="33" customFormat="1" ht="15" thickBot="1" x14ac:dyDescent="0.35">
      <c r="A25" s="75" t="s">
        <v>70</v>
      </c>
      <c r="B25" s="75" t="s">
        <v>59</v>
      </c>
      <c r="C25" s="123" t="s">
        <v>60</v>
      </c>
      <c r="D25" s="13">
        <f>Table3[[#This Row],[Residential CLM $ Collected]]+Table3[[#This Row],[Column1]]</f>
        <v>80319.966</v>
      </c>
      <c r="E25" s="32">
        <f>Table3[[#This Row],[CLM $ Collected ]]/'1.) CLM Reference'!$B$4</f>
        <v>2.5474430446302842E-3</v>
      </c>
      <c r="F25" s="10">
        <f>Table3[[#This Row],[Residential Incentive Disbursements]]+Table3[[#This Row],[C&amp;I Incentive Disbursements]]</f>
        <v>38382.660000000003</v>
      </c>
      <c r="G25" s="15">
        <f>Table3[[#This Row],[Incentive Disbursements]]/'1.) CLM Reference'!$B$5</f>
        <v>1.4545685865763461E-3</v>
      </c>
      <c r="H25" s="69">
        <v>57270.173999999999</v>
      </c>
      <c r="I25" s="70">
        <f>Table3[[#This Row],[CLM $ Collected ]]/'1.) CLM Reference'!$B$4</f>
        <v>2.5474430446302842E-3</v>
      </c>
      <c r="J25" s="71">
        <v>27034.62</v>
      </c>
      <c r="K25" s="70">
        <f>Table3[[#This Row],[Incentive Disbursements]]/'1.) CLM Reference'!$B$5</f>
        <v>1.4545685865763461E-3</v>
      </c>
      <c r="L25" s="69">
        <v>23049.792000000001</v>
      </c>
      <c r="M25" s="72">
        <f>Table3[[#This Row],[CLM $ Collected ]]/'1.) CLM Reference'!$B$4</f>
        <v>2.5474430446302842E-3</v>
      </c>
      <c r="N25" s="71">
        <v>11348.04</v>
      </c>
      <c r="O25" s="73">
        <f>Table3[[#This Row],[Incentive Disbursements]]/'1.) CLM Reference'!$B$5</f>
        <v>1.4545685865763461E-3</v>
      </c>
    </row>
    <row r="26" spans="1:15" s="33" customFormat="1" ht="15" thickBot="1" x14ac:dyDescent="0.35">
      <c r="A26" s="75" t="s">
        <v>71</v>
      </c>
      <c r="B26" s="75" t="s">
        <v>59</v>
      </c>
      <c r="C26" s="123" t="s">
        <v>60</v>
      </c>
      <c r="D26" s="13">
        <f>Table3[[#This Row],[Residential CLM $ Collected]]+Table3[[#This Row],[Column1]]</f>
        <v>170784.30599999998</v>
      </c>
      <c r="E26" s="32">
        <f>Table3[[#This Row],[CLM $ Collected ]]/'1.) CLM Reference'!$B$4</f>
        <v>5.4166269499131767E-3</v>
      </c>
      <c r="F26" s="10">
        <f>Table3[[#This Row],[Residential Incentive Disbursements]]+Table3[[#This Row],[C&amp;I Incentive Disbursements]]</f>
        <v>56247.85</v>
      </c>
      <c r="G26" s="15">
        <f>Table3[[#This Row],[Incentive Disbursements]]/'1.) CLM Reference'!$B$5</f>
        <v>2.1315968114887902E-3</v>
      </c>
      <c r="H26" s="69">
        <v>76017.48</v>
      </c>
      <c r="I26" s="70">
        <f>Table3[[#This Row],[CLM $ Collected ]]/'1.) CLM Reference'!$B$4</f>
        <v>5.4166269499131767E-3</v>
      </c>
      <c r="J26" s="71">
        <v>9381.89</v>
      </c>
      <c r="K26" s="70">
        <f>Table3[[#This Row],[Incentive Disbursements]]/'1.) CLM Reference'!$B$5</f>
        <v>2.1315968114887902E-3</v>
      </c>
      <c r="L26" s="69">
        <v>94766.826000000001</v>
      </c>
      <c r="M26" s="72">
        <f>Table3[[#This Row],[CLM $ Collected ]]/'1.) CLM Reference'!$B$4</f>
        <v>5.4166269499131767E-3</v>
      </c>
      <c r="N26" s="71">
        <v>46865.96</v>
      </c>
      <c r="O26" s="73">
        <f>Table3[[#This Row],[Incentive Disbursements]]/'1.) CLM Reference'!$B$5</f>
        <v>2.1315968114887902E-3</v>
      </c>
    </row>
    <row r="27" spans="1:15" s="33" customFormat="1" ht="15" thickBot="1" x14ac:dyDescent="0.35">
      <c r="A27" s="75" t="s">
        <v>72</v>
      </c>
      <c r="B27" s="75" t="s">
        <v>73</v>
      </c>
      <c r="C27" s="123" t="s">
        <v>60</v>
      </c>
      <c r="D27" s="13">
        <f>Table3[[#This Row],[Residential CLM $ Collected]]+Table3[[#This Row],[Column1]]</f>
        <v>622.48800000000006</v>
      </c>
      <c r="E27" s="32">
        <f>Table3[[#This Row],[CLM $ Collected ]]/'1.) CLM Reference'!$B$4</f>
        <v>1.9742945682594243E-5</v>
      </c>
      <c r="F27" s="10">
        <f>Table3[[#This Row],[Residential Incentive Disbursements]]+Table3[[#This Row],[C&amp;I Incentive Disbursements]]</f>
        <v>560</v>
      </c>
      <c r="G27" s="15">
        <f>Table3[[#This Row],[Incentive Disbursements]]/'1.) CLM Reference'!$B$5</f>
        <v>2.1222041632413016E-5</v>
      </c>
      <c r="H27" s="69">
        <v>0</v>
      </c>
      <c r="I27" s="70">
        <f>Table3[[#This Row],[CLM $ Collected ]]/'1.) CLM Reference'!$B$4</f>
        <v>1.9742945682594243E-5</v>
      </c>
      <c r="J27" s="71">
        <v>0</v>
      </c>
      <c r="K27" s="70">
        <f>Table3[[#This Row],[Incentive Disbursements]]/'1.) CLM Reference'!$B$5</f>
        <v>2.1222041632413016E-5</v>
      </c>
      <c r="L27" s="69">
        <v>622.48800000000006</v>
      </c>
      <c r="M27" s="72">
        <f>Table3[[#This Row],[CLM $ Collected ]]/'1.) CLM Reference'!$B$4</f>
        <v>1.9742945682594243E-5</v>
      </c>
      <c r="N27" s="71">
        <v>560</v>
      </c>
      <c r="O27" s="73">
        <f>Table3[[#This Row],[Incentive Disbursements]]/'1.) CLM Reference'!$B$5</f>
        <v>2.1222041632413016E-5</v>
      </c>
    </row>
    <row r="28" spans="1:15" s="33" customFormat="1" ht="15" thickBot="1" x14ac:dyDescent="0.35">
      <c r="A28" s="75" t="s">
        <v>72</v>
      </c>
      <c r="B28" s="75" t="s">
        <v>59</v>
      </c>
      <c r="C28" s="123" t="s">
        <v>60</v>
      </c>
      <c r="D28" s="13">
        <f>Table3[[#This Row],[Residential CLM $ Collected]]+Table3[[#This Row],[Column1]]</f>
        <v>198413.916</v>
      </c>
      <c r="E28" s="32">
        <f>Table3[[#This Row],[CLM $ Collected ]]/'1.) CLM Reference'!$B$4</f>
        <v>6.2929328216107241E-3</v>
      </c>
      <c r="F28" s="10">
        <f>Table3[[#This Row],[Residential Incentive Disbursements]]+Table3[[#This Row],[C&amp;I Incentive Disbursements]]</f>
        <v>35508.17</v>
      </c>
      <c r="G28" s="15">
        <f>Table3[[#This Row],[Incentive Disbursements]]/'1.) CLM Reference'!$B$5</f>
        <v>1.3456354679121409E-3</v>
      </c>
      <c r="H28" s="69">
        <v>117129.474</v>
      </c>
      <c r="I28" s="70">
        <f>Table3[[#This Row],[CLM $ Collected ]]/'1.) CLM Reference'!$B$4</f>
        <v>6.2929328216107241E-3</v>
      </c>
      <c r="J28" s="71">
        <v>9395.39</v>
      </c>
      <c r="K28" s="70">
        <f>Table3[[#This Row],[Incentive Disbursements]]/'1.) CLM Reference'!$B$5</f>
        <v>1.3456354679121409E-3</v>
      </c>
      <c r="L28" s="69">
        <v>81284.441999999995</v>
      </c>
      <c r="M28" s="72">
        <f>Table3[[#This Row],[CLM $ Collected ]]/'1.) CLM Reference'!$B$4</f>
        <v>6.2929328216107241E-3</v>
      </c>
      <c r="N28" s="71">
        <v>26112.78</v>
      </c>
      <c r="O28" s="73">
        <f>Table3[[#This Row],[Incentive Disbursements]]/'1.) CLM Reference'!$B$5</f>
        <v>1.3456354679121409E-3</v>
      </c>
    </row>
    <row r="29" spans="1:15" s="33" customFormat="1" ht="15" thickBot="1" x14ac:dyDescent="0.35">
      <c r="A29" s="75" t="s">
        <v>74</v>
      </c>
      <c r="B29" s="75" t="s">
        <v>59</v>
      </c>
      <c r="C29" s="123" t="s">
        <v>60</v>
      </c>
      <c r="D29" s="13">
        <f>Table3[[#This Row],[Residential CLM $ Collected]]+Table3[[#This Row],[Column1]]</f>
        <v>195146.712</v>
      </c>
      <c r="E29" s="32">
        <f>Table3[[#This Row],[CLM $ Collected ]]/'1.) CLM Reference'!$B$4</f>
        <v>6.1893095692653706E-3</v>
      </c>
      <c r="F29" s="10">
        <f>Table3[[#This Row],[Residential Incentive Disbursements]]+Table3[[#This Row],[C&amp;I Incentive Disbursements]]</f>
        <v>27778.93</v>
      </c>
      <c r="G29" s="15">
        <f>Table3[[#This Row],[Incentive Disbursements]]/'1.) CLM Reference'!$B$5</f>
        <v>1.0527243017212267E-3</v>
      </c>
      <c r="H29" s="69">
        <v>128529.924</v>
      </c>
      <c r="I29" s="70">
        <f>Table3[[#This Row],[CLM $ Collected ]]/'1.) CLM Reference'!$B$4</f>
        <v>6.1893095692653706E-3</v>
      </c>
      <c r="J29" s="71">
        <v>21299.13</v>
      </c>
      <c r="K29" s="70">
        <f>Table3[[#This Row],[Incentive Disbursements]]/'1.) CLM Reference'!$B$5</f>
        <v>1.0527243017212267E-3</v>
      </c>
      <c r="L29" s="69">
        <v>66616.788</v>
      </c>
      <c r="M29" s="72">
        <f>Table3[[#This Row],[CLM $ Collected ]]/'1.) CLM Reference'!$B$4</f>
        <v>6.1893095692653706E-3</v>
      </c>
      <c r="N29" s="71">
        <v>6479.8</v>
      </c>
      <c r="O29" s="73">
        <f>Table3[[#This Row],[Incentive Disbursements]]/'1.) CLM Reference'!$B$5</f>
        <v>1.0527243017212267E-3</v>
      </c>
    </row>
    <row r="30" spans="1:15" s="33" customFormat="1" ht="15" thickBot="1" x14ac:dyDescent="0.35">
      <c r="A30" s="75" t="s">
        <v>75</v>
      </c>
      <c r="B30" s="75" t="s">
        <v>73</v>
      </c>
      <c r="C30" s="123" t="s">
        <v>60</v>
      </c>
      <c r="D30" s="13">
        <f>Table3[[#This Row],[Residential CLM $ Collected]]+Table3[[#This Row],[Column1]]</f>
        <v>2310.288</v>
      </c>
      <c r="E30" s="32">
        <f>Table3[[#This Row],[CLM $ Collected ]]/'1.) CLM Reference'!$B$4</f>
        <v>7.3273525746920881E-5</v>
      </c>
      <c r="F30" s="10">
        <f>Table3[[#This Row],[Residential Incentive Disbursements]]+Table3[[#This Row],[C&amp;I Incentive Disbursements]]</f>
        <v>0</v>
      </c>
      <c r="G30" s="15">
        <f>Table3[[#This Row],[Incentive Disbursements]]/'1.) CLM Reference'!$B$5</f>
        <v>0</v>
      </c>
      <c r="H30" s="69">
        <v>1597.992</v>
      </c>
      <c r="I30" s="70">
        <f>Table3[[#This Row],[CLM $ Collected ]]/'1.) CLM Reference'!$B$4</f>
        <v>7.3273525746920881E-5</v>
      </c>
      <c r="J30" s="71">
        <v>0</v>
      </c>
      <c r="K30" s="70">
        <f>Table3[[#This Row],[Incentive Disbursements]]/'1.) CLM Reference'!$B$5</f>
        <v>0</v>
      </c>
      <c r="L30" s="69">
        <v>712.29600000000005</v>
      </c>
      <c r="M30" s="72">
        <f>Table3[[#This Row],[CLM $ Collected ]]/'1.) CLM Reference'!$B$4</f>
        <v>7.3273525746920881E-5</v>
      </c>
      <c r="N30" s="71">
        <v>0</v>
      </c>
      <c r="O30" s="73">
        <f>Table3[[#This Row],[Incentive Disbursements]]/'1.) CLM Reference'!$B$5</f>
        <v>0</v>
      </c>
    </row>
    <row r="31" spans="1:15" s="33" customFormat="1" ht="15" thickBot="1" x14ac:dyDescent="0.35">
      <c r="A31" s="75" t="s">
        <v>75</v>
      </c>
      <c r="B31" s="75" t="s">
        <v>73</v>
      </c>
      <c r="C31" s="123" t="s">
        <v>76</v>
      </c>
      <c r="D31" s="13">
        <f>Table3[[#This Row],[Residential CLM $ Collected]]+Table3[[#This Row],[Column1]]</f>
        <v>133412.71799999999</v>
      </c>
      <c r="E31" s="32">
        <f>Table3[[#This Row],[CLM $ Collected ]]/'1.) CLM Reference'!$B$4</f>
        <v>4.2313426842626092E-3</v>
      </c>
      <c r="F31" s="10">
        <f>Table3[[#This Row],[Residential Incentive Disbursements]]+Table3[[#This Row],[C&amp;I Incentive Disbursements]]</f>
        <v>28337.31</v>
      </c>
      <c r="G31" s="15">
        <f>Table3[[#This Row],[Incentive Disbursements]]/'1.) CLM Reference'!$B$5</f>
        <v>1.0738849510189175E-3</v>
      </c>
      <c r="H31" s="69">
        <v>102244.44</v>
      </c>
      <c r="I31" s="70">
        <f>Table3[[#This Row],[CLM $ Collected ]]/'1.) CLM Reference'!$B$4</f>
        <v>4.2313426842626092E-3</v>
      </c>
      <c r="J31" s="71">
        <v>19235.330000000002</v>
      </c>
      <c r="K31" s="70">
        <f>Table3[[#This Row],[Incentive Disbursements]]/'1.) CLM Reference'!$B$5</f>
        <v>1.0738849510189175E-3</v>
      </c>
      <c r="L31" s="69">
        <v>31168.277999999998</v>
      </c>
      <c r="M31" s="72">
        <f>Table3[[#This Row],[CLM $ Collected ]]/'1.) CLM Reference'!$B$4</f>
        <v>4.2313426842626092E-3</v>
      </c>
      <c r="N31" s="71">
        <v>9101.98</v>
      </c>
      <c r="O31" s="73">
        <f>Table3[[#This Row],[Incentive Disbursements]]/'1.) CLM Reference'!$B$5</f>
        <v>1.0738849510189175E-3</v>
      </c>
    </row>
    <row r="32" spans="1:15" s="33" customFormat="1" ht="15" thickBot="1" x14ac:dyDescent="0.35">
      <c r="A32" s="75" t="s">
        <v>77</v>
      </c>
      <c r="B32" s="75" t="s">
        <v>73</v>
      </c>
      <c r="C32" s="123" t="s">
        <v>60</v>
      </c>
      <c r="D32" s="13">
        <f>Table3[[#This Row],[Residential CLM $ Collected]]+Table3[[#This Row],[Column1]]</f>
        <v>693.55199999999991</v>
      </c>
      <c r="E32" s="32">
        <f>Table3[[#This Row],[CLM $ Collected ]]/'1.) CLM Reference'!$B$4</f>
        <v>2.1996824780645732E-5</v>
      </c>
      <c r="F32" s="10">
        <f>Table3[[#This Row],[Residential Incentive Disbursements]]+Table3[[#This Row],[C&amp;I Incentive Disbursements]]</f>
        <v>0</v>
      </c>
      <c r="G32" s="15">
        <f>Table3[[#This Row],[Incentive Disbursements]]/'1.) CLM Reference'!$B$5</f>
        <v>0</v>
      </c>
      <c r="H32" s="69">
        <v>75.468000000000004</v>
      </c>
      <c r="I32" s="70">
        <f>Table3[[#This Row],[CLM $ Collected ]]/'1.) CLM Reference'!$B$4</f>
        <v>2.1996824780645732E-5</v>
      </c>
      <c r="J32" s="71">
        <v>0</v>
      </c>
      <c r="K32" s="70">
        <f>Table3[[#This Row],[Incentive Disbursements]]/'1.) CLM Reference'!$B$5</f>
        <v>0</v>
      </c>
      <c r="L32" s="69">
        <v>618.08399999999995</v>
      </c>
      <c r="M32" s="72">
        <f>Table3[[#This Row],[CLM $ Collected ]]/'1.) CLM Reference'!$B$4</f>
        <v>2.1996824780645732E-5</v>
      </c>
      <c r="N32" s="71">
        <v>0</v>
      </c>
      <c r="O32" s="73">
        <f>Table3[[#This Row],[Incentive Disbursements]]/'1.) CLM Reference'!$B$5</f>
        <v>0</v>
      </c>
    </row>
    <row r="33" spans="1:15" s="33" customFormat="1" ht="15" thickBot="1" x14ac:dyDescent="0.35">
      <c r="A33" s="75" t="s">
        <v>77</v>
      </c>
      <c r="B33" s="75" t="s">
        <v>73</v>
      </c>
      <c r="C33" s="123" t="s">
        <v>76</v>
      </c>
      <c r="D33" s="13">
        <f>Table3[[#This Row],[Residential CLM $ Collected]]+Table3[[#This Row],[Column1]]</f>
        <v>75025.59599999999</v>
      </c>
      <c r="E33" s="32">
        <f>Table3[[#This Row],[CLM $ Collected ]]/'1.) CLM Reference'!$B$4</f>
        <v>2.379525816774395E-3</v>
      </c>
      <c r="F33" s="10">
        <f>Table3[[#This Row],[Residential Incentive Disbursements]]+Table3[[#This Row],[C&amp;I Incentive Disbursements]]</f>
        <v>12680.42</v>
      </c>
      <c r="G33" s="15">
        <f>Table3[[#This Row],[Incentive Disbursements]]/'1.) CLM Reference'!$B$5</f>
        <v>4.8054357349371904E-4</v>
      </c>
      <c r="H33" s="69">
        <v>52678.89</v>
      </c>
      <c r="I33" s="70">
        <f>Table3[[#This Row],[CLM $ Collected ]]/'1.) CLM Reference'!$B$4</f>
        <v>2.379525816774395E-3</v>
      </c>
      <c r="J33" s="71">
        <v>8601.42</v>
      </c>
      <c r="K33" s="70">
        <f>Table3[[#This Row],[Incentive Disbursements]]/'1.) CLM Reference'!$B$5</f>
        <v>4.8054357349371904E-4</v>
      </c>
      <c r="L33" s="69">
        <v>22346.705999999998</v>
      </c>
      <c r="M33" s="72">
        <f>Table3[[#This Row],[CLM $ Collected ]]/'1.) CLM Reference'!$B$4</f>
        <v>2.379525816774395E-3</v>
      </c>
      <c r="N33" s="71">
        <v>4079</v>
      </c>
      <c r="O33" s="73">
        <f>Table3[[#This Row],[Incentive Disbursements]]/'1.) CLM Reference'!$B$5</f>
        <v>4.8054357349371904E-4</v>
      </c>
    </row>
    <row r="34" spans="1:15" s="33" customFormat="1" ht="15" thickBot="1" x14ac:dyDescent="0.35">
      <c r="A34" s="75" t="s">
        <v>78</v>
      </c>
      <c r="B34" s="75" t="s">
        <v>73</v>
      </c>
      <c r="C34" s="123" t="s">
        <v>76</v>
      </c>
      <c r="D34" s="13">
        <f>Table3[[#This Row],[Residential CLM $ Collected]]+Table3[[#This Row],[Column1]]</f>
        <v>47879.646000000001</v>
      </c>
      <c r="E34" s="32">
        <f>Table3[[#This Row],[CLM $ Collected ]]/'1.) CLM Reference'!$B$4</f>
        <v>1.5185597959797468E-3</v>
      </c>
      <c r="F34" s="10">
        <f>Table3[[#This Row],[Residential Incentive Disbursements]]+Table3[[#This Row],[C&amp;I Incentive Disbursements]]</f>
        <v>32870.959999999999</v>
      </c>
      <c r="G34" s="15">
        <f>Table3[[#This Row],[Incentive Disbursements]]/'1.) CLM Reference'!$B$5</f>
        <v>1.2456944314596125E-3</v>
      </c>
      <c r="H34" s="69">
        <v>16611.894</v>
      </c>
      <c r="I34" s="70">
        <f>Table3[[#This Row],[CLM $ Collected ]]/'1.) CLM Reference'!$B$4</f>
        <v>1.5185597959797468E-3</v>
      </c>
      <c r="J34" s="71">
        <v>0</v>
      </c>
      <c r="K34" s="70">
        <f>Table3[[#This Row],[Incentive Disbursements]]/'1.) CLM Reference'!$B$5</f>
        <v>1.2456944314596125E-3</v>
      </c>
      <c r="L34" s="69">
        <v>31267.752</v>
      </c>
      <c r="M34" s="72">
        <f>Table3[[#This Row],[CLM $ Collected ]]/'1.) CLM Reference'!$B$4</f>
        <v>1.5185597959797468E-3</v>
      </c>
      <c r="N34" s="71">
        <v>32870.959999999999</v>
      </c>
      <c r="O34" s="73">
        <f>Table3[[#This Row],[Incentive Disbursements]]/'1.) CLM Reference'!$B$5</f>
        <v>1.2456944314596125E-3</v>
      </c>
    </row>
    <row r="35" spans="1:15" s="33" customFormat="1" ht="15" thickBot="1" x14ac:dyDescent="0.35">
      <c r="A35" s="75" t="s">
        <v>79</v>
      </c>
      <c r="B35" s="75" t="s">
        <v>73</v>
      </c>
      <c r="C35" s="123" t="s">
        <v>76</v>
      </c>
      <c r="D35" s="13">
        <f>Table3[[#This Row],[Residential CLM $ Collected]]+Table3[[#This Row],[Column1]]</f>
        <v>25313.417999999998</v>
      </c>
      <c r="E35" s="32">
        <f>Table3[[#This Row],[CLM $ Collected ]]/'1.) CLM Reference'!$B$4</f>
        <v>8.028450935838174E-4</v>
      </c>
      <c r="F35" s="10">
        <f>Table3[[#This Row],[Residential Incentive Disbursements]]+Table3[[#This Row],[C&amp;I Incentive Disbursements]]</f>
        <v>7303.71</v>
      </c>
      <c r="G35" s="15">
        <f>Table3[[#This Row],[Incentive Disbursements]]/'1.) CLM Reference'!$B$5</f>
        <v>2.7678506730548441E-4</v>
      </c>
      <c r="H35" s="69">
        <v>20620.835999999999</v>
      </c>
      <c r="I35" s="70">
        <f>Table3[[#This Row],[CLM $ Collected ]]/'1.) CLM Reference'!$B$4</f>
        <v>8.028450935838174E-4</v>
      </c>
      <c r="J35" s="71">
        <v>2192.71</v>
      </c>
      <c r="K35" s="70">
        <f>Table3[[#This Row],[Incentive Disbursements]]/'1.) CLM Reference'!$B$5</f>
        <v>2.7678506730548441E-4</v>
      </c>
      <c r="L35" s="69">
        <v>4692.5820000000003</v>
      </c>
      <c r="M35" s="72">
        <f>Table3[[#This Row],[CLM $ Collected ]]/'1.) CLM Reference'!$B$4</f>
        <v>8.028450935838174E-4</v>
      </c>
      <c r="N35" s="71">
        <v>5111</v>
      </c>
      <c r="O35" s="73">
        <f>Table3[[#This Row],[Incentive Disbursements]]/'1.) CLM Reference'!$B$5</f>
        <v>2.7678506730548441E-4</v>
      </c>
    </row>
    <row r="36" spans="1:15" s="33" customFormat="1" ht="15" thickBot="1" x14ac:dyDescent="0.35">
      <c r="A36" s="75" t="s">
        <v>79</v>
      </c>
      <c r="B36" s="75" t="s">
        <v>112</v>
      </c>
      <c r="C36" s="123" t="s">
        <v>76</v>
      </c>
      <c r="D36" s="13">
        <f>Table3[[#This Row],[Residential CLM $ Collected]]+Table3[[#This Row],[Column1]]</f>
        <v>15.48</v>
      </c>
      <c r="E36" s="32">
        <f>Table3[[#This Row],[CLM $ Collected ]]/'1.) CLM Reference'!$B$4</f>
        <v>4.9096657151071006E-7</v>
      </c>
      <c r="F36" s="10">
        <f>Table3[[#This Row],[Residential Incentive Disbursements]]+Table3[[#This Row],[C&amp;I Incentive Disbursements]]</f>
        <v>0</v>
      </c>
      <c r="G36" s="15">
        <f>Table3[[#This Row],[Incentive Disbursements]]/'1.) CLM Reference'!$B$5</f>
        <v>0</v>
      </c>
      <c r="H36" s="69">
        <v>15.48</v>
      </c>
      <c r="I36" s="70">
        <f>Table3[[#This Row],[CLM $ Collected ]]/'1.) CLM Reference'!$B$4</f>
        <v>4.9096657151071006E-7</v>
      </c>
      <c r="J36" s="71">
        <v>0</v>
      </c>
      <c r="K36" s="70">
        <f>Table3[[#This Row],[Incentive Disbursements]]/'1.) CLM Reference'!$B$5</f>
        <v>0</v>
      </c>
      <c r="L36" s="69">
        <v>0</v>
      </c>
      <c r="M36" s="72">
        <f>Table3[[#This Row],[CLM $ Collected ]]/'1.) CLM Reference'!$B$4</f>
        <v>4.9096657151071006E-7</v>
      </c>
      <c r="N36" s="71">
        <v>0</v>
      </c>
      <c r="O36" s="73">
        <f>Table3[[#This Row],[Incentive Disbursements]]/'1.) CLM Reference'!$B$5</f>
        <v>0</v>
      </c>
    </row>
    <row r="37" spans="1:15" s="33" customFormat="1" ht="15" thickBot="1" x14ac:dyDescent="0.35">
      <c r="A37" s="75" t="s">
        <v>80</v>
      </c>
      <c r="B37" s="75" t="s">
        <v>73</v>
      </c>
      <c r="C37" s="123" t="s">
        <v>60</v>
      </c>
      <c r="D37" s="13">
        <f>Table3[[#This Row],[Residential CLM $ Collected]]+Table3[[#This Row],[Column1]]</f>
        <v>2406.5940000000001</v>
      </c>
      <c r="E37" s="32">
        <f>Table3[[#This Row],[CLM $ Collected ]]/'1.) CLM Reference'!$B$4</f>
        <v>7.632798483192802E-5</v>
      </c>
      <c r="F37" s="10">
        <f>Table3[[#This Row],[Residential Incentive Disbursements]]+Table3[[#This Row],[C&amp;I Incentive Disbursements]]</f>
        <v>0</v>
      </c>
      <c r="G37" s="15">
        <f>Table3[[#This Row],[Incentive Disbursements]]/'1.) CLM Reference'!$B$5</f>
        <v>0</v>
      </c>
      <c r="H37" s="69">
        <v>1454.7539999999999</v>
      </c>
      <c r="I37" s="70">
        <f>Table3[[#This Row],[CLM $ Collected ]]/'1.) CLM Reference'!$B$4</f>
        <v>7.632798483192802E-5</v>
      </c>
      <c r="J37" s="71">
        <v>0</v>
      </c>
      <c r="K37" s="70">
        <f>Table3[[#This Row],[Incentive Disbursements]]/'1.) CLM Reference'!$B$5</f>
        <v>0</v>
      </c>
      <c r="L37" s="69">
        <v>951.84</v>
      </c>
      <c r="M37" s="72">
        <f>Table3[[#This Row],[CLM $ Collected ]]/'1.) CLM Reference'!$B$4</f>
        <v>7.632798483192802E-5</v>
      </c>
      <c r="N37" s="71">
        <v>0</v>
      </c>
      <c r="O37" s="73">
        <f>Table3[[#This Row],[Incentive Disbursements]]/'1.) CLM Reference'!$B$5</f>
        <v>0</v>
      </c>
    </row>
    <row r="38" spans="1:15" s="33" customFormat="1" ht="15" thickBot="1" x14ac:dyDescent="0.35">
      <c r="A38" s="75" t="s">
        <v>80</v>
      </c>
      <c r="B38" s="75" t="s">
        <v>73</v>
      </c>
      <c r="C38" s="123" t="s">
        <v>76</v>
      </c>
      <c r="D38" s="13">
        <f>Table3[[#This Row],[Residential CLM $ Collected]]+Table3[[#This Row],[Column1]]</f>
        <v>31177.632000000001</v>
      </c>
      <c r="E38" s="32">
        <f>Table3[[#This Row],[CLM $ Collected ]]/'1.) CLM Reference'!$B$4</f>
        <v>9.8883560018492257E-4</v>
      </c>
      <c r="F38" s="10">
        <f>Table3[[#This Row],[Residential Incentive Disbursements]]+Table3[[#This Row],[C&amp;I Incentive Disbursements]]</f>
        <v>350</v>
      </c>
      <c r="G38" s="15">
        <f>Table3[[#This Row],[Incentive Disbursements]]/'1.) CLM Reference'!$B$5</f>
        <v>1.3263776020258136E-5</v>
      </c>
      <c r="H38" s="69">
        <v>25895.544000000002</v>
      </c>
      <c r="I38" s="70">
        <f>Table3[[#This Row],[CLM $ Collected ]]/'1.) CLM Reference'!$B$4</f>
        <v>9.8883560018492257E-4</v>
      </c>
      <c r="J38" s="71">
        <v>0</v>
      </c>
      <c r="K38" s="70">
        <f>Table3[[#This Row],[Incentive Disbursements]]/'1.) CLM Reference'!$B$5</f>
        <v>1.3263776020258136E-5</v>
      </c>
      <c r="L38" s="69">
        <v>5282.0879999999997</v>
      </c>
      <c r="M38" s="72">
        <f>Table3[[#This Row],[CLM $ Collected ]]/'1.) CLM Reference'!$B$4</f>
        <v>9.8883560018492257E-4</v>
      </c>
      <c r="N38" s="71">
        <v>350</v>
      </c>
      <c r="O38" s="73">
        <f>Table3[[#This Row],[Incentive Disbursements]]/'1.) CLM Reference'!$B$5</f>
        <v>1.3263776020258136E-5</v>
      </c>
    </row>
    <row r="39" spans="1:15" s="33" customFormat="1" ht="15" thickBot="1" x14ac:dyDescent="0.35">
      <c r="A39" s="75" t="s">
        <v>81</v>
      </c>
      <c r="B39" s="75" t="s">
        <v>73</v>
      </c>
      <c r="C39" s="123" t="s">
        <v>60</v>
      </c>
      <c r="D39" s="13">
        <f>Table3[[#This Row],[Residential CLM $ Collected]]+Table3[[#This Row],[Column1]]</f>
        <v>1124.3340000000001</v>
      </c>
      <c r="E39" s="32">
        <f>Table3[[#This Row],[CLM $ Collected ]]/'1.) CLM Reference'!$B$4</f>
        <v>3.5659587158457534E-5</v>
      </c>
      <c r="F39" s="10">
        <f>Table3[[#This Row],[Residential Incentive Disbursements]]+Table3[[#This Row],[C&amp;I Incentive Disbursements]]</f>
        <v>0</v>
      </c>
      <c r="G39" s="15">
        <f>Table3[[#This Row],[Incentive Disbursements]]/'1.) CLM Reference'!$B$5</f>
        <v>0</v>
      </c>
      <c r="H39" s="69">
        <v>1124.3340000000001</v>
      </c>
      <c r="I39" s="70">
        <f>Table3[[#This Row],[CLM $ Collected ]]/'1.) CLM Reference'!$B$4</f>
        <v>3.5659587158457534E-5</v>
      </c>
      <c r="J39" s="71">
        <v>0</v>
      </c>
      <c r="K39" s="70">
        <f>Table3[[#This Row],[Incentive Disbursements]]/'1.) CLM Reference'!$B$5</f>
        <v>0</v>
      </c>
      <c r="L39" s="69">
        <v>0</v>
      </c>
      <c r="M39" s="72">
        <f>Table3[[#This Row],[CLM $ Collected ]]/'1.) CLM Reference'!$B$4</f>
        <v>3.5659587158457534E-5</v>
      </c>
      <c r="N39" s="71">
        <v>0</v>
      </c>
      <c r="O39" s="73">
        <f>Table3[[#This Row],[Incentive Disbursements]]/'1.) CLM Reference'!$B$5</f>
        <v>0</v>
      </c>
    </row>
    <row r="40" spans="1:15" s="33" customFormat="1" ht="15" thickBot="1" x14ac:dyDescent="0.35">
      <c r="A40" s="75" t="s">
        <v>81</v>
      </c>
      <c r="B40" s="75" t="s">
        <v>73</v>
      </c>
      <c r="C40" s="123" t="s">
        <v>76</v>
      </c>
      <c r="D40" s="13">
        <f>Table3[[#This Row],[Residential CLM $ Collected]]+Table3[[#This Row],[Column1]]</f>
        <v>150607.17000000001</v>
      </c>
      <c r="E40" s="32">
        <f>Table3[[#This Row],[CLM $ Collected ]]/'1.) CLM Reference'!$B$4</f>
        <v>4.7766851356479756E-3</v>
      </c>
      <c r="F40" s="10">
        <f>Table3[[#This Row],[Residential Incentive Disbursements]]+Table3[[#This Row],[C&amp;I Incentive Disbursements]]</f>
        <v>44897.91</v>
      </c>
      <c r="G40" s="15">
        <f>Table3[[#This Row],[Incentive Disbursements]]/'1.) CLM Reference'!$B$5</f>
        <v>1.7014737771934515E-3</v>
      </c>
      <c r="H40" s="69">
        <v>46299.18</v>
      </c>
      <c r="I40" s="70">
        <f>Table3[[#This Row],[CLM $ Collected ]]/'1.) CLM Reference'!$B$4</f>
        <v>4.7766851356479756E-3</v>
      </c>
      <c r="J40" s="71">
        <v>467.41</v>
      </c>
      <c r="K40" s="70">
        <f>Table3[[#This Row],[Incentive Disbursements]]/'1.) CLM Reference'!$B$5</f>
        <v>1.7014737771934515E-3</v>
      </c>
      <c r="L40" s="69">
        <v>104307.99</v>
      </c>
      <c r="M40" s="72">
        <f>Table3[[#This Row],[CLM $ Collected ]]/'1.) CLM Reference'!$B$4</f>
        <v>4.7766851356479756E-3</v>
      </c>
      <c r="N40" s="71">
        <v>44430.5</v>
      </c>
      <c r="O40" s="73">
        <f>Table3[[#This Row],[Incentive Disbursements]]/'1.) CLM Reference'!$B$5</f>
        <v>1.7014737771934515E-3</v>
      </c>
    </row>
    <row r="41" spans="1:15" s="33" customFormat="1" ht="15" thickBot="1" x14ac:dyDescent="0.35">
      <c r="A41" s="75" t="s">
        <v>82</v>
      </c>
      <c r="B41" s="75" t="s">
        <v>73</v>
      </c>
      <c r="C41" s="123" t="s">
        <v>76</v>
      </c>
      <c r="D41" s="13">
        <f>Table3[[#This Row],[Residential CLM $ Collected]]+Table3[[#This Row],[Column1]]</f>
        <v>45697.8</v>
      </c>
      <c r="E41" s="32">
        <f>Table3[[#This Row],[CLM $ Collected ]]/'1.) CLM Reference'!$B$4</f>
        <v>1.4493599606965198E-3</v>
      </c>
      <c r="F41" s="10">
        <f>Table3[[#This Row],[Residential Incentive Disbursements]]+Table3[[#This Row],[C&amp;I Incentive Disbursements]]</f>
        <v>19219.2</v>
      </c>
      <c r="G41" s="15">
        <f>Table3[[#This Row],[Incentive Disbursements]]/'1.) CLM Reference'!$B$5</f>
        <v>7.2834046882441479E-4</v>
      </c>
      <c r="H41" s="69">
        <v>33899.921999999999</v>
      </c>
      <c r="I41" s="70">
        <f>Table3[[#This Row],[CLM $ Collected ]]/'1.) CLM Reference'!$B$4</f>
        <v>1.4493599606965198E-3</v>
      </c>
      <c r="J41" s="71">
        <v>2024.2</v>
      </c>
      <c r="K41" s="70">
        <f>Table3[[#This Row],[Incentive Disbursements]]/'1.) CLM Reference'!$B$5</f>
        <v>7.2834046882441479E-4</v>
      </c>
      <c r="L41" s="69">
        <v>11797.878000000001</v>
      </c>
      <c r="M41" s="72">
        <f>Table3[[#This Row],[CLM $ Collected ]]/'1.) CLM Reference'!$B$4</f>
        <v>1.4493599606965198E-3</v>
      </c>
      <c r="N41" s="71">
        <v>17195</v>
      </c>
      <c r="O41" s="73">
        <f>Table3[[#This Row],[Incentive Disbursements]]/'1.) CLM Reference'!$B$5</f>
        <v>7.2834046882441479E-4</v>
      </c>
    </row>
    <row r="42" spans="1:15" s="33" customFormat="1" ht="15" thickBot="1" x14ac:dyDescent="0.35">
      <c r="A42" s="75" t="s">
        <v>83</v>
      </c>
      <c r="B42" s="75" t="s">
        <v>73</v>
      </c>
      <c r="C42" s="123" t="s">
        <v>76</v>
      </c>
      <c r="D42" s="13">
        <f>Table3[[#This Row],[Residential CLM $ Collected]]+Table3[[#This Row],[Column1]]</f>
        <v>69210.881999999998</v>
      </c>
      <c r="E42" s="32">
        <f>Table3[[#This Row],[CLM $ Collected ]]/'1.) CLM Reference'!$B$4</f>
        <v>2.1951052614194002E-3</v>
      </c>
      <c r="F42" s="10">
        <f>Table3[[#This Row],[Residential Incentive Disbursements]]+Table3[[#This Row],[C&amp;I Incentive Disbursements]]</f>
        <v>37983.93</v>
      </c>
      <c r="G42" s="15">
        <f>Table3[[#This Row],[Incentive Disbursements]]/'1.) CLM Reference'!$B$5</f>
        <v>1.4394581139690389E-3</v>
      </c>
      <c r="H42" s="69">
        <v>44215.35</v>
      </c>
      <c r="I42" s="70">
        <f>Table3[[#This Row],[CLM $ Collected ]]/'1.) CLM Reference'!$B$4</f>
        <v>2.1951052614194002E-3</v>
      </c>
      <c r="J42" s="71">
        <v>9970.93</v>
      </c>
      <c r="K42" s="70">
        <f>Table3[[#This Row],[Incentive Disbursements]]/'1.) CLM Reference'!$B$5</f>
        <v>1.4394581139690389E-3</v>
      </c>
      <c r="L42" s="69">
        <v>24995.531999999999</v>
      </c>
      <c r="M42" s="72">
        <f>Table3[[#This Row],[CLM $ Collected ]]/'1.) CLM Reference'!$B$4</f>
        <v>2.1951052614194002E-3</v>
      </c>
      <c r="N42" s="71">
        <v>28013</v>
      </c>
      <c r="O42" s="73">
        <f>Table3[[#This Row],[Incentive Disbursements]]/'1.) CLM Reference'!$B$5</f>
        <v>1.4394581139690389E-3</v>
      </c>
    </row>
    <row r="43" spans="1:15" s="33" customFormat="1" ht="15" thickBot="1" x14ac:dyDescent="0.35">
      <c r="A43" s="75" t="s">
        <v>84</v>
      </c>
      <c r="B43" s="75" t="s">
        <v>73</v>
      </c>
      <c r="C43" s="123" t="s">
        <v>60</v>
      </c>
      <c r="D43" s="13">
        <f>Table3[[#This Row],[Residential CLM $ Collected]]+Table3[[#This Row],[Column1]]</f>
        <v>74554.92</v>
      </c>
      <c r="E43" s="32">
        <f>Table3[[#This Row],[CLM $ Collected ]]/'1.) CLM Reference'!$B$4</f>
        <v>2.3645977688407792E-3</v>
      </c>
      <c r="F43" s="10">
        <f>Table3[[#This Row],[Residential Incentive Disbursements]]+Table3[[#This Row],[C&amp;I Incentive Disbursements]]</f>
        <v>21193.14</v>
      </c>
      <c r="G43" s="15">
        <f>Table3[[#This Row],[Incentive Disbursements]]/'1.) CLM Reference'!$B$5</f>
        <v>8.0314589178849571E-4</v>
      </c>
      <c r="H43" s="69">
        <v>57911.082000000002</v>
      </c>
      <c r="I43" s="70">
        <f>Table3[[#This Row],[CLM $ Collected ]]/'1.) CLM Reference'!$B$4</f>
        <v>2.3645977688407792E-3</v>
      </c>
      <c r="J43" s="71">
        <v>8843.14</v>
      </c>
      <c r="K43" s="70">
        <f>Table3[[#This Row],[Incentive Disbursements]]/'1.) CLM Reference'!$B$5</f>
        <v>8.0314589178849571E-4</v>
      </c>
      <c r="L43" s="69">
        <v>16643.838</v>
      </c>
      <c r="M43" s="72">
        <f>Table3[[#This Row],[CLM $ Collected ]]/'1.) CLM Reference'!$B$4</f>
        <v>2.3645977688407792E-3</v>
      </c>
      <c r="N43" s="71">
        <v>12350</v>
      </c>
      <c r="O43" s="73">
        <f>Table3[[#This Row],[Incentive Disbursements]]/'1.) CLM Reference'!$B$5</f>
        <v>8.0314589178849571E-4</v>
      </c>
    </row>
    <row r="44" spans="1:15" s="33" customFormat="1" ht="15" thickBot="1" x14ac:dyDescent="0.35">
      <c r="A44" s="75" t="s">
        <v>85</v>
      </c>
      <c r="B44" s="75" t="s">
        <v>73</v>
      </c>
      <c r="C44" s="123" t="s">
        <v>76</v>
      </c>
      <c r="D44" s="13">
        <f>Table3[[#This Row],[Residential CLM $ Collected]]+Table3[[#This Row],[Column1]]</f>
        <v>75409.932000000001</v>
      </c>
      <c r="E44" s="32">
        <f>Table3[[#This Row],[CLM $ Collected ]]/'1.) CLM Reference'!$B$4</f>
        <v>2.3917154891405544E-3</v>
      </c>
      <c r="F44" s="10">
        <f>Table3[[#This Row],[Residential Incentive Disbursements]]+Table3[[#This Row],[C&amp;I Incentive Disbursements]]</f>
        <v>68471.92</v>
      </c>
      <c r="G44" s="15">
        <f>Table3[[#This Row],[Incentive Disbursements]]/'1.) CLM Reference'!$B$5</f>
        <v>2.5948463158772385E-3</v>
      </c>
      <c r="H44" s="69">
        <v>53862.845999999998</v>
      </c>
      <c r="I44" s="70">
        <f>Table3[[#This Row],[CLM $ Collected ]]/'1.) CLM Reference'!$B$4</f>
        <v>2.3917154891405544E-3</v>
      </c>
      <c r="J44" s="71">
        <v>15797.92</v>
      </c>
      <c r="K44" s="70">
        <f>Table3[[#This Row],[Incentive Disbursements]]/'1.) CLM Reference'!$B$5</f>
        <v>2.5948463158772385E-3</v>
      </c>
      <c r="L44" s="69">
        <v>21547.085999999999</v>
      </c>
      <c r="M44" s="72">
        <f>Table3[[#This Row],[CLM $ Collected ]]/'1.) CLM Reference'!$B$4</f>
        <v>2.3917154891405544E-3</v>
      </c>
      <c r="N44" s="71">
        <v>52674</v>
      </c>
      <c r="O44" s="73">
        <f>Table3[[#This Row],[Incentive Disbursements]]/'1.) CLM Reference'!$B$5</f>
        <v>2.5948463158772385E-3</v>
      </c>
    </row>
    <row r="45" spans="1:15" s="33" customFormat="1" ht="15" thickBot="1" x14ac:dyDescent="0.35">
      <c r="A45" s="75" t="s">
        <v>86</v>
      </c>
      <c r="B45" s="75" t="s">
        <v>73</v>
      </c>
      <c r="C45" s="123" t="s">
        <v>76</v>
      </c>
      <c r="D45" s="13">
        <f>Table3[[#This Row],[Residential CLM $ Collected]]+Table3[[#This Row],[Column1]]</f>
        <v>58276.475999999995</v>
      </c>
      <c r="E45" s="32">
        <f>Table3[[#This Row],[CLM $ Collected ]]/'1.) CLM Reference'!$B$4</f>
        <v>1.8483075982846364E-3</v>
      </c>
      <c r="F45" s="10">
        <f>Table3[[#This Row],[Residential Incentive Disbursements]]+Table3[[#This Row],[C&amp;I Incentive Disbursements]]</f>
        <v>89.96</v>
      </c>
      <c r="G45" s="15">
        <f>Table3[[#This Row],[Incentive Disbursements]]/'1.) CLM Reference'!$B$5</f>
        <v>3.4091694022354909E-6</v>
      </c>
      <c r="H45" s="69">
        <v>38863.595999999998</v>
      </c>
      <c r="I45" s="70">
        <f>Table3[[#This Row],[CLM $ Collected ]]/'1.) CLM Reference'!$B$4</f>
        <v>1.8483075982846364E-3</v>
      </c>
      <c r="J45" s="71">
        <v>89.96</v>
      </c>
      <c r="K45" s="70">
        <f>Table3[[#This Row],[Incentive Disbursements]]/'1.) CLM Reference'!$B$5</f>
        <v>3.4091694022354909E-6</v>
      </c>
      <c r="L45" s="69">
        <v>19412.88</v>
      </c>
      <c r="M45" s="72">
        <f>Table3[[#This Row],[CLM $ Collected ]]/'1.) CLM Reference'!$B$4</f>
        <v>1.8483075982846364E-3</v>
      </c>
      <c r="N45" s="71">
        <v>0</v>
      </c>
      <c r="O45" s="73">
        <f>Table3[[#This Row],[Incentive Disbursements]]/'1.) CLM Reference'!$B$5</f>
        <v>3.4091694022354909E-6</v>
      </c>
    </row>
    <row r="46" spans="1:15" s="33" customFormat="1" ht="15" thickBot="1" x14ac:dyDescent="0.35">
      <c r="A46" s="75" t="s">
        <v>87</v>
      </c>
      <c r="B46" s="75" t="s">
        <v>73</v>
      </c>
      <c r="C46" s="123" t="s">
        <v>60</v>
      </c>
      <c r="D46" s="13">
        <f>Table3[[#This Row],[Residential CLM $ Collected]]+Table3[[#This Row],[Column1]]</f>
        <v>77013.288</v>
      </c>
      <c r="E46" s="32">
        <f>Table3[[#This Row],[CLM $ Collected ]]/'1.) CLM Reference'!$B$4</f>
        <v>2.4425678275275778E-3</v>
      </c>
      <c r="F46" s="10">
        <f>Table3[[#This Row],[Residential Incentive Disbursements]]+Table3[[#This Row],[C&amp;I Incentive Disbursements]]</f>
        <v>56936.86</v>
      </c>
      <c r="G46" s="15">
        <f>Table3[[#This Row],[Incentive Disbursements]]/'1.) CLM Reference'!$B$5</f>
        <v>2.1577078809622706E-3</v>
      </c>
      <c r="H46" s="69">
        <v>45306.6</v>
      </c>
      <c r="I46" s="70">
        <f>Table3[[#This Row],[CLM $ Collected ]]/'1.) CLM Reference'!$B$4</f>
        <v>2.4425678275275778E-3</v>
      </c>
      <c r="J46" s="71">
        <v>30817.360000000001</v>
      </c>
      <c r="K46" s="70">
        <f>Table3[[#This Row],[Incentive Disbursements]]/'1.) CLM Reference'!$B$5</f>
        <v>2.1577078809622706E-3</v>
      </c>
      <c r="L46" s="69">
        <v>31706.687999999998</v>
      </c>
      <c r="M46" s="72">
        <f>Table3[[#This Row],[CLM $ Collected ]]/'1.) CLM Reference'!$B$4</f>
        <v>2.4425678275275778E-3</v>
      </c>
      <c r="N46" s="71">
        <v>26119.5</v>
      </c>
      <c r="O46" s="73">
        <f>Table3[[#This Row],[Incentive Disbursements]]/'1.) CLM Reference'!$B$5</f>
        <v>2.1577078809622706E-3</v>
      </c>
    </row>
    <row r="47" spans="1:15" s="33" customFormat="1" ht="15" thickBot="1" x14ac:dyDescent="0.35">
      <c r="A47" s="75" t="s">
        <v>249</v>
      </c>
      <c r="B47" s="75" t="s">
        <v>73</v>
      </c>
      <c r="C47" s="123" t="s">
        <v>76</v>
      </c>
      <c r="D47" s="13">
        <f>Table3[[#This Row],[Residential CLM $ Collected]]+Table3[[#This Row],[Column1]]</f>
        <v>34500.498</v>
      </c>
      <c r="E47" s="32">
        <f>Table3[[#This Row],[CLM $ Collected ]]/'1.) CLM Reference'!$B$4</f>
        <v>1.0942242389193869E-3</v>
      </c>
      <c r="F47" s="10">
        <f>Table3[[#This Row],[Residential Incentive Disbursements]]+Table3[[#This Row],[C&amp;I Incentive Disbursements]]</f>
        <v>5614.75</v>
      </c>
      <c r="G47" s="15">
        <f>Table3[[#This Row],[Incentive Disbursements]]/'1.) CLM Reference'!$B$5</f>
        <v>2.1277938974212677E-4</v>
      </c>
      <c r="H47" s="69">
        <v>28839.725999999999</v>
      </c>
      <c r="I47" s="70">
        <f>Table3[[#This Row],[CLM $ Collected ]]/'1.) CLM Reference'!$B$4</f>
        <v>1.0942242389193869E-3</v>
      </c>
      <c r="J47" s="71">
        <v>54.75</v>
      </c>
      <c r="K47" s="70">
        <f>Table3[[#This Row],[Incentive Disbursements]]/'1.) CLM Reference'!$B$5</f>
        <v>2.1277938974212677E-4</v>
      </c>
      <c r="L47" s="69">
        <v>5660.7719999999999</v>
      </c>
      <c r="M47" s="72">
        <f>Table3[[#This Row],[CLM $ Collected ]]/'1.) CLM Reference'!$B$4</f>
        <v>1.0942242389193869E-3</v>
      </c>
      <c r="N47" s="71">
        <v>5560</v>
      </c>
      <c r="O47" s="73">
        <f>Table3[[#This Row],[Incentive Disbursements]]/'1.) CLM Reference'!$B$5</f>
        <v>2.1277938974212677E-4</v>
      </c>
    </row>
    <row r="48" spans="1:15" s="33" customFormat="1" ht="15" thickBot="1" x14ac:dyDescent="0.35">
      <c r="A48" s="75" t="s">
        <v>88</v>
      </c>
      <c r="B48" s="75" t="s">
        <v>73</v>
      </c>
      <c r="C48" s="123" t="s">
        <v>76</v>
      </c>
      <c r="D48" s="13">
        <f>Table3[[#This Row],[Residential CLM $ Collected]]+Table3[[#This Row],[Column1]]</f>
        <v>79335.738000000012</v>
      </c>
      <c r="E48" s="32">
        <f>Table3[[#This Row],[CLM $ Collected ]]/'1.) CLM Reference'!$B$4</f>
        <v>2.5162270855382403E-3</v>
      </c>
      <c r="F48" s="10">
        <f>Table3[[#This Row],[Residential Incentive Disbursements]]+Table3[[#This Row],[C&amp;I Incentive Disbursements]]</f>
        <v>29948.74</v>
      </c>
      <c r="G48" s="15">
        <f>Table3[[#This Row],[Incentive Disbursements]]/'1.) CLM Reference'!$B$5</f>
        <v>1.1349525127112732E-3</v>
      </c>
      <c r="H48" s="69">
        <v>55450.374000000003</v>
      </c>
      <c r="I48" s="70">
        <f>Table3[[#This Row],[CLM $ Collected ]]/'1.) CLM Reference'!$B$4</f>
        <v>2.5162270855382403E-3</v>
      </c>
      <c r="J48" s="71">
        <v>18703.740000000002</v>
      </c>
      <c r="K48" s="70">
        <f>Table3[[#This Row],[Incentive Disbursements]]/'1.) CLM Reference'!$B$5</f>
        <v>1.1349525127112732E-3</v>
      </c>
      <c r="L48" s="69">
        <v>23885.364000000001</v>
      </c>
      <c r="M48" s="72">
        <f>Table3[[#This Row],[CLM $ Collected ]]/'1.) CLM Reference'!$B$4</f>
        <v>2.5162270855382403E-3</v>
      </c>
      <c r="N48" s="71">
        <v>11245</v>
      </c>
      <c r="O48" s="73">
        <f>Table3[[#This Row],[Incentive Disbursements]]/'1.) CLM Reference'!$B$5</f>
        <v>1.1349525127112732E-3</v>
      </c>
    </row>
    <row r="49" spans="1:15" s="33" customFormat="1" ht="15" thickBot="1" x14ac:dyDescent="0.35">
      <c r="A49" s="75" t="s">
        <v>89</v>
      </c>
      <c r="B49" s="75" t="s">
        <v>73</v>
      </c>
      <c r="C49" s="123" t="s">
        <v>76</v>
      </c>
      <c r="D49" s="13">
        <f>Table3[[#This Row],[Residential CLM $ Collected]]+Table3[[#This Row],[Column1]]</f>
        <v>61250.292000000001</v>
      </c>
      <c r="E49" s="32">
        <f>Table3[[#This Row],[CLM $ Collected ]]/'1.) CLM Reference'!$B$4</f>
        <v>1.9426257020200175E-3</v>
      </c>
      <c r="F49" s="10">
        <f>Table3[[#This Row],[Residential Incentive Disbursements]]+Table3[[#This Row],[C&amp;I Incentive Disbursements]]</f>
        <v>18642.59</v>
      </c>
      <c r="G49" s="15">
        <f>Table3[[#This Row],[Incentive Disbursements]]/'1.) CLM Reference'!$B$5</f>
        <v>7.0648896627858321E-4</v>
      </c>
      <c r="H49" s="69">
        <v>52110.851999999999</v>
      </c>
      <c r="I49" s="70">
        <f>Table3[[#This Row],[CLM $ Collected ]]/'1.) CLM Reference'!$B$4</f>
        <v>1.9426257020200175E-3</v>
      </c>
      <c r="J49" s="71">
        <v>17432.59</v>
      </c>
      <c r="K49" s="70">
        <f>Table3[[#This Row],[Incentive Disbursements]]/'1.) CLM Reference'!$B$5</f>
        <v>7.0648896627858321E-4</v>
      </c>
      <c r="L49" s="69">
        <v>9139.44</v>
      </c>
      <c r="M49" s="72">
        <f>Table3[[#This Row],[CLM $ Collected ]]/'1.) CLM Reference'!$B$4</f>
        <v>1.9426257020200175E-3</v>
      </c>
      <c r="N49" s="71">
        <v>1210</v>
      </c>
      <c r="O49" s="73">
        <f>Table3[[#This Row],[Incentive Disbursements]]/'1.) CLM Reference'!$B$5</f>
        <v>7.0648896627858321E-4</v>
      </c>
    </row>
    <row r="50" spans="1:15" s="33" customFormat="1" ht="15" thickBot="1" x14ac:dyDescent="0.35">
      <c r="A50" s="75" t="s">
        <v>90</v>
      </c>
      <c r="B50" s="75" t="s">
        <v>73</v>
      </c>
      <c r="C50" s="123" t="s">
        <v>60</v>
      </c>
      <c r="D50" s="13">
        <f>Table3[[#This Row],[Residential CLM $ Collected]]+Table3[[#This Row],[Column1]]</f>
        <v>163768.356</v>
      </c>
      <c r="E50" s="32">
        <f>Table3[[#This Row],[CLM $ Collected ]]/'1.) CLM Reference'!$B$4</f>
        <v>5.1941077692031924E-3</v>
      </c>
      <c r="F50" s="10">
        <f>Table3[[#This Row],[Residential Incentive Disbursements]]+Table3[[#This Row],[C&amp;I Incentive Disbursements]]</f>
        <v>73298.559999999998</v>
      </c>
      <c r="G50" s="15">
        <f>Table3[[#This Row],[Incentive Disbursements]]/'1.) CLM Reference'!$B$5</f>
        <v>2.777759092707006E-3</v>
      </c>
      <c r="H50" s="69">
        <v>136557.774</v>
      </c>
      <c r="I50" s="70">
        <f>Table3[[#This Row],[CLM $ Collected ]]/'1.) CLM Reference'!$B$4</f>
        <v>5.1941077692031924E-3</v>
      </c>
      <c r="J50" s="71">
        <v>72538.559999999998</v>
      </c>
      <c r="K50" s="70">
        <f>Table3[[#This Row],[Incentive Disbursements]]/'1.) CLM Reference'!$B$5</f>
        <v>2.777759092707006E-3</v>
      </c>
      <c r="L50" s="69">
        <v>27210.581999999999</v>
      </c>
      <c r="M50" s="72">
        <f>Table3[[#This Row],[CLM $ Collected ]]/'1.) CLM Reference'!$B$4</f>
        <v>5.1941077692031924E-3</v>
      </c>
      <c r="N50" s="71">
        <v>760</v>
      </c>
      <c r="O50" s="73">
        <f>Table3[[#This Row],[Incentive Disbursements]]/'1.) CLM Reference'!$B$5</f>
        <v>2.777759092707006E-3</v>
      </c>
    </row>
    <row r="51" spans="1:15" s="33" customFormat="1" ht="15" thickBot="1" x14ac:dyDescent="0.35">
      <c r="A51" s="75" t="s">
        <v>90</v>
      </c>
      <c r="B51" s="75" t="s">
        <v>59</v>
      </c>
      <c r="C51" s="123" t="s">
        <v>60</v>
      </c>
      <c r="D51" s="13">
        <f>Table3[[#This Row],[Residential CLM $ Collected]]+Table3[[#This Row],[Column1]]</f>
        <v>779.70600000000002</v>
      </c>
      <c r="E51" s="32">
        <f>Table3[[#This Row],[CLM $ Collected ]]/'1.) CLM Reference'!$B$4</f>
        <v>2.4729301137359799E-5</v>
      </c>
      <c r="F51" s="10">
        <f>Table3[[#This Row],[Residential Incentive Disbursements]]+Table3[[#This Row],[C&amp;I Incentive Disbursements]]</f>
        <v>0</v>
      </c>
      <c r="G51" s="15">
        <f>Table3[[#This Row],[Incentive Disbursements]]/'1.) CLM Reference'!$B$5</f>
        <v>0</v>
      </c>
      <c r="H51" s="69">
        <v>0</v>
      </c>
      <c r="I51" s="70">
        <f>Table3[[#This Row],[CLM $ Collected ]]/'1.) CLM Reference'!$B$4</f>
        <v>2.4729301137359799E-5</v>
      </c>
      <c r="J51" s="71">
        <v>0</v>
      </c>
      <c r="K51" s="70">
        <f>Table3[[#This Row],[Incentive Disbursements]]/'1.) CLM Reference'!$B$5</f>
        <v>0</v>
      </c>
      <c r="L51" s="69">
        <v>779.70600000000002</v>
      </c>
      <c r="M51" s="72">
        <f>Table3[[#This Row],[CLM $ Collected ]]/'1.) CLM Reference'!$B$4</f>
        <v>2.4729301137359799E-5</v>
      </c>
      <c r="N51" s="71">
        <v>0</v>
      </c>
      <c r="O51" s="73">
        <f>Table3[[#This Row],[Incentive Disbursements]]/'1.) CLM Reference'!$B$5</f>
        <v>0</v>
      </c>
    </row>
    <row r="52" spans="1:15" s="33" customFormat="1" ht="15" thickBot="1" x14ac:dyDescent="0.35">
      <c r="A52" s="75" t="s">
        <v>91</v>
      </c>
      <c r="B52" s="75" t="s">
        <v>73</v>
      </c>
      <c r="C52" s="123" t="s">
        <v>76</v>
      </c>
      <c r="D52" s="13">
        <f>Table3[[#This Row],[Residential CLM $ Collected]]+Table3[[#This Row],[Column1]]</f>
        <v>55570.182000000001</v>
      </c>
      <c r="E52" s="32">
        <f>Table3[[#This Row],[CLM $ Collected ]]/'1.) CLM Reference'!$B$4</f>
        <v>1.7624742722717164E-3</v>
      </c>
      <c r="F52" s="10">
        <f>Table3[[#This Row],[Residential Incentive Disbursements]]+Table3[[#This Row],[C&amp;I Incentive Disbursements]]</f>
        <v>52223.73</v>
      </c>
      <c r="G52" s="15">
        <f>Table3[[#This Row],[Incentive Disbursements]]/'1.) CLM Reference'!$B$5</f>
        <v>1.979096736178387E-3</v>
      </c>
      <c r="H52" s="69">
        <v>48348.18</v>
      </c>
      <c r="I52" s="70">
        <f>Table3[[#This Row],[CLM $ Collected ]]/'1.) CLM Reference'!$B$4</f>
        <v>1.7624742722717164E-3</v>
      </c>
      <c r="J52" s="71">
        <v>49520.73</v>
      </c>
      <c r="K52" s="70">
        <f>Table3[[#This Row],[Incentive Disbursements]]/'1.) CLM Reference'!$B$5</f>
        <v>1.979096736178387E-3</v>
      </c>
      <c r="L52" s="69">
        <v>7222.0020000000004</v>
      </c>
      <c r="M52" s="72">
        <f>Table3[[#This Row],[CLM $ Collected ]]/'1.) CLM Reference'!$B$4</f>
        <v>1.7624742722717164E-3</v>
      </c>
      <c r="N52" s="71">
        <v>2703</v>
      </c>
      <c r="O52" s="73">
        <f>Table3[[#This Row],[Incentive Disbursements]]/'1.) CLM Reference'!$B$5</f>
        <v>1.979096736178387E-3</v>
      </c>
    </row>
    <row r="53" spans="1:15" s="33" customFormat="1" ht="15" thickBot="1" x14ac:dyDescent="0.35">
      <c r="A53" s="75" t="s">
        <v>91</v>
      </c>
      <c r="B53" s="75" t="s">
        <v>59</v>
      </c>
      <c r="C53" s="123" t="s">
        <v>76</v>
      </c>
      <c r="D53" s="13">
        <f>Table3[[#This Row],[Residential CLM $ Collected]]+Table3[[#This Row],[Column1]]</f>
        <v>1.6559999999999999</v>
      </c>
      <c r="E53" s="32">
        <f>Table3[[#This Row],[CLM $ Collected ]]/'1.) CLM Reference'!$B$4</f>
        <v>5.2522005324401532E-8</v>
      </c>
      <c r="F53" s="10">
        <f>Table3[[#This Row],[Residential Incentive Disbursements]]+Table3[[#This Row],[C&amp;I Incentive Disbursements]]</f>
        <v>0</v>
      </c>
      <c r="G53" s="15">
        <f>Table3[[#This Row],[Incentive Disbursements]]/'1.) CLM Reference'!$B$5</f>
        <v>0</v>
      </c>
      <c r="H53" s="69">
        <v>0</v>
      </c>
      <c r="I53" s="70">
        <f>Table3[[#This Row],[CLM $ Collected ]]/'1.) CLM Reference'!$B$4</f>
        <v>5.2522005324401532E-8</v>
      </c>
      <c r="J53" s="71">
        <v>0</v>
      </c>
      <c r="K53" s="70">
        <f>Table3[[#This Row],[Incentive Disbursements]]/'1.) CLM Reference'!$B$5</f>
        <v>0</v>
      </c>
      <c r="L53" s="69">
        <v>1.6559999999999999</v>
      </c>
      <c r="M53" s="72">
        <f>Table3[[#This Row],[CLM $ Collected ]]/'1.) CLM Reference'!$B$4</f>
        <v>5.2522005324401532E-8</v>
      </c>
      <c r="N53" s="71">
        <v>0</v>
      </c>
      <c r="O53" s="73">
        <f>Table3[[#This Row],[Incentive Disbursements]]/'1.) CLM Reference'!$B$5</f>
        <v>0</v>
      </c>
    </row>
    <row r="54" spans="1:15" s="33" customFormat="1" ht="15" thickBot="1" x14ac:dyDescent="0.35">
      <c r="A54" s="75" t="s">
        <v>92</v>
      </c>
      <c r="B54" s="75" t="s">
        <v>73</v>
      </c>
      <c r="C54" s="123" t="s">
        <v>60</v>
      </c>
      <c r="D54" s="13">
        <f>Table3[[#This Row],[Residential CLM $ Collected]]+Table3[[#This Row],[Column1]]</f>
        <v>83449.997999999992</v>
      </c>
      <c r="E54" s="32">
        <f>Table3[[#This Row],[CLM $ Collected ]]/'1.) CLM Reference'!$B$4</f>
        <v>2.6467157242012662E-3</v>
      </c>
      <c r="F54" s="10">
        <f>Table3[[#This Row],[Residential Incentive Disbursements]]+Table3[[#This Row],[C&amp;I Incentive Disbursements]]</f>
        <v>31251.45</v>
      </c>
      <c r="G54" s="15">
        <f>Table3[[#This Row],[Incentive Disbursements]]/'1.) CLM Reference'!$B$5</f>
        <v>1.1843206660237032E-3</v>
      </c>
      <c r="H54" s="69">
        <v>73897.631999999998</v>
      </c>
      <c r="I54" s="70">
        <f>Table3[[#This Row],[CLM $ Collected ]]/'1.) CLM Reference'!$B$4</f>
        <v>2.6467157242012662E-3</v>
      </c>
      <c r="J54" s="71">
        <v>20062.45</v>
      </c>
      <c r="K54" s="70">
        <f>Table3[[#This Row],[Incentive Disbursements]]/'1.) CLM Reference'!$B$5</f>
        <v>1.1843206660237032E-3</v>
      </c>
      <c r="L54" s="69">
        <v>9552.366</v>
      </c>
      <c r="M54" s="72">
        <f>Table3[[#This Row],[CLM $ Collected ]]/'1.) CLM Reference'!$B$4</f>
        <v>2.6467157242012662E-3</v>
      </c>
      <c r="N54" s="71">
        <v>11189</v>
      </c>
      <c r="O54" s="73">
        <f>Table3[[#This Row],[Incentive Disbursements]]/'1.) CLM Reference'!$B$5</f>
        <v>1.1843206660237032E-3</v>
      </c>
    </row>
    <row r="55" spans="1:15" s="33" customFormat="1" ht="15" thickBot="1" x14ac:dyDescent="0.35">
      <c r="A55" s="75" t="s">
        <v>93</v>
      </c>
      <c r="B55" s="75" t="s">
        <v>73</v>
      </c>
      <c r="C55" s="123" t="s">
        <v>60</v>
      </c>
      <c r="D55" s="13">
        <f>Table3[[#This Row],[Residential CLM $ Collected]]+Table3[[#This Row],[Column1]]</f>
        <v>53011.836000000003</v>
      </c>
      <c r="E55" s="32">
        <f>Table3[[#This Row],[CLM $ Collected ]]/'1.) CLM Reference'!$B$4</f>
        <v>1.6813332926620176E-3</v>
      </c>
      <c r="F55" s="10">
        <f>Table3[[#This Row],[Residential Incentive Disbursements]]+Table3[[#This Row],[C&amp;I Incentive Disbursements]]</f>
        <v>44737.83</v>
      </c>
      <c r="G55" s="15">
        <f>Table3[[#This Row],[Incentive Disbursements]]/'1.) CLM Reference'!$B$5</f>
        <v>1.6954073050068144E-3</v>
      </c>
      <c r="H55" s="69">
        <v>45050.364000000001</v>
      </c>
      <c r="I55" s="70">
        <f>Table3[[#This Row],[CLM $ Collected ]]/'1.) CLM Reference'!$B$4</f>
        <v>1.6813332926620176E-3</v>
      </c>
      <c r="J55" s="71">
        <v>43812.83</v>
      </c>
      <c r="K55" s="70">
        <f>Table3[[#This Row],[Incentive Disbursements]]/'1.) CLM Reference'!$B$5</f>
        <v>1.6954073050068144E-3</v>
      </c>
      <c r="L55" s="69">
        <v>7961.4719999999998</v>
      </c>
      <c r="M55" s="72">
        <f>Table3[[#This Row],[CLM $ Collected ]]/'1.) CLM Reference'!$B$4</f>
        <v>1.6813332926620176E-3</v>
      </c>
      <c r="N55" s="71">
        <v>925</v>
      </c>
      <c r="O55" s="73">
        <f>Table3[[#This Row],[Incentive Disbursements]]/'1.) CLM Reference'!$B$5</f>
        <v>1.6954073050068144E-3</v>
      </c>
    </row>
    <row r="56" spans="1:15" s="33" customFormat="1" ht="15" thickBot="1" x14ac:dyDescent="0.35">
      <c r="A56" s="75" t="s">
        <v>94</v>
      </c>
      <c r="B56" s="75" t="s">
        <v>73</v>
      </c>
      <c r="C56" s="123" t="s">
        <v>60</v>
      </c>
      <c r="D56" s="13">
        <f>Table3[[#This Row],[Residential CLM $ Collected]]+Table3[[#This Row],[Column1]]</f>
        <v>113427.126</v>
      </c>
      <c r="E56" s="32">
        <f>Table3[[#This Row],[CLM $ Collected ]]/'1.) CLM Reference'!$B$4</f>
        <v>3.5974759152799301E-3</v>
      </c>
      <c r="F56" s="10">
        <f>Table3[[#This Row],[Residential Incentive Disbursements]]+Table3[[#This Row],[C&amp;I Incentive Disbursements]]</f>
        <v>94462.49</v>
      </c>
      <c r="G56" s="15">
        <f>Table3[[#This Row],[Incentive Disbursements]]/'1.) CLM Reference'!$B$5</f>
        <v>3.5797980276453542E-3</v>
      </c>
      <c r="H56" s="69">
        <v>95772.906000000003</v>
      </c>
      <c r="I56" s="70">
        <f>Table3[[#This Row],[CLM $ Collected ]]/'1.) CLM Reference'!$B$4</f>
        <v>3.5974759152799301E-3</v>
      </c>
      <c r="J56" s="71">
        <v>83832.08</v>
      </c>
      <c r="K56" s="70">
        <f>Table3[[#This Row],[Incentive Disbursements]]/'1.) CLM Reference'!$B$5</f>
        <v>3.5797980276453542E-3</v>
      </c>
      <c r="L56" s="69">
        <v>17654.22</v>
      </c>
      <c r="M56" s="72">
        <f>Table3[[#This Row],[CLM $ Collected ]]/'1.) CLM Reference'!$B$4</f>
        <v>3.5974759152799301E-3</v>
      </c>
      <c r="N56" s="71">
        <v>10630.41</v>
      </c>
      <c r="O56" s="73">
        <f>Table3[[#This Row],[Incentive Disbursements]]/'1.) CLM Reference'!$B$5</f>
        <v>3.5797980276453542E-3</v>
      </c>
    </row>
    <row r="57" spans="1:15" s="33" customFormat="1" ht="15" thickBot="1" x14ac:dyDescent="0.35">
      <c r="A57" s="75" t="s">
        <v>94</v>
      </c>
      <c r="B57" s="75" t="s">
        <v>230</v>
      </c>
      <c r="C57" s="123" t="s">
        <v>60</v>
      </c>
      <c r="D57" s="13">
        <f>Table3[[#This Row],[Residential CLM $ Collected]]+Table3[[#This Row],[Column1]]</f>
        <v>42.822000000000003</v>
      </c>
      <c r="E57" s="32">
        <f>Table3[[#This Row],[CLM $ Collected ]]/'1.) CLM Reference'!$B$4</f>
        <v>1.3581505507255572E-6</v>
      </c>
      <c r="F57" s="10">
        <f>Table3[[#This Row],[Residential Incentive Disbursements]]+Table3[[#This Row],[C&amp;I Incentive Disbursements]]</f>
        <v>0</v>
      </c>
      <c r="G57" s="15">
        <f>Table3[[#This Row],[Incentive Disbursements]]/'1.) CLM Reference'!$B$5</f>
        <v>0</v>
      </c>
      <c r="H57" s="34">
        <v>42.822000000000003</v>
      </c>
      <c r="I57" s="35">
        <f>Table3[[#This Row],[CLM $ Collected ]]/'1.) CLM Reference'!$B$4</f>
        <v>1.3581505507255572E-6</v>
      </c>
      <c r="J57" s="36">
        <v>0</v>
      </c>
      <c r="K57" s="35">
        <f>Table3[[#This Row],[Incentive Disbursements]]/'1.) CLM Reference'!$B$5</f>
        <v>0</v>
      </c>
      <c r="L57" s="34">
        <v>0</v>
      </c>
      <c r="M57" s="55">
        <f>Table3[[#This Row],[CLM $ Collected ]]/'1.) CLM Reference'!$B$4</f>
        <v>1.3581505507255572E-6</v>
      </c>
      <c r="N57" s="36">
        <v>0</v>
      </c>
      <c r="O57" s="37">
        <f>Table3[[#This Row],[Incentive Disbursements]]/'1.) CLM Reference'!$B$5</f>
        <v>0</v>
      </c>
    </row>
    <row r="58" spans="1:15" s="33" customFormat="1" ht="15" thickBot="1" x14ac:dyDescent="0.35">
      <c r="A58" s="75" t="s">
        <v>94</v>
      </c>
      <c r="B58" s="75" t="s">
        <v>59</v>
      </c>
      <c r="C58" s="123" t="s">
        <v>60</v>
      </c>
      <c r="D58" s="13">
        <f>Table3[[#This Row],[Residential CLM $ Collected]]+Table3[[#This Row],[Column1]]</f>
        <v>58.031999999999996</v>
      </c>
      <c r="E58" s="32">
        <f>Table3[[#This Row],[CLM $ Collected ]]/'1.) CLM Reference'!$B$4</f>
        <v>1.8405537518029407E-6</v>
      </c>
      <c r="F58" s="10">
        <f>Table3[[#This Row],[Residential Incentive Disbursements]]+Table3[[#This Row],[C&amp;I Incentive Disbursements]]</f>
        <v>0</v>
      </c>
      <c r="G58" s="15">
        <f>Table3[[#This Row],[Incentive Disbursements]]/'1.) CLM Reference'!$B$5</f>
        <v>0</v>
      </c>
      <c r="H58" s="34">
        <v>0</v>
      </c>
      <c r="I58" s="35">
        <f>Table3[[#This Row],[CLM $ Collected ]]/'1.) CLM Reference'!$B$4</f>
        <v>1.8405537518029407E-6</v>
      </c>
      <c r="J58" s="36">
        <v>0</v>
      </c>
      <c r="K58" s="35">
        <f>Table3[[#This Row],[Incentive Disbursements]]/'1.) CLM Reference'!$B$5</f>
        <v>0</v>
      </c>
      <c r="L58" s="34">
        <v>58.031999999999996</v>
      </c>
      <c r="M58" s="55">
        <f>Table3[[#This Row],[CLM $ Collected ]]/'1.) CLM Reference'!$B$4</f>
        <v>1.8405537518029407E-6</v>
      </c>
      <c r="N58" s="36">
        <v>0</v>
      </c>
      <c r="O58" s="37">
        <f>Table3[[#This Row],[Incentive Disbursements]]/'1.) CLM Reference'!$B$5</f>
        <v>0</v>
      </c>
    </row>
    <row r="59" spans="1:15" s="33" customFormat="1" ht="15" thickBot="1" x14ac:dyDescent="0.35">
      <c r="A59" s="75" t="s">
        <v>95</v>
      </c>
      <c r="B59" s="75" t="s">
        <v>73</v>
      </c>
      <c r="C59" s="123" t="s">
        <v>60</v>
      </c>
      <c r="D59" s="13">
        <f>Table3[[#This Row],[Residential CLM $ Collected]]+Table3[[#This Row],[Column1]]</f>
        <v>164610.90600000002</v>
      </c>
      <c r="E59" s="32">
        <f>Table3[[#This Row],[CLM $ Collected ]]/'1.) CLM Reference'!$B$4</f>
        <v>5.2208302423831891E-3</v>
      </c>
      <c r="F59" s="10">
        <f>Table3[[#This Row],[Residential Incentive Disbursements]]+Table3[[#This Row],[C&amp;I Incentive Disbursements]]</f>
        <v>119036.2</v>
      </c>
      <c r="G59" s="15">
        <f>Table3[[#This Row],[Incentive Disbursements]]/'1.) CLM Reference'!$B$5</f>
        <v>4.5110557002932903E-3</v>
      </c>
      <c r="H59" s="34">
        <v>136169.99400000001</v>
      </c>
      <c r="I59" s="35">
        <f>Table3[[#This Row],[CLM $ Collected ]]/'1.) CLM Reference'!$B$4</f>
        <v>5.2208302423831891E-3</v>
      </c>
      <c r="J59" s="36">
        <v>27690.26</v>
      </c>
      <c r="K59" s="35">
        <f>Table3[[#This Row],[Incentive Disbursements]]/'1.) CLM Reference'!$B$5</f>
        <v>4.5110557002932903E-3</v>
      </c>
      <c r="L59" s="34">
        <v>28440.912</v>
      </c>
      <c r="M59" s="55">
        <f>Table3[[#This Row],[CLM $ Collected ]]/'1.) CLM Reference'!$B$4</f>
        <v>5.2208302423831891E-3</v>
      </c>
      <c r="N59" s="36">
        <v>91345.94</v>
      </c>
      <c r="O59" s="37">
        <f>Table3[[#This Row],[Incentive Disbursements]]/'1.) CLM Reference'!$B$5</f>
        <v>4.5110557002932903E-3</v>
      </c>
    </row>
    <row r="60" spans="1:15" s="33" customFormat="1" ht="15" thickBot="1" x14ac:dyDescent="0.35">
      <c r="A60" s="75" t="s">
        <v>95</v>
      </c>
      <c r="B60" s="75" t="s">
        <v>124</v>
      </c>
      <c r="C60" s="123" t="s">
        <v>60</v>
      </c>
      <c r="D60" s="13">
        <f>Table3[[#This Row],[Residential CLM $ Collected]]+Table3[[#This Row],[Column1]]</f>
        <v>40.103999999999999</v>
      </c>
      <c r="E60" s="32">
        <f>Table3[[#This Row],[CLM $ Collected ]]/'1.) CLM Reference'!$B$4</f>
        <v>1.271945955030072E-6</v>
      </c>
      <c r="F60" s="10">
        <f>Table3[[#This Row],[Residential Incentive Disbursements]]+Table3[[#This Row],[C&amp;I Incentive Disbursements]]</f>
        <v>0</v>
      </c>
      <c r="G60" s="15">
        <f>Table3[[#This Row],[Incentive Disbursements]]/'1.) CLM Reference'!$B$5</f>
        <v>0</v>
      </c>
      <c r="H60" s="34">
        <v>40.103999999999999</v>
      </c>
      <c r="I60" s="35">
        <f>Table3[[#This Row],[CLM $ Collected ]]/'1.) CLM Reference'!$B$4</f>
        <v>1.271945955030072E-6</v>
      </c>
      <c r="J60" s="36">
        <v>0</v>
      </c>
      <c r="K60" s="35">
        <f>Table3[[#This Row],[Incentive Disbursements]]/'1.) CLM Reference'!$B$5</f>
        <v>0</v>
      </c>
      <c r="L60" s="34">
        <v>0</v>
      </c>
      <c r="M60" s="55">
        <f>Table3[[#This Row],[CLM $ Collected ]]/'1.) CLM Reference'!$B$4</f>
        <v>1.271945955030072E-6</v>
      </c>
      <c r="N60" s="36">
        <v>0</v>
      </c>
      <c r="O60" s="37">
        <f>Table3[[#This Row],[Incentive Disbursements]]/'1.) CLM Reference'!$B$5</f>
        <v>0</v>
      </c>
    </row>
    <row r="61" spans="1:15" s="33" customFormat="1" ht="15" thickBot="1" x14ac:dyDescent="0.35">
      <c r="A61" s="75" t="s">
        <v>96</v>
      </c>
      <c r="B61" s="75" t="s">
        <v>73</v>
      </c>
      <c r="C61" s="123" t="s">
        <v>60</v>
      </c>
      <c r="D61" s="13">
        <f>Table3[[#This Row],[Residential CLM $ Collected]]+Table3[[#This Row],[Column1]]</f>
        <v>88890.99</v>
      </c>
      <c r="E61" s="32">
        <f>Table3[[#This Row],[CLM $ Collected ]]/'1.) CLM Reference'!$B$4</f>
        <v>2.8192832427966935E-3</v>
      </c>
      <c r="F61" s="10">
        <f>Table3[[#This Row],[Residential Incentive Disbursements]]+Table3[[#This Row],[C&amp;I Incentive Disbursements]]</f>
        <v>27586.05</v>
      </c>
      <c r="G61" s="15">
        <f>Table3[[#This Row],[Incentive Disbursements]]/'1.) CLM Reference'!$B$5</f>
        <v>1.0454148242389769E-3</v>
      </c>
      <c r="H61" s="34">
        <v>69957.774000000005</v>
      </c>
      <c r="I61" s="35">
        <f>Table3[[#This Row],[CLM $ Collected ]]/'1.) CLM Reference'!$B$4</f>
        <v>2.8192832427966935E-3</v>
      </c>
      <c r="J61" s="36">
        <v>26172.05</v>
      </c>
      <c r="K61" s="35">
        <f>Table3[[#This Row],[Incentive Disbursements]]/'1.) CLM Reference'!$B$5</f>
        <v>1.0454148242389769E-3</v>
      </c>
      <c r="L61" s="34">
        <v>18933.216</v>
      </c>
      <c r="M61" s="55">
        <f>Table3[[#This Row],[CLM $ Collected ]]/'1.) CLM Reference'!$B$4</f>
        <v>2.8192832427966935E-3</v>
      </c>
      <c r="N61" s="36">
        <v>1414</v>
      </c>
      <c r="O61" s="37">
        <f>Table3[[#This Row],[Incentive Disbursements]]/'1.) CLM Reference'!$B$5</f>
        <v>1.0454148242389769E-3</v>
      </c>
    </row>
    <row r="62" spans="1:15" s="33" customFormat="1" ht="15" thickBot="1" x14ac:dyDescent="0.35">
      <c r="A62" s="75" t="s">
        <v>96</v>
      </c>
      <c r="B62" s="75" t="s">
        <v>124</v>
      </c>
      <c r="C62" s="123" t="s">
        <v>60</v>
      </c>
      <c r="D62" s="13">
        <f>Table3[[#This Row],[Residential CLM $ Collected]]+Table3[[#This Row],[Column1]]</f>
        <v>294.66000000000003</v>
      </c>
      <c r="E62" s="32">
        <f>Table3[[#This Row],[CLM $ Collected ]]/'1.) CLM Reference'!$B$4</f>
        <v>9.3454915995701432E-6</v>
      </c>
      <c r="F62" s="10">
        <f>Table3[[#This Row],[Residential Incentive Disbursements]]+Table3[[#This Row],[C&amp;I Incentive Disbursements]]</f>
        <v>0</v>
      </c>
      <c r="G62" s="15">
        <f>Table3[[#This Row],[Incentive Disbursements]]/'1.) CLM Reference'!$B$5</f>
        <v>0</v>
      </c>
      <c r="H62" s="34">
        <v>294.66000000000003</v>
      </c>
      <c r="I62" s="35">
        <f>Table3[[#This Row],[CLM $ Collected ]]/'1.) CLM Reference'!$B$4</f>
        <v>9.3454915995701432E-6</v>
      </c>
      <c r="J62" s="36">
        <v>0</v>
      </c>
      <c r="K62" s="35">
        <f>Table3[[#This Row],[Incentive Disbursements]]/'1.) CLM Reference'!$B$5</f>
        <v>0</v>
      </c>
      <c r="L62" s="34">
        <v>0</v>
      </c>
      <c r="M62" s="55">
        <f>Table3[[#This Row],[CLM $ Collected ]]/'1.) CLM Reference'!$B$4</f>
        <v>9.3454915995701432E-6</v>
      </c>
      <c r="N62" s="36">
        <v>0</v>
      </c>
      <c r="O62" s="37">
        <f>Table3[[#This Row],[Incentive Disbursements]]/'1.) CLM Reference'!$B$5</f>
        <v>0</v>
      </c>
    </row>
    <row r="63" spans="1:15" s="33" customFormat="1" ht="15" thickBot="1" x14ac:dyDescent="0.35">
      <c r="A63" s="75" t="s">
        <v>97</v>
      </c>
      <c r="B63" s="75" t="s">
        <v>73</v>
      </c>
      <c r="C63" s="123" t="s">
        <v>60</v>
      </c>
      <c r="D63" s="13">
        <f>Table3[[#This Row],[Residential CLM $ Collected]]+Table3[[#This Row],[Column1]]</f>
        <v>87400.002000000008</v>
      </c>
      <c r="E63" s="32">
        <f>Table3[[#This Row],[CLM $ Collected ]]/'1.) CLM Reference'!$B$4</f>
        <v>2.7719947888868992E-3</v>
      </c>
      <c r="F63" s="10">
        <f>Table3[[#This Row],[Residential Incentive Disbursements]]+Table3[[#This Row],[C&amp;I Incentive Disbursements]]</f>
        <v>77423.98</v>
      </c>
      <c r="G63" s="15">
        <f>Table3[[#This Row],[Incentive Disbursements]]/'1.) CLM Reference'!$B$5</f>
        <v>2.9340980837627012E-3</v>
      </c>
      <c r="H63" s="34">
        <v>78102.744000000006</v>
      </c>
      <c r="I63" s="35">
        <f>Table3[[#This Row],[CLM $ Collected ]]/'1.) CLM Reference'!$B$4</f>
        <v>2.7719947888868992E-3</v>
      </c>
      <c r="J63" s="36">
        <v>15808.98</v>
      </c>
      <c r="K63" s="35">
        <f>Table3[[#This Row],[Incentive Disbursements]]/'1.) CLM Reference'!$B$5</f>
        <v>2.9340980837627012E-3</v>
      </c>
      <c r="L63" s="34">
        <v>9297.2579999999998</v>
      </c>
      <c r="M63" s="55">
        <f>Table3[[#This Row],[CLM $ Collected ]]/'1.) CLM Reference'!$B$4</f>
        <v>2.7719947888868992E-3</v>
      </c>
      <c r="N63" s="36">
        <v>61615</v>
      </c>
      <c r="O63" s="37">
        <f>Table3[[#This Row],[Incentive Disbursements]]/'1.) CLM Reference'!$B$5</f>
        <v>2.9340980837627012E-3</v>
      </c>
    </row>
    <row r="64" spans="1:15" s="33" customFormat="1" ht="15" thickBot="1" x14ac:dyDescent="0.35">
      <c r="A64" s="75" t="s">
        <v>98</v>
      </c>
      <c r="B64" s="75" t="s">
        <v>73</v>
      </c>
      <c r="C64" s="123" t="s">
        <v>60</v>
      </c>
      <c r="D64" s="13">
        <f>Table3[[#This Row],[Residential CLM $ Collected]]+Table3[[#This Row],[Column1]]</f>
        <v>87874.937999999995</v>
      </c>
      <c r="E64" s="32">
        <f>Table3[[#This Row],[CLM $ Collected ]]/'1.) CLM Reference'!$B$4</f>
        <v>2.7870579477762406E-3</v>
      </c>
      <c r="F64" s="10">
        <f>Table3[[#This Row],[Residential Incentive Disbursements]]+Table3[[#This Row],[C&amp;I Incentive Disbursements]]</f>
        <v>164716.45000000001</v>
      </c>
      <c r="G64" s="15">
        <f>Table3[[#This Row],[Incentive Disbursements]]/'1.) CLM Reference'!$B$5</f>
        <v>6.2421774275772807E-3</v>
      </c>
      <c r="H64" s="34">
        <v>77120.843999999997</v>
      </c>
      <c r="I64" s="35">
        <f>Table3[[#This Row],[CLM $ Collected ]]/'1.) CLM Reference'!$B$4</f>
        <v>2.7870579477762406E-3</v>
      </c>
      <c r="J64" s="36">
        <v>62858.45</v>
      </c>
      <c r="K64" s="35">
        <f>Table3[[#This Row],[Incentive Disbursements]]/'1.) CLM Reference'!$B$5</f>
        <v>6.2421774275772807E-3</v>
      </c>
      <c r="L64" s="34">
        <v>10754.093999999999</v>
      </c>
      <c r="M64" s="55">
        <f>Table3[[#This Row],[CLM $ Collected ]]/'1.) CLM Reference'!$B$4</f>
        <v>2.7870579477762406E-3</v>
      </c>
      <c r="N64" s="36">
        <v>101858</v>
      </c>
      <c r="O64" s="37">
        <f>Table3[[#This Row],[Incentive Disbursements]]/'1.) CLM Reference'!$B$5</f>
        <v>6.2421774275772807E-3</v>
      </c>
    </row>
    <row r="65" spans="1:15" s="33" customFormat="1" ht="15" thickBot="1" x14ac:dyDescent="0.35">
      <c r="A65" s="75" t="s">
        <v>98</v>
      </c>
      <c r="B65" s="75" t="s">
        <v>112</v>
      </c>
      <c r="C65" s="123" t="s">
        <v>60</v>
      </c>
      <c r="D65" s="13">
        <f>Table3[[#This Row],[Residential CLM $ Collected]]+Table3[[#This Row],[Column1]]</f>
        <v>9.6780000000000008</v>
      </c>
      <c r="E65" s="32">
        <f>Table3[[#This Row],[CLM $ Collected ]]/'1.) CLM Reference'!$B$4</f>
        <v>3.0694925575456408E-7</v>
      </c>
      <c r="F65" s="10">
        <f>Table3[[#This Row],[Residential Incentive Disbursements]]+Table3[[#This Row],[C&amp;I Incentive Disbursements]]</f>
        <v>0</v>
      </c>
      <c r="G65" s="15">
        <f>Table3[[#This Row],[Incentive Disbursements]]/'1.) CLM Reference'!$B$5</f>
        <v>0</v>
      </c>
      <c r="H65" s="34">
        <v>9.6780000000000008</v>
      </c>
      <c r="I65" s="35">
        <f>Table3[[#This Row],[CLM $ Collected ]]/'1.) CLM Reference'!$B$4</f>
        <v>3.0694925575456408E-7</v>
      </c>
      <c r="J65" s="36">
        <v>0</v>
      </c>
      <c r="K65" s="35">
        <f>Table3[[#This Row],[Incentive Disbursements]]/'1.) CLM Reference'!$B$5</f>
        <v>0</v>
      </c>
      <c r="L65" s="34">
        <v>0</v>
      </c>
      <c r="M65" s="55">
        <f>Table3[[#This Row],[CLM $ Collected ]]/'1.) CLM Reference'!$B$4</f>
        <v>3.0694925575456408E-7</v>
      </c>
      <c r="N65" s="36">
        <v>0</v>
      </c>
      <c r="O65" s="37">
        <f>Table3[[#This Row],[Incentive Disbursements]]/'1.) CLM Reference'!$B$5</f>
        <v>0</v>
      </c>
    </row>
    <row r="66" spans="1:15" s="33" customFormat="1" ht="15" thickBot="1" x14ac:dyDescent="0.35">
      <c r="A66" s="75" t="s">
        <v>98</v>
      </c>
      <c r="B66" s="75" t="s">
        <v>124</v>
      </c>
      <c r="C66" s="123" t="s">
        <v>60</v>
      </c>
      <c r="D66" s="13">
        <f>Table3[[#This Row],[Residential CLM $ Collected]]+Table3[[#This Row],[Column1]]</f>
        <v>141.04199999999997</v>
      </c>
      <c r="E66" s="32">
        <f>Table3[[#This Row],[CLM $ Collected ]]/'1.) CLM Reference'!$B$4</f>
        <v>4.4733144172489372E-6</v>
      </c>
      <c r="F66" s="10">
        <f>Table3[[#This Row],[Residential Incentive Disbursements]]+Table3[[#This Row],[C&amp;I Incentive Disbursements]]</f>
        <v>0</v>
      </c>
      <c r="G66" s="15">
        <f>Table3[[#This Row],[Incentive Disbursements]]/'1.) CLM Reference'!$B$5</f>
        <v>0</v>
      </c>
      <c r="H66" s="34">
        <v>66.971999999999994</v>
      </c>
      <c r="I66" s="35">
        <f>Table3[[#This Row],[CLM $ Collected ]]/'1.) CLM Reference'!$B$4</f>
        <v>4.4733144172489372E-6</v>
      </c>
      <c r="J66" s="36">
        <v>0</v>
      </c>
      <c r="K66" s="35">
        <f>Table3[[#This Row],[Incentive Disbursements]]/'1.) CLM Reference'!$B$5</f>
        <v>0</v>
      </c>
      <c r="L66" s="34">
        <v>74.069999999999993</v>
      </c>
      <c r="M66" s="55">
        <f>Table3[[#This Row],[CLM $ Collected ]]/'1.) CLM Reference'!$B$4</f>
        <v>4.4733144172489372E-6</v>
      </c>
      <c r="N66" s="36">
        <v>0</v>
      </c>
      <c r="O66" s="37">
        <f>Table3[[#This Row],[Incentive Disbursements]]/'1.) CLM Reference'!$B$5</f>
        <v>0</v>
      </c>
    </row>
    <row r="67" spans="1:15" s="33" customFormat="1" ht="15" thickBot="1" x14ac:dyDescent="0.35">
      <c r="A67" s="75" t="s">
        <v>99</v>
      </c>
      <c r="B67" s="75" t="s">
        <v>73</v>
      </c>
      <c r="C67" s="123" t="s">
        <v>60</v>
      </c>
      <c r="D67" s="13">
        <f>Table3[[#This Row],[Residential CLM $ Collected]]+Table3[[#This Row],[Column1]]</f>
        <v>48590.945999999996</v>
      </c>
      <c r="E67" s="32">
        <f>Table3[[#This Row],[CLM $ Collected ]]/'1.) CLM Reference'!$B$4</f>
        <v>1.5411195196435431E-3</v>
      </c>
      <c r="F67" s="10">
        <f>Table3[[#This Row],[Residential Incentive Disbursements]]+Table3[[#This Row],[C&amp;I Incentive Disbursements]]</f>
        <v>55913.86</v>
      </c>
      <c r="G67" s="15">
        <f>Table3[[#This Row],[Incentive Disbursements]]/'1.) CLM Reference'!$B$5</f>
        <v>2.1189397584802016E-3</v>
      </c>
      <c r="H67" s="34">
        <v>33104.928</v>
      </c>
      <c r="I67" s="35">
        <f>Table3[[#This Row],[CLM $ Collected ]]/'1.) CLM Reference'!$B$4</f>
        <v>1.5411195196435431E-3</v>
      </c>
      <c r="J67" s="36">
        <v>51924.86</v>
      </c>
      <c r="K67" s="35">
        <f>Table3[[#This Row],[Incentive Disbursements]]/'1.) CLM Reference'!$B$5</f>
        <v>2.1189397584802016E-3</v>
      </c>
      <c r="L67" s="34">
        <v>15486.018</v>
      </c>
      <c r="M67" s="55">
        <f>Table3[[#This Row],[CLM $ Collected ]]/'1.) CLM Reference'!$B$4</f>
        <v>1.5411195196435431E-3</v>
      </c>
      <c r="N67" s="36">
        <v>3989</v>
      </c>
      <c r="O67" s="37">
        <f>Table3[[#This Row],[Incentive Disbursements]]/'1.) CLM Reference'!$B$5</f>
        <v>2.1189397584802016E-3</v>
      </c>
    </row>
    <row r="68" spans="1:15" s="33" customFormat="1" ht="15" thickBot="1" x14ac:dyDescent="0.35">
      <c r="A68" s="75" t="s">
        <v>99</v>
      </c>
      <c r="B68" s="75" t="s">
        <v>124</v>
      </c>
      <c r="C68" s="123" t="s">
        <v>60</v>
      </c>
      <c r="D68" s="13">
        <f>Table3[[#This Row],[Residential CLM $ Collected]]+Table3[[#This Row],[Column1]]</f>
        <v>231.666</v>
      </c>
      <c r="E68" s="32">
        <f>Table3[[#This Row],[CLM $ Collected ]]/'1.) CLM Reference'!$B$4</f>
        <v>7.3475621289147384E-6</v>
      </c>
      <c r="F68" s="10">
        <f>Table3[[#This Row],[Residential Incentive Disbursements]]+Table3[[#This Row],[C&amp;I Incentive Disbursements]]</f>
        <v>0</v>
      </c>
      <c r="G68" s="15">
        <f>Table3[[#This Row],[Incentive Disbursements]]/'1.) CLM Reference'!$B$5</f>
        <v>0</v>
      </c>
      <c r="H68" s="34">
        <v>231.666</v>
      </c>
      <c r="I68" s="35">
        <f>Table3[[#This Row],[CLM $ Collected ]]/'1.) CLM Reference'!$B$4</f>
        <v>7.3475621289147384E-6</v>
      </c>
      <c r="J68" s="36">
        <v>0</v>
      </c>
      <c r="K68" s="35">
        <f>Table3[[#This Row],[Incentive Disbursements]]/'1.) CLM Reference'!$B$5</f>
        <v>0</v>
      </c>
      <c r="L68" s="34">
        <v>0</v>
      </c>
      <c r="M68" s="55">
        <f>Table3[[#This Row],[CLM $ Collected ]]/'1.) CLM Reference'!$B$4</f>
        <v>7.3475621289147384E-6</v>
      </c>
      <c r="N68" s="36">
        <v>0</v>
      </c>
      <c r="O68" s="37">
        <f>Table3[[#This Row],[Incentive Disbursements]]/'1.) CLM Reference'!$B$5</f>
        <v>0</v>
      </c>
    </row>
    <row r="69" spans="1:15" s="33" customFormat="1" ht="15" thickBot="1" x14ac:dyDescent="0.35">
      <c r="A69" s="75" t="s">
        <v>100</v>
      </c>
      <c r="B69" s="75" t="s">
        <v>73</v>
      </c>
      <c r="C69" s="123" t="s">
        <v>76</v>
      </c>
      <c r="D69" s="13">
        <f>Table3[[#This Row],[Residential CLM $ Collected]]+Table3[[#This Row],[Column1]]</f>
        <v>102623.54400000001</v>
      </c>
      <c r="E69" s="32">
        <f>Table3[[#This Row],[CLM $ Collected ]]/'1.) CLM Reference'!$B$4</f>
        <v>3.2548274905657947E-3</v>
      </c>
      <c r="F69" s="10">
        <f>Table3[[#This Row],[Residential Incentive Disbursements]]+Table3[[#This Row],[C&amp;I Incentive Disbursements]]</f>
        <v>35595.089999999997</v>
      </c>
      <c r="G69" s="15">
        <f>Table3[[#This Row],[Incentive Disbursements]]/'1.) CLM Reference'!$B$5</f>
        <v>1.3489294319455145E-3</v>
      </c>
      <c r="H69" s="34">
        <v>80389.320000000007</v>
      </c>
      <c r="I69" s="35">
        <f>Table3[[#This Row],[CLM $ Collected ]]/'1.) CLM Reference'!$B$4</f>
        <v>3.2548274905657947E-3</v>
      </c>
      <c r="J69" s="36">
        <v>20275.09</v>
      </c>
      <c r="K69" s="35">
        <f>Table3[[#This Row],[Incentive Disbursements]]/'1.) CLM Reference'!$B$5</f>
        <v>1.3489294319455145E-3</v>
      </c>
      <c r="L69" s="34">
        <v>22234.223999999998</v>
      </c>
      <c r="M69" s="55">
        <f>Table3[[#This Row],[CLM $ Collected ]]/'1.) CLM Reference'!$B$4</f>
        <v>3.2548274905657947E-3</v>
      </c>
      <c r="N69" s="36">
        <v>15320</v>
      </c>
      <c r="O69" s="37">
        <f>Table3[[#This Row],[Incentive Disbursements]]/'1.) CLM Reference'!$B$5</f>
        <v>1.3489294319455145E-3</v>
      </c>
    </row>
    <row r="70" spans="1:15" s="33" customFormat="1" ht="15" thickBot="1" x14ac:dyDescent="0.35">
      <c r="A70" s="75" t="s">
        <v>100</v>
      </c>
      <c r="B70" s="75" t="s">
        <v>124</v>
      </c>
      <c r="C70" s="123" t="s">
        <v>76</v>
      </c>
      <c r="D70" s="13">
        <f>Table3[[#This Row],[Residential CLM $ Collected]]+Table3[[#This Row],[Column1]]</f>
        <v>93.414000000000001</v>
      </c>
      <c r="E70" s="32">
        <f>Table3[[#This Row],[CLM $ Collected ]]/'1.) CLM Reference'!$B$4</f>
        <v>2.9627358728101723E-6</v>
      </c>
      <c r="F70" s="10">
        <f>Table3[[#This Row],[Residential Incentive Disbursements]]+Table3[[#This Row],[C&amp;I Incentive Disbursements]]</f>
        <v>0</v>
      </c>
      <c r="G70" s="15">
        <f>Table3[[#This Row],[Incentive Disbursements]]/'1.) CLM Reference'!$B$5</f>
        <v>0</v>
      </c>
      <c r="H70" s="34">
        <v>93.414000000000001</v>
      </c>
      <c r="I70" s="35">
        <f>Table3[[#This Row],[CLM $ Collected ]]/'1.) CLM Reference'!$B$4</f>
        <v>2.9627358728101723E-6</v>
      </c>
      <c r="J70" s="36">
        <v>0</v>
      </c>
      <c r="K70" s="35">
        <f>Table3[[#This Row],[Incentive Disbursements]]/'1.) CLM Reference'!$B$5</f>
        <v>0</v>
      </c>
      <c r="L70" s="34">
        <v>0</v>
      </c>
      <c r="M70" s="55">
        <f>Table3[[#This Row],[CLM $ Collected ]]/'1.) CLM Reference'!$B$4</f>
        <v>2.9627358728101723E-6</v>
      </c>
      <c r="N70" s="36">
        <v>0</v>
      </c>
      <c r="O70" s="37">
        <f>Table3[[#This Row],[Incentive Disbursements]]/'1.) CLM Reference'!$B$5</f>
        <v>0</v>
      </c>
    </row>
    <row r="71" spans="1:15" s="33" customFormat="1" ht="15" thickBot="1" x14ac:dyDescent="0.35">
      <c r="A71" s="75" t="s">
        <v>250</v>
      </c>
      <c r="B71" s="75" t="s">
        <v>73</v>
      </c>
      <c r="C71" s="123" t="s">
        <v>60</v>
      </c>
      <c r="D71" s="13">
        <f>Table3[[#This Row],[Residential CLM $ Collected]]+Table3[[#This Row],[Column1]]</f>
        <v>29076.612000000001</v>
      </c>
      <c r="E71" s="32">
        <f>Table3[[#This Row],[CLM $ Collected ]]/'1.) CLM Reference'!$B$4</f>
        <v>9.2219925741519188E-4</v>
      </c>
      <c r="F71" s="10">
        <f>Table3[[#This Row],[Residential Incentive Disbursements]]+Table3[[#This Row],[C&amp;I Incentive Disbursements]]</f>
        <v>903.82999999999993</v>
      </c>
      <c r="G71" s="15">
        <f>Table3[[#This Row],[Incentive Disbursements]]/'1.) CLM Reference'!$B$5</f>
        <v>3.4251996229685458E-5</v>
      </c>
      <c r="H71" s="34">
        <v>26894.106</v>
      </c>
      <c r="I71" s="35">
        <f>Table3[[#This Row],[CLM $ Collected ]]/'1.) CLM Reference'!$B$4</f>
        <v>9.2219925741519188E-4</v>
      </c>
      <c r="J71" s="36">
        <v>383.83</v>
      </c>
      <c r="K71" s="35">
        <f>Table3[[#This Row],[Incentive Disbursements]]/'1.) CLM Reference'!$B$5</f>
        <v>3.4251996229685458E-5</v>
      </c>
      <c r="L71" s="34">
        <v>2182.5059999999999</v>
      </c>
      <c r="M71" s="55">
        <f>Table3[[#This Row],[CLM $ Collected ]]/'1.) CLM Reference'!$B$4</f>
        <v>9.2219925741519188E-4</v>
      </c>
      <c r="N71" s="36">
        <v>520</v>
      </c>
      <c r="O71" s="37">
        <f>Table3[[#This Row],[Incentive Disbursements]]/'1.) CLM Reference'!$B$5</f>
        <v>3.4251996229685458E-5</v>
      </c>
    </row>
    <row r="72" spans="1:15" s="33" customFormat="1" ht="15" thickBot="1" x14ac:dyDescent="0.35">
      <c r="A72" s="75" t="s">
        <v>250</v>
      </c>
      <c r="B72" s="75" t="s">
        <v>112</v>
      </c>
      <c r="C72" s="123" t="s">
        <v>60</v>
      </c>
      <c r="D72" s="13">
        <f>Table3[[#This Row],[Residential CLM $ Collected]]+Table3[[#This Row],[Column1]]</f>
        <v>43.103999999999999</v>
      </c>
      <c r="E72" s="32">
        <f>Table3[[#This Row],[CLM $ Collected ]]/'1.) CLM Reference'!$B$4</f>
        <v>1.3670945154003646E-6</v>
      </c>
      <c r="F72" s="10">
        <f>Table3[[#This Row],[Residential Incentive Disbursements]]+Table3[[#This Row],[C&amp;I Incentive Disbursements]]</f>
        <v>0</v>
      </c>
      <c r="G72" s="15">
        <f>Table3[[#This Row],[Incentive Disbursements]]/'1.) CLM Reference'!$B$5</f>
        <v>0</v>
      </c>
      <c r="H72" s="34">
        <v>43.103999999999999</v>
      </c>
      <c r="I72" s="35">
        <f>Table3[[#This Row],[CLM $ Collected ]]/'1.) CLM Reference'!$B$4</f>
        <v>1.3670945154003646E-6</v>
      </c>
      <c r="J72" s="36">
        <v>0</v>
      </c>
      <c r="K72" s="35">
        <f>Table3[[#This Row],[Incentive Disbursements]]/'1.) CLM Reference'!$B$5</f>
        <v>0</v>
      </c>
      <c r="L72" s="34">
        <v>0</v>
      </c>
      <c r="M72" s="55">
        <f>Table3[[#This Row],[CLM $ Collected ]]/'1.) CLM Reference'!$B$4</f>
        <v>1.3670945154003646E-6</v>
      </c>
      <c r="N72" s="36">
        <v>0</v>
      </c>
      <c r="O72" s="37">
        <f>Table3[[#This Row],[Incentive Disbursements]]/'1.) CLM Reference'!$B$5</f>
        <v>0</v>
      </c>
    </row>
    <row r="73" spans="1:15" s="33" customFormat="1" ht="15" thickBot="1" x14ac:dyDescent="0.35">
      <c r="A73" s="75" t="s">
        <v>101</v>
      </c>
      <c r="B73" s="75" t="s">
        <v>73</v>
      </c>
      <c r="C73" s="123" t="s">
        <v>76</v>
      </c>
      <c r="D73" s="13">
        <f>Table3[[#This Row],[Residential CLM $ Collected]]+Table3[[#This Row],[Column1]]</f>
        <v>79302.762000000002</v>
      </c>
      <c r="E73" s="32">
        <f>Table3[[#This Row],[CLM $ Collected ]]/'1.) CLM Reference'!$B$4</f>
        <v>2.5151812125626498E-3</v>
      </c>
      <c r="F73" s="10">
        <f>Table3[[#This Row],[Residential Incentive Disbursements]]+Table3[[#This Row],[C&amp;I Incentive Disbursements]]</f>
        <v>206554.84000000003</v>
      </c>
      <c r="G73" s="15">
        <f>Table3[[#This Row],[Incentive Disbursements]]/'1.) CLM Reference'!$B$5</f>
        <v>7.8277060961721608E-3</v>
      </c>
      <c r="H73" s="34">
        <v>57380.586000000003</v>
      </c>
      <c r="I73" s="35">
        <f>Table3[[#This Row],[CLM $ Collected ]]/'1.) CLM Reference'!$B$4</f>
        <v>2.5151812125626498E-3</v>
      </c>
      <c r="J73" s="36">
        <v>189911.26</v>
      </c>
      <c r="K73" s="35">
        <f>Table3[[#This Row],[Incentive Disbursements]]/'1.) CLM Reference'!$B$5</f>
        <v>7.8277060961721608E-3</v>
      </c>
      <c r="L73" s="34">
        <v>21922.175999999999</v>
      </c>
      <c r="M73" s="55">
        <f>Table3[[#This Row],[CLM $ Collected ]]/'1.) CLM Reference'!$B$4</f>
        <v>2.5151812125626498E-3</v>
      </c>
      <c r="N73" s="36">
        <v>16643.580000000002</v>
      </c>
      <c r="O73" s="37">
        <f>Table3[[#This Row],[Incentive Disbursements]]/'1.) CLM Reference'!$B$5</f>
        <v>7.8277060961721608E-3</v>
      </c>
    </row>
    <row r="74" spans="1:15" s="33" customFormat="1" ht="15" thickBot="1" x14ac:dyDescent="0.35">
      <c r="A74" s="75" t="s">
        <v>102</v>
      </c>
      <c r="B74" s="75" t="s">
        <v>73</v>
      </c>
      <c r="C74" s="123" t="s">
        <v>76</v>
      </c>
      <c r="D74" s="13">
        <f>Table3[[#This Row],[Residential CLM $ Collected]]+Table3[[#This Row],[Column1]]</f>
        <v>88177.74</v>
      </c>
      <c r="E74" s="32">
        <f>Table3[[#This Row],[CLM $ Collected ]]/'1.) CLM Reference'!$B$4</f>
        <v>2.7966616725686563E-3</v>
      </c>
      <c r="F74" s="10">
        <f>Table3[[#This Row],[Residential Incentive Disbursements]]+Table3[[#This Row],[C&amp;I Incentive Disbursements]]</f>
        <v>21415.119999999999</v>
      </c>
      <c r="G74" s="15">
        <f>Table3[[#This Row],[Incentive Disbursements]]/'1.) CLM Reference'!$B$5</f>
        <v>8.1155815750557259E-4</v>
      </c>
      <c r="H74" s="34">
        <v>62856.186000000002</v>
      </c>
      <c r="I74" s="35">
        <f>Table3[[#This Row],[CLM $ Collected ]]/'1.) CLM Reference'!$B$4</f>
        <v>2.7966616725686563E-3</v>
      </c>
      <c r="J74" s="36">
        <v>17515.12</v>
      </c>
      <c r="K74" s="35">
        <f>Table3[[#This Row],[Incentive Disbursements]]/'1.) CLM Reference'!$B$5</f>
        <v>8.1155815750557259E-4</v>
      </c>
      <c r="L74" s="34">
        <v>25321.554</v>
      </c>
      <c r="M74" s="55">
        <f>Table3[[#This Row],[CLM $ Collected ]]/'1.) CLM Reference'!$B$4</f>
        <v>2.7966616725686563E-3</v>
      </c>
      <c r="N74" s="36">
        <v>3900</v>
      </c>
      <c r="O74" s="37">
        <f>Table3[[#This Row],[Incentive Disbursements]]/'1.) CLM Reference'!$B$5</f>
        <v>8.1155815750557259E-4</v>
      </c>
    </row>
    <row r="75" spans="1:15" s="33" customFormat="1" ht="15" thickBot="1" x14ac:dyDescent="0.35">
      <c r="A75" s="75" t="s">
        <v>103</v>
      </c>
      <c r="B75" s="75" t="s">
        <v>73</v>
      </c>
      <c r="C75" s="123" t="s">
        <v>76</v>
      </c>
      <c r="D75" s="13">
        <f>Table3[[#This Row],[Residential CLM $ Collected]]+Table3[[#This Row],[Column1]]</f>
        <v>59897.046000000002</v>
      </c>
      <c r="E75" s="32">
        <f>Table3[[#This Row],[CLM $ Collected ]]/'1.) CLM Reference'!$B$4</f>
        <v>1.8997058991110651E-3</v>
      </c>
      <c r="F75" s="10">
        <f>Table3[[#This Row],[Residential Incentive Disbursements]]+Table3[[#This Row],[C&amp;I Incentive Disbursements]]</f>
        <v>4166.8099999999995</v>
      </c>
      <c r="G75" s="15">
        <f>Table3[[#This Row],[Incentive Disbursements]]/'1.) CLM Reference'!$B$5</f>
        <v>1.5790752731134798E-4</v>
      </c>
      <c r="H75" s="34">
        <v>46717.536</v>
      </c>
      <c r="I75" s="35">
        <f>Table3[[#This Row],[CLM $ Collected ]]/'1.) CLM Reference'!$B$4</f>
        <v>1.8997058991110651E-3</v>
      </c>
      <c r="J75" s="36">
        <v>2666.81</v>
      </c>
      <c r="K75" s="35">
        <f>Table3[[#This Row],[Incentive Disbursements]]/'1.) CLM Reference'!$B$5</f>
        <v>1.5790752731134798E-4</v>
      </c>
      <c r="L75" s="34">
        <v>13179.51</v>
      </c>
      <c r="M75" s="55">
        <f>Table3[[#This Row],[CLM $ Collected ]]/'1.) CLM Reference'!$B$4</f>
        <v>1.8997058991110651E-3</v>
      </c>
      <c r="N75" s="36">
        <v>1500</v>
      </c>
      <c r="O75" s="37">
        <f>Table3[[#This Row],[Incentive Disbursements]]/'1.) CLM Reference'!$B$5</f>
        <v>1.5790752731134798E-4</v>
      </c>
    </row>
    <row r="76" spans="1:15" s="33" customFormat="1" ht="15" thickBot="1" x14ac:dyDescent="0.35">
      <c r="A76" s="75" t="s">
        <v>104</v>
      </c>
      <c r="B76" s="75" t="s">
        <v>73</v>
      </c>
      <c r="C76" s="123" t="s">
        <v>76</v>
      </c>
      <c r="D76" s="13">
        <f>Table3[[#This Row],[Residential CLM $ Collected]]+Table3[[#This Row],[Column1]]</f>
        <v>36784.038</v>
      </c>
      <c r="E76" s="32">
        <f>Table3[[#This Row],[CLM $ Collected ]]/'1.) CLM Reference'!$B$4</f>
        <v>1.1666494201020461E-3</v>
      </c>
      <c r="F76" s="10">
        <f>Table3[[#This Row],[Residential Incentive Disbursements]]+Table3[[#This Row],[C&amp;I Incentive Disbursements]]</f>
        <v>9819.67</v>
      </c>
      <c r="G76" s="15">
        <f>Table3[[#This Row],[Incentive Disbursements]]/'1.) CLM Reference'!$B$5</f>
        <v>3.7213115277956633E-4</v>
      </c>
      <c r="H76" s="34">
        <v>28639.925999999999</v>
      </c>
      <c r="I76" s="35">
        <f>Table3[[#This Row],[CLM $ Collected ]]/'1.) CLM Reference'!$B$4</f>
        <v>1.1666494201020461E-3</v>
      </c>
      <c r="J76" s="36">
        <v>759.78</v>
      </c>
      <c r="K76" s="35">
        <f>Table3[[#This Row],[Incentive Disbursements]]/'1.) CLM Reference'!$B$5</f>
        <v>3.7213115277956633E-4</v>
      </c>
      <c r="L76" s="34">
        <v>8144.1120000000001</v>
      </c>
      <c r="M76" s="55">
        <f>Table3[[#This Row],[CLM $ Collected ]]/'1.) CLM Reference'!$B$4</f>
        <v>1.1666494201020461E-3</v>
      </c>
      <c r="N76" s="36">
        <v>9059.89</v>
      </c>
      <c r="O76" s="37">
        <f>Table3[[#This Row],[Incentive Disbursements]]/'1.) CLM Reference'!$B$5</f>
        <v>3.7213115277956633E-4</v>
      </c>
    </row>
    <row r="77" spans="1:15" s="33" customFormat="1" ht="15" thickBot="1" x14ac:dyDescent="0.35">
      <c r="A77" s="75" t="s">
        <v>105</v>
      </c>
      <c r="B77" s="75" t="s">
        <v>73</v>
      </c>
      <c r="C77" s="123" t="s">
        <v>76</v>
      </c>
      <c r="D77" s="13">
        <f>Table3[[#This Row],[Residential CLM $ Collected]]+Table3[[#This Row],[Column1]]</f>
        <v>96413.82</v>
      </c>
      <c r="E77" s="32">
        <f>Table3[[#This Row],[CLM $ Collected ]]/'1.) CLM Reference'!$B$4</f>
        <v>3.0578787242668427E-3</v>
      </c>
      <c r="F77" s="10">
        <f>Table3[[#This Row],[Residential Incentive Disbursements]]+Table3[[#This Row],[C&amp;I Incentive Disbursements]]</f>
        <v>21919.78</v>
      </c>
      <c r="G77" s="15">
        <f>Table3[[#This Row],[Incentive Disbursements]]/'1.) CLM Reference'!$B$5</f>
        <v>8.3068300666666822E-4</v>
      </c>
      <c r="H77" s="34">
        <v>73920.78</v>
      </c>
      <c r="I77" s="35">
        <f>Table3[[#This Row],[CLM $ Collected ]]/'1.) CLM Reference'!$B$4</f>
        <v>3.0578787242668427E-3</v>
      </c>
      <c r="J77" s="36">
        <v>15684.47</v>
      </c>
      <c r="K77" s="35">
        <f>Table3[[#This Row],[Incentive Disbursements]]/'1.) CLM Reference'!$B$5</f>
        <v>8.3068300666666822E-4</v>
      </c>
      <c r="L77" s="34">
        <v>22493.040000000001</v>
      </c>
      <c r="M77" s="55">
        <f>Table3[[#This Row],[CLM $ Collected ]]/'1.) CLM Reference'!$B$4</f>
        <v>3.0578787242668427E-3</v>
      </c>
      <c r="N77" s="36">
        <v>6235.31</v>
      </c>
      <c r="O77" s="37">
        <f>Table3[[#This Row],[Incentive Disbursements]]/'1.) CLM Reference'!$B$5</f>
        <v>8.3068300666666822E-4</v>
      </c>
    </row>
    <row r="78" spans="1:15" s="33" customFormat="1" ht="15" thickBot="1" x14ac:dyDescent="0.35">
      <c r="A78" s="75" t="s">
        <v>105</v>
      </c>
      <c r="B78" s="75" t="s">
        <v>112</v>
      </c>
      <c r="C78" s="123" t="s">
        <v>76</v>
      </c>
      <c r="D78" s="13">
        <f>Table3[[#This Row],[Residential CLM $ Collected]]+Table3[[#This Row],[Column1]]</f>
        <v>1.4339999999999999</v>
      </c>
      <c r="E78" s="32">
        <f>Table3[[#This Row],[CLM $ Collected ]]/'1.) CLM Reference'!$B$4</f>
        <v>4.548101185699988E-8</v>
      </c>
      <c r="F78" s="10">
        <f>Table3[[#This Row],[Residential Incentive Disbursements]]+Table3[[#This Row],[C&amp;I Incentive Disbursements]]</f>
        <v>0</v>
      </c>
      <c r="G78" s="15">
        <f>Table3[[#This Row],[Incentive Disbursements]]/'1.) CLM Reference'!$B$5</f>
        <v>0</v>
      </c>
      <c r="H78" s="34">
        <v>0</v>
      </c>
      <c r="I78" s="35">
        <f>Table3[[#This Row],[CLM $ Collected ]]/'1.) CLM Reference'!$B$4</f>
        <v>4.548101185699988E-8</v>
      </c>
      <c r="J78" s="36">
        <v>0</v>
      </c>
      <c r="K78" s="35">
        <f>Table3[[#This Row],[Incentive Disbursements]]/'1.) CLM Reference'!$B$5</f>
        <v>0</v>
      </c>
      <c r="L78" s="34">
        <v>1.4339999999999999</v>
      </c>
      <c r="M78" s="55">
        <f>Table3[[#This Row],[CLM $ Collected ]]/'1.) CLM Reference'!$B$4</f>
        <v>4.548101185699988E-8</v>
      </c>
      <c r="N78" s="36">
        <v>0</v>
      </c>
      <c r="O78" s="37">
        <f>Table3[[#This Row],[Incentive Disbursements]]/'1.) CLM Reference'!$B$5</f>
        <v>0</v>
      </c>
    </row>
    <row r="79" spans="1:15" s="33" customFormat="1" ht="15" thickBot="1" x14ac:dyDescent="0.35">
      <c r="A79" s="75" t="s">
        <v>106</v>
      </c>
      <c r="B79" s="75" t="s">
        <v>73</v>
      </c>
      <c r="C79" s="123" t="s">
        <v>76</v>
      </c>
      <c r="D79" s="13">
        <f>Table3[[#This Row],[Residential CLM $ Collected]]+Table3[[#This Row],[Column1]]</f>
        <v>50820.12</v>
      </c>
      <c r="E79" s="32">
        <f>Table3[[#This Row],[CLM $ Collected ]]/'1.) CLM Reference'!$B$4</f>
        <v>1.6118204186151722E-3</v>
      </c>
      <c r="F79" s="10">
        <f>Table3[[#This Row],[Residential Incentive Disbursements]]+Table3[[#This Row],[C&amp;I Incentive Disbursements]]</f>
        <v>17417.14</v>
      </c>
      <c r="G79" s="15">
        <f>Table3[[#This Row],[Incentive Disbursements]]/'1.) CLM Reference'!$B$5</f>
        <v>6.6004869678136795E-4</v>
      </c>
      <c r="H79" s="34">
        <v>30240.738000000001</v>
      </c>
      <c r="I79" s="35">
        <f>Table3[[#This Row],[CLM $ Collected ]]/'1.) CLM Reference'!$B$4</f>
        <v>1.6118204186151722E-3</v>
      </c>
      <c r="J79" s="36">
        <v>771.64</v>
      </c>
      <c r="K79" s="35">
        <f>Table3[[#This Row],[Incentive Disbursements]]/'1.) CLM Reference'!$B$5</f>
        <v>6.6004869678136795E-4</v>
      </c>
      <c r="L79" s="34">
        <v>20579.382000000001</v>
      </c>
      <c r="M79" s="55">
        <f>Table3[[#This Row],[CLM $ Collected ]]/'1.) CLM Reference'!$B$4</f>
        <v>1.6118204186151722E-3</v>
      </c>
      <c r="N79" s="36">
        <v>16645.5</v>
      </c>
      <c r="O79" s="37">
        <f>Table3[[#This Row],[Incentive Disbursements]]/'1.) CLM Reference'!$B$5</f>
        <v>6.6004869678136795E-4</v>
      </c>
    </row>
    <row r="80" spans="1:15" s="33" customFormat="1" ht="15" thickBot="1" x14ac:dyDescent="0.35">
      <c r="A80" s="75" t="s">
        <v>107</v>
      </c>
      <c r="B80" s="75" t="s">
        <v>73</v>
      </c>
      <c r="C80" s="123" t="s">
        <v>76</v>
      </c>
      <c r="D80" s="13">
        <f>Table3[[#This Row],[Residential CLM $ Collected]]+Table3[[#This Row],[Column1]]</f>
        <v>59593.206000000006</v>
      </c>
      <c r="E80" s="32">
        <f>Table3[[#This Row],[CLM $ Collected ]]/'1.) CLM Reference'!$B$4</f>
        <v>1.890069252916762E-3</v>
      </c>
      <c r="F80" s="10">
        <f>Table3[[#This Row],[Residential Incentive Disbursements]]+Table3[[#This Row],[C&amp;I Incentive Disbursements]]</f>
        <v>78580.570000000007</v>
      </c>
      <c r="G80" s="15">
        <f>Table3[[#This Row],[Incentive Disbursements]]/'1.) CLM Reference'!$B$5</f>
        <v>2.9779288000691883E-3</v>
      </c>
      <c r="H80" s="34">
        <v>42050.898000000001</v>
      </c>
      <c r="I80" s="35">
        <f>Table3[[#This Row],[CLM $ Collected ]]/'1.) CLM Reference'!$B$4</f>
        <v>1.890069252916762E-3</v>
      </c>
      <c r="J80" s="36">
        <v>3046.07</v>
      </c>
      <c r="K80" s="35">
        <f>Table3[[#This Row],[Incentive Disbursements]]/'1.) CLM Reference'!$B$5</f>
        <v>2.9779288000691883E-3</v>
      </c>
      <c r="L80" s="34">
        <v>17542.308000000001</v>
      </c>
      <c r="M80" s="55">
        <f>Table3[[#This Row],[CLM $ Collected ]]/'1.) CLM Reference'!$B$4</f>
        <v>1.890069252916762E-3</v>
      </c>
      <c r="N80" s="36">
        <v>75534.5</v>
      </c>
      <c r="O80" s="37">
        <f>Table3[[#This Row],[Incentive Disbursements]]/'1.) CLM Reference'!$B$5</f>
        <v>2.9779288000691883E-3</v>
      </c>
    </row>
    <row r="81" spans="1:15" s="33" customFormat="1" ht="15" thickBot="1" x14ac:dyDescent="0.35">
      <c r="A81" s="75" t="s">
        <v>108</v>
      </c>
      <c r="B81" s="75" t="s">
        <v>73</v>
      </c>
      <c r="C81" s="123" t="s">
        <v>76</v>
      </c>
      <c r="D81" s="13">
        <f>Table3[[#This Row],[Residential CLM $ Collected]]+Table3[[#This Row],[Column1]]</f>
        <v>52143.402000000002</v>
      </c>
      <c r="E81" s="32">
        <f>Table3[[#This Row],[CLM $ Collected ]]/'1.) CLM Reference'!$B$4</f>
        <v>1.653789877703146E-3</v>
      </c>
      <c r="F81" s="10">
        <f>Table3[[#This Row],[Residential Incentive Disbursements]]+Table3[[#This Row],[C&amp;I Incentive Disbursements]]</f>
        <v>3077.6800000000003</v>
      </c>
      <c r="G81" s="15">
        <f>Table3[[#This Row],[Incentive Disbursements]]/'1.) CLM Reference'!$B$5</f>
        <v>1.1663330909150876E-4</v>
      </c>
      <c r="H81" s="34">
        <v>30479.82</v>
      </c>
      <c r="I81" s="35">
        <f>Table3[[#This Row],[CLM $ Collected ]]/'1.) CLM Reference'!$B$4</f>
        <v>1.653789877703146E-3</v>
      </c>
      <c r="J81" s="36">
        <v>1767.68</v>
      </c>
      <c r="K81" s="35">
        <f>Table3[[#This Row],[Incentive Disbursements]]/'1.) CLM Reference'!$B$5</f>
        <v>1.1663330909150876E-4</v>
      </c>
      <c r="L81" s="34">
        <v>21663.581999999999</v>
      </c>
      <c r="M81" s="55">
        <f>Table3[[#This Row],[CLM $ Collected ]]/'1.) CLM Reference'!$B$4</f>
        <v>1.653789877703146E-3</v>
      </c>
      <c r="N81" s="36">
        <v>1310</v>
      </c>
      <c r="O81" s="37">
        <f>Table3[[#This Row],[Incentive Disbursements]]/'1.) CLM Reference'!$B$5</f>
        <v>1.1663330909150876E-4</v>
      </c>
    </row>
    <row r="82" spans="1:15" s="33" customFormat="1" ht="15" thickBot="1" x14ac:dyDescent="0.35">
      <c r="A82" s="75" t="s">
        <v>109</v>
      </c>
      <c r="B82" s="75" t="s">
        <v>73</v>
      </c>
      <c r="C82" s="123" t="s">
        <v>76</v>
      </c>
      <c r="D82" s="13">
        <f>Table3[[#This Row],[Residential CLM $ Collected]]+Table3[[#This Row],[Column1]]</f>
        <v>109577.046</v>
      </c>
      <c r="E82" s="32">
        <f>Table3[[#This Row],[CLM $ Collected ]]/'1.) CLM Reference'!$B$4</f>
        <v>3.4753660588431111E-3</v>
      </c>
      <c r="F82" s="10">
        <f>Table3[[#This Row],[Residential Incentive Disbursements]]+Table3[[#This Row],[C&amp;I Incentive Disbursements]]</f>
        <v>83531.929999999993</v>
      </c>
      <c r="G82" s="15">
        <f>Table3[[#This Row],[Incentive Disbursements]]/'1.) CLM Reference'!$B$5</f>
        <v>3.1655680287425176E-3</v>
      </c>
      <c r="H82" s="34">
        <v>60276.12</v>
      </c>
      <c r="I82" s="35">
        <f>Table3[[#This Row],[CLM $ Collected ]]/'1.) CLM Reference'!$B$4</f>
        <v>3.4753660588431111E-3</v>
      </c>
      <c r="J82" s="36">
        <v>7043.81</v>
      </c>
      <c r="K82" s="35">
        <f>Table3[[#This Row],[Incentive Disbursements]]/'1.) CLM Reference'!$B$5</f>
        <v>3.1655680287425176E-3</v>
      </c>
      <c r="L82" s="34">
        <v>49300.925999999999</v>
      </c>
      <c r="M82" s="55">
        <f>Table3[[#This Row],[CLM $ Collected ]]/'1.) CLM Reference'!$B$4</f>
        <v>3.4753660588431111E-3</v>
      </c>
      <c r="N82" s="36">
        <v>76488.12</v>
      </c>
      <c r="O82" s="37">
        <f>Table3[[#This Row],[Incentive Disbursements]]/'1.) CLM Reference'!$B$5</f>
        <v>3.1655680287425176E-3</v>
      </c>
    </row>
    <row r="83" spans="1:15" s="33" customFormat="1" ht="15" thickBot="1" x14ac:dyDescent="0.35">
      <c r="A83" s="75" t="s">
        <v>109</v>
      </c>
      <c r="B83" s="75" t="s">
        <v>112</v>
      </c>
      <c r="C83" s="123" t="s">
        <v>76</v>
      </c>
      <c r="D83" s="13">
        <f>Table3[[#This Row],[Residential CLM $ Collected]]+Table3[[#This Row],[Column1]]</f>
        <v>86.537999999999997</v>
      </c>
      <c r="E83" s="32">
        <f>Table3[[#This Row],[CLM $ Collected ]]/'1.) CLM Reference'!$B$4</f>
        <v>2.7446553724414614E-6</v>
      </c>
      <c r="F83" s="10">
        <f>Table3[[#This Row],[Residential Incentive Disbursements]]+Table3[[#This Row],[C&amp;I Incentive Disbursements]]</f>
        <v>0</v>
      </c>
      <c r="G83" s="15">
        <f>Table3[[#This Row],[Incentive Disbursements]]/'1.) CLM Reference'!$B$5</f>
        <v>0</v>
      </c>
      <c r="H83" s="34">
        <v>76.938000000000002</v>
      </c>
      <c r="I83" s="35">
        <f>Table3[[#This Row],[CLM $ Collected ]]/'1.) CLM Reference'!$B$4</f>
        <v>2.7446553724414614E-6</v>
      </c>
      <c r="J83" s="36">
        <v>0</v>
      </c>
      <c r="K83" s="35">
        <f>Table3[[#This Row],[Incentive Disbursements]]/'1.) CLM Reference'!$B$5</f>
        <v>0</v>
      </c>
      <c r="L83" s="34">
        <v>9.6</v>
      </c>
      <c r="M83" s="55">
        <f>Table3[[#This Row],[CLM $ Collected ]]/'1.) CLM Reference'!$B$4</f>
        <v>2.7446553724414614E-6</v>
      </c>
      <c r="N83" s="36">
        <v>0</v>
      </c>
      <c r="O83" s="37">
        <f>Table3[[#This Row],[Incentive Disbursements]]/'1.) CLM Reference'!$B$5</f>
        <v>0</v>
      </c>
    </row>
    <row r="84" spans="1:15" s="33" customFormat="1" ht="15" thickBot="1" x14ac:dyDescent="0.35">
      <c r="A84" s="75" t="s">
        <v>110</v>
      </c>
      <c r="B84" s="75" t="s">
        <v>73</v>
      </c>
      <c r="C84" s="123" t="s">
        <v>76</v>
      </c>
      <c r="D84" s="13">
        <f>Table3[[#This Row],[Residential CLM $ Collected]]+Table3[[#This Row],[Column1]]</f>
        <v>101175.31200000001</v>
      </c>
      <c r="E84" s="32">
        <f>Table3[[#This Row],[CLM $ Collected ]]/'1.) CLM Reference'!$B$4</f>
        <v>3.2088950939383981E-3</v>
      </c>
      <c r="F84" s="10">
        <f>Table3[[#This Row],[Residential Incentive Disbursements]]+Table3[[#This Row],[C&amp;I Incentive Disbursements]]</f>
        <v>51663.5</v>
      </c>
      <c r="G84" s="15">
        <f>Table3[[#This Row],[Incentive Disbursements]]/'1.) CLM Reference'!$B$5</f>
        <v>1.9578659783503036E-3</v>
      </c>
      <c r="H84" s="34">
        <v>64670.49</v>
      </c>
      <c r="I84" s="35">
        <f>Table3[[#This Row],[CLM $ Collected ]]/'1.) CLM Reference'!$B$4</f>
        <v>3.2088950939383981E-3</v>
      </c>
      <c r="J84" s="36">
        <v>35261.129999999997</v>
      </c>
      <c r="K84" s="35">
        <f>Table3[[#This Row],[Incentive Disbursements]]/'1.) CLM Reference'!$B$5</f>
        <v>1.9578659783503036E-3</v>
      </c>
      <c r="L84" s="34">
        <v>36504.822</v>
      </c>
      <c r="M84" s="55">
        <f>Table3[[#This Row],[CLM $ Collected ]]/'1.) CLM Reference'!$B$4</f>
        <v>3.2088950939383981E-3</v>
      </c>
      <c r="N84" s="36">
        <v>16402.37</v>
      </c>
      <c r="O84" s="37">
        <f>Table3[[#This Row],[Incentive Disbursements]]/'1.) CLM Reference'!$B$5</f>
        <v>1.9578659783503036E-3</v>
      </c>
    </row>
    <row r="85" spans="1:15" s="33" customFormat="1" ht="15" thickBot="1" x14ac:dyDescent="0.35">
      <c r="A85" s="75" t="s">
        <v>111</v>
      </c>
      <c r="B85" s="75" t="s">
        <v>73</v>
      </c>
      <c r="C85" s="123" t="s">
        <v>60</v>
      </c>
      <c r="D85" s="13">
        <f>Table3[[#This Row],[Residential CLM $ Collected]]+Table3[[#This Row],[Column1]]</f>
        <v>326.214</v>
      </c>
      <c r="E85" s="32">
        <f>Table3[[#This Row],[CLM $ Collected ]]/'1.) CLM Reference'!$B$4</f>
        <v>1.0346264157544882E-5</v>
      </c>
      <c r="F85" s="10">
        <f>Table3[[#This Row],[Residential Incentive Disbursements]]+Table3[[#This Row],[C&amp;I Incentive Disbursements]]</f>
        <v>45.43</v>
      </c>
      <c r="G85" s="15">
        <f>Table3[[#This Row],[Incentive Disbursements]]/'1.) CLM Reference'!$B$5</f>
        <v>1.7216381274295059E-6</v>
      </c>
      <c r="H85" s="34">
        <v>321.99</v>
      </c>
      <c r="I85" s="35">
        <f>Table3[[#This Row],[CLM $ Collected ]]/'1.) CLM Reference'!$B$4</f>
        <v>1.0346264157544882E-5</v>
      </c>
      <c r="J85" s="36">
        <v>45.43</v>
      </c>
      <c r="K85" s="35">
        <f>Table3[[#This Row],[Incentive Disbursements]]/'1.) CLM Reference'!$B$5</f>
        <v>1.7216381274295059E-6</v>
      </c>
      <c r="L85" s="34">
        <v>4.2240000000000002</v>
      </c>
      <c r="M85" s="55">
        <f>Table3[[#This Row],[CLM $ Collected ]]/'1.) CLM Reference'!$B$4</f>
        <v>1.0346264157544882E-5</v>
      </c>
      <c r="N85" s="36">
        <v>0</v>
      </c>
      <c r="O85" s="37">
        <f>Table3[[#This Row],[Incentive Disbursements]]/'1.) CLM Reference'!$B$5</f>
        <v>1.7216381274295059E-6</v>
      </c>
    </row>
    <row r="86" spans="1:15" s="33" customFormat="1" ht="15" thickBot="1" x14ac:dyDescent="0.35">
      <c r="A86" s="75" t="s">
        <v>111</v>
      </c>
      <c r="B86" s="75" t="s">
        <v>112</v>
      </c>
      <c r="C86" s="123" t="s">
        <v>60</v>
      </c>
      <c r="D86" s="13">
        <f>Table3[[#This Row],[Residential CLM $ Collected]]+Table3[[#This Row],[Column1]]</f>
        <v>88527.641999999993</v>
      </c>
      <c r="E86" s="32">
        <f>Table3[[#This Row],[CLM $ Collected ]]/'1.) CLM Reference'!$B$4</f>
        <v>2.8077592297588846E-3</v>
      </c>
      <c r="F86" s="10">
        <f>Table3[[#This Row],[Residential Incentive Disbursements]]+Table3[[#This Row],[C&amp;I Incentive Disbursements]]</f>
        <v>39056.410000000003</v>
      </c>
      <c r="G86" s="15">
        <f>Table3[[#This Row],[Incentive Disbursements]]/'1.) CLM Reference'!$B$5</f>
        <v>1.4801013554153431E-3</v>
      </c>
      <c r="H86" s="34">
        <v>68379.87</v>
      </c>
      <c r="I86" s="35">
        <f>Table3[[#This Row],[CLM $ Collected ]]/'1.) CLM Reference'!$B$4</f>
        <v>2.8077592297588846E-3</v>
      </c>
      <c r="J86" s="36">
        <v>25022.41</v>
      </c>
      <c r="K86" s="35">
        <f>Table3[[#This Row],[Incentive Disbursements]]/'1.) CLM Reference'!$B$5</f>
        <v>1.4801013554153431E-3</v>
      </c>
      <c r="L86" s="34">
        <v>20147.772000000001</v>
      </c>
      <c r="M86" s="55">
        <f>Table3[[#This Row],[CLM $ Collected ]]/'1.) CLM Reference'!$B$4</f>
        <v>2.8077592297588846E-3</v>
      </c>
      <c r="N86" s="36">
        <v>14034</v>
      </c>
      <c r="O86" s="37">
        <f>Table3[[#This Row],[Incentive Disbursements]]/'1.) CLM Reference'!$B$5</f>
        <v>1.4801013554153431E-3</v>
      </c>
    </row>
    <row r="87" spans="1:15" s="33" customFormat="1" ht="15" thickBot="1" x14ac:dyDescent="0.35">
      <c r="A87" s="75" t="s">
        <v>113</v>
      </c>
      <c r="B87" s="75" t="s">
        <v>112</v>
      </c>
      <c r="C87" s="123" t="s">
        <v>60</v>
      </c>
      <c r="D87" s="13">
        <f>Table3[[#This Row],[Residential CLM $ Collected]]+Table3[[#This Row],[Column1]]</f>
        <v>93778.301999999996</v>
      </c>
      <c r="E87" s="32">
        <f>Table3[[#This Row],[CLM $ Collected ]]/'1.) CLM Reference'!$B$4</f>
        <v>2.9742901430901783E-3</v>
      </c>
      <c r="F87" s="10">
        <f>Table3[[#This Row],[Residential Incentive Disbursements]]+Table3[[#This Row],[C&amp;I Incentive Disbursements]]</f>
        <v>67942.14</v>
      </c>
      <c r="G87" s="15">
        <f>Table3[[#This Row],[Incentive Disbursements]]/'1.) CLM Reference'!$B$5</f>
        <v>2.5747695065629172E-3</v>
      </c>
      <c r="H87" s="34">
        <v>65295.798000000003</v>
      </c>
      <c r="I87" s="35">
        <f>Table3[[#This Row],[CLM $ Collected ]]/'1.) CLM Reference'!$B$4</f>
        <v>2.9742901430901783E-3</v>
      </c>
      <c r="J87" s="36">
        <v>61550.720000000001</v>
      </c>
      <c r="K87" s="35">
        <f>Table3[[#This Row],[Incentive Disbursements]]/'1.) CLM Reference'!$B$5</f>
        <v>2.5747695065629172E-3</v>
      </c>
      <c r="L87" s="34">
        <v>28482.504000000001</v>
      </c>
      <c r="M87" s="55">
        <f>Table3[[#This Row],[CLM $ Collected ]]/'1.) CLM Reference'!$B$4</f>
        <v>2.9742901430901783E-3</v>
      </c>
      <c r="N87" s="36">
        <v>6391.42</v>
      </c>
      <c r="O87" s="37">
        <f>Table3[[#This Row],[Incentive Disbursements]]/'1.) CLM Reference'!$B$5</f>
        <v>2.5747695065629172E-3</v>
      </c>
    </row>
    <row r="88" spans="1:15" s="33" customFormat="1" ht="15" thickBot="1" x14ac:dyDescent="0.35">
      <c r="A88" s="75" t="s">
        <v>114</v>
      </c>
      <c r="B88" s="75" t="s">
        <v>73</v>
      </c>
      <c r="C88" s="123" t="s">
        <v>60</v>
      </c>
      <c r="D88" s="13">
        <f>Table3[[#This Row],[Residential CLM $ Collected]]+Table3[[#This Row],[Column1]]</f>
        <v>31.032</v>
      </c>
      <c r="E88" s="32">
        <f>Table3[[#This Row],[CLM $ Collected ]]/'1.) CLM Reference'!$B$4</f>
        <v>9.8421670847030708E-7</v>
      </c>
      <c r="F88" s="10">
        <f>Table3[[#This Row],[Residential Incentive Disbursements]]+Table3[[#This Row],[C&amp;I Incentive Disbursements]]</f>
        <v>0</v>
      </c>
      <c r="G88" s="15">
        <f>Table3[[#This Row],[Incentive Disbursements]]/'1.) CLM Reference'!$B$5</f>
        <v>0</v>
      </c>
      <c r="H88" s="34">
        <v>0</v>
      </c>
      <c r="I88" s="35">
        <f>Table3[[#This Row],[CLM $ Collected ]]/'1.) CLM Reference'!$B$4</f>
        <v>9.8421670847030708E-7</v>
      </c>
      <c r="J88" s="36">
        <v>0</v>
      </c>
      <c r="K88" s="35">
        <f>Table3[[#This Row],[Incentive Disbursements]]/'1.) CLM Reference'!$B$5</f>
        <v>0</v>
      </c>
      <c r="L88" s="34">
        <v>31.032</v>
      </c>
      <c r="M88" s="55">
        <f>Table3[[#This Row],[CLM $ Collected ]]/'1.) CLM Reference'!$B$4</f>
        <v>9.8421670847030708E-7</v>
      </c>
      <c r="N88" s="36">
        <v>0</v>
      </c>
      <c r="O88" s="37">
        <f>Table3[[#This Row],[Incentive Disbursements]]/'1.) CLM Reference'!$B$5</f>
        <v>0</v>
      </c>
    </row>
    <row r="89" spans="1:15" s="33" customFormat="1" ht="15" thickBot="1" x14ac:dyDescent="0.35">
      <c r="A89" s="75" t="s">
        <v>114</v>
      </c>
      <c r="B89" s="75" t="s">
        <v>112</v>
      </c>
      <c r="C89" s="123" t="s">
        <v>60</v>
      </c>
      <c r="D89" s="13">
        <f>Table3[[#This Row],[Residential CLM $ Collected]]+Table3[[#This Row],[Column1]]</f>
        <v>174978.99599999998</v>
      </c>
      <c r="E89" s="32">
        <f>Table3[[#This Row],[CLM $ Collected ]]/'1.) CLM Reference'!$B$4</f>
        <v>5.5496665214797309E-3</v>
      </c>
      <c r="F89" s="10">
        <f>Table3[[#This Row],[Residential Incentive Disbursements]]+Table3[[#This Row],[C&amp;I Incentive Disbursements]]</f>
        <v>125707.79000000001</v>
      </c>
      <c r="G89" s="15">
        <f>Table3[[#This Row],[Incentive Disbursements]]/'1.) CLM Reference'!$B$5</f>
        <v>4.7638856301761298E-3</v>
      </c>
      <c r="H89" s="34">
        <v>88678.56</v>
      </c>
      <c r="I89" s="35">
        <f>Table3[[#This Row],[CLM $ Collected ]]/'1.) CLM Reference'!$B$4</f>
        <v>5.5496665214797309E-3</v>
      </c>
      <c r="J89" s="36">
        <v>64531.91</v>
      </c>
      <c r="K89" s="35">
        <f>Table3[[#This Row],[Incentive Disbursements]]/'1.) CLM Reference'!$B$5</f>
        <v>4.7638856301761298E-3</v>
      </c>
      <c r="L89" s="34">
        <v>86300.436000000002</v>
      </c>
      <c r="M89" s="55">
        <f>Table3[[#This Row],[CLM $ Collected ]]/'1.) CLM Reference'!$B$4</f>
        <v>5.5496665214797309E-3</v>
      </c>
      <c r="N89" s="36">
        <v>61175.88</v>
      </c>
      <c r="O89" s="37">
        <f>Table3[[#This Row],[Incentive Disbursements]]/'1.) CLM Reference'!$B$5</f>
        <v>4.7638856301761298E-3</v>
      </c>
    </row>
    <row r="90" spans="1:15" s="33" customFormat="1" ht="15" thickBot="1" x14ac:dyDescent="0.35">
      <c r="A90" s="75" t="s">
        <v>115</v>
      </c>
      <c r="B90" s="75" t="s">
        <v>73</v>
      </c>
      <c r="C90" s="123" t="s">
        <v>60</v>
      </c>
      <c r="D90" s="13">
        <f>Table3[[#This Row],[Residential CLM $ Collected]]+Table3[[#This Row],[Column1]]</f>
        <v>1.05</v>
      </c>
      <c r="E90" s="32">
        <f>Table3[[#This Row],[CLM $ Collected ]]/'1.) CLM Reference'!$B$4</f>
        <v>3.3301996129602428E-8</v>
      </c>
      <c r="F90" s="10">
        <f>Table3[[#This Row],[Residential Incentive Disbursements]]+Table3[[#This Row],[C&amp;I Incentive Disbursements]]</f>
        <v>0</v>
      </c>
      <c r="G90" s="15">
        <f>Table3[[#This Row],[Incentive Disbursements]]/'1.) CLM Reference'!$B$5</f>
        <v>0</v>
      </c>
      <c r="H90" s="34">
        <v>0</v>
      </c>
      <c r="I90" s="35">
        <f>Table3[[#This Row],[CLM $ Collected ]]/'1.) CLM Reference'!$B$4</f>
        <v>3.3301996129602428E-8</v>
      </c>
      <c r="J90" s="36">
        <v>0</v>
      </c>
      <c r="K90" s="35">
        <f>Table3[[#This Row],[Incentive Disbursements]]/'1.) CLM Reference'!$B$5</f>
        <v>0</v>
      </c>
      <c r="L90" s="34">
        <v>1.05</v>
      </c>
      <c r="M90" s="55">
        <f>Table3[[#This Row],[CLM $ Collected ]]/'1.) CLM Reference'!$B$4</f>
        <v>3.3301996129602428E-8</v>
      </c>
      <c r="N90" s="36">
        <v>0</v>
      </c>
      <c r="O90" s="37">
        <f>Table3[[#This Row],[Incentive Disbursements]]/'1.) CLM Reference'!$B$5</f>
        <v>0</v>
      </c>
    </row>
    <row r="91" spans="1:15" s="33" customFormat="1" ht="15" thickBot="1" x14ac:dyDescent="0.35">
      <c r="A91" s="75" t="s">
        <v>115</v>
      </c>
      <c r="B91" s="75" t="s">
        <v>112</v>
      </c>
      <c r="C91" s="123" t="s">
        <v>60</v>
      </c>
      <c r="D91" s="13">
        <f>Table3[[#This Row],[Residential CLM $ Collected]]+Table3[[#This Row],[Column1]]</f>
        <v>123571.038</v>
      </c>
      <c r="E91" s="32">
        <f>Table3[[#This Row],[CLM $ Collected ]]/'1.) CLM Reference'!$B$4</f>
        <v>3.9192021230542422E-3</v>
      </c>
      <c r="F91" s="10">
        <f>Table3[[#This Row],[Residential Incentive Disbursements]]+Table3[[#This Row],[C&amp;I Incentive Disbursements]]</f>
        <v>339580.31</v>
      </c>
      <c r="G91" s="15">
        <f>Table3[[#This Row],[Incentive Disbursements]]/'1.) CLM Reference'!$B$5</f>
        <v>1.2868906207799497E-2</v>
      </c>
      <c r="H91" s="34">
        <v>79839.084000000003</v>
      </c>
      <c r="I91" s="35">
        <f>Table3[[#This Row],[CLM $ Collected ]]/'1.) CLM Reference'!$B$4</f>
        <v>3.9192021230542422E-3</v>
      </c>
      <c r="J91" s="36">
        <v>201817.93</v>
      </c>
      <c r="K91" s="35">
        <f>Table3[[#This Row],[Incentive Disbursements]]/'1.) CLM Reference'!$B$5</f>
        <v>1.2868906207799497E-2</v>
      </c>
      <c r="L91" s="34">
        <v>43731.953999999998</v>
      </c>
      <c r="M91" s="55">
        <f>Table3[[#This Row],[CLM $ Collected ]]/'1.) CLM Reference'!$B$4</f>
        <v>3.9192021230542422E-3</v>
      </c>
      <c r="N91" s="36">
        <v>137762.38</v>
      </c>
      <c r="O91" s="37">
        <f>Table3[[#This Row],[Incentive Disbursements]]/'1.) CLM Reference'!$B$5</f>
        <v>1.2868906207799497E-2</v>
      </c>
    </row>
    <row r="92" spans="1:15" s="33" customFormat="1" ht="15" thickBot="1" x14ac:dyDescent="0.35">
      <c r="A92" s="75" t="s">
        <v>116</v>
      </c>
      <c r="B92" s="75" t="s">
        <v>112</v>
      </c>
      <c r="C92" s="123" t="s">
        <v>60</v>
      </c>
      <c r="D92" s="13">
        <f>Table3[[#This Row],[Residential CLM $ Collected]]+Table3[[#This Row],[Column1]]</f>
        <v>72580.224000000002</v>
      </c>
      <c r="E92" s="32">
        <f>Table3[[#This Row],[CLM $ Collected ]]/'1.) CLM Reference'!$B$4</f>
        <v>2.301967941651121E-3</v>
      </c>
      <c r="F92" s="10">
        <f>Table3[[#This Row],[Residential Incentive Disbursements]]+Table3[[#This Row],[C&amp;I Incentive Disbursements]]</f>
        <v>22549.15</v>
      </c>
      <c r="G92" s="15">
        <f>Table3[[#This Row],[Incentive Disbursements]]/'1.) CLM Reference'!$B$5</f>
        <v>8.5453392870629642E-4</v>
      </c>
      <c r="H92" s="34">
        <v>50017.866000000002</v>
      </c>
      <c r="I92" s="35">
        <f>Table3[[#This Row],[CLM $ Collected ]]/'1.) CLM Reference'!$B$4</f>
        <v>2.301967941651121E-3</v>
      </c>
      <c r="J92" s="36">
        <v>20874.150000000001</v>
      </c>
      <c r="K92" s="35">
        <f>Table3[[#This Row],[Incentive Disbursements]]/'1.) CLM Reference'!$B$5</f>
        <v>8.5453392870629642E-4</v>
      </c>
      <c r="L92" s="34">
        <v>22562.358</v>
      </c>
      <c r="M92" s="55">
        <f>Table3[[#This Row],[CLM $ Collected ]]/'1.) CLM Reference'!$B$4</f>
        <v>2.301967941651121E-3</v>
      </c>
      <c r="N92" s="36">
        <v>1675</v>
      </c>
      <c r="O92" s="37">
        <f>Table3[[#This Row],[Incentive Disbursements]]/'1.) CLM Reference'!$B$5</f>
        <v>8.5453392870629642E-4</v>
      </c>
    </row>
    <row r="93" spans="1:15" s="33" customFormat="1" ht="15" thickBot="1" x14ac:dyDescent="0.35">
      <c r="A93" s="75" t="s">
        <v>117</v>
      </c>
      <c r="B93" s="75" t="s">
        <v>112</v>
      </c>
      <c r="C93" s="123" t="s">
        <v>60</v>
      </c>
      <c r="D93" s="13">
        <f>Table3[[#This Row],[Residential CLM $ Collected]]+Table3[[#This Row],[Column1]]</f>
        <v>92019.936000000002</v>
      </c>
      <c r="E93" s="32">
        <f>Table3[[#This Row],[CLM $ Collected ]]/'1.) CLM Reference'!$B$4</f>
        <v>2.9185214785888217E-3</v>
      </c>
      <c r="F93" s="10">
        <f>Table3[[#This Row],[Residential Incentive Disbursements]]+Table3[[#This Row],[C&amp;I Incentive Disbursements]]</f>
        <v>114142.26</v>
      </c>
      <c r="G93" s="15">
        <f>Table3[[#This Row],[Incentive Disbursements]]/'1.) CLM Reference'!$B$5</f>
        <v>4.3255924888173413E-3</v>
      </c>
      <c r="H93" s="34">
        <v>43485.576000000001</v>
      </c>
      <c r="I93" s="35">
        <f>Table3[[#This Row],[CLM $ Collected ]]/'1.) CLM Reference'!$B$4</f>
        <v>2.9185214785888217E-3</v>
      </c>
      <c r="J93" s="36">
        <v>4538.33</v>
      </c>
      <c r="K93" s="35">
        <f>Table3[[#This Row],[Incentive Disbursements]]/'1.) CLM Reference'!$B$5</f>
        <v>4.3255924888173413E-3</v>
      </c>
      <c r="L93" s="34">
        <v>48534.36</v>
      </c>
      <c r="M93" s="55">
        <f>Table3[[#This Row],[CLM $ Collected ]]/'1.) CLM Reference'!$B$4</f>
        <v>2.9185214785888217E-3</v>
      </c>
      <c r="N93" s="36">
        <v>109603.93</v>
      </c>
      <c r="O93" s="37">
        <f>Table3[[#This Row],[Incentive Disbursements]]/'1.) CLM Reference'!$B$5</f>
        <v>4.3255924888173413E-3</v>
      </c>
    </row>
    <row r="94" spans="1:15" s="33" customFormat="1" ht="15" thickBot="1" x14ac:dyDescent="0.35">
      <c r="A94" s="75" t="s">
        <v>118</v>
      </c>
      <c r="B94" s="75" t="s">
        <v>182</v>
      </c>
      <c r="C94" s="123" t="s">
        <v>60</v>
      </c>
      <c r="D94" s="13">
        <f>Table3[[#This Row],[Residential CLM $ Collected]]+Table3[[#This Row],[Column1]]</f>
        <v>0.14399999999999999</v>
      </c>
      <c r="E94" s="32">
        <f>Table3[[#This Row],[CLM $ Collected ]]/'1.) CLM Reference'!$B$4</f>
        <v>4.5671308977740462E-9</v>
      </c>
      <c r="F94" s="10">
        <f>Table3[[#This Row],[Residential Incentive Disbursements]]+Table3[[#This Row],[C&amp;I Incentive Disbursements]]</f>
        <v>0</v>
      </c>
      <c r="G94" s="15">
        <f>Table3[[#This Row],[Incentive Disbursements]]/'1.) CLM Reference'!$B$5</f>
        <v>0</v>
      </c>
      <c r="H94" s="34">
        <v>0</v>
      </c>
      <c r="I94" s="35">
        <f>Table3[[#This Row],[CLM $ Collected ]]/'1.) CLM Reference'!$B$4</f>
        <v>4.5671308977740462E-9</v>
      </c>
      <c r="J94" s="36">
        <v>0</v>
      </c>
      <c r="K94" s="35">
        <f>Table3[[#This Row],[Incentive Disbursements]]/'1.) CLM Reference'!$B$5</f>
        <v>0</v>
      </c>
      <c r="L94" s="34">
        <v>0.14399999999999999</v>
      </c>
      <c r="M94" s="55">
        <f>Table3[[#This Row],[CLM $ Collected ]]/'1.) CLM Reference'!$B$4</f>
        <v>4.5671308977740462E-9</v>
      </c>
      <c r="N94" s="36">
        <v>0</v>
      </c>
      <c r="O94" s="37">
        <f>Table3[[#This Row],[Incentive Disbursements]]/'1.) CLM Reference'!$B$5</f>
        <v>0</v>
      </c>
    </row>
    <row r="95" spans="1:15" s="33" customFormat="1" ht="15" thickBot="1" x14ac:dyDescent="0.35">
      <c r="A95" s="75" t="s">
        <v>118</v>
      </c>
      <c r="B95" s="75" t="s">
        <v>112</v>
      </c>
      <c r="C95" s="123" t="s">
        <v>60</v>
      </c>
      <c r="D95" s="13">
        <f>Table3[[#This Row],[Residential CLM $ Collected]]+Table3[[#This Row],[Column1]]</f>
        <v>133194.084</v>
      </c>
      <c r="E95" s="32">
        <f>Table3[[#This Row],[CLM $ Collected ]]/'1.) CLM Reference'!$B$4</f>
        <v>4.2244084474799427E-3</v>
      </c>
      <c r="F95" s="10">
        <f>Table3[[#This Row],[Residential Incentive Disbursements]]+Table3[[#This Row],[C&amp;I Incentive Disbursements]]</f>
        <v>63545.9</v>
      </c>
      <c r="G95" s="15">
        <f>Table3[[#This Row],[Incentive Disbursements]]/'1.) CLM Reference'!$B$5</f>
        <v>2.4081673845877758E-3</v>
      </c>
      <c r="H95" s="34">
        <v>93029.381999999998</v>
      </c>
      <c r="I95" s="35">
        <f>Table3[[#This Row],[CLM $ Collected ]]/'1.) CLM Reference'!$B$4</f>
        <v>4.2244084474799427E-3</v>
      </c>
      <c r="J95" s="36">
        <v>50615.47</v>
      </c>
      <c r="K95" s="35">
        <f>Table3[[#This Row],[Incentive Disbursements]]/'1.) CLM Reference'!$B$5</f>
        <v>2.4081673845877758E-3</v>
      </c>
      <c r="L95" s="34">
        <v>40164.701999999997</v>
      </c>
      <c r="M95" s="55">
        <f>Table3[[#This Row],[CLM $ Collected ]]/'1.) CLM Reference'!$B$4</f>
        <v>4.2244084474799427E-3</v>
      </c>
      <c r="N95" s="36">
        <v>12930.43</v>
      </c>
      <c r="O95" s="37">
        <f>Table3[[#This Row],[Incentive Disbursements]]/'1.) CLM Reference'!$B$5</f>
        <v>2.4081673845877758E-3</v>
      </c>
    </row>
    <row r="96" spans="1:15" s="33" customFormat="1" ht="15" thickBot="1" x14ac:dyDescent="0.35">
      <c r="A96" s="75" t="s">
        <v>251</v>
      </c>
      <c r="B96" s="75" t="s">
        <v>73</v>
      </c>
      <c r="C96" s="123" t="s">
        <v>60</v>
      </c>
      <c r="D96" s="13">
        <f>Table3[[#This Row],[Residential CLM $ Collected]]+Table3[[#This Row],[Column1]]</f>
        <v>10.512</v>
      </c>
      <c r="E96" s="32">
        <f>Table3[[#This Row],[CLM $ Collected ]]/'1.) CLM Reference'!$B$4</f>
        <v>3.3340055553750541E-7</v>
      </c>
      <c r="F96" s="10">
        <f>Table3[[#This Row],[Residential Incentive Disbursements]]+Table3[[#This Row],[C&amp;I Incentive Disbursements]]</f>
        <v>0</v>
      </c>
      <c r="G96" s="15">
        <f>Table3[[#This Row],[Incentive Disbursements]]/'1.) CLM Reference'!$B$5</f>
        <v>0</v>
      </c>
      <c r="H96" s="34">
        <v>0</v>
      </c>
      <c r="I96" s="35">
        <f>Table3[[#This Row],[CLM $ Collected ]]/'1.) CLM Reference'!$B$4</f>
        <v>3.3340055553750541E-7</v>
      </c>
      <c r="J96" s="36">
        <v>0</v>
      </c>
      <c r="K96" s="35">
        <f>Table3[[#This Row],[Incentive Disbursements]]/'1.) CLM Reference'!$B$5</f>
        <v>0</v>
      </c>
      <c r="L96" s="34">
        <v>10.512</v>
      </c>
      <c r="M96" s="55">
        <f>Table3[[#This Row],[CLM $ Collected ]]/'1.) CLM Reference'!$B$4</f>
        <v>3.3340055553750541E-7</v>
      </c>
      <c r="N96" s="36">
        <v>0</v>
      </c>
      <c r="O96" s="37">
        <f>Table3[[#This Row],[Incentive Disbursements]]/'1.) CLM Reference'!$B$5</f>
        <v>0</v>
      </c>
    </row>
    <row r="97" spans="1:15" s="33" customFormat="1" ht="15" thickBot="1" x14ac:dyDescent="0.35">
      <c r="A97" s="75" t="s">
        <v>251</v>
      </c>
      <c r="B97" s="75" t="s">
        <v>112</v>
      </c>
      <c r="C97" s="123" t="s">
        <v>60</v>
      </c>
      <c r="D97" s="13">
        <f>Table3[[#This Row],[Residential CLM $ Collected]]+Table3[[#This Row],[Column1]]</f>
        <v>113513.94</v>
      </c>
      <c r="E97" s="32">
        <f>Table3[[#This Row],[CLM $ Collected ]]/'1.) CLM Reference'!$B$4</f>
        <v>3.6002293243199254E-3</v>
      </c>
      <c r="F97" s="10">
        <f>Table3[[#This Row],[Residential Incentive Disbursements]]+Table3[[#This Row],[C&amp;I Incentive Disbursements]]</f>
        <v>99250.72</v>
      </c>
      <c r="G97" s="15">
        <f>Table3[[#This Row],[Incentive Disbursements]]/'1.) CLM Reference'!$B$5</f>
        <v>3.7612551997981561E-3</v>
      </c>
      <c r="H97" s="34">
        <v>90910.145999999993</v>
      </c>
      <c r="I97" s="35">
        <f>Table3[[#This Row],[CLM $ Collected ]]/'1.) CLM Reference'!$B$4</f>
        <v>3.6002293243199254E-3</v>
      </c>
      <c r="J97" s="36">
        <v>66607.289999999994</v>
      </c>
      <c r="K97" s="35">
        <f>Table3[[#This Row],[Incentive Disbursements]]/'1.) CLM Reference'!$B$5</f>
        <v>3.7612551997981561E-3</v>
      </c>
      <c r="L97" s="34">
        <v>22603.794000000002</v>
      </c>
      <c r="M97" s="55">
        <f>Table3[[#This Row],[CLM $ Collected ]]/'1.) CLM Reference'!$B$4</f>
        <v>3.6002293243199254E-3</v>
      </c>
      <c r="N97" s="36">
        <v>32643.43</v>
      </c>
      <c r="O97" s="37">
        <f>Table3[[#This Row],[Incentive Disbursements]]/'1.) CLM Reference'!$B$5</f>
        <v>3.7612551997981561E-3</v>
      </c>
    </row>
    <row r="98" spans="1:15" s="33" customFormat="1" ht="15" thickBot="1" x14ac:dyDescent="0.35">
      <c r="A98" s="75" t="s">
        <v>119</v>
      </c>
      <c r="B98" s="75" t="s">
        <v>73</v>
      </c>
      <c r="C98" s="123" t="s">
        <v>60</v>
      </c>
      <c r="D98" s="13">
        <f>Table3[[#This Row],[Residential CLM $ Collected]]+Table3[[#This Row],[Column1]]</f>
        <v>91.254000000000005</v>
      </c>
      <c r="E98" s="32">
        <f>Table3[[#This Row],[CLM $ Collected ]]/'1.) CLM Reference'!$B$4</f>
        <v>2.8942289093435615E-6</v>
      </c>
      <c r="F98" s="10">
        <f>Table3[[#This Row],[Residential Incentive Disbursements]]+Table3[[#This Row],[C&amp;I Incentive Disbursements]]</f>
        <v>0</v>
      </c>
      <c r="G98" s="15">
        <f>Table3[[#This Row],[Incentive Disbursements]]/'1.) CLM Reference'!$B$5</f>
        <v>0</v>
      </c>
      <c r="H98" s="34">
        <v>85.242000000000004</v>
      </c>
      <c r="I98" s="35">
        <f>Table3[[#This Row],[CLM $ Collected ]]/'1.) CLM Reference'!$B$4</f>
        <v>2.8942289093435615E-6</v>
      </c>
      <c r="J98" s="36">
        <v>0</v>
      </c>
      <c r="K98" s="35">
        <f>Table3[[#This Row],[Incentive Disbursements]]/'1.) CLM Reference'!$B$5</f>
        <v>0</v>
      </c>
      <c r="L98" s="34">
        <v>6.0119999999999996</v>
      </c>
      <c r="M98" s="55">
        <f>Table3[[#This Row],[CLM $ Collected ]]/'1.) CLM Reference'!$B$4</f>
        <v>2.8942289093435615E-6</v>
      </c>
      <c r="N98" s="36">
        <v>0</v>
      </c>
      <c r="O98" s="37">
        <f>Table3[[#This Row],[Incentive Disbursements]]/'1.) CLM Reference'!$B$5</f>
        <v>0</v>
      </c>
    </row>
    <row r="99" spans="1:15" s="33" customFormat="1" ht="15" thickBot="1" x14ac:dyDescent="0.35">
      <c r="A99" s="75" t="s">
        <v>119</v>
      </c>
      <c r="B99" s="75" t="s">
        <v>112</v>
      </c>
      <c r="C99" s="123" t="s">
        <v>60</v>
      </c>
      <c r="D99" s="13">
        <f>Table3[[#This Row],[Residential CLM $ Collected]]+Table3[[#This Row],[Column1]]</f>
        <v>84674.471999999994</v>
      </c>
      <c r="E99" s="32">
        <f>Table3[[#This Row],[CLM $ Collected ]]/'1.) CLM Reference'!$B$4</f>
        <v>2.6855513703048844E-3</v>
      </c>
      <c r="F99" s="10">
        <f>Table3[[#This Row],[Residential Incentive Disbursements]]+Table3[[#This Row],[C&amp;I Incentive Disbursements]]</f>
        <v>47060.3</v>
      </c>
      <c r="G99" s="15">
        <f>Table3[[#This Row],[Incentive Disbursements]]/'1.) CLM Reference'!$B$5</f>
        <v>1.7834207961318685E-3</v>
      </c>
      <c r="H99" s="34">
        <v>78262.284</v>
      </c>
      <c r="I99" s="35">
        <f>Table3[[#This Row],[CLM $ Collected ]]/'1.) CLM Reference'!$B$4</f>
        <v>2.6855513703048844E-3</v>
      </c>
      <c r="J99" s="36">
        <v>46860.3</v>
      </c>
      <c r="K99" s="35">
        <f>Table3[[#This Row],[Incentive Disbursements]]/'1.) CLM Reference'!$B$5</f>
        <v>1.7834207961318685E-3</v>
      </c>
      <c r="L99" s="34">
        <v>6412.1880000000001</v>
      </c>
      <c r="M99" s="55">
        <f>Table3[[#This Row],[CLM $ Collected ]]/'1.) CLM Reference'!$B$4</f>
        <v>2.6855513703048844E-3</v>
      </c>
      <c r="N99" s="36">
        <v>200</v>
      </c>
      <c r="O99" s="37">
        <f>Table3[[#This Row],[Incentive Disbursements]]/'1.) CLM Reference'!$B$5</f>
        <v>1.7834207961318685E-3</v>
      </c>
    </row>
    <row r="100" spans="1:15" s="33" customFormat="1" ht="15" thickBot="1" x14ac:dyDescent="0.35">
      <c r="A100" s="75" t="s">
        <v>120</v>
      </c>
      <c r="B100" s="75" t="s">
        <v>112</v>
      </c>
      <c r="C100" s="123" t="s">
        <v>60</v>
      </c>
      <c r="D100" s="13">
        <f>Table3[[#This Row],[Residential CLM $ Collected]]+Table3[[#This Row],[Column1]]</f>
        <v>108470.304</v>
      </c>
      <c r="E100" s="32">
        <f>Table3[[#This Row],[CLM $ Collected ]]/'1.) CLM Reference'!$B$4</f>
        <v>3.4402644228426651E-3</v>
      </c>
      <c r="F100" s="10">
        <f>Table3[[#This Row],[Residential Incentive Disbursements]]+Table3[[#This Row],[C&amp;I Incentive Disbursements]]</f>
        <v>46425.61</v>
      </c>
      <c r="G100" s="15">
        <f>Table3[[#This Row],[Incentive Disbursements]]/'1.) CLM Reference'!$B$5</f>
        <v>1.7593682646967323E-3</v>
      </c>
      <c r="H100" s="34">
        <v>87073.35</v>
      </c>
      <c r="I100" s="35">
        <f>Table3[[#This Row],[CLM $ Collected ]]/'1.) CLM Reference'!$B$4</f>
        <v>3.4402644228426651E-3</v>
      </c>
      <c r="J100" s="36">
        <v>44341.61</v>
      </c>
      <c r="K100" s="35">
        <f>Table3[[#This Row],[Incentive Disbursements]]/'1.) CLM Reference'!$B$5</f>
        <v>1.7593682646967323E-3</v>
      </c>
      <c r="L100" s="34">
        <v>21396.954000000002</v>
      </c>
      <c r="M100" s="55">
        <f>Table3[[#This Row],[CLM $ Collected ]]/'1.) CLM Reference'!$B$4</f>
        <v>3.4402644228426651E-3</v>
      </c>
      <c r="N100" s="36">
        <v>2084</v>
      </c>
      <c r="O100" s="37">
        <f>Table3[[#This Row],[Incentive Disbursements]]/'1.) CLM Reference'!$B$5</f>
        <v>1.7593682646967323E-3</v>
      </c>
    </row>
    <row r="101" spans="1:15" s="33" customFormat="1" ht="15" thickBot="1" x14ac:dyDescent="0.35">
      <c r="A101" s="75" t="s">
        <v>120</v>
      </c>
      <c r="B101" s="75" t="s">
        <v>124</v>
      </c>
      <c r="C101" s="123" t="s">
        <v>60</v>
      </c>
      <c r="D101" s="13">
        <f>Table3[[#This Row],[Residential CLM $ Collected]]+Table3[[#This Row],[Column1]]</f>
        <v>307.30200000000002</v>
      </c>
      <c r="E101" s="32">
        <f>Table3[[#This Row],[CLM $ Collected ]]/'1.) CLM Reference'!$B$4</f>
        <v>9.7464476329705562E-6</v>
      </c>
      <c r="F101" s="10">
        <f>Table3[[#This Row],[Residential Incentive Disbursements]]+Table3[[#This Row],[C&amp;I Incentive Disbursements]]</f>
        <v>0</v>
      </c>
      <c r="G101" s="15">
        <f>Table3[[#This Row],[Incentive Disbursements]]/'1.) CLM Reference'!$B$5</f>
        <v>0</v>
      </c>
      <c r="H101" s="34">
        <v>307.30200000000002</v>
      </c>
      <c r="I101" s="35">
        <f>Table3[[#This Row],[CLM $ Collected ]]/'1.) CLM Reference'!$B$4</f>
        <v>9.7464476329705562E-6</v>
      </c>
      <c r="J101" s="36">
        <v>0</v>
      </c>
      <c r="K101" s="35">
        <f>Table3[[#This Row],[Incentive Disbursements]]/'1.) CLM Reference'!$B$5</f>
        <v>0</v>
      </c>
      <c r="L101" s="34">
        <v>0</v>
      </c>
      <c r="M101" s="55">
        <f>Table3[[#This Row],[CLM $ Collected ]]/'1.) CLM Reference'!$B$4</f>
        <v>9.7464476329705562E-6</v>
      </c>
      <c r="N101" s="36">
        <v>0</v>
      </c>
      <c r="O101" s="37">
        <f>Table3[[#This Row],[Incentive Disbursements]]/'1.) CLM Reference'!$B$5</f>
        <v>0</v>
      </c>
    </row>
    <row r="102" spans="1:15" s="33" customFormat="1" ht="15" thickBot="1" x14ac:dyDescent="0.35">
      <c r="A102" s="75" t="s">
        <v>121</v>
      </c>
      <c r="B102" s="75" t="s">
        <v>73</v>
      </c>
      <c r="C102" s="123" t="s">
        <v>60</v>
      </c>
      <c r="D102" s="13">
        <f>Table3[[#This Row],[Residential CLM $ Collected]]+Table3[[#This Row],[Column1]]</f>
        <v>305.64600000000002</v>
      </c>
      <c r="E102" s="32">
        <f>Table3[[#This Row],[CLM $ Collected ]]/'1.) CLM Reference'!$B$4</f>
        <v>9.6939256276461544E-6</v>
      </c>
      <c r="F102" s="10">
        <f>Table3[[#This Row],[Residential Incentive Disbursements]]+Table3[[#This Row],[C&amp;I Incentive Disbursements]]</f>
        <v>0</v>
      </c>
      <c r="G102" s="15">
        <f>Table3[[#This Row],[Incentive Disbursements]]/'1.) CLM Reference'!$B$5</f>
        <v>0</v>
      </c>
      <c r="H102" s="34">
        <v>149.47200000000001</v>
      </c>
      <c r="I102" s="35">
        <f>Table3[[#This Row],[CLM $ Collected ]]/'1.) CLM Reference'!$B$4</f>
        <v>9.6939256276461544E-6</v>
      </c>
      <c r="J102" s="36">
        <v>0</v>
      </c>
      <c r="K102" s="35">
        <f>Table3[[#This Row],[Incentive Disbursements]]/'1.) CLM Reference'!$B$5</f>
        <v>0</v>
      </c>
      <c r="L102" s="34">
        <v>156.17400000000001</v>
      </c>
      <c r="M102" s="55">
        <f>Table3[[#This Row],[CLM $ Collected ]]/'1.) CLM Reference'!$B$4</f>
        <v>9.6939256276461544E-6</v>
      </c>
      <c r="N102" s="36">
        <v>0</v>
      </c>
      <c r="O102" s="37">
        <f>Table3[[#This Row],[Incentive Disbursements]]/'1.) CLM Reference'!$B$5</f>
        <v>0</v>
      </c>
    </row>
    <row r="103" spans="1:15" s="33" customFormat="1" ht="15" thickBot="1" x14ac:dyDescent="0.35">
      <c r="A103" s="75" t="s">
        <v>121</v>
      </c>
      <c r="B103" s="75" t="s">
        <v>112</v>
      </c>
      <c r="C103" s="123" t="s">
        <v>60</v>
      </c>
      <c r="D103" s="13">
        <f>Table3[[#This Row],[Residential CLM $ Collected]]+Table3[[#This Row],[Column1]]</f>
        <v>132796.27799999999</v>
      </c>
      <c r="E103" s="32">
        <f>Table3[[#This Row],[CLM $ Collected ]]/'1.) CLM Reference'!$B$4</f>
        <v>4.2117915580777215E-3</v>
      </c>
      <c r="F103" s="10">
        <f>Table3[[#This Row],[Residential Incentive Disbursements]]+Table3[[#This Row],[C&amp;I Incentive Disbursements]]</f>
        <v>100755.93</v>
      </c>
      <c r="G103" s="15">
        <f>Table3[[#This Row],[Incentive Disbursements]]/'1.) CLM Reference'!$B$5</f>
        <v>3.8182973949508776E-3</v>
      </c>
      <c r="H103" s="34">
        <v>115824</v>
      </c>
      <c r="I103" s="35">
        <f>Table3[[#This Row],[CLM $ Collected ]]/'1.) CLM Reference'!$B$4</f>
        <v>4.2117915580777215E-3</v>
      </c>
      <c r="J103" s="36">
        <v>86312.93</v>
      </c>
      <c r="K103" s="35">
        <f>Table3[[#This Row],[Incentive Disbursements]]/'1.) CLM Reference'!$B$5</f>
        <v>3.8182973949508776E-3</v>
      </c>
      <c r="L103" s="34">
        <v>16972.277999999998</v>
      </c>
      <c r="M103" s="55">
        <f>Table3[[#This Row],[CLM $ Collected ]]/'1.) CLM Reference'!$B$4</f>
        <v>4.2117915580777215E-3</v>
      </c>
      <c r="N103" s="36">
        <v>14443</v>
      </c>
      <c r="O103" s="37">
        <f>Table3[[#This Row],[Incentive Disbursements]]/'1.) CLM Reference'!$B$5</f>
        <v>3.8182973949508776E-3</v>
      </c>
    </row>
    <row r="104" spans="1:15" s="33" customFormat="1" ht="15" thickBot="1" x14ac:dyDescent="0.35">
      <c r="A104" s="75" t="s">
        <v>122</v>
      </c>
      <c r="B104" s="75" t="s">
        <v>112</v>
      </c>
      <c r="C104" s="123" t="s">
        <v>60</v>
      </c>
      <c r="D104" s="13">
        <f>Table3[[#This Row],[Residential CLM $ Collected]]+Table3[[#This Row],[Column1]]</f>
        <v>138056.802</v>
      </c>
      <c r="E104" s="32">
        <f>Table3[[#This Row],[CLM $ Collected ]]/'1.) CLM Reference'!$B$4</f>
        <v>4.378635319875512E-3</v>
      </c>
      <c r="F104" s="10">
        <f>Table3[[#This Row],[Residential Incentive Disbursements]]+Table3[[#This Row],[C&amp;I Incentive Disbursements]]</f>
        <v>1141308.68</v>
      </c>
      <c r="G104" s="15">
        <f>Table3[[#This Row],[Incentive Disbursements]]/'1.) CLM Reference'!$B$5</f>
        <v>4.3251607718561333E-2</v>
      </c>
      <c r="H104" s="34">
        <v>113033.61</v>
      </c>
      <c r="I104" s="35">
        <f>Table3[[#This Row],[CLM $ Collected ]]/'1.) CLM Reference'!$B$4</f>
        <v>4.378635319875512E-3</v>
      </c>
      <c r="J104" s="36">
        <v>25063.15</v>
      </c>
      <c r="K104" s="35">
        <f>Table3[[#This Row],[Incentive Disbursements]]/'1.) CLM Reference'!$B$5</f>
        <v>4.3251607718561333E-2</v>
      </c>
      <c r="L104" s="34">
        <v>25023.191999999999</v>
      </c>
      <c r="M104" s="55">
        <f>Table3[[#This Row],[CLM $ Collected ]]/'1.) CLM Reference'!$B$4</f>
        <v>4.378635319875512E-3</v>
      </c>
      <c r="N104" s="36">
        <v>1116245.53</v>
      </c>
      <c r="O104" s="37">
        <f>Table3[[#This Row],[Incentive Disbursements]]/'1.) CLM Reference'!$B$5</f>
        <v>4.3251607718561333E-2</v>
      </c>
    </row>
    <row r="105" spans="1:15" s="33" customFormat="1" ht="15" thickBot="1" x14ac:dyDescent="0.35">
      <c r="A105" s="75" t="s">
        <v>123</v>
      </c>
      <c r="B105" s="75" t="s">
        <v>59</v>
      </c>
      <c r="C105" s="123" t="s">
        <v>60</v>
      </c>
      <c r="D105" s="13">
        <f>Table3[[#This Row],[Residential CLM $ Collected]]+Table3[[#This Row],[Column1]]</f>
        <v>397.72199999999998</v>
      </c>
      <c r="E105" s="32">
        <f>Table3[[#This Row],[CLM $ Collected ]]/'1.) CLM Reference'!$B$4</f>
        <v>1.2614225242531176E-5</v>
      </c>
      <c r="F105" s="10">
        <f>Table3[[#This Row],[Residential Incentive Disbursements]]+Table3[[#This Row],[C&amp;I Incentive Disbursements]]</f>
        <v>0</v>
      </c>
      <c r="G105" s="15">
        <f>Table3[[#This Row],[Incentive Disbursements]]/'1.) CLM Reference'!$B$5</f>
        <v>0</v>
      </c>
      <c r="H105" s="34">
        <v>397.72199999999998</v>
      </c>
      <c r="I105" s="35">
        <f>Table3[[#This Row],[CLM $ Collected ]]/'1.) CLM Reference'!$B$4</f>
        <v>1.2614225242531176E-5</v>
      </c>
      <c r="J105" s="36">
        <v>0</v>
      </c>
      <c r="K105" s="35">
        <f>Table3[[#This Row],[Incentive Disbursements]]/'1.) CLM Reference'!$B$5</f>
        <v>0</v>
      </c>
      <c r="L105" s="34">
        <v>0</v>
      </c>
      <c r="M105" s="55">
        <f>Table3[[#This Row],[CLM $ Collected ]]/'1.) CLM Reference'!$B$4</f>
        <v>1.2614225242531176E-5</v>
      </c>
      <c r="N105" s="36">
        <v>0</v>
      </c>
      <c r="O105" s="37">
        <f>Table3[[#This Row],[Incentive Disbursements]]/'1.) CLM Reference'!$B$5</f>
        <v>0</v>
      </c>
    </row>
    <row r="106" spans="1:15" s="33" customFormat="1" ht="15" thickBot="1" x14ac:dyDescent="0.35">
      <c r="A106" s="75" t="s">
        <v>123</v>
      </c>
      <c r="B106" s="75" t="s">
        <v>124</v>
      </c>
      <c r="C106" s="123" t="s">
        <v>60</v>
      </c>
      <c r="D106" s="13">
        <f>Table3[[#This Row],[Residential CLM $ Collected]]+Table3[[#This Row],[Column1]]</f>
        <v>98274.467999999993</v>
      </c>
      <c r="E106" s="32">
        <f>Table3[[#This Row],[CLM $ Collected ]]/'1.) CLM Reference'!$B$4</f>
        <v>3.116891383785464E-3</v>
      </c>
      <c r="F106" s="10">
        <f>Table3[[#This Row],[Residential Incentive Disbursements]]+Table3[[#This Row],[C&amp;I Incentive Disbursements]]</f>
        <v>130679.33000000002</v>
      </c>
      <c r="G106" s="15">
        <f>Table3[[#This Row],[Incentive Disbursements]]/'1.) CLM Reference'!$B$5</f>
        <v>4.9522896102782848E-3</v>
      </c>
      <c r="H106" s="34">
        <v>78047.843999999997</v>
      </c>
      <c r="I106" s="35">
        <f>Table3[[#This Row],[CLM $ Collected ]]/'1.) CLM Reference'!$B$4</f>
        <v>3.116891383785464E-3</v>
      </c>
      <c r="J106" s="36">
        <v>85935.57</v>
      </c>
      <c r="K106" s="35">
        <f>Table3[[#This Row],[Incentive Disbursements]]/'1.) CLM Reference'!$B$5</f>
        <v>4.9522896102782848E-3</v>
      </c>
      <c r="L106" s="34">
        <v>20226.624</v>
      </c>
      <c r="M106" s="55">
        <f>Table3[[#This Row],[CLM $ Collected ]]/'1.) CLM Reference'!$B$4</f>
        <v>3.116891383785464E-3</v>
      </c>
      <c r="N106" s="36">
        <v>44743.76</v>
      </c>
      <c r="O106" s="37">
        <f>Table3[[#This Row],[Incentive Disbursements]]/'1.) CLM Reference'!$B$5</f>
        <v>4.9522896102782848E-3</v>
      </c>
    </row>
    <row r="107" spans="1:15" s="33" customFormat="1" ht="15" thickBot="1" x14ac:dyDescent="0.35">
      <c r="A107" s="75" t="s">
        <v>125</v>
      </c>
      <c r="B107" s="75" t="s">
        <v>73</v>
      </c>
      <c r="C107" s="123" t="s">
        <v>60</v>
      </c>
      <c r="D107" s="13">
        <f>Table3[[#This Row],[Residential CLM $ Collected]]+Table3[[#This Row],[Column1]]</f>
        <v>30.792000000000002</v>
      </c>
      <c r="E107" s="32">
        <f>Table3[[#This Row],[CLM $ Collected ]]/'1.) CLM Reference'!$B$4</f>
        <v>9.7660482364068378E-7</v>
      </c>
      <c r="F107" s="10">
        <f>Table3[[#This Row],[Residential Incentive Disbursements]]+Table3[[#This Row],[C&amp;I Incentive Disbursements]]</f>
        <v>0</v>
      </c>
      <c r="G107" s="15">
        <f>Table3[[#This Row],[Incentive Disbursements]]/'1.) CLM Reference'!$B$5</f>
        <v>0</v>
      </c>
      <c r="H107" s="34">
        <v>0</v>
      </c>
      <c r="I107" s="35">
        <f>Table3[[#This Row],[CLM $ Collected ]]/'1.) CLM Reference'!$B$4</f>
        <v>9.7660482364068378E-7</v>
      </c>
      <c r="J107" s="36">
        <v>0</v>
      </c>
      <c r="K107" s="35">
        <f>Table3[[#This Row],[Incentive Disbursements]]/'1.) CLM Reference'!$B$5</f>
        <v>0</v>
      </c>
      <c r="L107" s="34">
        <v>30.792000000000002</v>
      </c>
      <c r="M107" s="55">
        <f>Table3[[#This Row],[CLM $ Collected ]]/'1.) CLM Reference'!$B$4</f>
        <v>9.7660482364068378E-7</v>
      </c>
      <c r="N107" s="36">
        <v>0</v>
      </c>
      <c r="O107" s="37">
        <f>Table3[[#This Row],[Incentive Disbursements]]/'1.) CLM Reference'!$B$5</f>
        <v>0</v>
      </c>
    </row>
    <row r="108" spans="1:15" s="33" customFormat="1" ht="15" thickBot="1" x14ac:dyDescent="0.35">
      <c r="A108" s="75" t="s">
        <v>125</v>
      </c>
      <c r="B108" s="75" t="s">
        <v>124</v>
      </c>
      <c r="C108" s="123" t="s">
        <v>60</v>
      </c>
      <c r="D108" s="13">
        <f>Table3[[#This Row],[Residential CLM $ Collected]]+Table3[[#This Row],[Column1]]</f>
        <v>182334.21599999999</v>
      </c>
      <c r="E108" s="32">
        <f>Table3[[#This Row],[CLM $ Collected ]]/'1.) CLM Reference'!$B$4</f>
        <v>5.7829460528819919E-3</v>
      </c>
      <c r="F108" s="10">
        <f>Table3[[#This Row],[Residential Incentive Disbursements]]+Table3[[#This Row],[C&amp;I Incentive Disbursements]]</f>
        <v>118518.73999999999</v>
      </c>
      <c r="G108" s="15">
        <f>Table3[[#This Row],[Incentive Disbursements]]/'1.) CLM Reference'!$B$5</f>
        <v>4.4914457758948815E-3</v>
      </c>
      <c r="H108" s="34">
        <v>158281.18799999999</v>
      </c>
      <c r="I108" s="35">
        <f>Table3[[#This Row],[CLM $ Collected ]]/'1.) CLM Reference'!$B$4</f>
        <v>5.7829460528819919E-3</v>
      </c>
      <c r="J108" s="36">
        <v>56044.02</v>
      </c>
      <c r="K108" s="35">
        <f>Table3[[#This Row],[Incentive Disbursements]]/'1.) CLM Reference'!$B$5</f>
        <v>4.4914457758948815E-3</v>
      </c>
      <c r="L108" s="34">
        <v>24053.027999999998</v>
      </c>
      <c r="M108" s="55">
        <f>Table3[[#This Row],[CLM $ Collected ]]/'1.) CLM Reference'!$B$4</f>
        <v>5.7829460528819919E-3</v>
      </c>
      <c r="N108" s="36">
        <v>62474.720000000001</v>
      </c>
      <c r="O108" s="37">
        <f>Table3[[#This Row],[Incentive Disbursements]]/'1.) CLM Reference'!$B$5</f>
        <v>4.4914457758948815E-3</v>
      </c>
    </row>
    <row r="109" spans="1:15" s="33" customFormat="1" ht="15" thickBot="1" x14ac:dyDescent="0.35">
      <c r="A109" s="75" t="s">
        <v>126</v>
      </c>
      <c r="B109" s="75" t="s">
        <v>73</v>
      </c>
      <c r="C109" s="123" t="s">
        <v>60</v>
      </c>
      <c r="D109" s="13">
        <f>Table3[[#This Row],[Residential CLM $ Collected]]+Table3[[#This Row],[Column1]]</f>
        <v>203.58</v>
      </c>
      <c r="E109" s="32">
        <f>Table3[[#This Row],[CLM $ Collected ]]/'1.) CLM Reference'!$B$4</f>
        <v>6.456781306728059E-6</v>
      </c>
      <c r="F109" s="10">
        <f>Table3[[#This Row],[Residential Incentive Disbursements]]+Table3[[#This Row],[C&amp;I Incentive Disbursements]]</f>
        <v>0</v>
      </c>
      <c r="G109" s="15">
        <f>Table3[[#This Row],[Incentive Disbursements]]/'1.) CLM Reference'!$B$5</f>
        <v>0</v>
      </c>
      <c r="H109" s="34">
        <v>203.58</v>
      </c>
      <c r="I109" s="35">
        <f>Table3[[#This Row],[CLM $ Collected ]]/'1.) CLM Reference'!$B$4</f>
        <v>6.456781306728059E-6</v>
      </c>
      <c r="J109" s="36">
        <v>0</v>
      </c>
      <c r="K109" s="35">
        <f>Table3[[#This Row],[Incentive Disbursements]]/'1.) CLM Reference'!$B$5</f>
        <v>0</v>
      </c>
      <c r="L109" s="34">
        <v>0</v>
      </c>
      <c r="M109" s="55">
        <f>Table3[[#This Row],[CLM $ Collected ]]/'1.) CLM Reference'!$B$4</f>
        <v>6.456781306728059E-6</v>
      </c>
      <c r="N109" s="36">
        <v>0</v>
      </c>
      <c r="O109" s="37">
        <f>Table3[[#This Row],[Incentive Disbursements]]/'1.) CLM Reference'!$B$5</f>
        <v>0</v>
      </c>
    </row>
    <row r="110" spans="1:15" s="33" customFormat="1" ht="15" thickBot="1" x14ac:dyDescent="0.35">
      <c r="A110" s="75" t="s">
        <v>126</v>
      </c>
      <c r="B110" s="75" t="s">
        <v>124</v>
      </c>
      <c r="C110" s="123" t="s">
        <v>60</v>
      </c>
      <c r="D110" s="13">
        <f>Table3[[#This Row],[Residential CLM $ Collected]]+Table3[[#This Row],[Column1]]</f>
        <v>147256.986</v>
      </c>
      <c r="E110" s="32">
        <f>Table3[[#This Row],[CLM $ Collected ]]/'1.) CLM Reference'!$B$4</f>
        <v>4.6704300741227797E-3</v>
      </c>
      <c r="F110" s="10">
        <f>Table3[[#This Row],[Residential Incentive Disbursements]]+Table3[[#This Row],[C&amp;I Incentive Disbursements]]</f>
        <v>52946.66</v>
      </c>
      <c r="G110" s="15">
        <f>Table3[[#This Row],[Incentive Disbursements]]/'1.) CLM Reference'!$B$5</f>
        <v>2.0064932550307446E-3</v>
      </c>
      <c r="H110" s="34">
        <v>98147.885999999999</v>
      </c>
      <c r="I110" s="35">
        <f>Table3[[#This Row],[CLM $ Collected ]]/'1.) CLM Reference'!$B$4</f>
        <v>4.6704300741227797E-3</v>
      </c>
      <c r="J110" s="36">
        <v>51566.66</v>
      </c>
      <c r="K110" s="35">
        <f>Table3[[#This Row],[Incentive Disbursements]]/'1.) CLM Reference'!$B$5</f>
        <v>2.0064932550307446E-3</v>
      </c>
      <c r="L110" s="34">
        <v>49109.1</v>
      </c>
      <c r="M110" s="55">
        <f>Table3[[#This Row],[CLM $ Collected ]]/'1.) CLM Reference'!$B$4</f>
        <v>4.6704300741227797E-3</v>
      </c>
      <c r="N110" s="36">
        <v>1380</v>
      </c>
      <c r="O110" s="37">
        <f>Table3[[#This Row],[Incentive Disbursements]]/'1.) CLM Reference'!$B$5</f>
        <v>2.0064932550307446E-3</v>
      </c>
    </row>
    <row r="111" spans="1:15" s="33" customFormat="1" ht="15" thickBot="1" x14ac:dyDescent="0.35">
      <c r="A111" s="75" t="s">
        <v>127</v>
      </c>
      <c r="B111" s="75" t="s">
        <v>73</v>
      </c>
      <c r="C111" s="123" t="s">
        <v>60</v>
      </c>
      <c r="D111" s="13">
        <f>Table3[[#This Row],[Residential CLM $ Collected]]+Table3[[#This Row],[Column1]]</f>
        <v>12.342000000000001</v>
      </c>
      <c r="E111" s="32">
        <f>Table3[[#This Row],[CLM $ Collected ]]/'1.) CLM Reference'!$B$4</f>
        <v>3.9144117736338396E-7</v>
      </c>
      <c r="F111" s="10">
        <f>Table3[[#This Row],[Residential Incentive Disbursements]]+Table3[[#This Row],[C&amp;I Incentive Disbursements]]</f>
        <v>0</v>
      </c>
      <c r="G111" s="15">
        <f>Table3[[#This Row],[Incentive Disbursements]]/'1.) CLM Reference'!$B$5</f>
        <v>0</v>
      </c>
      <c r="H111" s="34">
        <v>0</v>
      </c>
      <c r="I111" s="35">
        <f>Table3[[#This Row],[CLM $ Collected ]]/'1.) CLM Reference'!$B$4</f>
        <v>3.9144117736338396E-7</v>
      </c>
      <c r="J111" s="36">
        <v>0</v>
      </c>
      <c r="K111" s="35">
        <f>Table3[[#This Row],[Incentive Disbursements]]/'1.) CLM Reference'!$B$5</f>
        <v>0</v>
      </c>
      <c r="L111" s="34">
        <v>12.342000000000001</v>
      </c>
      <c r="M111" s="55">
        <f>Table3[[#This Row],[CLM $ Collected ]]/'1.) CLM Reference'!$B$4</f>
        <v>3.9144117736338396E-7</v>
      </c>
      <c r="N111" s="36">
        <v>0</v>
      </c>
      <c r="O111" s="37">
        <f>Table3[[#This Row],[Incentive Disbursements]]/'1.) CLM Reference'!$B$5</f>
        <v>0</v>
      </c>
    </row>
    <row r="112" spans="1:15" s="33" customFormat="1" ht="15" thickBot="1" x14ac:dyDescent="0.35">
      <c r="A112" s="75" t="s">
        <v>127</v>
      </c>
      <c r="B112" s="75" t="s">
        <v>124</v>
      </c>
      <c r="C112" s="123" t="s">
        <v>60</v>
      </c>
      <c r="D112" s="13">
        <f>Table3[[#This Row],[Residential CLM $ Collected]]+Table3[[#This Row],[Column1]]</f>
        <v>185634</v>
      </c>
      <c r="E112" s="32">
        <f>Table3[[#This Row],[CLM $ Collected ]]/'1.) CLM Reference'!$B$4</f>
        <v>5.8876026185929681E-3</v>
      </c>
      <c r="F112" s="10">
        <f>Table3[[#This Row],[Residential Incentive Disbursements]]+Table3[[#This Row],[C&amp;I Incentive Disbursements]]</f>
        <v>155437.18</v>
      </c>
      <c r="G112" s="15">
        <f>Table3[[#This Row],[Incentive Disbursements]]/'1.) CLM Reference'!$B$5</f>
        <v>5.8905255449729927E-3</v>
      </c>
      <c r="H112" s="34">
        <v>144505.17000000001</v>
      </c>
      <c r="I112" s="35">
        <f>Table3[[#This Row],[CLM $ Collected ]]/'1.) CLM Reference'!$B$4</f>
        <v>5.8876026185929681E-3</v>
      </c>
      <c r="J112" s="36">
        <v>80720.679999999993</v>
      </c>
      <c r="K112" s="35">
        <f>Table3[[#This Row],[Incentive Disbursements]]/'1.) CLM Reference'!$B$5</f>
        <v>5.8905255449729927E-3</v>
      </c>
      <c r="L112" s="34">
        <v>41128.83</v>
      </c>
      <c r="M112" s="55">
        <f>Table3[[#This Row],[CLM $ Collected ]]/'1.) CLM Reference'!$B$4</f>
        <v>5.8876026185929681E-3</v>
      </c>
      <c r="N112" s="36">
        <v>74716.5</v>
      </c>
      <c r="O112" s="37">
        <f>Table3[[#This Row],[Incentive Disbursements]]/'1.) CLM Reference'!$B$5</f>
        <v>5.8905255449729927E-3</v>
      </c>
    </row>
    <row r="113" spans="1:15" s="33" customFormat="1" ht="15" thickBot="1" x14ac:dyDescent="0.35">
      <c r="A113" s="75" t="s">
        <v>128</v>
      </c>
      <c r="B113" s="75" t="s">
        <v>73</v>
      </c>
      <c r="C113" s="123" t="s">
        <v>60</v>
      </c>
      <c r="D113" s="13">
        <f>Table3[[#This Row],[Residential CLM $ Collected]]+Table3[[#This Row],[Column1]]</f>
        <v>395.79</v>
      </c>
      <c r="E113" s="32">
        <f>Table3[[#This Row],[CLM $ Collected ]]/'1.) CLM Reference'!$B$4</f>
        <v>1.2552949569652709E-5</v>
      </c>
      <c r="F113" s="10">
        <f>Table3[[#This Row],[Residential Incentive Disbursements]]+Table3[[#This Row],[C&amp;I Incentive Disbursements]]</f>
        <v>0</v>
      </c>
      <c r="G113" s="15">
        <f>Table3[[#This Row],[Incentive Disbursements]]/'1.) CLM Reference'!$B$5</f>
        <v>0</v>
      </c>
      <c r="H113" s="34">
        <v>395.79</v>
      </c>
      <c r="I113" s="35">
        <f>Table3[[#This Row],[CLM $ Collected ]]/'1.) CLM Reference'!$B$4</f>
        <v>1.2552949569652709E-5</v>
      </c>
      <c r="J113" s="36">
        <v>0</v>
      </c>
      <c r="K113" s="35">
        <f>Table3[[#This Row],[Incentive Disbursements]]/'1.) CLM Reference'!$B$5</f>
        <v>0</v>
      </c>
      <c r="L113" s="34">
        <v>0</v>
      </c>
      <c r="M113" s="55">
        <f>Table3[[#This Row],[CLM $ Collected ]]/'1.) CLM Reference'!$B$4</f>
        <v>1.2552949569652709E-5</v>
      </c>
      <c r="N113" s="36">
        <v>0</v>
      </c>
      <c r="O113" s="37">
        <f>Table3[[#This Row],[Incentive Disbursements]]/'1.) CLM Reference'!$B$5</f>
        <v>0</v>
      </c>
    </row>
    <row r="114" spans="1:15" s="33" customFormat="1" ht="15" thickBot="1" x14ac:dyDescent="0.35">
      <c r="A114" s="75" t="s">
        <v>128</v>
      </c>
      <c r="B114" s="75" t="s">
        <v>135</v>
      </c>
      <c r="C114" s="123" t="s">
        <v>60</v>
      </c>
      <c r="D114" s="13">
        <f>Table3[[#This Row],[Residential CLM $ Collected]]+Table3[[#This Row],[Column1]]</f>
        <v>42.792000000000002</v>
      </c>
      <c r="E114" s="32">
        <f>Table3[[#This Row],[CLM $ Collected ]]/'1.) CLM Reference'!$B$4</f>
        <v>1.3571990651218542E-6</v>
      </c>
      <c r="F114" s="10">
        <f>Table3[[#This Row],[Residential Incentive Disbursements]]+Table3[[#This Row],[C&amp;I Incentive Disbursements]]</f>
        <v>0</v>
      </c>
      <c r="G114" s="15">
        <f>Table3[[#This Row],[Incentive Disbursements]]/'1.) CLM Reference'!$B$5</f>
        <v>0</v>
      </c>
      <c r="H114" s="34">
        <v>0</v>
      </c>
      <c r="I114" s="35">
        <f>Table3[[#This Row],[CLM $ Collected ]]/'1.) CLM Reference'!$B$4</f>
        <v>1.3571990651218542E-6</v>
      </c>
      <c r="J114" s="36">
        <v>0</v>
      </c>
      <c r="K114" s="35">
        <f>Table3[[#This Row],[Incentive Disbursements]]/'1.) CLM Reference'!$B$5</f>
        <v>0</v>
      </c>
      <c r="L114" s="34">
        <v>42.792000000000002</v>
      </c>
      <c r="M114" s="55">
        <f>Table3[[#This Row],[CLM $ Collected ]]/'1.) CLM Reference'!$B$4</f>
        <v>1.3571990651218542E-6</v>
      </c>
      <c r="N114" s="36">
        <v>0</v>
      </c>
      <c r="O114" s="37">
        <f>Table3[[#This Row],[Incentive Disbursements]]/'1.) CLM Reference'!$B$5</f>
        <v>0</v>
      </c>
    </row>
    <row r="115" spans="1:15" s="33" customFormat="1" ht="15" thickBot="1" x14ac:dyDescent="0.35">
      <c r="A115" s="75" t="s">
        <v>128</v>
      </c>
      <c r="B115" s="75" t="s">
        <v>112</v>
      </c>
      <c r="C115" s="123" t="s">
        <v>60</v>
      </c>
      <c r="D115" s="13">
        <f>Table3[[#This Row],[Residential CLM $ Collected]]+Table3[[#This Row],[Column1]]</f>
        <v>185.08800000000002</v>
      </c>
      <c r="E115" s="32">
        <f>Table3[[#This Row],[CLM $ Collected ]]/'1.) CLM Reference'!$B$4</f>
        <v>5.8702855806055753E-6</v>
      </c>
      <c r="F115" s="10">
        <f>Table3[[#This Row],[Residential Incentive Disbursements]]+Table3[[#This Row],[C&amp;I Incentive Disbursements]]</f>
        <v>0</v>
      </c>
      <c r="G115" s="15">
        <f>Table3[[#This Row],[Incentive Disbursements]]/'1.) CLM Reference'!$B$5</f>
        <v>0</v>
      </c>
      <c r="H115" s="34">
        <v>172.09200000000001</v>
      </c>
      <c r="I115" s="35">
        <f>Table3[[#This Row],[CLM $ Collected ]]/'1.) CLM Reference'!$B$4</f>
        <v>5.8702855806055753E-6</v>
      </c>
      <c r="J115" s="36">
        <v>0</v>
      </c>
      <c r="K115" s="35">
        <f>Table3[[#This Row],[Incentive Disbursements]]/'1.) CLM Reference'!$B$5</f>
        <v>0</v>
      </c>
      <c r="L115" s="34">
        <v>12.996</v>
      </c>
      <c r="M115" s="55">
        <f>Table3[[#This Row],[CLM $ Collected ]]/'1.) CLM Reference'!$B$4</f>
        <v>5.8702855806055753E-6</v>
      </c>
      <c r="N115" s="36">
        <v>0</v>
      </c>
      <c r="O115" s="37">
        <f>Table3[[#This Row],[Incentive Disbursements]]/'1.) CLM Reference'!$B$5</f>
        <v>0</v>
      </c>
    </row>
    <row r="116" spans="1:15" s="33" customFormat="1" ht="15" thickBot="1" x14ac:dyDescent="0.35">
      <c r="A116" s="75" t="s">
        <v>128</v>
      </c>
      <c r="B116" s="75" t="s">
        <v>124</v>
      </c>
      <c r="C116" s="123" t="s">
        <v>60</v>
      </c>
      <c r="D116" s="13">
        <f>Table3[[#This Row],[Residential CLM $ Collected]]+Table3[[#This Row],[Column1]]</f>
        <v>123096.576</v>
      </c>
      <c r="E116" s="32">
        <f>Table3[[#This Row],[CLM $ Collected ]]/'1.) CLM Reference'!$B$4</f>
        <v>3.9041539976374389E-3</v>
      </c>
      <c r="F116" s="10">
        <f>Table3[[#This Row],[Residential Incentive Disbursements]]+Table3[[#This Row],[C&amp;I Incentive Disbursements]]</f>
        <v>77627.09</v>
      </c>
      <c r="G116" s="15">
        <f>Table3[[#This Row],[Incentive Disbursements]]/'1.) CLM Reference'!$B$5</f>
        <v>2.9417952424697718E-3</v>
      </c>
      <c r="H116" s="34">
        <v>99747.384000000005</v>
      </c>
      <c r="I116" s="35">
        <f>Table3[[#This Row],[CLM $ Collected ]]/'1.) CLM Reference'!$B$4</f>
        <v>3.9041539976374389E-3</v>
      </c>
      <c r="J116" s="36">
        <v>68611.09</v>
      </c>
      <c r="K116" s="35">
        <f>Table3[[#This Row],[Incentive Disbursements]]/'1.) CLM Reference'!$B$5</f>
        <v>2.9417952424697718E-3</v>
      </c>
      <c r="L116" s="34">
        <v>23349.191999999999</v>
      </c>
      <c r="M116" s="55">
        <f>Table3[[#This Row],[CLM $ Collected ]]/'1.) CLM Reference'!$B$4</f>
        <v>3.9041539976374389E-3</v>
      </c>
      <c r="N116" s="36">
        <v>9016</v>
      </c>
      <c r="O116" s="37">
        <f>Table3[[#This Row],[Incentive Disbursements]]/'1.) CLM Reference'!$B$5</f>
        <v>2.9417952424697718E-3</v>
      </c>
    </row>
    <row r="117" spans="1:15" s="33" customFormat="1" ht="15" thickBot="1" x14ac:dyDescent="0.35">
      <c r="A117" s="75" t="s">
        <v>129</v>
      </c>
      <c r="B117" s="75" t="s">
        <v>135</v>
      </c>
      <c r="C117" s="123" t="s">
        <v>60</v>
      </c>
      <c r="D117" s="13">
        <f>Table3[[#This Row],[Residential CLM $ Collected]]+Table3[[#This Row],[Column1]]</f>
        <v>55.295999999999999</v>
      </c>
      <c r="E117" s="32">
        <f>Table3[[#This Row],[CLM $ Collected ]]/'1.) CLM Reference'!$B$4</f>
        <v>1.753778264745234E-6</v>
      </c>
      <c r="F117" s="10">
        <f>Table3[[#This Row],[Residential Incentive Disbursements]]+Table3[[#This Row],[C&amp;I Incentive Disbursements]]</f>
        <v>0</v>
      </c>
      <c r="G117" s="15">
        <f>Table3[[#This Row],[Incentive Disbursements]]/'1.) CLM Reference'!$B$5</f>
        <v>0</v>
      </c>
      <c r="H117" s="34">
        <v>55.295999999999999</v>
      </c>
      <c r="I117" s="35">
        <f>Table3[[#This Row],[CLM $ Collected ]]/'1.) CLM Reference'!$B$4</f>
        <v>1.753778264745234E-6</v>
      </c>
      <c r="J117" s="36">
        <v>0</v>
      </c>
      <c r="K117" s="35">
        <f>Table3[[#This Row],[Incentive Disbursements]]/'1.) CLM Reference'!$B$5</f>
        <v>0</v>
      </c>
      <c r="L117" s="34">
        <v>0</v>
      </c>
      <c r="M117" s="55">
        <f>Table3[[#This Row],[CLM $ Collected ]]/'1.) CLM Reference'!$B$4</f>
        <v>1.753778264745234E-6</v>
      </c>
      <c r="N117" s="36">
        <v>0</v>
      </c>
      <c r="O117" s="37">
        <f>Table3[[#This Row],[Incentive Disbursements]]/'1.) CLM Reference'!$B$5</f>
        <v>0</v>
      </c>
    </row>
    <row r="118" spans="1:15" s="33" customFormat="1" ht="15" thickBot="1" x14ac:dyDescent="0.35">
      <c r="A118" s="75" t="s">
        <v>129</v>
      </c>
      <c r="B118" s="75" t="s">
        <v>124</v>
      </c>
      <c r="C118" s="123" t="s">
        <v>60</v>
      </c>
      <c r="D118" s="13">
        <f>Table3[[#This Row],[Residential CLM $ Collected]]+Table3[[#This Row],[Column1]]</f>
        <v>87706.02</v>
      </c>
      <c r="E118" s="32">
        <f>Table3[[#This Row],[CLM $ Collected ]]/'1.) CLM Reference'!$B$4</f>
        <v>2.7817005129360316E-3</v>
      </c>
      <c r="F118" s="10">
        <f>Table3[[#This Row],[Residential Incentive Disbursements]]+Table3[[#This Row],[C&amp;I Incentive Disbursements]]</f>
        <v>70697.740000000005</v>
      </c>
      <c r="G118" s="15">
        <f>Table3[[#This Row],[Incentive Disbursements]]/'1.) CLM Reference'!$B$5</f>
        <v>2.6791971099955555E-3</v>
      </c>
      <c r="H118" s="34">
        <v>83931.114000000001</v>
      </c>
      <c r="I118" s="35">
        <f>Table3[[#This Row],[CLM $ Collected ]]/'1.) CLM Reference'!$B$4</f>
        <v>2.7817005129360316E-3</v>
      </c>
      <c r="J118" s="36">
        <v>70347.740000000005</v>
      </c>
      <c r="K118" s="35">
        <f>Table3[[#This Row],[Incentive Disbursements]]/'1.) CLM Reference'!$B$5</f>
        <v>2.6791971099955555E-3</v>
      </c>
      <c r="L118" s="34">
        <v>3774.9059999999999</v>
      </c>
      <c r="M118" s="55">
        <f>Table3[[#This Row],[CLM $ Collected ]]/'1.) CLM Reference'!$B$4</f>
        <v>2.7817005129360316E-3</v>
      </c>
      <c r="N118" s="36">
        <v>350</v>
      </c>
      <c r="O118" s="37">
        <f>Table3[[#This Row],[Incentive Disbursements]]/'1.) CLM Reference'!$B$5</f>
        <v>2.6791971099955555E-3</v>
      </c>
    </row>
    <row r="119" spans="1:15" s="33" customFormat="1" ht="15" thickBot="1" x14ac:dyDescent="0.35">
      <c r="A119" s="75" t="s">
        <v>130</v>
      </c>
      <c r="B119" s="75" t="s">
        <v>73</v>
      </c>
      <c r="C119" s="123" t="s">
        <v>60</v>
      </c>
      <c r="D119" s="13">
        <f>Table3[[#This Row],[Residential CLM $ Collected]]+Table3[[#This Row],[Column1]]</f>
        <v>35.64</v>
      </c>
      <c r="E119" s="32">
        <f>Table3[[#This Row],[CLM $ Collected ]]/'1.) CLM Reference'!$B$4</f>
        <v>1.1303648971990765E-6</v>
      </c>
      <c r="F119" s="10">
        <f>Table3[[#This Row],[Residential Incentive Disbursements]]+Table3[[#This Row],[C&amp;I Incentive Disbursements]]</f>
        <v>0</v>
      </c>
      <c r="G119" s="15">
        <f>Table3[[#This Row],[Incentive Disbursements]]/'1.) CLM Reference'!$B$5</f>
        <v>0</v>
      </c>
      <c r="H119" s="34">
        <v>0</v>
      </c>
      <c r="I119" s="35">
        <f>Table3[[#This Row],[CLM $ Collected ]]/'1.) CLM Reference'!$B$4</f>
        <v>1.1303648971990765E-6</v>
      </c>
      <c r="J119" s="36">
        <v>0</v>
      </c>
      <c r="K119" s="35">
        <f>Table3[[#This Row],[Incentive Disbursements]]/'1.) CLM Reference'!$B$5</f>
        <v>0</v>
      </c>
      <c r="L119" s="34">
        <v>35.64</v>
      </c>
      <c r="M119" s="55">
        <f>Table3[[#This Row],[CLM $ Collected ]]/'1.) CLM Reference'!$B$4</f>
        <v>1.1303648971990765E-6</v>
      </c>
      <c r="N119" s="36">
        <v>0</v>
      </c>
      <c r="O119" s="37">
        <f>Table3[[#This Row],[Incentive Disbursements]]/'1.) CLM Reference'!$B$5</f>
        <v>0</v>
      </c>
    </row>
    <row r="120" spans="1:15" s="33" customFormat="1" ht="15" thickBot="1" x14ac:dyDescent="0.35">
      <c r="A120" s="75" t="s">
        <v>130</v>
      </c>
      <c r="B120" s="75" t="s">
        <v>135</v>
      </c>
      <c r="C120" s="123" t="s">
        <v>60</v>
      </c>
      <c r="D120" s="13">
        <f>Table3[[#This Row],[Residential CLM $ Collected]]+Table3[[#This Row],[Column1]]</f>
        <v>438.22199999999998</v>
      </c>
      <c r="E120" s="32">
        <f>Table3[[#This Row],[CLM $ Collected ]]/'1.) CLM Reference'!$B$4</f>
        <v>1.3898730807530126E-5</v>
      </c>
      <c r="F120" s="10">
        <f>Table3[[#This Row],[Residential Incentive Disbursements]]+Table3[[#This Row],[C&amp;I Incentive Disbursements]]</f>
        <v>0</v>
      </c>
      <c r="G120" s="15">
        <f>Table3[[#This Row],[Incentive Disbursements]]/'1.) CLM Reference'!$B$5</f>
        <v>0</v>
      </c>
      <c r="H120" s="34">
        <v>438.22199999999998</v>
      </c>
      <c r="I120" s="35">
        <f>Table3[[#This Row],[CLM $ Collected ]]/'1.) CLM Reference'!$B$4</f>
        <v>1.3898730807530126E-5</v>
      </c>
      <c r="J120" s="36">
        <v>0</v>
      </c>
      <c r="K120" s="35">
        <f>Table3[[#This Row],[Incentive Disbursements]]/'1.) CLM Reference'!$B$5</f>
        <v>0</v>
      </c>
      <c r="L120" s="34">
        <v>0</v>
      </c>
      <c r="M120" s="55">
        <f>Table3[[#This Row],[CLM $ Collected ]]/'1.) CLM Reference'!$B$4</f>
        <v>1.3898730807530126E-5</v>
      </c>
      <c r="N120" s="36">
        <v>0</v>
      </c>
      <c r="O120" s="37">
        <f>Table3[[#This Row],[Incentive Disbursements]]/'1.) CLM Reference'!$B$5</f>
        <v>0</v>
      </c>
    </row>
    <row r="121" spans="1:15" s="33" customFormat="1" ht="15" thickBot="1" x14ac:dyDescent="0.35">
      <c r="A121" s="75" t="s">
        <v>130</v>
      </c>
      <c r="B121" s="75" t="s">
        <v>124</v>
      </c>
      <c r="C121" s="123" t="s">
        <v>60</v>
      </c>
      <c r="D121" s="13">
        <f>Table3[[#This Row],[Residential CLM $ Collected]]+Table3[[#This Row],[Column1]]</f>
        <v>148077.04800000001</v>
      </c>
      <c r="E121" s="32">
        <f>Table3[[#This Row],[CLM $ Collected ]]/'1.) CLM Reference'!$B$4</f>
        <v>4.6964393136942409E-3</v>
      </c>
      <c r="F121" s="10">
        <f>Table3[[#This Row],[Residential Incentive Disbursements]]+Table3[[#This Row],[C&amp;I Incentive Disbursements]]</f>
        <v>119210.24000000001</v>
      </c>
      <c r="G121" s="15">
        <f>Table3[[#This Row],[Incentive Disbursements]]/'1.) CLM Reference'!$B$5</f>
        <v>4.5176512076606206E-3</v>
      </c>
      <c r="H121" s="34">
        <v>124043.712</v>
      </c>
      <c r="I121" s="35">
        <f>Table3[[#This Row],[CLM $ Collected ]]/'1.) CLM Reference'!$B$4</f>
        <v>4.6964393136942409E-3</v>
      </c>
      <c r="J121" s="36">
        <v>110890.24000000001</v>
      </c>
      <c r="K121" s="35">
        <f>Table3[[#This Row],[Incentive Disbursements]]/'1.) CLM Reference'!$B$5</f>
        <v>4.5176512076606206E-3</v>
      </c>
      <c r="L121" s="34">
        <v>24033.335999999999</v>
      </c>
      <c r="M121" s="55">
        <f>Table3[[#This Row],[CLM $ Collected ]]/'1.) CLM Reference'!$B$4</f>
        <v>4.6964393136942409E-3</v>
      </c>
      <c r="N121" s="36">
        <v>8320</v>
      </c>
      <c r="O121" s="37">
        <f>Table3[[#This Row],[Incentive Disbursements]]/'1.) CLM Reference'!$B$5</f>
        <v>4.5176512076606206E-3</v>
      </c>
    </row>
    <row r="122" spans="1:15" s="33" customFormat="1" ht="15" thickBot="1" x14ac:dyDescent="0.35">
      <c r="A122" s="75" t="s">
        <v>252</v>
      </c>
      <c r="B122" s="75" t="s">
        <v>124</v>
      </c>
      <c r="C122" s="123" t="s">
        <v>60</v>
      </c>
      <c r="D122" s="13">
        <f>Table3[[#This Row],[Residential CLM $ Collected]]+Table3[[#This Row],[Column1]]</f>
        <v>967.98599999999999</v>
      </c>
      <c r="E122" s="32">
        <f>Table3[[#This Row],[CLM $ Collected ]]/'1.) CLM Reference'!$B$4</f>
        <v>3.0700824786199361E-5</v>
      </c>
      <c r="F122" s="10">
        <f>Table3[[#This Row],[Residential Incentive Disbursements]]+Table3[[#This Row],[C&amp;I Incentive Disbursements]]</f>
        <v>210.15</v>
      </c>
      <c r="G122" s="15">
        <f>Table3[[#This Row],[Incentive Disbursements]]/'1.) CLM Reference'!$B$5</f>
        <v>7.9639500875921347E-6</v>
      </c>
      <c r="H122" s="34">
        <v>372.82799999999997</v>
      </c>
      <c r="I122" s="35">
        <f>Table3[[#This Row],[CLM $ Collected ]]/'1.) CLM Reference'!$B$4</f>
        <v>3.0700824786199361E-5</v>
      </c>
      <c r="J122" s="36">
        <v>210.15</v>
      </c>
      <c r="K122" s="35">
        <f>Table3[[#This Row],[Incentive Disbursements]]/'1.) CLM Reference'!$B$5</f>
        <v>7.9639500875921347E-6</v>
      </c>
      <c r="L122" s="34">
        <v>595.15800000000002</v>
      </c>
      <c r="M122" s="55">
        <f>Table3[[#This Row],[CLM $ Collected ]]/'1.) CLM Reference'!$B$4</f>
        <v>3.0700824786199361E-5</v>
      </c>
      <c r="N122" s="36">
        <v>0</v>
      </c>
      <c r="O122" s="37">
        <f>Table3[[#This Row],[Incentive Disbursements]]/'1.) CLM Reference'!$B$5</f>
        <v>7.9639500875921347E-6</v>
      </c>
    </row>
    <row r="123" spans="1:15" s="33" customFormat="1" ht="15" thickBot="1" x14ac:dyDescent="0.35">
      <c r="A123" s="75" t="s">
        <v>253</v>
      </c>
      <c r="B123" s="75" t="s">
        <v>135</v>
      </c>
      <c r="C123" s="123" t="s">
        <v>60</v>
      </c>
      <c r="D123" s="13">
        <f>Table3[[#This Row],[Residential CLM $ Collected]]+Table3[[#This Row],[Column1]]</f>
        <v>199.94399999999999</v>
      </c>
      <c r="E123" s="32">
        <f>Table3[[#This Row],[CLM $ Collected ]]/'1.) CLM Reference'!$B$4</f>
        <v>6.3414612515592632E-6</v>
      </c>
      <c r="F123" s="10">
        <f>Table3[[#This Row],[Residential Incentive Disbursements]]+Table3[[#This Row],[C&amp;I Incentive Disbursements]]</f>
        <v>0</v>
      </c>
      <c r="G123" s="15">
        <f>Table3[[#This Row],[Incentive Disbursements]]/'1.) CLM Reference'!$B$5</f>
        <v>0</v>
      </c>
      <c r="H123" s="34">
        <v>199.94399999999999</v>
      </c>
      <c r="I123" s="35">
        <f>Table3[[#This Row],[CLM $ Collected ]]/'1.) CLM Reference'!$B$4</f>
        <v>6.3414612515592632E-6</v>
      </c>
      <c r="J123" s="36">
        <v>0</v>
      </c>
      <c r="K123" s="35">
        <f>Table3[[#This Row],[Incentive Disbursements]]/'1.) CLM Reference'!$B$5</f>
        <v>0</v>
      </c>
      <c r="L123" s="34">
        <v>0</v>
      </c>
      <c r="M123" s="55">
        <f>Table3[[#This Row],[CLM $ Collected ]]/'1.) CLM Reference'!$B$4</f>
        <v>6.3414612515592632E-6</v>
      </c>
      <c r="N123" s="36">
        <v>0</v>
      </c>
      <c r="O123" s="37">
        <f>Table3[[#This Row],[Incentive Disbursements]]/'1.) CLM Reference'!$B$5</f>
        <v>0</v>
      </c>
    </row>
    <row r="124" spans="1:15" s="33" customFormat="1" ht="15" thickBot="1" x14ac:dyDescent="0.35">
      <c r="A124" s="75" t="s">
        <v>253</v>
      </c>
      <c r="B124" s="75" t="s">
        <v>124</v>
      </c>
      <c r="C124" s="123" t="s">
        <v>60</v>
      </c>
      <c r="D124" s="13">
        <f>Table3[[#This Row],[Residential CLM $ Collected]]+Table3[[#This Row],[Column1]]</f>
        <v>497.928</v>
      </c>
      <c r="E124" s="32">
        <f>Table3[[#This Row],[CLM $ Collected ]]/'1.) CLM Reference'!$B$4</f>
        <v>1.5792377456019691E-5</v>
      </c>
      <c r="F124" s="10">
        <f>Table3[[#This Row],[Residential Incentive Disbursements]]+Table3[[#This Row],[C&amp;I Incentive Disbursements]]</f>
        <v>0</v>
      </c>
      <c r="G124" s="15">
        <f>Table3[[#This Row],[Incentive Disbursements]]/'1.) CLM Reference'!$B$5</f>
        <v>0</v>
      </c>
      <c r="H124" s="34">
        <v>497.928</v>
      </c>
      <c r="I124" s="35">
        <f>Table3[[#This Row],[CLM $ Collected ]]/'1.) CLM Reference'!$B$4</f>
        <v>1.5792377456019691E-5</v>
      </c>
      <c r="J124" s="36">
        <v>0</v>
      </c>
      <c r="K124" s="35">
        <f>Table3[[#This Row],[Incentive Disbursements]]/'1.) CLM Reference'!$B$5</f>
        <v>0</v>
      </c>
      <c r="L124" s="34">
        <v>0</v>
      </c>
      <c r="M124" s="55">
        <f>Table3[[#This Row],[CLM $ Collected ]]/'1.) CLM Reference'!$B$4</f>
        <v>1.5792377456019691E-5</v>
      </c>
      <c r="N124" s="36">
        <v>0</v>
      </c>
      <c r="O124" s="37">
        <f>Table3[[#This Row],[Incentive Disbursements]]/'1.) CLM Reference'!$B$5</f>
        <v>0</v>
      </c>
    </row>
    <row r="125" spans="1:15" s="33" customFormat="1" ht="15" thickBot="1" x14ac:dyDescent="0.35">
      <c r="A125" s="75" t="s">
        <v>131</v>
      </c>
      <c r="B125" s="75" t="s">
        <v>132</v>
      </c>
      <c r="C125" s="123" t="s">
        <v>60</v>
      </c>
      <c r="D125" s="13">
        <f>Table3[[#This Row],[Residential CLM $ Collected]]+Table3[[#This Row],[Column1]]</f>
        <v>126781.068</v>
      </c>
      <c r="E125" s="32">
        <f>Table3[[#This Row],[CLM $ Collected ]]/'1.) CLM Reference'!$B$4</f>
        <v>4.0210120341360586E-3</v>
      </c>
      <c r="F125" s="10">
        <f>Table3[[#This Row],[Residential Incentive Disbursements]]+Table3[[#This Row],[C&amp;I Incentive Disbursements]]</f>
        <v>77822.320000000007</v>
      </c>
      <c r="G125" s="15">
        <f>Table3[[#This Row],[Incentive Disbursements]]/'1.) CLM Reference'!$B$5</f>
        <v>2.9491937767338722E-3</v>
      </c>
      <c r="H125" s="34">
        <v>120851.802</v>
      </c>
      <c r="I125" s="35">
        <f>Table3[[#This Row],[CLM $ Collected ]]/'1.) CLM Reference'!$B$4</f>
        <v>4.0210120341360586E-3</v>
      </c>
      <c r="J125" s="36">
        <v>72700.210000000006</v>
      </c>
      <c r="K125" s="35">
        <f>Table3[[#This Row],[Incentive Disbursements]]/'1.) CLM Reference'!$B$5</f>
        <v>2.9491937767338722E-3</v>
      </c>
      <c r="L125" s="34">
        <v>5929.2659999999996</v>
      </c>
      <c r="M125" s="55">
        <f>Table3[[#This Row],[CLM $ Collected ]]/'1.) CLM Reference'!$B$4</f>
        <v>4.0210120341360586E-3</v>
      </c>
      <c r="N125" s="36">
        <v>5122.1099999999997</v>
      </c>
      <c r="O125" s="37">
        <f>Table3[[#This Row],[Incentive Disbursements]]/'1.) CLM Reference'!$B$5</f>
        <v>2.9491937767338722E-3</v>
      </c>
    </row>
    <row r="126" spans="1:15" s="33" customFormat="1" ht="15" thickBot="1" x14ac:dyDescent="0.35">
      <c r="A126" s="75" t="s">
        <v>131</v>
      </c>
      <c r="B126" s="75" t="s">
        <v>59</v>
      </c>
      <c r="C126" s="123" t="s">
        <v>60</v>
      </c>
      <c r="D126" s="13">
        <f>Table3[[#This Row],[Residential CLM $ Collected]]+Table3[[#This Row],[Column1]]</f>
        <v>98.603999999999999</v>
      </c>
      <c r="E126" s="32">
        <f>Table3[[#This Row],[CLM $ Collected ]]/'1.) CLM Reference'!$B$4</f>
        <v>3.1273428822507785E-6</v>
      </c>
      <c r="F126" s="10">
        <f>Table3[[#This Row],[Residential Incentive Disbursements]]+Table3[[#This Row],[C&amp;I Incentive Disbursements]]</f>
        <v>0</v>
      </c>
      <c r="G126" s="15">
        <f>Table3[[#This Row],[Incentive Disbursements]]/'1.) CLM Reference'!$B$5</f>
        <v>0</v>
      </c>
      <c r="H126" s="34">
        <v>98.603999999999999</v>
      </c>
      <c r="I126" s="35">
        <f>Table3[[#This Row],[CLM $ Collected ]]/'1.) CLM Reference'!$B$4</f>
        <v>3.1273428822507785E-6</v>
      </c>
      <c r="J126" s="36">
        <v>0</v>
      </c>
      <c r="K126" s="35">
        <f>Table3[[#This Row],[Incentive Disbursements]]/'1.) CLM Reference'!$B$5</f>
        <v>0</v>
      </c>
      <c r="L126" s="34">
        <v>0</v>
      </c>
      <c r="M126" s="55">
        <f>Table3[[#This Row],[CLM $ Collected ]]/'1.) CLM Reference'!$B$4</f>
        <v>3.1273428822507785E-6</v>
      </c>
      <c r="N126" s="36">
        <v>0</v>
      </c>
      <c r="O126" s="37">
        <f>Table3[[#This Row],[Incentive Disbursements]]/'1.) CLM Reference'!$B$5</f>
        <v>0</v>
      </c>
    </row>
    <row r="127" spans="1:15" s="33" customFormat="1" ht="15" thickBot="1" x14ac:dyDescent="0.35">
      <c r="A127" s="75" t="s">
        <v>131</v>
      </c>
      <c r="B127" s="75" t="s">
        <v>124</v>
      </c>
      <c r="C127" s="123" t="s">
        <v>60</v>
      </c>
      <c r="D127" s="13">
        <f>Table3[[#This Row],[Residential CLM $ Collected]]+Table3[[#This Row],[Column1]]</f>
        <v>418.24200000000002</v>
      </c>
      <c r="E127" s="32">
        <f>Table3[[#This Row],[CLM $ Collected ]]/'1.) CLM Reference'!$B$4</f>
        <v>1.3265041395463979E-5</v>
      </c>
      <c r="F127" s="10">
        <f>Table3[[#This Row],[Residential Incentive Disbursements]]+Table3[[#This Row],[C&amp;I Incentive Disbursements]]</f>
        <v>0</v>
      </c>
      <c r="G127" s="15">
        <f>Table3[[#This Row],[Incentive Disbursements]]/'1.) CLM Reference'!$B$5</f>
        <v>0</v>
      </c>
      <c r="H127" s="34">
        <v>418.24200000000002</v>
      </c>
      <c r="I127" s="35">
        <f>Table3[[#This Row],[CLM $ Collected ]]/'1.) CLM Reference'!$B$4</f>
        <v>1.3265041395463979E-5</v>
      </c>
      <c r="J127" s="36">
        <v>0</v>
      </c>
      <c r="K127" s="35">
        <f>Table3[[#This Row],[Incentive Disbursements]]/'1.) CLM Reference'!$B$5</f>
        <v>0</v>
      </c>
      <c r="L127" s="34">
        <v>0</v>
      </c>
      <c r="M127" s="55">
        <f>Table3[[#This Row],[CLM $ Collected ]]/'1.) CLM Reference'!$B$4</f>
        <v>1.3265041395463979E-5</v>
      </c>
      <c r="N127" s="36">
        <v>0</v>
      </c>
      <c r="O127" s="37">
        <f>Table3[[#This Row],[Incentive Disbursements]]/'1.) CLM Reference'!$B$5</f>
        <v>0</v>
      </c>
    </row>
    <row r="128" spans="1:15" s="33" customFormat="1" ht="15" thickBot="1" x14ac:dyDescent="0.35">
      <c r="A128" s="75" t="s">
        <v>133</v>
      </c>
      <c r="B128" s="75" t="s">
        <v>132</v>
      </c>
      <c r="C128" s="123" t="s">
        <v>60</v>
      </c>
      <c r="D128" s="13">
        <f>Table3[[#This Row],[Residential CLM $ Collected]]+Table3[[#This Row],[Column1]]</f>
        <v>118589.796</v>
      </c>
      <c r="E128" s="32">
        <f>Table3[[#This Row],[CLM $ Collected ]]/'1.) CLM Reference'!$B$4</f>
        <v>3.7612161213355631E-3</v>
      </c>
      <c r="F128" s="10">
        <f>Table3[[#This Row],[Residential Incentive Disbursements]]+Table3[[#This Row],[C&amp;I Incentive Disbursements]]</f>
        <v>111749.21</v>
      </c>
      <c r="G128" s="15">
        <f>Table3[[#This Row],[Incentive Disbursements]]/'1.) CLM Reference'!$B$5</f>
        <v>4.2349042625165452E-3</v>
      </c>
      <c r="H128" s="34">
        <v>109411.338</v>
      </c>
      <c r="I128" s="35">
        <f>Table3[[#This Row],[CLM $ Collected ]]/'1.) CLM Reference'!$B$4</f>
        <v>3.7612161213355631E-3</v>
      </c>
      <c r="J128" s="36">
        <v>111749.21</v>
      </c>
      <c r="K128" s="35">
        <f>Table3[[#This Row],[Incentive Disbursements]]/'1.) CLM Reference'!$B$5</f>
        <v>4.2349042625165452E-3</v>
      </c>
      <c r="L128" s="34">
        <v>9178.4580000000005</v>
      </c>
      <c r="M128" s="55">
        <f>Table3[[#This Row],[CLM $ Collected ]]/'1.) CLM Reference'!$B$4</f>
        <v>3.7612161213355631E-3</v>
      </c>
      <c r="N128" s="36">
        <v>0</v>
      </c>
      <c r="O128" s="37">
        <f>Table3[[#This Row],[Incentive Disbursements]]/'1.) CLM Reference'!$B$5</f>
        <v>4.2349042625165452E-3</v>
      </c>
    </row>
    <row r="129" spans="1:15" s="33" customFormat="1" ht="15" thickBot="1" x14ac:dyDescent="0.35">
      <c r="A129" s="75" t="s">
        <v>133</v>
      </c>
      <c r="B129" s="75" t="s">
        <v>124</v>
      </c>
      <c r="C129" s="123" t="s">
        <v>60</v>
      </c>
      <c r="D129" s="13">
        <f>Table3[[#This Row],[Residential CLM $ Collected]]+Table3[[#This Row],[Column1]]</f>
        <v>103.032</v>
      </c>
      <c r="E129" s="32">
        <f>Table3[[#This Row],[CLM $ Collected ]]/'1.) CLM Reference'!$B$4</f>
        <v>3.2677821573573304E-6</v>
      </c>
      <c r="F129" s="10">
        <f>Table3[[#This Row],[Residential Incentive Disbursements]]+Table3[[#This Row],[C&amp;I Incentive Disbursements]]</f>
        <v>0</v>
      </c>
      <c r="G129" s="15">
        <f>Table3[[#This Row],[Incentive Disbursements]]/'1.) CLM Reference'!$B$5</f>
        <v>0</v>
      </c>
      <c r="H129" s="34">
        <v>103.032</v>
      </c>
      <c r="I129" s="35">
        <f>Table3[[#This Row],[CLM $ Collected ]]/'1.) CLM Reference'!$B$4</f>
        <v>3.2677821573573304E-6</v>
      </c>
      <c r="J129" s="36">
        <v>0</v>
      </c>
      <c r="K129" s="35">
        <f>Table3[[#This Row],[Incentive Disbursements]]/'1.) CLM Reference'!$B$5</f>
        <v>0</v>
      </c>
      <c r="L129" s="34">
        <v>0</v>
      </c>
      <c r="M129" s="55">
        <f>Table3[[#This Row],[CLM $ Collected ]]/'1.) CLM Reference'!$B$4</f>
        <v>3.2677821573573304E-6</v>
      </c>
      <c r="N129" s="36">
        <v>0</v>
      </c>
      <c r="O129" s="37">
        <f>Table3[[#This Row],[Incentive Disbursements]]/'1.) CLM Reference'!$B$5</f>
        <v>0</v>
      </c>
    </row>
    <row r="130" spans="1:15" s="33" customFormat="1" ht="15" thickBot="1" x14ac:dyDescent="0.35">
      <c r="A130" s="75" t="s">
        <v>134</v>
      </c>
      <c r="B130" s="75" t="s">
        <v>135</v>
      </c>
      <c r="C130" s="123" t="s">
        <v>60</v>
      </c>
      <c r="D130" s="13">
        <f>Table3[[#This Row],[Residential CLM $ Collected]]+Table3[[#This Row],[Column1]]</f>
        <v>93900.642000000007</v>
      </c>
      <c r="E130" s="32">
        <f>Table3[[#This Row],[CLM $ Collected ]]/'1.) CLM Reference'!$B$4</f>
        <v>2.9781703013820791E-3</v>
      </c>
      <c r="F130" s="10">
        <f>Table3[[#This Row],[Residential Incentive Disbursements]]+Table3[[#This Row],[C&amp;I Incentive Disbursements]]</f>
        <v>65039.22</v>
      </c>
      <c r="G130" s="15">
        <f>Table3[[#This Row],[Incentive Disbursements]]/'1.) CLM Reference'!$B$5</f>
        <v>2.464758990320838E-3</v>
      </c>
      <c r="H130" s="34">
        <v>63734.724000000002</v>
      </c>
      <c r="I130" s="35">
        <f>Table3[[#This Row],[CLM $ Collected ]]/'1.) CLM Reference'!$B$4</f>
        <v>2.9781703013820791E-3</v>
      </c>
      <c r="J130" s="36">
        <v>981.14</v>
      </c>
      <c r="K130" s="35">
        <f>Table3[[#This Row],[Incentive Disbursements]]/'1.) CLM Reference'!$B$5</f>
        <v>2.464758990320838E-3</v>
      </c>
      <c r="L130" s="34">
        <v>30165.918000000001</v>
      </c>
      <c r="M130" s="55">
        <f>Table3[[#This Row],[CLM $ Collected ]]/'1.) CLM Reference'!$B$4</f>
        <v>2.9781703013820791E-3</v>
      </c>
      <c r="N130" s="36">
        <v>64058.080000000002</v>
      </c>
      <c r="O130" s="37">
        <f>Table3[[#This Row],[Incentive Disbursements]]/'1.) CLM Reference'!$B$5</f>
        <v>2.464758990320838E-3</v>
      </c>
    </row>
    <row r="131" spans="1:15" s="33" customFormat="1" ht="15" thickBot="1" x14ac:dyDescent="0.35">
      <c r="A131" s="75" t="s">
        <v>136</v>
      </c>
      <c r="B131" s="75" t="s">
        <v>135</v>
      </c>
      <c r="C131" s="123" t="s">
        <v>60</v>
      </c>
      <c r="D131" s="13">
        <f>Table3[[#This Row],[Residential CLM $ Collected]]+Table3[[#This Row],[Column1]]</f>
        <v>116434.90199999999</v>
      </c>
      <c r="E131" s="32">
        <f>Table3[[#This Row],[CLM $ Collected ]]/'1.) CLM Reference'!$B$4</f>
        <v>3.692871100718702E-3</v>
      </c>
      <c r="F131" s="10">
        <f>Table3[[#This Row],[Residential Incentive Disbursements]]+Table3[[#This Row],[C&amp;I Incentive Disbursements]]</f>
        <v>37072.49</v>
      </c>
      <c r="G131" s="15">
        <f>Table3[[#This Row],[Incentive Disbursements]]/'1.) CLM Reference'!$B$5</f>
        <v>1.4049177253521699E-3</v>
      </c>
      <c r="H131" s="34">
        <v>108415.89599999999</v>
      </c>
      <c r="I131" s="35">
        <f>Table3[[#This Row],[CLM $ Collected ]]/'1.) CLM Reference'!$B$4</f>
        <v>3.692871100718702E-3</v>
      </c>
      <c r="J131" s="36">
        <v>36322.49</v>
      </c>
      <c r="K131" s="35">
        <f>Table3[[#This Row],[Incentive Disbursements]]/'1.) CLM Reference'!$B$5</f>
        <v>1.4049177253521699E-3</v>
      </c>
      <c r="L131" s="34">
        <v>8019.0060000000003</v>
      </c>
      <c r="M131" s="55">
        <f>Table3[[#This Row],[CLM $ Collected ]]/'1.) CLM Reference'!$B$4</f>
        <v>3.692871100718702E-3</v>
      </c>
      <c r="N131" s="36">
        <v>750</v>
      </c>
      <c r="O131" s="37">
        <f>Table3[[#This Row],[Incentive Disbursements]]/'1.) CLM Reference'!$B$5</f>
        <v>1.4049177253521699E-3</v>
      </c>
    </row>
    <row r="132" spans="1:15" s="33" customFormat="1" ht="15" thickBot="1" x14ac:dyDescent="0.35">
      <c r="A132" s="75" t="s">
        <v>137</v>
      </c>
      <c r="B132" s="75" t="s">
        <v>135</v>
      </c>
      <c r="C132" s="123" t="s">
        <v>60</v>
      </c>
      <c r="D132" s="13">
        <f>Table3[[#This Row],[Residential CLM $ Collected]]+Table3[[#This Row],[Column1]]</f>
        <v>173273.712</v>
      </c>
      <c r="E132" s="32">
        <f>Table3[[#This Row],[CLM $ Collected ]]/'1.) CLM Reference'!$B$4</f>
        <v>5.4955814156055667E-3</v>
      </c>
      <c r="F132" s="10">
        <f>Table3[[#This Row],[Residential Incentive Disbursements]]+Table3[[#This Row],[C&amp;I Incentive Disbursements]]</f>
        <v>212077.02</v>
      </c>
      <c r="G132" s="15">
        <f>Table3[[#This Row],[Incentive Disbursements]]/'1.) CLM Reference'!$B$5</f>
        <v>8.0369774066394433E-3</v>
      </c>
      <c r="H132" s="34">
        <v>105039.588</v>
      </c>
      <c r="I132" s="35">
        <f>Table3[[#This Row],[CLM $ Collected ]]/'1.) CLM Reference'!$B$4</f>
        <v>5.4955814156055667E-3</v>
      </c>
      <c r="J132" s="36">
        <v>168470.53</v>
      </c>
      <c r="K132" s="35">
        <f>Table3[[#This Row],[Incentive Disbursements]]/'1.) CLM Reference'!$B$5</f>
        <v>8.0369774066394433E-3</v>
      </c>
      <c r="L132" s="34">
        <v>68234.123999999996</v>
      </c>
      <c r="M132" s="55">
        <f>Table3[[#This Row],[CLM $ Collected ]]/'1.) CLM Reference'!$B$4</f>
        <v>5.4955814156055667E-3</v>
      </c>
      <c r="N132" s="36">
        <v>43606.49</v>
      </c>
      <c r="O132" s="37">
        <f>Table3[[#This Row],[Incentive Disbursements]]/'1.) CLM Reference'!$B$5</f>
        <v>8.0369774066394433E-3</v>
      </c>
    </row>
    <row r="133" spans="1:15" s="33" customFormat="1" ht="15" thickBot="1" x14ac:dyDescent="0.35">
      <c r="A133" s="75" t="s">
        <v>137</v>
      </c>
      <c r="B133" s="75" t="s">
        <v>112</v>
      </c>
      <c r="C133" s="123" t="s">
        <v>60</v>
      </c>
      <c r="D133" s="13">
        <f>Table3[[#This Row],[Residential CLM $ Collected]]+Table3[[#This Row],[Column1]]</f>
        <v>142.494</v>
      </c>
      <c r="E133" s="32">
        <f>Table3[[#This Row],[CLM $ Collected ]]/'1.) CLM Reference'!$B$4</f>
        <v>4.5193663204681594E-6</v>
      </c>
      <c r="F133" s="10">
        <f>Table3[[#This Row],[Residential Incentive Disbursements]]+Table3[[#This Row],[C&amp;I Incentive Disbursements]]</f>
        <v>0</v>
      </c>
      <c r="G133" s="15">
        <f>Table3[[#This Row],[Incentive Disbursements]]/'1.) CLM Reference'!$B$5</f>
        <v>0</v>
      </c>
      <c r="H133" s="34">
        <v>142.494</v>
      </c>
      <c r="I133" s="35">
        <f>Table3[[#This Row],[CLM $ Collected ]]/'1.) CLM Reference'!$B$4</f>
        <v>4.5193663204681594E-6</v>
      </c>
      <c r="J133" s="36">
        <v>0</v>
      </c>
      <c r="K133" s="35">
        <f>Table3[[#This Row],[Incentive Disbursements]]/'1.) CLM Reference'!$B$5</f>
        <v>0</v>
      </c>
      <c r="L133" s="34">
        <v>0</v>
      </c>
      <c r="M133" s="55">
        <f>Table3[[#This Row],[CLM $ Collected ]]/'1.) CLM Reference'!$B$4</f>
        <v>4.5193663204681594E-6</v>
      </c>
      <c r="N133" s="36">
        <v>0</v>
      </c>
      <c r="O133" s="37">
        <f>Table3[[#This Row],[Incentive Disbursements]]/'1.) CLM Reference'!$B$5</f>
        <v>0</v>
      </c>
    </row>
    <row r="134" spans="1:15" s="33" customFormat="1" ht="15" thickBot="1" x14ac:dyDescent="0.35">
      <c r="A134" s="75" t="s">
        <v>138</v>
      </c>
      <c r="B134" s="75" t="s">
        <v>135</v>
      </c>
      <c r="C134" s="123" t="s">
        <v>60</v>
      </c>
      <c r="D134" s="13">
        <f>Table3[[#This Row],[Residential CLM $ Collected]]+Table3[[#This Row],[Column1]]</f>
        <v>172419.834</v>
      </c>
      <c r="E134" s="32">
        <f>Table3[[#This Row],[CLM $ Collected ]]/'1.) CLM Reference'!$B$4</f>
        <v>5.468499661461612E-3</v>
      </c>
      <c r="F134" s="10">
        <f>Table3[[#This Row],[Residential Incentive Disbursements]]+Table3[[#This Row],[C&amp;I Incentive Disbursements]]</f>
        <v>94318.75</v>
      </c>
      <c r="G134" s="15">
        <f>Table3[[#This Row],[Incentive Disbursements]]/'1.) CLM Reference'!$B$5</f>
        <v>3.5743507843163489E-3</v>
      </c>
      <c r="H134" s="34">
        <v>133157.68799999999</v>
      </c>
      <c r="I134" s="35">
        <f>Table3[[#This Row],[CLM $ Collected ]]/'1.) CLM Reference'!$B$4</f>
        <v>5.468499661461612E-3</v>
      </c>
      <c r="J134" s="36">
        <v>25729.97</v>
      </c>
      <c r="K134" s="35">
        <f>Table3[[#This Row],[Incentive Disbursements]]/'1.) CLM Reference'!$B$5</f>
        <v>3.5743507843163489E-3</v>
      </c>
      <c r="L134" s="34">
        <v>39262.146000000001</v>
      </c>
      <c r="M134" s="55">
        <f>Table3[[#This Row],[CLM $ Collected ]]/'1.) CLM Reference'!$B$4</f>
        <v>5.468499661461612E-3</v>
      </c>
      <c r="N134" s="36">
        <v>68588.78</v>
      </c>
      <c r="O134" s="37">
        <f>Table3[[#This Row],[Incentive Disbursements]]/'1.) CLM Reference'!$B$5</f>
        <v>3.5743507843163489E-3</v>
      </c>
    </row>
    <row r="135" spans="1:15" s="33" customFormat="1" ht="15" thickBot="1" x14ac:dyDescent="0.35">
      <c r="A135" s="75" t="s">
        <v>139</v>
      </c>
      <c r="B135" s="75" t="s">
        <v>135</v>
      </c>
      <c r="C135" s="123" t="s">
        <v>60</v>
      </c>
      <c r="D135" s="13">
        <f>Table3[[#This Row],[Residential CLM $ Collected]]+Table3[[#This Row],[Column1]]</f>
        <v>174360.12599999999</v>
      </c>
      <c r="E135" s="32">
        <f>Table3[[#This Row],[CLM $ Collected ]]/'1.) CLM Reference'!$B$4</f>
        <v>5.5300383249609437E-3</v>
      </c>
      <c r="F135" s="10">
        <f>Table3[[#This Row],[Residential Incentive Disbursements]]+Table3[[#This Row],[C&amp;I Incentive Disbursements]]</f>
        <v>243290.65</v>
      </c>
      <c r="G135" s="15">
        <f>Table3[[#This Row],[Incentive Disbursements]]/'1.) CLM Reference'!$B$5</f>
        <v>9.2198648269228994E-3</v>
      </c>
      <c r="H135" s="34">
        <v>73671.558000000005</v>
      </c>
      <c r="I135" s="35">
        <f>Table3[[#This Row],[CLM $ Collected ]]/'1.) CLM Reference'!$B$4</f>
        <v>5.5300383249609437E-3</v>
      </c>
      <c r="J135" s="36">
        <v>48145.63</v>
      </c>
      <c r="K135" s="35">
        <f>Table3[[#This Row],[Incentive Disbursements]]/'1.) CLM Reference'!$B$5</f>
        <v>9.2198648269228994E-3</v>
      </c>
      <c r="L135" s="34">
        <v>100688.568</v>
      </c>
      <c r="M135" s="55">
        <f>Table3[[#This Row],[CLM $ Collected ]]/'1.) CLM Reference'!$B$4</f>
        <v>5.5300383249609437E-3</v>
      </c>
      <c r="N135" s="36">
        <v>195145.02</v>
      </c>
      <c r="O135" s="37">
        <f>Table3[[#This Row],[Incentive Disbursements]]/'1.) CLM Reference'!$B$5</f>
        <v>9.2198648269228994E-3</v>
      </c>
    </row>
    <row r="136" spans="1:15" s="33" customFormat="1" ht="15" thickBot="1" x14ac:dyDescent="0.35">
      <c r="A136" s="75" t="s">
        <v>139</v>
      </c>
      <c r="B136" s="75" t="s">
        <v>112</v>
      </c>
      <c r="C136" s="123" t="s">
        <v>60</v>
      </c>
      <c r="D136" s="13">
        <f>Table3[[#This Row],[Residential CLM $ Collected]]+Table3[[#This Row],[Column1]]</f>
        <v>104.736</v>
      </c>
      <c r="E136" s="32">
        <f>Table3[[#This Row],[CLM $ Collected ]]/'1.) CLM Reference'!$B$4</f>
        <v>3.3218265396476566E-6</v>
      </c>
      <c r="F136" s="10">
        <f>Table3[[#This Row],[Residential Incentive Disbursements]]+Table3[[#This Row],[C&amp;I Incentive Disbursements]]</f>
        <v>0</v>
      </c>
      <c r="G136" s="15">
        <f>Table3[[#This Row],[Incentive Disbursements]]/'1.) CLM Reference'!$B$5</f>
        <v>0</v>
      </c>
      <c r="H136" s="34">
        <v>104.736</v>
      </c>
      <c r="I136" s="35">
        <f>Table3[[#This Row],[CLM $ Collected ]]/'1.) CLM Reference'!$B$4</f>
        <v>3.3218265396476566E-6</v>
      </c>
      <c r="J136" s="36">
        <v>0</v>
      </c>
      <c r="K136" s="35">
        <f>Table3[[#This Row],[Incentive Disbursements]]/'1.) CLM Reference'!$B$5</f>
        <v>0</v>
      </c>
      <c r="L136" s="34">
        <v>0</v>
      </c>
      <c r="M136" s="55">
        <f>Table3[[#This Row],[CLM $ Collected ]]/'1.) CLM Reference'!$B$4</f>
        <v>3.3218265396476566E-6</v>
      </c>
      <c r="N136" s="36">
        <v>0</v>
      </c>
      <c r="O136" s="37">
        <f>Table3[[#This Row],[Incentive Disbursements]]/'1.) CLM Reference'!$B$5</f>
        <v>0</v>
      </c>
    </row>
    <row r="137" spans="1:15" s="33" customFormat="1" ht="15" thickBot="1" x14ac:dyDescent="0.35">
      <c r="A137" s="75" t="s">
        <v>139</v>
      </c>
      <c r="B137" s="75" t="s">
        <v>124</v>
      </c>
      <c r="C137" s="123" t="s">
        <v>60</v>
      </c>
      <c r="D137" s="13">
        <f>Table3[[#This Row],[Residential CLM $ Collected]]+Table3[[#This Row],[Column1]]</f>
        <v>159.126</v>
      </c>
      <c r="E137" s="32">
        <f>Table3[[#This Row],[CLM $ Collected ]]/'1.) CLM Reference'!$B$4</f>
        <v>5.0468699391610627E-6</v>
      </c>
      <c r="F137" s="10">
        <f>Table3[[#This Row],[Residential Incentive Disbursements]]+Table3[[#This Row],[C&amp;I Incentive Disbursements]]</f>
        <v>0</v>
      </c>
      <c r="G137" s="15">
        <f>Table3[[#This Row],[Incentive Disbursements]]/'1.) CLM Reference'!$B$5</f>
        <v>0</v>
      </c>
      <c r="H137" s="34">
        <v>159.126</v>
      </c>
      <c r="I137" s="35">
        <f>Table3[[#This Row],[CLM $ Collected ]]/'1.) CLM Reference'!$B$4</f>
        <v>5.0468699391610627E-6</v>
      </c>
      <c r="J137" s="36">
        <v>0</v>
      </c>
      <c r="K137" s="35">
        <f>Table3[[#This Row],[Incentive Disbursements]]/'1.) CLM Reference'!$B$5</f>
        <v>0</v>
      </c>
      <c r="L137" s="34">
        <v>0</v>
      </c>
      <c r="M137" s="55">
        <f>Table3[[#This Row],[CLM $ Collected ]]/'1.) CLM Reference'!$B$4</f>
        <v>5.0468699391610627E-6</v>
      </c>
      <c r="N137" s="36">
        <v>0</v>
      </c>
      <c r="O137" s="37">
        <f>Table3[[#This Row],[Incentive Disbursements]]/'1.) CLM Reference'!$B$5</f>
        <v>0</v>
      </c>
    </row>
    <row r="138" spans="1:15" s="33" customFormat="1" ht="15" thickBot="1" x14ac:dyDescent="0.35">
      <c r="A138" s="75" t="s">
        <v>254</v>
      </c>
      <c r="B138" s="75" t="s">
        <v>135</v>
      </c>
      <c r="C138" s="123" t="s">
        <v>60</v>
      </c>
      <c r="D138" s="13">
        <f>Table3[[#This Row],[Residential CLM $ Collected]]+Table3[[#This Row],[Column1]]</f>
        <v>119543.27399999999</v>
      </c>
      <c r="E138" s="32">
        <f>Table3[[#This Row],[CLM $ Collected ]]/'1.) CLM Reference'!$B$4</f>
        <v>3.7914568076838112E-3</v>
      </c>
      <c r="F138" s="10">
        <f>Table3[[#This Row],[Residential Incentive Disbursements]]+Table3[[#This Row],[C&amp;I Incentive Disbursements]]</f>
        <v>144112.89000000001</v>
      </c>
      <c r="G138" s="15">
        <f>Table3[[#This Row],[Incentive Disbursements]]/'1.) CLM Reference'!$B$5</f>
        <v>5.4613745559774244E-3</v>
      </c>
      <c r="H138" s="34">
        <v>108326.124</v>
      </c>
      <c r="I138" s="35">
        <f>Table3[[#This Row],[CLM $ Collected ]]/'1.) CLM Reference'!$B$4</f>
        <v>3.7914568076838112E-3</v>
      </c>
      <c r="J138" s="36">
        <v>144112.89000000001</v>
      </c>
      <c r="K138" s="35">
        <f>Table3[[#This Row],[Incentive Disbursements]]/'1.) CLM Reference'!$B$5</f>
        <v>5.4613745559774244E-3</v>
      </c>
      <c r="L138" s="34">
        <v>11217.15</v>
      </c>
      <c r="M138" s="55">
        <f>Table3[[#This Row],[CLM $ Collected ]]/'1.) CLM Reference'!$B$4</f>
        <v>3.7914568076838112E-3</v>
      </c>
      <c r="N138" s="36">
        <v>0</v>
      </c>
      <c r="O138" s="37">
        <f>Table3[[#This Row],[Incentive Disbursements]]/'1.) CLM Reference'!$B$5</f>
        <v>5.4613745559774244E-3</v>
      </c>
    </row>
    <row r="139" spans="1:15" s="33" customFormat="1" ht="15" thickBot="1" x14ac:dyDescent="0.35">
      <c r="A139" s="75" t="s">
        <v>140</v>
      </c>
      <c r="B139" s="75" t="s">
        <v>132</v>
      </c>
      <c r="C139" s="123" t="s">
        <v>60</v>
      </c>
      <c r="D139" s="13">
        <f>Table3[[#This Row],[Residential CLM $ Collected]]+Table3[[#This Row],[Column1]]</f>
        <v>27.815999999999999</v>
      </c>
      <c r="E139" s="32">
        <f>Table3[[#This Row],[CLM $ Collected ]]/'1.) CLM Reference'!$B$4</f>
        <v>8.8221745175335331E-7</v>
      </c>
      <c r="F139" s="10">
        <f>Table3[[#This Row],[Residential Incentive Disbursements]]+Table3[[#This Row],[C&amp;I Incentive Disbursements]]</f>
        <v>0</v>
      </c>
      <c r="G139" s="15">
        <f>Table3[[#This Row],[Incentive Disbursements]]/'1.) CLM Reference'!$B$5</f>
        <v>0</v>
      </c>
      <c r="H139" s="34">
        <v>27.815999999999999</v>
      </c>
      <c r="I139" s="35">
        <f>Table3[[#This Row],[CLM $ Collected ]]/'1.) CLM Reference'!$B$4</f>
        <v>8.8221745175335331E-7</v>
      </c>
      <c r="J139" s="36">
        <v>0</v>
      </c>
      <c r="K139" s="35">
        <f>Table3[[#This Row],[Incentive Disbursements]]/'1.) CLM Reference'!$B$5</f>
        <v>0</v>
      </c>
      <c r="L139" s="34">
        <v>0</v>
      </c>
      <c r="M139" s="55">
        <f>Table3[[#This Row],[CLM $ Collected ]]/'1.) CLM Reference'!$B$4</f>
        <v>8.8221745175335331E-7</v>
      </c>
      <c r="N139" s="36">
        <v>0</v>
      </c>
      <c r="O139" s="37">
        <f>Table3[[#This Row],[Incentive Disbursements]]/'1.) CLM Reference'!$B$5</f>
        <v>0</v>
      </c>
    </row>
    <row r="140" spans="1:15" s="33" customFormat="1" ht="15" thickBot="1" x14ac:dyDescent="0.35">
      <c r="A140" s="75" t="s">
        <v>140</v>
      </c>
      <c r="B140" s="75" t="s">
        <v>135</v>
      </c>
      <c r="C140" s="123" t="s">
        <v>60</v>
      </c>
      <c r="D140" s="13">
        <f>Table3[[#This Row],[Residential CLM $ Collected]]+Table3[[#This Row],[Column1]]</f>
        <v>143345.736</v>
      </c>
      <c r="E140" s="32">
        <f>Table3[[#This Row],[CLM $ Collected ]]/'1.) CLM Reference'!$B$4</f>
        <v>4.5463801385400102E-3</v>
      </c>
      <c r="F140" s="10">
        <f>Table3[[#This Row],[Residential Incentive Disbursements]]+Table3[[#This Row],[C&amp;I Incentive Disbursements]]</f>
        <v>98944.97</v>
      </c>
      <c r="G140" s="15">
        <f>Table3[[#This Row],[Incentive Disbursements]]/'1.) CLM Reference'!$B$5</f>
        <v>3.7496683440318875E-3</v>
      </c>
      <c r="H140" s="34">
        <v>134129.766</v>
      </c>
      <c r="I140" s="35">
        <f>Table3[[#This Row],[CLM $ Collected ]]/'1.) CLM Reference'!$B$4</f>
        <v>4.5463801385400102E-3</v>
      </c>
      <c r="J140" s="36">
        <v>95387.97</v>
      </c>
      <c r="K140" s="35">
        <f>Table3[[#This Row],[Incentive Disbursements]]/'1.) CLM Reference'!$B$5</f>
        <v>3.7496683440318875E-3</v>
      </c>
      <c r="L140" s="34">
        <v>9215.9699999999993</v>
      </c>
      <c r="M140" s="55">
        <f>Table3[[#This Row],[CLM $ Collected ]]/'1.) CLM Reference'!$B$4</f>
        <v>4.5463801385400102E-3</v>
      </c>
      <c r="N140" s="36">
        <v>3557</v>
      </c>
      <c r="O140" s="37">
        <f>Table3[[#This Row],[Incentive Disbursements]]/'1.) CLM Reference'!$B$5</f>
        <v>3.7496683440318875E-3</v>
      </c>
    </row>
    <row r="141" spans="1:15" s="33" customFormat="1" ht="15" thickBot="1" x14ac:dyDescent="0.35">
      <c r="A141" s="75" t="s">
        <v>140</v>
      </c>
      <c r="B141" s="75" t="s">
        <v>124</v>
      </c>
      <c r="C141" s="123" t="s">
        <v>60</v>
      </c>
      <c r="D141" s="13">
        <f>Table3[[#This Row],[Residential CLM $ Collected]]+Table3[[#This Row],[Column1]]</f>
        <v>70.212000000000003</v>
      </c>
      <c r="E141" s="32">
        <f>Table3[[#This Row],[CLM $ Collected ]]/'1.) CLM Reference'!$B$4</f>
        <v>2.226856906906329E-6</v>
      </c>
      <c r="F141" s="10">
        <f>Table3[[#This Row],[Residential Incentive Disbursements]]+Table3[[#This Row],[C&amp;I Incentive Disbursements]]</f>
        <v>0</v>
      </c>
      <c r="G141" s="15">
        <f>Table3[[#This Row],[Incentive Disbursements]]/'1.) CLM Reference'!$B$5</f>
        <v>0</v>
      </c>
      <c r="H141" s="34">
        <v>70.212000000000003</v>
      </c>
      <c r="I141" s="35">
        <f>Table3[[#This Row],[CLM $ Collected ]]/'1.) CLM Reference'!$B$4</f>
        <v>2.226856906906329E-6</v>
      </c>
      <c r="J141" s="36">
        <v>0</v>
      </c>
      <c r="K141" s="35">
        <f>Table3[[#This Row],[Incentive Disbursements]]/'1.) CLM Reference'!$B$5</f>
        <v>0</v>
      </c>
      <c r="L141" s="34">
        <v>0</v>
      </c>
      <c r="M141" s="55">
        <f>Table3[[#This Row],[CLM $ Collected ]]/'1.) CLM Reference'!$B$4</f>
        <v>2.226856906906329E-6</v>
      </c>
      <c r="N141" s="36">
        <v>0</v>
      </c>
      <c r="O141" s="37">
        <f>Table3[[#This Row],[Incentive Disbursements]]/'1.) CLM Reference'!$B$5</f>
        <v>0</v>
      </c>
    </row>
    <row r="142" spans="1:15" s="33" customFormat="1" ht="15" thickBot="1" x14ac:dyDescent="0.35">
      <c r="A142" s="75" t="s">
        <v>141</v>
      </c>
      <c r="B142" s="75" t="s">
        <v>59</v>
      </c>
      <c r="C142" s="123" t="s">
        <v>60</v>
      </c>
      <c r="D142" s="13">
        <f>Table3[[#This Row],[Residential CLM $ Collected]]+Table3[[#This Row],[Column1]]</f>
        <v>792.18</v>
      </c>
      <c r="E142" s="32">
        <f>Table3[[#This Row],[CLM $ Collected ]]/'1.) CLM Reference'!$B$4</f>
        <v>2.5124928851379474E-5</v>
      </c>
      <c r="F142" s="10">
        <f>Table3[[#This Row],[Residential Incentive Disbursements]]+Table3[[#This Row],[C&amp;I Incentive Disbursements]]</f>
        <v>0</v>
      </c>
      <c r="G142" s="15">
        <f>Table3[[#This Row],[Incentive Disbursements]]/'1.) CLM Reference'!$B$5</f>
        <v>0</v>
      </c>
      <c r="H142" s="34">
        <v>792.18</v>
      </c>
      <c r="I142" s="35">
        <f>Table3[[#This Row],[CLM $ Collected ]]/'1.) CLM Reference'!$B$4</f>
        <v>2.5124928851379474E-5</v>
      </c>
      <c r="J142" s="36">
        <v>0</v>
      </c>
      <c r="K142" s="35">
        <f>Table3[[#This Row],[Incentive Disbursements]]/'1.) CLM Reference'!$B$5</f>
        <v>0</v>
      </c>
      <c r="L142" s="34">
        <v>0</v>
      </c>
      <c r="M142" s="55">
        <f>Table3[[#This Row],[CLM $ Collected ]]/'1.) CLM Reference'!$B$4</f>
        <v>2.5124928851379474E-5</v>
      </c>
      <c r="N142" s="36">
        <v>0</v>
      </c>
      <c r="O142" s="37">
        <f>Table3[[#This Row],[Incentive Disbursements]]/'1.) CLM Reference'!$B$5</f>
        <v>0</v>
      </c>
    </row>
    <row r="143" spans="1:15" s="33" customFormat="1" ht="15" thickBot="1" x14ac:dyDescent="0.35">
      <c r="A143" s="75" t="s">
        <v>141</v>
      </c>
      <c r="B143" s="75" t="s">
        <v>135</v>
      </c>
      <c r="C143" s="123" t="s">
        <v>60</v>
      </c>
      <c r="D143" s="13">
        <f>Table3[[#This Row],[Residential CLM $ Collected]]+Table3[[#This Row],[Column1]]</f>
        <v>187919.28600000002</v>
      </c>
      <c r="E143" s="32">
        <f>Table3[[#This Row],[CLM $ Collected ]]/'1.) CLM Reference'!$B$4</f>
        <v>5.9600831762377637E-3</v>
      </c>
      <c r="F143" s="10">
        <f>Table3[[#This Row],[Residential Incentive Disbursements]]+Table3[[#This Row],[C&amp;I Incentive Disbursements]]</f>
        <v>113154.56</v>
      </c>
      <c r="G143" s="15">
        <f>Table3[[#This Row],[Incentive Disbursements]]/'1.) CLM Reference'!$B$5</f>
        <v>4.2881621128881726E-3</v>
      </c>
      <c r="H143" s="34">
        <v>173945.95800000001</v>
      </c>
      <c r="I143" s="35">
        <f>Table3[[#This Row],[CLM $ Collected ]]/'1.) CLM Reference'!$B$4</f>
        <v>5.9600831762377637E-3</v>
      </c>
      <c r="J143" s="36">
        <v>103622.3</v>
      </c>
      <c r="K143" s="35">
        <f>Table3[[#This Row],[Incentive Disbursements]]/'1.) CLM Reference'!$B$5</f>
        <v>4.2881621128881726E-3</v>
      </c>
      <c r="L143" s="34">
        <v>13973.328</v>
      </c>
      <c r="M143" s="55">
        <f>Table3[[#This Row],[CLM $ Collected ]]/'1.) CLM Reference'!$B$4</f>
        <v>5.9600831762377637E-3</v>
      </c>
      <c r="N143" s="36">
        <v>9532.26</v>
      </c>
      <c r="O143" s="37">
        <f>Table3[[#This Row],[Incentive Disbursements]]/'1.) CLM Reference'!$B$5</f>
        <v>4.2881621128881726E-3</v>
      </c>
    </row>
    <row r="144" spans="1:15" s="33" customFormat="1" ht="15" thickBot="1" x14ac:dyDescent="0.35">
      <c r="A144" s="75" t="s">
        <v>255</v>
      </c>
      <c r="B144" s="75" t="s">
        <v>132</v>
      </c>
      <c r="C144" s="123" t="s">
        <v>60</v>
      </c>
      <c r="D144" s="13">
        <f>Table3[[#This Row],[Residential CLM $ Collected]]+Table3[[#This Row],[Column1]]</f>
        <v>1710.114</v>
      </c>
      <c r="E144" s="32">
        <f>Table3[[#This Row],[CLM $ Collected ]]/'1.) CLM Reference'!$B$4</f>
        <v>5.423829505636088E-5</v>
      </c>
      <c r="F144" s="10">
        <f>Table3[[#This Row],[Residential Incentive Disbursements]]+Table3[[#This Row],[C&amp;I Incentive Disbursements]]</f>
        <v>0</v>
      </c>
      <c r="G144" s="15">
        <f>Table3[[#This Row],[Incentive Disbursements]]/'1.) CLM Reference'!$B$5</f>
        <v>0</v>
      </c>
      <c r="H144" s="34">
        <v>1669.9380000000001</v>
      </c>
      <c r="I144" s="35">
        <f>Table3[[#This Row],[CLM $ Collected ]]/'1.) CLM Reference'!$B$4</f>
        <v>5.423829505636088E-5</v>
      </c>
      <c r="J144" s="36">
        <v>0</v>
      </c>
      <c r="K144" s="35">
        <f>Table3[[#This Row],[Incentive Disbursements]]/'1.) CLM Reference'!$B$5</f>
        <v>0</v>
      </c>
      <c r="L144" s="34">
        <v>40.176000000000002</v>
      </c>
      <c r="M144" s="55">
        <f>Table3[[#This Row],[CLM $ Collected ]]/'1.) CLM Reference'!$B$4</f>
        <v>5.423829505636088E-5</v>
      </c>
      <c r="N144" s="36">
        <v>0</v>
      </c>
      <c r="O144" s="37">
        <f>Table3[[#This Row],[Incentive Disbursements]]/'1.) CLM Reference'!$B$5</f>
        <v>0</v>
      </c>
    </row>
    <row r="145" spans="1:15" s="33" customFormat="1" ht="15" thickBot="1" x14ac:dyDescent="0.35">
      <c r="A145" s="75" t="s">
        <v>142</v>
      </c>
      <c r="B145" s="75" t="s">
        <v>73</v>
      </c>
      <c r="C145" s="123" t="s">
        <v>60</v>
      </c>
      <c r="D145" s="13">
        <f>Table3[[#This Row],[Residential CLM $ Collected]]+Table3[[#This Row],[Column1]]</f>
        <v>123860.352</v>
      </c>
      <c r="E145" s="32">
        <f>Table3[[#This Row],[CLM $ Collected ]]/'1.) CLM Reference'!$B$4</f>
        <v>3.9283780599192325E-3</v>
      </c>
      <c r="F145" s="10">
        <f>Table3[[#This Row],[Residential Incentive Disbursements]]+Table3[[#This Row],[C&amp;I Incentive Disbursements]]</f>
        <v>225541.53000000003</v>
      </c>
      <c r="G145" s="15">
        <f>Table3[[#This Row],[Incentive Disbursements]]/'1.) CLM Reference'!$B$5</f>
        <v>8.5472352491038038E-3</v>
      </c>
      <c r="H145" s="34">
        <v>55128.923999999999</v>
      </c>
      <c r="I145" s="35">
        <f>Table3[[#This Row],[CLM $ Collected ]]/'1.) CLM Reference'!$B$4</f>
        <v>3.9283780599192325E-3</v>
      </c>
      <c r="J145" s="36">
        <v>42152.61</v>
      </c>
      <c r="K145" s="35">
        <f>Table3[[#This Row],[Incentive Disbursements]]/'1.) CLM Reference'!$B$5</f>
        <v>8.5472352491038038E-3</v>
      </c>
      <c r="L145" s="34">
        <v>68731.428</v>
      </c>
      <c r="M145" s="55">
        <f>Table3[[#This Row],[CLM $ Collected ]]/'1.) CLM Reference'!$B$4</f>
        <v>3.9283780599192325E-3</v>
      </c>
      <c r="N145" s="36">
        <v>183388.92</v>
      </c>
      <c r="O145" s="37">
        <f>Table3[[#This Row],[Incentive Disbursements]]/'1.) CLM Reference'!$B$5</f>
        <v>8.5472352491038038E-3</v>
      </c>
    </row>
    <row r="146" spans="1:15" s="33" customFormat="1" ht="15" thickBot="1" x14ac:dyDescent="0.35">
      <c r="A146" s="75" t="s">
        <v>143</v>
      </c>
      <c r="B146" s="75" t="s">
        <v>147</v>
      </c>
      <c r="C146" s="123" t="s">
        <v>60</v>
      </c>
      <c r="D146" s="13">
        <f>Table3[[#This Row],[Residential CLM $ Collected]]+Table3[[#This Row],[Column1]]</f>
        <v>596.11199999999997</v>
      </c>
      <c r="E146" s="32">
        <f>Table3[[#This Row],[CLM $ Collected ]]/'1.) CLM Reference'!$B$4</f>
        <v>1.8906399539818627E-5</v>
      </c>
      <c r="F146" s="10">
        <f>Table3[[#This Row],[Residential Incentive Disbursements]]+Table3[[#This Row],[C&amp;I Incentive Disbursements]]</f>
        <v>0</v>
      </c>
      <c r="G146" s="15">
        <f>Table3[[#This Row],[Incentive Disbursements]]/'1.) CLM Reference'!$B$5</f>
        <v>0</v>
      </c>
      <c r="H146" s="34">
        <v>190.27199999999999</v>
      </c>
      <c r="I146" s="35">
        <f>Table3[[#This Row],[CLM $ Collected ]]/'1.) CLM Reference'!$B$4</f>
        <v>1.8906399539818627E-5</v>
      </c>
      <c r="J146" s="36">
        <v>0</v>
      </c>
      <c r="K146" s="35">
        <f>Table3[[#This Row],[Incentive Disbursements]]/'1.) CLM Reference'!$B$5</f>
        <v>0</v>
      </c>
      <c r="L146" s="34">
        <v>405.84</v>
      </c>
      <c r="M146" s="55">
        <f>Table3[[#This Row],[CLM $ Collected ]]/'1.) CLM Reference'!$B$4</f>
        <v>1.8906399539818627E-5</v>
      </c>
      <c r="N146" s="36">
        <v>0</v>
      </c>
      <c r="O146" s="37">
        <f>Table3[[#This Row],[Incentive Disbursements]]/'1.) CLM Reference'!$B$5</f>
        <v>0</v>
      </c>
    </row>
    <row r="147" spans="1:15" s="33" customFormat="1" ht="15" thickBot="1" x14ac:dyDescent="0.35">
      <c r="A147" s="75" t="s">
        <v>143</v>
      </c>
      <c r="B147" s="75" t="s">
        <v>144</v>
      </c>
      <c r="C147" s="123" t="s">
        <v>60</v>
      </c>
      <c r="D147" s="13">
        <f>Table3[[#This Row],[Residential CLM $ Collected]]+Table3[[#This Row],[Column1]]</f>
        <v>164340.81</v>
      </c>
      <c r="E147" s="32">
        <f>Table3[[#This Row],[CLM $ Collected ]]/'1.) CLM Reference'!$B$4</f>
        <v>5.2122638271959306E-3</v>
      </c>
      <c r="F147" s="10">
        <f>Table3[[#This Row],[Residential Incentive Disbursements]]+Table3[[#This Row],[C&amp;I Incentive Disbursements]]</f>
        <v>150203.24</v>
      </c>
      <c r="G147" s="15">
        <f>Table3[[#This Row],[Incentive Disbursements]]/'1.) CLM Reference'!$B$5</f>
        <v>5.6921775225059357E-3</v>
      </c>
      <c r="H147" s="34">
        <v>130344.03599999999</v>
      </c>
      <c r="I147" s="35">
        <f>Table3[[#This Row],[CLM $ Collected ]]/'1.) CLM Reference'!$B$4</f>
        <v>5.2122638271959306E-3</v>
      </c>
      <c r="J147" s="36">
        <v>137033.24</v>
      </c>
      <c r="K147" s="35">
        <f>Table3[[#This Row],[Incentive Disbursements]]/'1.) CLM Reference'!$B$5</f>
        <v>5.6921775225059357E-3</v>
      </c>
      <c r="L147" s="34">
        <v>33996.773999999998</v>
      </c>
      <c r="M147" s="55">
        <f>Table3[[#This Row],[CLM $ Collected ]]/'1.) CLM Reference'!$B$4</f>
        <v>5.2122638271959306E-3</v>
      </c>
      <c r="N147" s="36">
        <v>13170</v>
      </c>
      <c r="O147" s="37">
        <f>Table3[[#This Row],[Incentive Disbursements]]/'1.) CLM Reference'!$B$5</f>
        <v>5.6921775225059357E-3</v>
      </c>
    </row>
    <row r="148" spans="1:15" s="33" customFormat="1" ht="15" thickBot="1" x14ac:dyDescent="0.35">
      <c r="A148" s="75" t="s">
        <v>143</v>
      </c>
      <c r="B148" s="75" t="s">
        <v>205</v>
      </c>
      <c r="C148" s="123" t="s">
        <v>60</v>
      </c>
      <c r="D148" s="13">
        <f>Table3[[#This Row],[Residential CLM $ Collected]]+Table3[[#This Row],[Column1]]</f>
        <v>127.608</v>
      </c>
      <c r="E148" s="32">
        <f>Table3[[#This Row],[CLM $ Collected ]]/'1.) CLM Reference'!$B$4</f>
        <v>4.0472391639107678E-6</v>
      </c>
      <c r="F148" s="10">
        <f>Table3[[#This Row],[Residential Incentive Disbursements]]+Table3[[#This Row],[C&amp;I Incentive Disbursements]]</f>
        <v>0</v>
      </c>
      <c r="G148" s="15">
        <f>Table3[[#This Row],[Incentive Disbursements]]/'1.) CLM Reference'!$B$5</f>
        <v>0</v>
      </c>
      <c r="H148" s="34">
        <v>115.038</v>
      </c>
      <c r="I148" s="35">
        <f>Table3[[#This Row],[CLM $ Collected ]]/'1.) CLM Reference'!$B$4</f>
        <v>4.0472391639107678E-6</v>
      </c>
      <c r="J148" s="36">
        <v>0</v>
      </c>
      <c r="K148" s="35">
        <f>Table3[[#This Row],[Incentive Disbursements]]/'1.) CLM Reference'!$B$5</f>
        <v>0</v>
      </c>
      <c r="L148" s="34">
        <v>12.57</v>
      </c>
      <c r="M148" s="55">
        <f>Table3[[#This Row],[CLM $ Collected ]]/'1.) CLM Reference'!$B$4</f>
        <v>4.0472391639107678E-6</v>
      </c>
      <c r="N148" s="36">
        <v>0</v>
      </c>
      <c r="O148" s="37">
        <f>Table3[[#This Row],[Incentive Disbursements]]/'1.) CLM Reference'!$B$5</f>
        <v>0</v>
      </c>
    </row>
    <row r="149" spans="1:15" s="33" customFormat="1" ht="15" thickBot="1" x14ac:dyDescent="0.35">
      <c r="A149" s="75" t="s">
        <v>145</v>
      </c>
      <c r="B149" s="75" t="s">
        <v>147</v>
      </c>
      <c r="C149" s="123" t="s">
        <v>60</v>
      </c>
      <c r="D149" s="13">
        <f>Table3[[#This Row],[Residential CLM $ Collected]]+Table3[[#This Row],[Column1]]</f>
        <v>68.238</v>
      </c>
      <c r="E149" s="32">
        <f>Table3[[#This Row],[CLM $ Collected ]]/'1.) CLM Reference'!$B$4</f>
        <v>2.1642491541826764E-6</v>
      </c>
      <c r="F149" s="10">
        <f>Table3[[#This Row],[Residential Incentive Disbursements]]+Table3[[#This Row],[C&amp;I Incentive Disbursements]]</f>
        <v>0</v>
      </c>
      <c r="G149" s="15">
        <f>Table3[[#This Row],[Incentive Disbursements]]/'1.) CLM Reference'!$B$5</f>
        <v>0</v>
      </c>
      <c r="H149" s="34">
        <v>68.238</v>
      </c>
      <c r="I149" s="35">
        <f>Table3[[#This Row],[CLM $ Collected ]]/'1.) CLM Reference'!$B$4</f>
        <v>2.1642491541826764E-6</v>
      </c>
      <c r="J149" s="36">
        <v>0</v>
      </c>
      <c r="K149" s="35">
        <f>Table3[[#This Row],[Incentive Disbursements]]/'1.) CLM Reference'!$B$5</f>
        <v>0</v>
      </c>
      <c r="L149" s="34">
        <v>0</v>
      </c>
      <c r="M149" s="55">
        <f>Table3[[#This Row],[CLM $ Collected ]]/'1.) CLM Reference'!$B$4</f>
        <v>2.1642491541826764E-6</v>
      </c>
      <c r="N149" s="36">
        <v>0</v>
      </c>
      <c r="O149" s="37">
        <f>Table3[[#This Row],[Incentive Disbursements]]/'1.) CLM Reference'!$B$5</f>
        <v>0</v>
      </c>
    </row>
    <row r="150" spans="1:15" s="33" customFormat="1" ht="15" thickBot="1" x14ac:dyDescent="0.35">
      <c r="A150" s="75" t="s">
        <v>145</v>
      </c>
      <c r="B150" s="75" t="s">
        <v>144</v>
      </c>
      <c r="C150" s="123" t="s">
        <v>60</v>
      </c>
      <c r="D150" s="13">
        <f>Table3[[#This Row],[Residential CLM $ Collected]]+Table3[[#This Row],[Column1]]</f>
        <v>177346.71600000001</v>
      </c>
      <c r="E150" s="32">
        <f>Table3[[#This Row],[CLM $ Collected ]]/'1.) CLM Reference'!$B$4</f>
        <v>5.6247615712663812E-3</v>
      </c>
      <c r="F150" s="10">
        <f>Table3[[#This Row],[Residential Incentive Disbursements]]+Table3[[#This Row],[C&amp;I Incentive Disbursements]]</f>
        <v>81174.760000000009</v>
      </c>
      <c r="G150" s="15">
        <f>Table3[[#This Row],[Incentive Disbursements]]/'1.) CLM Reference'!$B$5</f>
        <v>3.0762395289663127E-3</v>
      </c>
      <c r="H150" s="34">
        <v>115406.004</v>
      </c>
      <c r="I150" s="35">
        <f>Table3[[#This Row],[CLM $ Collected ]]/'1.) CLM Reference'!$B$4</f>
        <v>5.6247615712663812E-3</v>
      </c>
      <c r="J150" s="36">
        <v>43986.76</v>
      </c>
      <c r="K150" s="35">
        <f>Table3[[#This Row],[Incentive Disbursements]]/'1.) CLM Reference'!$B$5</f>
        <v>3.0762395289663127E-3</v>
      </c>
      <c r="L150" s="34">
        <v>61940.712</v>
      </c>
      <c r="M150" s="55">
        <f>Table3[[#This Row],[CLM $ Collected ]]/'1.) CLM Reference'!$B$4</f>
        <v>5.6247615712663812E-3</v>
      </c>
      <c r="N150" s="36">
        <v>37188</v>
      </c>
      <c r="O150" s="37">
        <f>Table3[[#This Row],[Incentive Disbursements]]/'1.) CLM Reference'!$B$5</f>
        <v>3.0762395289663127E-3</v>
      </c>
    </row>
    <row r="151" spans="1:15" s="33" customFormat="1" ht="15" thickBot="1" x14ac:dyDescent="0.35">
      <c r="A151" s="75" t="s">
        <v>145</v>
      </c>
      <c r="B151" s="75" t="s">
        <v>135</v>
      </c>
      <c r="C151" s="123" t="s">
        <v>60</v>
      </c>
      <c r="D151" s="13">
        <f>Table3[[#This Row],[Residential CLM $ Collected]]+Table3[[#This Row],[Column1]]</f>
        <v>4.5359999999999996</v>
      </c>
      <c r="E151" s="32">
        <f>Table3[[#This Row],[CLM $ Collected ]]/'1.) CLM Reference'!$B$4</f>
        <v>1.4386462327988246E-7</v>
      </c>
      <c r="F151" s="10">
        <f>Table3[[#This Row],[Residential Incentive Disbursements]]+Table3[[#This Row],[C&amp;I Incentive Disbursements]]</f>
        <v>0</v>
      </c>
      <c r="G151" s="15">
        <f>Table3[[#This Row],[Incentive Disbursements]]/'1.) CLM Reference'!$B$5</f>
        <v>0</v>
      </c>
      <c r="H151" s="34">
        <v>0</v>
      </c>
      <c r="I151" s="35">
        <f>Table3[[#This Row],[CLM $ Collected ]]/'1.) CLM Reference'!$B$4</f>
        <v>1.4386462327988246E-7</v>
      </c>
      <c r="J151" s="36">
        <v>0</v>
      </c>
      <c r="K151" s="35">
        <f>Table3[[#This Row],[Incentive Disbursements]]/'1.) CLM Reference'!$B$5</f>
        <v>0</v>
      </c>
      <c r="L151" s="34">
        <v>4.5359999999999996</v>
      </c>
      <c r="M151" s="55">
        <f>Table3[[#This Row],[CLM $ Collected ]]/'1.) CLM Reference'!$B$4</f>
        <v>1.4386462327988246E-7</v>
      </c>
      <c r="N151" s="36">
        <v>0</v>
      </c>
      <c r="O151" s="37">
        <f>Table3[[#This Row],[Incentive Disbursements]]/'1.) CLM Reference'!$B$5</f>
        <v>0</v>
      </c>
    </row>
    <row r="152" spans="1:15" s="33" customFormat="1" ht="15" thickBot="1" x14ac:dyDescent="0.35">
      <c r="A152" s="75" t="s">
        <v>146</v>
      </c>
      <c r="B152" s="75" t="s">
        <v>147</v>
      </c>
      <c r="C152" s="123" t="s">
        <v>60</v>
      </c>
      <c r="D152" s="13">
        <f>Table3[[#This Row],[Residential CLM $ Collected]]+Table3[[#This Row],[Column1]]</f>
        <v>89885.843999999997</v>
      </c>
      <c r="E152" s="32">
        <f>Table3[[#This Row],[CLM $ Collected ]]/'1.) CLM Reference'!$B$4</f>
        <v>2.8508362180895688E-3</v>
      </c>
      <c r="F152" s="10">
        <f>Table3[[#This Row],[Residential Incentive Disbursements]]+Table3[[#This Row],[C&amp;I Incentive Disbursements]]</f>
        <v>100272.07</v>
      </c>
      <c r="G152" s="15">
        <f>Table3[[#This Row],[Incentive Disbursements]]/'1.) CLM Reference'!$B$5</f>
        <v>3.7999607930504151E-3</v>
      </c>
      <c r="H152" s="34">
        <v>84751.932000000001</v>
      </c>
      <c r="I152" s="35">
        <f>Table3[[#This Row],[CLM $ Collected ]]/'1.) CLM Reference'!$B$4</f>
        <v>2.8508362180895688E-3</v>
      </c>
      <c r="J152" s="36">
        <v>85690.07</v>
      </c>
      <c r="K152" s="35">
        <f>Table3[[#This Row],[Incentive Disbursements]]/'1.) CLM Reference'!$B$5</f>
        <v>3.7999607930504151E-3</v>
      </c>
      <c r="L152" s="34">
        <v>5133.9120000000003</v>
      </c>
      <c r="M152" s="55">
        <f>Table3[[#This Row],[CLM $ Collected ]]/'1.) CLM Reference'!$B$4</f>
        <v>2.8508362180895688E-3</v>
      </c>
      <c r="N152" s="36">
        <v>14582</v>
      </c>
      <c r="O152" s="37">
        <f>Table3[[#This Row],[Incentive Disbursements]]/'1.) CLM Reference'!$B$5</f>
        <v>3.7999607930504151E-3</v>
      </c>
    </row>
    <row r="153" spans="1:15" s="33" customFormat="1" ht="15" thickBot="1" x14ac:dyDescent="0.35">
      <c r="A153" s="75" t="s">
        <v>146</v>
      </c>
      <c r="B153" s="75" t="s">
        <v>144</v>
      </c>
      <c r="C153" s="123" t="s">
        <v>60</v>
      </c>
      <c r="D153" s="13">
        <f>Table3[[#This Row],[Residential CLM $ Collected]]+Table3[[#This Row],[Column1]]</f>
        <v>777.58799999999997</v>
      </c>
      <c r="E153" s="32">
        <f>Table3[[#This Row],[CLM $ Collected ]]/'1.) CLM Reference'!$B$4</f>
        <v>2.4662126253738369E-5</v>
      </c>
      <c r="F153" s="10">
        <f>Table3[[#This Row],[Residential Incentive Disbursements]]+Table3[[#This Row],[C&amp;I Incentive Disbursements]]</f>
        <v>750</v>
      </c>
      <c r="G153" s="15">
        <f>Table3[[#This Row],[Incentive Disbursements]]/'1.) CLM Reference'!$B$5</f>
        <v>2.8422377186267435E-5</v>
      </c>
      <c r="H153" s="34">
        <v>754.57799999999997</v>
      </c>
      <c r="I153" s="35">
        <f>Table3[[#This Row],[CLM $ Collected ]]/'1.) CLM Reference'!$B$4</f>
        <v>2.4662126253738369E-5</v>
      </c>
      <c r="J153" s="36">
        <v>750</v>
      </c>
      <c r="K153" s="35">
        <f>Table3[[#This Row],[Incentive Disbursements]]/'1.) CLM Reference'!$B$5</f>
        <v>2.8422377186267435E-5</v>
      </c>
      <c r="L153" s="34">
        <v>23.01</v>
      </c>
      <c r="M153" s="55">
        <f>Table3[[#This Row],[CLM $ Collected ]]/'1.) CLM Reference'!$B$4</f>
        <v>2.4662126253738369E-5</v>
      </c>
      <c r="N153" s="36">
        <v>0</v>
      </c>
      <c r="O153" s="37">
        <f>Table3[[#This Row],[Incentive Disbursements]]/'1.) CLM Reference'!$B$5</f>
        <v>2.8422377186267435E-5</v>
      </c>
    </row>
    <row r="154" spans="1:15" s="33" customFormat="1" ht="15" thickBot="1" x14ac:dyDescent="0.35">
      <c r="A154" s="75" t="s">
        <v>148</v>
      </c>
      <c r="B154" s="75" t="s">
        <v>147</v>
      </c>
      <c r="C154" s="123" t="s">
        <v>60</v>
      </c>
      <c r="D154" s="13">
        <f>Table3[[#This Row],[Residential CLM $ Collected]]+Table3[[#This Row],[Column1]]</f>
        <v>144071.58600000001</v>
      </c>
      <c r="E154" s="32">
        <f>Table3[[#This Row],[CLM $ Collected ]]/'1.) CLM Reference'!$B$4</f>
        <v>4.5694013327216027E-3</v>
      </c>
      <c r="F154" s="10">
        <f>Table3[[#This Row],[Residential Incentive Disbursements]]+Table3[[#This Row],[C&amp;I Incentive Disbursements]]</f>
        <v>131087.26</v>
      </c>
      <c r="G154" s="15">
        <f>Table3[[#This Row],[Incentive Disbursements]]/'1.) CLM Reference'!$B$5</f>
        <v>4.96774873071241E-3</v>
      </c>
      <c r="H154" s="34">
        <v>102067.50599999999</v>
      </c>
      <c r="I154" s="35">
        <f>Table3[[#This Row],[CLM $ Collected ]]/'1.) CLM Reference'!$B$4</f>
        <v>4.5694013327216027E-3</v>
      </c>
      <c r="J154" s="36">
        <v>23117.22</v>
      </c>
      <c r="K154" s="35">
        <f>Table3[[#This Row],[Incentive Disbursements]]/'1.) CLM Reference'!$B$5</f>
        <v>4.96774873071241E-3</v>
      </c>
      <c r="L154" s="34">
        <v>42004.08</v>
      </c>
      <c r="M154" s="55">
        <f>Table3[[#This Row],[CLM $ Collected ]]/'1.) CLM Reference'!$B$4</f>
        <v>4.5694013327216027E-3</v>
      </c>
      <c r="N154" s="36">
        <v>107970.04</v>
      </c>
      <c r="O154" s="37">
        <f>Table3[[#This Row],[Incentive Disbursements]]/'1.) CLM Reference'!$B$5</f>
        <v>4.96774873071241E-3</v>
      </c>
    </row>
    <row r="155" spans="1:15" s="33" customFormat="1" ht="15" thickBot="1" x14ac:dyDescent="0.35">
      <c r="A155" s="75" t="s">
        <v>149</v>
      </c>
      <c r="B155" s="75" t="s">
        <v>147</v>
      </c>
      <c r="C155" s="123" t="s">
        <v>76</v>
      </c>
      <c r="D155" s="13">
        <f>Table3[[#This Row],[Residential CLM $ Collected]]+Table3[[#This Row],[Column1]]</f>
        <v>125397.414</v>
      </c>
      <c r="E155" s="32">
        <f>Table3[[#This Row],[CLM $ Collected ]]/'1.) CLM Reference'!$B$4</f>
        <v>3.9771278054191936E-3</v>
      </c>
      <c r="F155" s="10">
        <f>Table3[[#This Row],[Residential Incentive Disbursements]]+Table3[[#This Row],[C&amp;I Incentive Disbursements]]</f>
        <v>90011.28</v>
      </c>
      <c r="G155" s="15">
        <f>Table3[[#This Row],[Incentive Disbursements]]/'1.) CLM Reference'!$B$5</f>
        <v>3.4111127349049737E-3</v>
      </c>
      <c r="H155" s="34">
        <v>86362.728000000003</v>
      </c>
      <c r="I155" s="35">
        <f>Table3[[#This Row],[CLM $ Collected ]]/'1.) CLM Reference'!$B$4</f>
        <v>3.9771278054191936E-3</v>
      </c>
      <c r="J155" s="36">
        <v>39702.25</v>
      </c>
      <c r="K155" s="35">
        <f>Table3[[#This Row],[Incentive Disbursements]]/'1.) CLM Reference'!$B$5</f>
        <v>3.4111127349049737E-3</v>
      </c>
      <c r="L155" s="34">
        <v>39034.686000000002</v>
      </c>
      <c r="M155" s="55">
        <f>Table3[[#This Row],[CLM $ Collected ]]/'1.) CLM Reference'!$B$4</f>
        <v>3.9771278054191936E-3</v>
      </c>
      <c r="N155" s="36">
        <v>50309.03</v>
      </c>
      <c r="O155" s="37">
        <f>Table3[[#This Row],[Incentive Disbursements]]/'1.) CLM Reference'!$B$5</f>
        <v>3.4111127349049737E-3</v>
      </c>
    </row>
    <row r="156" spans="1:15" s="33" customFormat="1" ht="15" thickBot="1" x14ac:dyDescent="0.35">
      <c r="A156" s="75" t="s">
        <v>150</v>
      </c>
      <c r="B156" s="75" t="s">
        <v>147</v>
      </c>
      <c r="C156" s="123" t="s">
        <v>60</v>
      </c>
      <c r="D156" s="13">
        <f>Table3[[#This Row],[Residential CLM $ Collected]]+Table3[[#This Row],[Column1]]</f>
        <v>67749.263999999996</v>
      </c>
      <c r="E156" s="32">
        <f>Table3[[#This Row],[CLM $ Collected ]]/'1.) CLM Reference'!$B$4</f>
        <v>2.1487483119156311E-3</v>
      </c>
      <c r="F156" s="10">
        <f>Table3[[#This Row],[Residential Incentive Disbursements]]+Table3[[#This Row],[C&amp;I Incentive Disbursements]]</f>
        <v>80239.509999999995</v>
      </c>
      <c r="G156" s="15">
        <f>Table3[[#This Row],[Incentive Disbursements]]/'1.) CLM Reference'!$B$5</f>
        <v>3.0407968246150365E-3</v>
      </c>
      <c r="H156" s="34">
        <v>61818.137999999999</v>
      </c>
      <c r="I156" s="35">
        <f>Table3[[#This Row],[CLM $ Collected ]]/'1.) CLM Reference'!$B$4</f>
        <v>2.1487483119156311E-3</v>
      </c>
      <c r="J156" s="36">
        <v>80239.509999999995</v>
      </c>
      <c r="K156" s="35">
        <f>Table3[[#This Row],[Incentive Disbursements]]/'1.) CLM Reference'!$B$5</f>
        <v>3.0407968246150365E-3</v>
      </c>
      <c r="L156" s="34">
        <v>5931.1260000000002</v>
      </c>
      <c r="M156" s="55">
        <f>Table3[[#This Row],[CLM $ Collected ]]/'1.) CLM Reference'!$B$4</f>
        <v>2.1487483119156311E-3</v>
      </c>
      <c r="N156" s="36">
        <v>0</v>
      </c>
      <c r="O156" s="37">
        <f>Table3[[#This Row],[Incentive Disbursements]]/'1.) CLM Reference'!$B$5</f>
        <v>3.0407968246150365E-3</v>
      </c>
    </row>
    <row r="157" spans="1:15" s="33" customFormat="1" ht="15" thickBot="1" x14ac:dyDescent="0.35">
      <c r="A157" s="75" t="s">
        <v>256</v>
      </c>
      <c r="B157" s="75" t="s">
        <v>210</v>
      </c>
      <c r="C157" s="123" t="s">
        <v>60</v>
      </c>
      <c r="D157" s="13">
        <f>Table3[[#This Row],[Residential CLM $ Collected]]+Table3[[#This Row],[Column1]]</f>
        <v>298.08600000000001</v>
      </c>
      <c r="E157" s="32">
        <f>Table3[[#This Row],[CLM $ Collected ]]/'1.) CLM Reference'!$B$4</f>
        <v>9.4541512555130173E-6</v>
      </c>
      <c r="F157" s="10">
        <f>Table3[[#This Row],[Residential Incentive Disbursements]]+Table3[[#This Row],[C&amp;I Incentive Disbursements]]</f>
        <v>186.94</v>
      </c>
      <c r="G157" s="15">
        <f>Table3[[#This Row],[Incentive Disbursements]]/'1.) CLM Reference'!$B$5</f>
        <v>7.0843722549344457E-6</v>
      </c>
      <c r="H157" s="34">
        <v>298.08600000000001</v>
      </c>
      <c r="I157" s="35">
        <f>Table3[[#This Row],[CLM $ Collected ]]/'1.) CLM Reference'!$B$4</f>
        <v>9.4541512555130173E-6</v>
      </c>
      <c r="J157" s="36">
        <v>186.94</v>
      </c>
      <c r="K157" s="35">
        <f>Table3[[#This Row],[Incentive Disbursements]]/'1.) CLM Reference'!$B$5</f>
        <v>7.0843722549344457E-6</v>
      </c>
      <c r="L157" s="34">
        <v>0</v>
      </c>
      <c r="M157" s="55">
        <f>Table3[[#This Row],[CLM $ Collected ]]/'1.) CLM Reference'!$B$4</f>
        <v>9.4541512555130173E-6</v>
      </c>
      <c r="N157" s="36">
        <v>0</v>
      </c>
      <c r="O157" s="37">
        <f>Table3[[#This Row],[Incentive Disbursements]]/'1.) CLM Reference'!$B$5</f>
        <v>7.0843722549344457E-6</v>
      </c>
    </row>
    <row r="158" spans="1:15" s="33" customFormat="1" ht="15" thickBot="1" x14ac:dyDescent="0.35">
      <c r="A158" s="75" t="s">
        <v>257</v>
      </c>
      <c r="B158" s="75" t="s">
        <v>147</v>
      </c>
      <c r="C158" s="123" t="s">
        <v>60</v>
      </c>
      <c r="D158" s="13">
        <f>Table3[[#This Row],[Residential CLM $ Collected]]+Table3[[#This Row],[Column1]]</f>
        <v>208.33799999999999</v>
      </c>
      <c r="E158" s="32">
        <f>Table3[[#This Row],[CLM $ Collected ]]/'1.) CLM Reference'!$B$4</f>
        <v>6.6076869234753426E-6</v>
      </c>
      <c r="F158" s="10">
        <f>Table3[[#This Row],[Residential Incentive Disbursements]]+Table3[[#This Row],[C&amp;I Incentive Disbursements]]</f>
        <v>0</v>
      </c>
      <c r="G158" s="15">
        <f>Table3[[#This Row],[Incentive Disbursements]]/'1.) CLM Reference'!$B$5</f>
        <v>0</v>
      </c>
      <c r="H158" s="34">
        <v>208.33799999999999</v>
      </c>
      <c r="I158" s="35">
        <f>Table3[[#This Row],[CLM $ Collected ]]/'1.) CLM Reference'!$B$4</f>
        <v>6.6076869234753426E-6</v>
      </c>
      <c r="J158" s="36">
        <v>0</v>
      </c>
      <c r="K158" s="35">
        <f>Table3[[#This Row],[Incentive Disbursements]]/'1.) CLM Reference'!$B$5</f>
        <v>0</v>
      </c>
      <c r="L158" s="34">
        <v>0</v>
      </c>
      <c r="M158" s="55">
        <f>Table3[[#This Row],[CLM $ Collected ]]/'1.) CLM Reference'!$B$4</f>
        <v>6.6076869234753426E-6</v>
      </c>
      <c r="N158" s="36">
        <v>0</v>
      </c>
      <c r="O158" s="37">
        <f>Table3[[#This Row],[Incentive Disbursements]]/'1.) CLM Reference'!$B$5</f>
        <v>0</v>
      </c>
    </row>
    <row r="159" spans="1:15" s="33" customFormat="1" ht="15" thickBot="1" x14ac:dyDescent="0.35">
      <c r="A159" s="75" t="s">
        <v>258</v>
      </c>
      <c r="B159" s="75" t="s">
        <v>147</v>
      </c>
      <c r="C159" s="123" t="s">
        <v>60</v>
      </c>
      <c r="D159" s="13">
        <f>Table3[[#This Row],[Residential CLM $ Collected]]+Table3[[#This Row],[Column1]]</f>
        <v>615.03600000000006</v>
      </c>
      <c r="E159" s="32">
        <f>Table3[[#This Row],[CLM $ Collected ]]/'1.) CLM Reference'!$B$4</f>
        <v>1.9506596658634435E-5</v>
      </c>
      <c r="F159" s="10">
        <f>Table3[[#This Row],[Residential Incentive Disbursements]]+Table3[[#This Row],[C&amp;I Incentive Disbursements]]</f>
        <v>0</v>
      </c>
      <c r="G159" s="15">
        <f>Table3[[#This Row],[Incentive Disbursements]]/'1.) CLM Reference'!$B$5</f>
        <v>0</v>
      </c>
      <c r="H159" s="34">
        <v>59.915999999999997</v>
      </c>
      <c r="I159" s="35">
        <f>Table3[[#This Row],[CLM $ Collected ]]/'1.) CLM Reference'!$B$4</f>
        <v>1.9506596658634435E-5</v>
      </c>
      <c r="J159" s="36">
        <v>0</v>
      </c>
      <c r="K159" s="35">
        <f>Table3[[#This Row],[Incentive Disbursements]]/'1.) CLM Reference'!$B$5</f>
        <v>0</v>
      </c>
      <c r="L159" s="34">
        <v>555.12</v>
      </c>
      <c r="M159" s="55">
        <f>Table3[[#This Row],[CLM $ Collected ]]/'1.) CLM Reference'!$B$4</f>
        <v>1.9506596658634435E-5</v>
      </c>
      <c r="N159" s="36">
        <v>0</v>
      </c>
      <c r="O159" s="37">
        <f>Table3[[#This Row],[Incentive Disbursements]]/'1.) CLM Reference'!$B$5</f>
        <v>0</v>
      </c>
    </row>
    <row r="160" spans="1:15" s="33" customFormat="1" ht="15" thickBot="1" x14ac:dyDescent="0.35">
      <c r="A160" s="75" t="s">
        <v>258</v>
      </c>
      <c r="B160" s="75" t="s">
        <v>144</v>
      </c>
      <c r="C160" s="123" t="s">
        <v>60</v>
      </c>
      <c r="D160" s="13">
        <f>Table3[[#This Row],[Residential CLM $ Collected]]+Table3[[#This Row],[Column1]]</f>
        <v>192.726</v>
      </c>
      <c r="E160" s="32">
        <f>Table3[[#This Row],[CLM $ Collected ]]/'1.) CLM Reference'!$B$4</f>
        <v>6.1125338153083393E-6</v>
      </c>
      <c r="F160" s="10">
        <f>Table3[[#This Row],[Residential Incentive Disbursements]]+Table3[[#This Row],[C&amp;I Incentive Disbursements]]</f>
        <v>0</v>
      </c>
      <c r="G160" s="15">
        <f>Table3[[#This Row],[Incentive Disbursements]]/'1.) CLM Reference'!$B$5</f>
        <v>0</v>
      </c>
      <c r="H160" s="34">
        <v>192.726</v>
      </c>
      <c r="I160" s="35">
        <f>Table3[[#This Row],[CLM $ Collected ]]/'1.) CLM Reference'!$B$4</f>
        <v>6.1125338153083393E-6</v>
      </c>
      <c r="J160" s="36">
        <v>0</v>
      </c>
      <c r="K160" s="35">
        <f>Table3[[#This Row],[Incentive Disbursements]]/'1.) CLM Reference'!$B$5</f>
        <v>0</v>
      </c>
      <c r="L160" s="34">
        <v>0</v>
      </c>
      <c r="M160" s="55">
        <f>Table3[[#This Row],[CLM $ Collected ]]/'1.) CLM Reference'!$B$4</f>
        <v>6.1125338153083393E-6</v>
      </c>
      <c r="N160" s="36">
        <v>0</v>
      </c>
      <c r="O160" s="37">
        <f>Table3[[#This Row],[Incentive Disbursements]]/'1.) CLM Reference'!$B$5</f>
        <v>0</v>
      </c>
    </row>
    <row r="161" spans="1:15" s="33" customFormat="1" ht="15" thickBot="1" x14ac:dyDescent="0.35">
      <c r="A161" s="75" t="s">
        <v>151</v>
      </c>
      <c r="B161" s="75" t="s">
        <v>152</v>
      </c>
      <c r="C161" s="123" t="s">
        <v>60</v>
      </c>
      <c r="D161" s="13">
        <f>Table3[[#This Row],[Residential CLM $ Collected]]+Table3[[#This Row],[Column1]]</f>
        <v>11032.824000000001</v>
      </c>
      <c r="E161" s="32">
        <f>Table3[[#This Row],[CLM $ Collected ]]/'1.) CLM Reference'!$B$4</f>
        <v>3.4991910680627121E-4</v>
      </c>
      <c r="F161" s="10">
        <f>Table3[[#This Row],[Residential Incentive Disbursements]]+Table3[[#This Row],[C&amp;I Incentive Disbursements]]</f>
        <v>0</v>
      </c>
      <c r="G161" s="15">
        <f>Table3[[#This Row],[Incentive Disbursements]]/'1.) CLM Reference'!$B$5</f>
        <v>0</v>
      </c>
      <c r="H161" s="34">
        <v>8554.9979999999996</v>
      </c>
      <c r="I161" s="35">
        <f>Table3[[#This Row],[CLM $ Collected ]]/'1.) CLM Reference'!$B$4</f>
        <v>3.4991910680627121E-4</v>
      </c>
      <c r="J161" s="36">
        <v>0</v>
      </c>
      <c r="K161" s="35">
        <f>Table3[[#This Row],[Incentive Disbursements]]/'1.) CLM Reference'!$B$5</f>
        <v>0</v>
      </c>
      <c r="L161" s="34">
        <v>2477.826</v>
      </c>
      <c r="M161" s="55">
        <f>Table3[[#This Row],[CLM $ Collected ]]/'1.) CLM Reference'!$B$4</f>
        <v>3.4991910680627121E-4</v>
      </c>
      <c r="N161" s="36">
        <v>0</v>
      </c>
      <c r="O161" s="37">
        <f>Table3[[#This Row],[Incentive Disbursements]]/'1.) CLM Reference'!$B$5</f>
        <v>0</v>
      </c>
    </row>
    <row r="162" spans="1:15" s="33" customFormat="1" ht="15" thickBot="1" x14ac:dyDescent="0.35">
      <c r="A162" s="75" t="s">
        <v>151</v>
      </c>
      <c r="B162" s="75" t="s">
        <v>152</v>
      </c>
      <c r="C162" s="123" t="s">
        <v>76</v>
      </c>
      <c r="D162" s="13">
        <f>Table3[[#This Row],[Residential CLM $ Collected]]+Table3[[#This Row],[Column1]]</f>
        <v>224858.26800000001</v>
      </c>
      <c r="E162" s="32">
        <f>Table3[[#This Row],[CLM $ Collected ]]/'1.) CLM Reference'!$B$4</f>
        <v>7.1316468291858139E-3</v>
      </c>
      <c r="F162" s="10">
        <f>Table3[[#This Row],[Residential Incentive Disbursements]]+Table3[[#This Row],[C&amp;I Incentive Disbursements]]</f>
        <v>111204</v>
      </c>
      <c r="G162" s="15">
        <f>Table3[[#This Row],[Incentive Disbursements]]/'1.) CLM Reference'!$B$5</f>
        <v>4.214242710162245E-3</v>
      </c>
      <c r="H162" s="34">
        <v>63175.146000000001</v>
      </c>
      <c r="I162" s="35">
        <f>Table3[[#This Row],[CLM $ Collected ]]/'1.) CLM Reference'!$B$4</f>
        <v>7.1316468291858139E-3</v>
      </c>
      <c r="J162" s="36">
        <v>1663.58</v>
      </c>
      <c r="K162" s="35">
        <f>Table3[[#This Row],[Incentive Disbursements]]/'1.) CLM Reference'!$B$5</f>
        <v>4.214242710162245E-3</v>
      </c>
      <c r="L162" s="34">
        <v>161683.122</v>
      </c>
      <c r="M162" s="55">
        <f>Table3[[#This Row],[CLM $ Collected ]]/'1.) CLM Reference'!$B$4</f>
        <v>7.1316468291858139E-3</v>
      </c>
      <c r="N162" s="36">
        <v>109540.42</v>
      </c>
      <c r="O162" s="37">
        <f>Table3[[#This Row],[Incentive Disbursements]]/'1.) CLM Reference'!$B$5</f>
        <v>4.214242710162245E-3</v>
      </c>
    </row>
    <row r="163" spans="1:15" s="33" customFormat="1" ht="15" thickBot="1" x14ac:dyDescent="0.35">
      <c r="A163" s="75" t="s">
        <v>153</v>
      </c>
      <c r="B163" s="75" t="s">
        <v>152</v>
      </c>
      <c r="C163" s="123" t="s">
        <v>60</v>
      </c>
      <c r="D163" s="13">
        <f>Table3[[#This Row],[Residential CLM $ Collected]]+Table3[[#This Row],[Column1]]</f>
        <v>6411.0599999999995</v>
      </c>
      <c r="E163" s="32">
        <f>Table3[[#This Row],[CLM $ Collected ]]/'1.) CLM Reference'!$B$4</f>
        <v>2.0333437648252276E-4</v>
      </c>
      <c r="F163" s="10">
        <f>Table3[[#This Row],[Residential Incentive Disbursements]]+Table3[[#This Row],[C&amp;I Incentive Disbursements]]</f>
        <v>0</v>
      </c>
      <c r="G163" s="15">
        <f>Table3[[#This Row],[Incentive Disbursements]]/'1.) CLM Reference'!$B$5</f>
        <v>0</v>
      </c>
      <c r="H163" s="34">
        <v>3170.0340000000001</v>
      </c>
      <c r="I163" s="35">
        <f>Table3[[#This Row],[CLM $ Collected ]]/'1.) CLM Reference'!$B$4</f>
        <v>2.0333437648252276E-4</v>
      </c>
      <c r="J163" s="36">
        <v>0</v>
      </c>
      <c r="K163" s="35">
        <f>Table3[[#This Row],[Incentive Disbursements]]/'1.) CLM Reference'!$B$5</f>
        <v>0</v>
      </c>
      <c r="L163" s="34">
        <v>3241.0259999999998</v>
      </c>
      <c r="M163" s="55">
        <f>Table3[[#This Row],[CLM $ Collected ]]/'1.) CLM Reference'!$B$4</f>
        <v>2.0333437648252276E-4</v>
      </c>
      <c r="N163" s="36">
        <v>0</v>
      </c>
      <c r="O163" s="37">
        <f>Table3[[#This Row],[Incentive Disbursements]]/'1.) CLM Reference'!$B$5</f>
        <v>0</v>
      </c>
    </row>
    <row r="164" spans="1:15" s="33" customFormat="1" ht="15" thickBot="1" x14ac:dyDescent="0.35">
      <c r="A164" s="75" t="s">
        <v>153</v>
      </c>
      <c r="B164" s="75" t="s">
        <v>152</v>
      </c>
      <c r="C164" s="123" t="s">
        <v>76</v>
      </c>
      <c r="D164" s="13">
        <f>Table3[[#This Row],[Residential CLM $ Collected]]+Table3[[#This Row],[Column1]]</f>
        <v>66976.763999999996</v>
      </c>
      <c r="E164" s="32">
        <f>Table3[[#This Row],[CLM $ Collected ]]/'1.) CLM Reference'!$B$4</f>
        <v>2.1242475576202808E-3</v>
      </c>
      <c r="F164" s="10">
        <f>Table3[[#This Row],[Residential Incentive Disbursements]]+Table3[[#This Row],[C&amp;I Incentive Disbursements]]</f>
        <v>67023.05</v>
      </c>
      <c r="G164" s="15">
        <f>Table3[[#This Row],[Incentive Disbursements]]/'1.) CLM Reference'!$B$5</f>
        <v>2.539939209698749E-3</v>
      </c>
      <c r="H164" s="34">
        <v>3611.9760000000001</v>
      </c>
      <c r="I164" s="35">
        <f>Table3[[#This Row],[CLM $ Collected ]]/'1.) CLM Reference'!$B$4</f>
        <v>2.1242475576202808E-3</v>
      </c>
      <c r="J164" s="36">
        <v>63.05</v>
      </c>
      <c r="K164" s="35">
        <f>Table3[[#This Row],[Incentive Disbursements]]/'1.) CLM Reference'!$B$5</f>
        <v>2.539939209698749E-3</v>
      </c>
      <c r="L164" s="34">
        <v>63364.788</v>
      </c>
      <c r="M164" s="55">
        <f>Table3[[#This Row],[CLM $ Collected ]]/'1.) CLM Reference'!$B$4</f>
        <v>2.1242475576202808E-3</v>
      </c>
      <c r="N164" s="36">
        <v>66960</v>
      </c>
      <c r="O164" s="37">
        <f>Table3[[#This Row],[Incentive Disbursements]]/'1.) CLM Reference'!$B$5</f>
        <v>2.539939209698749E-3</v>
      </c>
    </row>
    <row r="165" spans="1:15" s="33" customFormat="1" ht="15" thickBot="1" x14ac:dyDescent="0.35">
      <c r="A165" s="75" t="s">
        <v>154</v>
      </c>
      <c r="B165" s="75" t="s">
        <v>152</v>
      </c>
      <c r="C165" s="123" t="s">
        <v>60</v>
      </c>
      <c r="D165" s="13">
        <f>Table3[[#This Row],[Residential CLM $ Collected]]+Table3[[#This Row],[Column1]]</f>
        <v>9991.8780000000006</v>
      </c>
      <c r="E165" s="32">
        <f>Table3[[#This Row],[CLM $ Collected ]]/'1.) CLM Reference'!$B$4</f>
        <v>3.169042690318663E-4</v>
      </c>
      <c r="F165" s="10">
        <f>Table3[[#This Row],[Residential Incentive Disbursements]]+Table3[[#This Row],[C&amp;I Incentive Disbursements]]</f>
        <v>0</v>
      </c>
      <c r="G165" s="15">
        <f>Table3[[#This Row],[Incentive Disbursements]]/'1.) CLM Reference'!$B$5</f>
        <v>0</v>
      </c>
      <c r="H165" s="34">
        <v>7242.384</v>
      </c>
      <c r="I165" s="35">
        <f>Table3[[#This Row],[CLM $ Collected ]]/'1.) CLM Reference'!$B$4</f>
        <v>3.169042690318663E-4</v>
      </c>
      <c r="J165" s="36">
        <v>0</v>
      </c>
      <c r="K165" s="35">
        <f>Table3[[#This Row],[Incentive Disbursements]]/'1.) CLM Reference'!$B$5</f>
        <v>0</v>
      </c>
      <c r="L165" s="34">
        <v>2749.4940000000001</v>
      </c>
      <c r="M165" s="55">
        <f>Table3[[#This Row],[CLM $ Collected ]]/'1.) CLM Reference'!$B$4</f>
        <v>3.169042690318663E-4</v>
      </c>
      <c r="N165" s="36">
        <v>0</v>
      </c>
      <c r="O165" s="37">
        <f>Table3[[#This Row],[Incentive Disbursements]]/'1.) CLM Reference'!$B$5</f>
        <v>0</v>
      </c>
    </row>
    <row r="166" spans="1:15" s="33" customFormat="1" ht="15" thickBot="1" x14ac:dyDescent="0.35">
      <c r="A166" s="75" t="s">
        <v>154</v>
      </c>
      <c r="B166" s="75" t="s">
        <v>152</v>
      </c>
      <c r="C166" s="123" t="s">
        <v>76</v>
      </c>
      <c r="D166" s="13">
        <f>Table3[[#This Row],[Residential CLM $ Collected]]+Table3[[#This Row],[Column1]]</f>
        <v>59323.482000000004</v>
      </c>
      <c r="E166" s="32">
        <f>Table3[[#This Row],[CLM $ Collected ]]/'1.) CLM Reference'!$B$4</f>
        <v>1.8815146361509897E-3</v>
      </c>
      <c r="F166" s="10">
        <f>Table3[[#This Row],[Residential Incentive Disbursements]]+Table3[[#This Row],[C&amp;I Incentive Disbursements]]</f>
        <v>33368.19</v>
      </c>
      <c r="G166" s="15">
        <f>Table3[[#This Row],[Incentive Disbursements]]/'1.) CLM Reference'!$B$5</f>
        <v>1.2645377096040496E-3</v>
      </c>
      <c r="H166" s="34">
        <v>34473.03</v>
      </c>
      <c r="I166" s="35">
        <f>Table3[[#This Row],[CLM $ Collected ]]/'1.) CLM Reference'!$B$4</f>
        <v>1.8815146361509897E-3</v>
      </c>
      <c r="J166" s="36">
        <v>466.01</v>
      </c>
      <c r="K166" s="35">
        <f>Table3[[#This Row],[Incentive Disbursements]]/'1.) CLM Reference'!$B$5</f>
        <v>1.2645377096040496E-3</v>
      </c>
      <c r="L166" s="34">
        <v>24850.452000000001</v>
      </c>
      <c r="M166" s="55">
        <f>Table3[[#This Row],[CLM $ Collected ]]/'1.) CLM Reference'!$B$4</f>
        <v>1.8815146361509897E-3</v>
      </c>
      <c r="N166" s="36">
        <v>32902.18</v>
      </c>
      <c r="O166" s="37">
        <f>Table3[[#This Row],[Incentive Disbursements]]/'1.) CLM Reference'!$B$5</f>
        <v>1.2645377096040496E-3</v>
      </c>
    </row>
    <row r="167" spans="1:15" s="33" customFormat="1" ht="15" thickBot="1" x14ac:dyDescent="0.35">
      <c r="A167" s="75" t="s">
        <v>155</v>
      </c>
      <c r="B167" s="75" t="s">
        <v>152</v>
      </c>
      <c r="C167" s="123" t="s">
        <v>76</v>
      </c>
      <c r="D167" s="13">
        <f>Table3[[#This Row],[Residential CLM $ Collected]]+Table3[[#This Row],[Column1]]</f>
        <v>67296.33</v>
      </c>
      <c r="E167" s="32">
        <f>Table3[[#This Row],[CLM $ Collected ]]/'1.) CLM Reference'!$B$4</f>
        <v>2.1343829725680454E-3</v>
      </c>
      <c r="F167" s="10">
        <f>Table3[[#This Row],[Residential Incentive Disbursements]]+Table3[[#This Row],[C&amp;I Incentive Disbursements]]</f>
        <v>14527.29</v>
      </c>
      <c r="G167" s="15">
        <f>Table3[[#This Row],[Incentive Disbursements]]/'1.) CLM Reference'!$B$5</f>
        <v>5.5053348783238806E-4</v>
      </c>
      <c r="H167" s="34">
        <v>48914.124000000003</v>
      </c>
      <c r="I167" s="35">
        <f>Table3[[#This Row],[CLM $ Collected ]]/'1.) CLM Reference'!$B$4</f>
        <v>2.1343829725680454E-3</v>
      </c>
      <c r="J167" s="36">
        <v>593.29</v>
      </c>
      <c r="K167" s="35">
        <f>Table3[[#This Row],[Incentive Disbursements]]/'1.) CLM Reference'!$B$5</f>
        <v>5.5053348783238806E-4</v>
      </c>
      <c r="L167" s="34">
        <v>18382.205999999998</v>
      </c>
      <c r="M167" s="55">
        <f>Table3[[#This Row],[CLM $ Collected ]]/'1.) CLM Reference'!$B$4</f>
        <v>2.1343829725680454E-3</v>
      </c>
      <c r="N167" s="36">
        <v>13934</v>
      </c>
      <c r="O167" s="37">
        <f>Table3[[#This Row],[Incentive Disbursements]]/'1.) CLM Reference'!$B$5</f>
        <v>5.5053348783238806E-4</v>
      </c>
    </row>
    <row r="168" spans="1:15" s="33" customFormat="1" ht="15" thickBot="1" x14ac:dyDescent="0.35">
      <c r="A168" s="75" t="s">
        <v>156</v>
      </c>
      <c r="B168" s="75" t="s">
        <v>152</v>
      </c>
      <c r="C168" s="123" t="s">
        <v>60</v>
      </c>
      <c r="D168" s="13">
        <f>Table3[[#This Row],[Residential CLM $ Collected]]+Table3[[#This Row],[Column1]]</f>
        <v>1.1040000000000001</v>
      </c>
      <c r="E168" s="32">
        <f>Table3[[#This Row],[CLM $ Collected ]]/'1.) CLM Reference'!$B$4</f>
        <v>3.5014670216267695E-8</v>
      </c>
      <c r="F168" s="10">
        <f>Table3[[#This Row],[Residential Incentive Disbursements]]+Table3[[#This Row],[C&amp;I Incentive Disbursements]]</f>
        <v>0</v>
      </c>
      <c r="G168" s="15">
        <f>Table3[[#This Row],[Incentive Disbursements]]/'1.) CLM Reference'!$B$5</f>
        <v>0</v>
      </c>
      <c r="H168" s="34">
        <v>1.1040000000000001</v>
      </c>
      <c r="I168" s="35">
        <f>Table3[[#This Row],[CLM $ Collected ]]/'1.) CLM Reference'!$B$4</f>
        <v>3.5014670216267695E-8</v>
      </c>
      <c r="J168" s="36">
        <v>0</v>
      </c>
      <c r="K168" s="35">
        <f>Table3[[#This Row],[Incentive Disbursements]]/'1.) CLM Reference'!$B$5</f>
        <v>0</v>
      </c>
      <c r="L168" s="34">
        <v>0</v>
      </c>
      <c r="M168" s="55">
        <f>Table3[[#This Row],[CLM $ Collected ]]/'1.) CLM Reference'!$B$4</f>
        <v>3.5014670216267695E-8</v>
      </c>
      <c r="N168" s="36">
        <v>0</v>
      </c>
      <c r="O168" s="37">
        <f>Table3[[#This Row],[Incentive Disbursements]]/'1.) CLM Reference'!$B$5</f>
        <v>0</v>
      </c>
    </row>
    <row r="169" spans="1:15" s="33" customFormat="1" ht="15" thickBot="1" x14ac:dyDescent="0.35">
      <c r="A169" s="75" t="s">
        <v>156</v>
      </c>
      <c r="B169" s="75" t="s">
        <v>152</v>
      </c>
      <c r="C169" s="123" t="s">
        <v>76</v>
      </c>
      <c r="D169" s="13">
        <f>Table3[[#This Row],[Residential CLM $ Collected]]+Table3[[#This Row],[Column1]]</f>
        <v>72653.441999999995</v>
      </c>
      <c r="E169" s="32">
        <f>Table3[[#This Row],[CLM $ Collected ]]/'1.) CLM Reference'!$B$4</f>
        <v>2.3042901374155183E-3</v>
      </c>
      <c r="F169" s="10">
        <f>Table3[[#This Row],[Residential Incentive Disbursements]]+Table3[[#This Row],[C&amp;I Incentive Disbursements]]</f>
        <v>71065.52</v>
      </c>
      <c r="G169" s="15">
        <f>Table3[[#This Row],[Incentive Disbursements]]/'1.) CLM Reference'!$B$5</f>
        <v>2.693134685837643E-3</v>
      </c>
      <c r="H169" s="34">
        <v>50221.716</v>
      </c>
      <c r="I169" s="35">
        <f>Table3[[#This Row],[CLM $ Collected ]]/'1.) CLM Reference'!$B$4</f>
        <v>2.3042901374155183E-3</v>
      </c>
      <c r="J169" s="36">
        <v>41312.33</v>
      </c>
      <c r="K169" s="35">
        <f>Table3[[#This Row],[Incentive Disbursements]]/'1.) CLM Reference'!$B$5</f>
        <v>2.693134685837643E-3</v>
      </c>
      <c r="L169" s="34">
        <v>22431.725999999999</v>
      </c>
      <c r="M169" s="55">
        <f>Table3[[#This Row],[CLM $ Collected ]]/'1.) CLM Reference'!$B$4</f>
        <v>2.3042901374155183E-3</v>
      </c>
      <c r="N169" s="36">
        <v>29753.19</v>
      </c>
      <c r="O169" s="37">
        <f>Table3[[#This Row],[Incentive Disbursements]]/'1.) CLM Reference'!$B$5</f>
        <v>2.693134685837643E-3</v>
      </c>
    </row>
    <row r="170" spans="1:15" s="33" customFormat="1" ht="15" thickBot="1" x14ac:dyDescent="0.35">
      <c r="A170" s="75" t="s">
        <v>157</v>
      </c>
      <c r="B170" s="75" t="s">
        <v>152</v>
      </c>
      <c r="C170" s="123" t="s">
        <v>76</v>
      </c>
      <c r="D170" s="13">
        <f>Table3[[#This Row],[Residential CLM $ Collected]]+Table3[[#This Row],[Column1]]</f>
        <v>86242.434000000008</v>
      </c>
      <c r="E170" s="32">
        <f>Table3[[#This Row],[CLM $ Collected ]]/'1.) CLM Reference'!$B$4</f>
        <v>2.7352811459766596E-3</v>
      </c>
      <c r="F170" s="10">
        <f>Table3[[#This Row],[Residential Incentive Disbursements]]+Table3[[#This Row],[C&amp;I Incentive Disbursements]]</f>
        <v>65002.19</v>
      </c>
      <c r="G170" s="15">
        <f>Table3[[#This Row],[Incentive Disbursements]]/'1.) CLM Reference'!$B$5</f>
        <v>2.4633556828178951E-3</v>
      </c>
      <c r="H170" s="34">
        <v>61259.538</v>
      </c>
      <c r="I170" s="35">
        <f>Table3[[#This Row],[CLM $ Collected ]]/'1.) CLM Reference'!$B$4</f>
        <v>2.7352811459766596E-3</v>
      </c>
      <c r="J170" s="36">
        <v>45582.19</v>
      </c>
      <c r="K170" s="35">
        <f>Table3[[#This Row],[Incentive Disbursements]]/'1.) CLM Reference'!$B$5</f>
        <v>2.4633556828178951E-3</v>
      </c>
      <c r="L170" s="34">
        <v>24982.896000000001</v>
      </c>
      <c r="M170" s="55">
        <f>Table3[[#This Row],[CLM $ Collected ]]/'1.) CLM Reference'!$B$4</f>
        <v>2.7352811459766596E-3</v>
      </c>
      <c r="N170" s="36">
        <v>19420</v>
      </c>
      <c r="O170" s="37">
        <f>Table3[[#This Row],[Incentive Disbursements]]/'1.) CLM Reference'!$B$5</f>
        <v>2.4633556828178951E-3</v>
      </c>
    </row>
    <row r="171" spans="1:15" s="33" customFormat="1" ht="15" thickBot="1" x14ac:dyDescent="0.35">
      <c r="A171" s="75" t="s">
        <v>158</v>
      </c>
      <c r="B171" s="75" t="s">
        <v>152</v>
      </c>
      <c r="C171" s="123" t="s">
        <v>60</v>
      </c>
      <c r="D171" s="13">
        <f>Table3[[#This Row],[Residential CLM $ Collected]]+Table3[[#This Row],[Column1]]</f>
        <v>2509.056</v>
      </c>
      <c r="E171" s="32">
        <f>Table3[[#This Row],[CLM $ Collected ]]/'1.) CLM Reference'!$B$4</f>
        <v>7.9577688762814985E-5</v>
      </c>
      <c r="F171" s="10">
        <f>Table3[[#This Row],[Residential Incentive Disbursements]]+Table3[[#This Row],[C&amp;I Incentive Disbursements]]</f>
        <v>0</v>
      </c>
      <c r="G171" s="15">
        <f>Table3[[#This Row],[Incentive Disbursements]]/'1.) CLM Reference'!$B$5</f>
        <v>0</v>
      </c>
      <c r="H171" s="34">
        <v>1997.856</v>
      </c>
      <c r="I171" s="35">
        <f>Table3[[#This Row],[CLM $ Collected ]]/'1.) CLM Reference'!$B$4</f>
        <v>7.9577688762814985E-5</v>
      </c>
      <c r="J171" s="36">
        <v>0</v>
      </c>
      <c r="K171" s="35">
        <f>Table3[[#This Row],[Incentive Disbursements]]/'1.) CLM Reference'!$B$5</f>
        <v>0</v>
      </c>
      <c r="L171" s="34">
        <v>511.2</v>
      </c>
      <c r="M171" s="55">
        <f>Table3[[#This Row],[CLM $ Collected ]]/'1.) CLM Reference'!$B$4</f>
        <v>7.9577688762814985E-5</v>
      </c>
      <c r="N171" s="36">
        <v>0</v>
      </c>
      <c r="O171" s="37">
        <f>Table3[[#This Row],[Incentive Disbursements]]/'1.) CLM Reference'!$B$5</f>
        <v>0</v>
      </c>
    </row>
    <row r="172" spans="1:15" s="33" customFormat="1" ht="15" thickBot="1" x14ac:dyDescent="0.35">
      <c r="A172" s="75" t="s">
        <v>158</v>
      </c>
      <c r="B172" s="75" t="s">
        <v>152</v>
      </c>
      <c r="C172" s="123" t="s">
        <v>76</v>
      </c>
      <c r="D172" s="13">
        <f>Table3[[#This Row],[Residential CLM $ Collected]]+Table3[[#This Row],[Column1]]</f>
        <v>85836.168000000005</v>
      </c>
      <c r="E172" s="32">
        <f>Table3[[#This Row],[CLM $ Collected ]]/'1.) CLM Reference'!$B$4</f>
        <v>2.7223959376341941E-3</v>
      </c>
      <c r="F172" s="10">
        <f>Table3[[#This Row],[Residential Incentive Disbursements]]+Table3[[#This Row],[C&amp;I Incentive Disbursements]]</f>
        <v>45094.59</v>
      </c>
      <c r="G172" s="15">
        <f>Table3[[#This Row],[Incentive Disbursements]]/'1.) CLM Reference'!$B$5</f>
        <v>1.7089272613867779E-3</v>
      </c>
      <c r="H172" s="34">
        <v>55957.584000000003</v>
      </c>
      <c r="I172" s="35">
        <f>Table3[[#This Row],[CLM $ Collected ]]/'1.) CLM Reference'!$B$4</f>
        <v>2.7223959376341941E-3</v>
      </c>
      <c r="J172" s="36">
        <v>1467.59</v>
      </c>
      <c r="K172" s="35">
        <f>Table3[[#This Row],[Incentive Disbursements]]/'1.) CLM Reference'!$B$5</f>
        <v>1.7089272613867779E-3</v>
      </c>
      <c r="L172" s="34">
        <v>29878.583999999999</v>
      </c>
      <c r="M172" s="55">
        <f>Table3[[#This Row],[CLM $ Collected ]]/'1.) CLM Reference'!$B$4</f>
        <v>2.7223959376341941E-3</v>
      </c>
      <c r="N172" s="36">
        <v>43627</v>
      </c>
      <c r="O172" s="37">
        <f>Table3[[#This Row],[Incentive Disbursements]]/'1.) CLM Reference'!$B$5</f>
        <v>1.7089272613867779E-3</v>
      </c>
    </row>
    <row r="173" spans="1:15" s="33" customFormat="1" ht="15" thickBot="1" x14ac:dyDescent="0.35">
      <c r="A173" s="75" t="s">
        <v>159</v>
      </c>
      <c r="B173" s="75" t="s">
        <v>152</v>
      </c>
      <c r="C173" s="123" t="s">
        <v>76</v>
      </c>
      <c r="D173" s="13">
        <f>Table3[[#This Row],[Residential CLM $ Collected]]+Table3[[#This Row],[Column1]]</f>
        <v>82729.224000000002</v>
      </c>
      <c r="E173" s="32">
        <f>Table3[[#This Row],[CLM $ Collected ]]/'1.) CLM Reference'!$B$4</f>
        <v>2.6238555213838211E-3</v>
      </c>
      <c r="F173" s="10">
        <f>Table3[[#This Row],[Residential Incentive Disbursements]]+Table3[[#This Row],[C&amp;I Incentive Disbursements]]</f>
        <v>9097.7900000000009</v>
      </c>
      <c r="G173" s="15">
        <f>Table3[[#This Row],[Incentive Disbursements]]/'1.) CLM Reference'!$B$5</f>
        <v>3.4477442525526937E-4</v>
      </c>
      <c r="H173" s="34">
        <v>59010.311999999998</v>
      </c>
      <c r="I173" s="35">
        <f>Table3[[#This Row],[CLM $ Collected ]]/'1.) CLM Reference'!$B$4</f>
        <v>2.6238555213838211E-3</v>
      </c>
      <c r="J173" s="36">
        <v>2231.21</v>
      </c>
      <c r="K173" s="35">
        <f>Table3[[#This Row],[Incentive Disbursements]]/'1.) CLM Reference'!$B$5</f>
        <v>3.4477442525526937E-4</v>
      </c>
      <c r="L173" s="34">
        <v>23718.912</v>
      </c>
      <c r="M173" s="55">
        <f>Table3[[#This Row],[CLM $ Collected ]]/'1.) CLM Reference'!$B$4</f>
        <v>2.6238555213838211E-3</v>
      </c>
      <c r="N173" s="36">
        <v>6866.58</v>
      </c>
      <c r="O173" s="37">
        <f>Table3[[#This Row],[Incentive Disbursements]]/'1.) CLM Reference'!$B$5</f>
        <v>3.4477442525526937E-4</v>
      </c>
    </row>
    <row r="174" spans="1:15" s="33" customFormat="1" ht="15" thickBot="1" x14ac:dyDescent="0.35">
      <c r="A174" s="75" t="s">
        <v>159</v>
      </c>
      <c r="B174" s="75" t="s">
        <v>194</v>
      </c>
      <c r="C174" s="123" t="s">
        <v>76</v>
      </c>
      <c r="D174" s="13">
        <f>Table3[[#This Row],[Residential CLM $ Collected]]+Table3[[#This Row],[Column1]]</f>
        <v>73.98</v>
      </c>
      <c r="E174" s="32">
        <f>Table3[[#This Row],[CLM $ Collected ]]/'1.) CLM Reference'!$B$4</f>
        <v>2.3463634987314168E-6</v>
      </c>
      <c r="F174" s="10">
        <f>Table3[[#This Row],[Residential Incentive Disbursements]]+Table3[[#This Row],[C&amp;I Incentive Disbursements]]</f>
        <v>0</v>
      </c>
      <c r="G174" s="15">
        <f>Table3[[#This Row],[Incentive Disbursements]]/'1.) CLM Reference'!$B$5</f>
        <v>0</v>
      </c>
      <c r="H174" s="34">
        <v>73.98</v>
      </c>
      <c r="I174" s="35">
        <f>Table3[[#This Row],[CLM $ Collected ]]/'1.) CLM Reference'!$B$4</f>
        <v>2.3463634987314168E-6</v>
      </c>
      <c r="J174" s="36">
        <v>0</v>
      </c>
      <c r="K174" s="35">
        <f>Table3[[#This Row],[Incentive Disbursements]]/'1.) CLM Reference'!$B$5</f>
        <v>0</v>
      </c>
      <c r="L174" s="34">
        <v>0</v>
      </c>
      <c r="M174" s="55">
        <f>Table3[[#This Row],[CLM $ Collected ]]/'1.) CLM Reference'!$B$4</f>
        <v>2.3463634987314168E-6</v>
      </c>
      <c r="N174" s="36">
        <v>0</v>
      </c>
      <c r="O174" s="37">
        <f>Table3[[#This Row],[Incentive Disbursements]]/'1.) CLM Reference'!$B$5</f>
        <v>0</v>
      </c>
    </row>
    <row r="175" spans="1:15" s="33" customFormat="1" ht="15" thickBot="1" x14ac:dyDescent="0.35">
      <c r="A175" s="75" t="s">
        <v>160</v>
      </c>
      <c r="B175" s="75" t="s">
        <v>152</v>
      </c>
      <c r="C175" s="123" t="s">
        <v>60</v>
      </c>
      <c r="D175" s="13">
        <f>Table3[[#This Row],[Residential CLM $ Collected]]+Table3[[#This Row],[Column1]]</f>
        <v>3375.5099999999998</v>
      </c>
      <c r="E175" s="32">
        <f>Table3[[#This Row],[CLM $ Collected ]]/'1.) CLM Reference'!$B$4</f>
        <v>1.0705830567184216E-4</v>
      </c>
      <c r="F175" s="10">
        <f>Table3[[#This Row],[Residential Incentive Disbursements]]+Table3[[#This Row],[C&amp;I Incentive Disbursements]]</f>
        <v>0</v>
      </c>
      <c r="G175" s="15">
        <f>Table3[[#This Row],[Incentive Disbursements]]/'1.) CLM Reference'!$B$5</f>
        <v>0</v>
      </c>
      <c r="H175" s="34">
        <v>3261.0839999999998</v>
      </c>
      <c r="I175" s="35">
        <f>Table3[[#This Row],[CLM $ Collected ]]/'1.) CLM Reference'!$B$4</f>
        <v>1.0705830567184216E-4</v>
      </c>
      <c r="J175" s="36">
        <v>0</v>
      </c>
      <c r="K175" s="35">
        <f>Table3[[#This Row],[Incentive Disbursements]]/'1.) CLM Reference'!$B$5</f>
        <v>0</v>
      </c>
      <c r="L175" s="34">
        <v>114.426</v>
      </c>
      <c r="M175" s="55">
        <f>Table3[[#This Row],[CLM $ Collected ]]/'1.) CLM Reference'!$B$4</f>
        <v>1.0705830567184216E-4</v>
      </c>
      <c r="N175" s="36">
        <v>0</v>
      </c>
      <c r="O175" s="37">
        <f>Table3[[#This Row],[Incentive Disbursements]]/'1.) CLM Reference'!$B$5</f>
        <v>0</v>
      </c>
    </row>
    <row r="176" spans="1:15" s="33" customFormat="1" ht="15" thickBot="1" x14ac:dyDescent="0.35">
      <c r="A176" s="75" t="s">
        <v>160</v>
      </c>
      <c r="B176" s="75" t="s">
        <v>152</v>
      </c>
      <c r="C176" s="123" t="s">
        <v>76</v>
      </c>
      <c r="D176" s="13">
        <f>Table3[[#This Row],[Residential CLM $ Collected]]+Table3[[#This Row],[Column1]]</f>
        <v>79542.918000000005</v>
      </c>
      <c r="E176" s="32">
        <f>Table3[[#This Row],[CLM $ Collected ]]/'1.) CLM Reference'!$B$4</f>
        <v>2.5227980451174126E-3</v>
      </c>
      <c r="F176" s="10">
        <f>Table3[[#This Row],[Residential Incentive Disbursements]]+Table3[[#This Row],[C&amp;I Incentive Disbursements]]</f>
        <v>44397.32</v>
      </c>
      <c r="G176" s="15">
        <f>Table3[[#This Row],[Incentive Disbursements]]/'1.) CLM Reference'!$B$5</f>
        <v>1.6825031667992197E-3</v>
      </c>
      <c r="H176" s="34">
        <v>67155.33</v>
      </c>
      <c r="I176" s="35">
        <f>Table3[[#This Row],[CLM $ Collected ]]/'1.) CLM Reference'!$B$4</f>
        <v>2.5227980451174126E-3</v>
      </c>
      <c r="J176" s="36">
        <v>43832.32</v>
      </c>
      <c r="K176" s="35">
        <f>Table3[[#This Row],[Incentive Disbursements]]/'1.) CLM Reference'!$B$5</f>
        <v>1.6825031667992197E-3</v>
      </c>
      <c r="L176" s="34">
        <v>12387.588</v>
      </c>
      <c r="M176" s="55">
        <f>Table3[[#This Row],[CLM $ Collected ]]/'1.) CLM Reference'!$B$4</f>
        <v>2.5227980451174126E-3</v>
      </c>
      <c r="N176" s="36">
        <v>565</v>
      </c>
      <c r="O176" s="37">
        <f>Table3[[#This Row],[Incentive Disbursements]]/'1.) CLM Reference'!$B$5</f>
        <v>1.6825031667992197E-3</v>
      </c>
    </row>
    <row r="177" spans="1:15" s="33" customFormat="1" ht="15" thickBot="1" x14ac:dyDescent="0.35">
      <c r="A177" s="75" t="s">
        <v>161</v>
      </c>
      <c r="B177" s="75" t="s">
        <v>152</v>
      </c>
      <c r="C177" s="123" t="s">
        <v>60</v>
      </c>
      <c r="D177" s="13">
        <f>Table3[[#This Row],[Residential CLM $ Collected]]+Table3[[#This Row],[Column1]]</f>
        <v>76039.008000000002</v>
      </c>
      <c r="E177" s="32">
        <f>Table3[[#This Row],[CLM $ Collected ]]/'1.) CLM Reference'!$B$4</f>
        <v>2.4116673810617218E-3</v>
      </c>
      <c r="F177" s="10">
        <f>Table3[[#This Row],[Residential Incentive Disbursements]]+Table3[[#This Row],[C&amp;I Incentive Disbursements]]</f>
        <v>30725.72</v>
      </c>
      <c r="G177" s="15">
        <f>Table3[[#This Row],[Incentive Disbursements]]/'1.) CLM Reference'!$B$5</f>
        <v>1.164397337546188E-3</v>
      </c>
      <c r="H177" s="34">
        <v>68895.528000000006</v>
      </c>
      <c r="I177" s="35">
        <f>Table3[[#This Row],[CLM $ Collected ]]/'1.) CLM Reference'!$B$4</f>
        <v>2.4116673810617218E-3</v>
      </c>
      <c r="J177" s="36">
        <v>28782.720000000001</v>
      </c>
      <c r="K177" s="35">
        <f>Table3[[#This Row],[Incentive Disbursements]]/'1.) CLM Reference'!$B$5</f>
        <v>1.164397337546188E-3</v>
      </c>
      <c r="L177" s="34">
        <v>7143.48</v>
      </c>
      <c r="M177" s="55">
        <f>Table3[[#This Row],[CLM $ Collected ]]/'1.) CLM Reference'!$B$4</f>
        <v>2.4116673810617218E-3</v>
      </c>
      <c r="N177" s="36">
        <v>1943</v>
      </c>
      <c r="O177" s="37">
        <f>Table3[[#This Row],[Incentive Disbursements]]/'1.) CLM Reference'!$B$5</f>
        <v>1.164397337546188E-3</v>
      </c>
    </row>
    <row r="178" spans="1:15" s="33" customFormat="1" ht="15" thickBot="1" x14ac:dyDescent="0.35">
      <c r="A178" s="75" t="s">
        <v>162</v>
      </c>
      <c r="B178" s="75" t="s">
        <v>152</v>
      </c>
      <c r="C178" s="123" t="s">
        <v>60</v>
      </c>
      <c r="D178" s="13">
        <f>Table3[[#This Row],[Residential CLM $ Collected]]+Table3[[#This Row],[Column1]]</f>
        <v>57607.182000000001</v>
      </c>
      <c r="E178" s="32">
        <f>Table3[[#This Row],[CLM $ Collected ]]/'1.) CLM Reference'!$B$4</f>
        <v>1.8270801447631453E-3</v>
      </c>
      <c r="F178" s="10">
        <f>Table3[[#This Row],[Residential Incentive Disbursements]]+Table3[[#This Row],[C&amp;I Incentive Disbursements]]</f>
        <v>174346.04</v>
      </c>
      <c r="G178" s="15">
        <f>Table3[[#This Row],[Incentive Disbursements]]/'1.) CLM Reference'!$B$5</f>
        <v>6.6071052130827592E-3</v>
      </c>
      <c r="H178" s="34">
        <v>56970.521999999997</v>
      </c>
      <c r="I178" s="35">
        <f>Table3[[#This Row],[CLM $ Collected ]]/'1.) CLM Reference'!$B$4</f>
        <v>1.8270801447631453E-3</v>
      </c>
      <c r="J178" s="36">
        <v>173421.04</v>
      </c>
      <c r="K178" s="35">
        <f>Table3[[#This Row],[Incentive Disbursements]]/'1.) CLM Reference'!$B$5</f>
        <v>6.6071052130827592E-3</v>
      </c>
      <c r="L178" s="34">
        <v>636.66</v>
      </c>
      <c r="M178" s="55">
        <f>Table3[[#This Row],[CLM $ Collected ]]/'1.) CLM Reference'!$B$4</f>
        <v>1.8270801447631453E-3</v>
      </c>
      <c r="N178" s="36">
        <v>925</v>
      </c>
      <c r="O178" s="37">
        <f>Table3[[#This Row],[Incentive Disbursements]]/'1.) CLM Reference'!$B$5</f>
        <v>6.6071052130827592E-3</v>
      </c>
    </row>
    <row r="179" spans="1:15" s="33" customFormat="1" ht="15" thickBot="1" x14ac:dyDescent="0.35">
      <c r="A179" s="75" t="s">
        <v>162</v>
      </c>
      <c r="B179" s="75" t="s">
        <v>194</v>
      </c>
      <c r="C179" s="123" t="s">
        <v>60</v>
      </c>
      <c r="D179" s="13">
        <f>Table3[[#This Row],[Residential CLM $ Collected]]+Table3[[#This Row],[Column1]]</f>
        <v>28.806000000000001</v>
      </c>
      <c r="E179" s="32">
        <f>Table3[[#This Row],[CLM $ Collected ]]/'1.) CLM Reference'!$B$4</f>
        <v>9.1361647667554994E-7</v>
      </c>
      <c r="F179" s="10">
        <f>Table3[[#This Row],[Residential Incentive Disbursements]]+Table3[[#This Row],[C&amp;I Incentive Disbursements]]</f>
        <v>0</v>
      </c>
      <c r="G179" s="15">
        <f>Table3[[#This Row],[Incentive Disbursements]]/'1.) CLM Reference'!$B$5</f>
        <v>0</v>
      </c>
      <c r="H179" s="34">
        <v>0</v>
      </c>
      <c r="I179" s="35">
        <f>Table3[[#This Row],[CLM $ Collected ]]/'1.) CLM Reference'!$B$4</f>
        <v>9.1361647667554994E-7</v>
      </c>
      <c r="J179" s="36">
        <v>0</v>
      </c>
      <c r="K179" s="35">
        <f>Table3[[#This Row],[Incentive Disbursements]]/'1.) CLM Reference'!$B$5</f>
        <v>0</v>
      </c>
      <c r="L179" s="34">
        <v>28.806000000000001</v>
      </c>
      <c r="M179" s="55">
        <f>Table3[[#This Row],[CLM $ Collected ]]/'1.) CLM Reference'!$B$4</f>
        <v>9.1361647667554994E-7</v>
      </c>
      <c r="N179" s="36">
        <v>0</v>
      </c>
      <c r="O179" s="37">
        <f>Table3[[#This Row],[Incentive Disbursements]]/'1.) CLM Reference'!$B$5</f>
        <v>0</v>
      </c>
    </row>
    <row r="180" spans="1:15" s="33" customFormat="1" ht="15" thickBot="1" x14ac:dyDescent="0.35">
      <c r="A180" s="75" t="s">
        <v>163</v>
      </c>
      <c r="B180" s="75" t="s">
        <v>152</v>
      </c>
      <c r="C180" s="123" t="s">
        <v>60</v>
      </c>
      <c r="D180" s="13">
        <f>Table3[[#This Row],[Residential CLM $ Collected]]+Table3[[#This Row],[Column1]]</f>
        <v>115094.25600000001</v>
      </c>
      <c r="E180" s="32">
        <f>Table3[[#This Row],[CLM $ Collected ]]/'1.) CLM Reference'!$B$4</f>
        <v>3.6503509217633056E-3</v>
      </c>
      <c r="F180" s="10">
        <f>Table3[[#This Row],[Residential Incentive Disbursements]]+Table3[[#This Row],[C&amp;I Incentive Disbursements]]</f>
        <v>79903.23000000001</v>
      </c>
      <c r="G180" s="15">
        <f>Table3[[#This Row],[Incentive Disbursements]]/'1.) CLM Reference'!$B$5</f>
        <v>3.0280529886147732E-3</v>
      </c>
      <c r="H180" s="34">
        <v>72946.206000000006</v>
      </c>
      <c r="I180" s="35">
        <f>Table3[[#This Row],[CLM $ Collected ]]/'1.) CLM Reference'!$B$4</f>
        <v>3.6503509217633056E-3</v>
      </c>
      <c r="J180" s="36">
        <v>42389.23</v>
      </c>
      <c r="K180" s="35">
        <f>Table3[[#This Row],[Incentive Disbursements]]/'1.) CLM Reference'!$B$5</f>
        <v>3.0280529886147732E-3</v>
      </c>
      <c r="L180" s="34">
        <v>42148.05</v>
      </c>
      <c r="M180" s="55">
        <f>Table3[[#This Row],[CLM $ Collected ]]/'1.) CLM Reference'!$B$4</f>
        <v>3.6503509217633056E-3</v>
      </c>
      <c r="N180" s="36">
        <v>37514</v>
      </c>
      <c r="O180" s="37">
        <f>Table3[[#This Row],[Incentive Disbursements]]/'1.) CLM Reference'!$B$5</f>
        <v>3.0280529886147732E-3</v>
      </c>
    </row>
    <row r="181" spans="1:15" s="33" customFormat="1" ht="15" thickBot="1" x14ac:dyDescent="0.35">
      <c r="A181" s="75" t="s">
        <v>163</v>
      </c>
      <c r="B181" s="75" t="s">
        <v>210</v>
      </c>
      <c r="C181" s="123" t="s">
        <v>60</v>
      </c>
      <c r="D181" s="13">
        <f>Table3[[#This Row],[Residential CLM $ Collected]]+Table3[[#This Row],[Column1]]</f>
        <v>647.74800000000005</v>
      </c>
      <c r="E181" s="32">
        <f>Table3[[#This Row],[CLM $ Collected ]]/'1.) CLM Reference'!$B$4</f>
        <v>2.0544096560912107E-5</v>
      </c>
      <c r="F181" s="10">
        <f>Table3[[#This Row],[Residential Incentive Disbursements]]+Table3[[#This Row],[C&amp;I Incentive Disbursements]]</f>
        <v>0</v>
      </c>
      <c r="G181" s="15">
        <f>Table3[[#This Row],[Incentive Disbursements]]/'1.) CLM Reference'!$B$5</f>
        <v>0</v>
      </c>
      <c r="H181" s="34">
        <v>0</v>
      </c>
      <c r="I181" s="35">
        <f>Table3[[#This Row],[CLM $ Collected ]]/'1.) CLM Reference'!$B$4</f>
        <v>2.0544096560912107E-5</v>
      </c>
      <c r="J181" s="36">
        <v>0</v>
      </c>
      <c r="K181" s="35">
        <f>Table3[[#This Row],[Incentive Disbursements]]/'1.) CLM Reference'!$B$5</f>
        <v>0</v>
      </c>
      <c r="L181" s="34">
        <v>647.74800000000005</v>
      </c>
      <c r="M181" s="55">
        <f>Table3[[#This Row],[CLM $ Collected ]]/'1.) CLM Reference'!$B$4</f>
        <v>2.0544096560912107E-5</v>
      </c>
      <c r="N181" s="36">
        <v>0</v>
      </c>
      <c r="O181" s="37">
        <f>Table3[[#This Row],[Incentive Disbursements]]/'1.) CLM Reference'!$B$5</f>
        <v>0</v>
      </c>
    </row>
    <row r="182" spans="1:15" s="33" customFormat="1" ht="15" thickBot="1" x14ac:dyDescent="0.35">
      <c r="A182" s="75" t="s">
        <v>164</v>
      </c>
      <c r="B182" s="75" t="s">
        <v>213</v>
      </c>
      <c r="C182" s="123" t="s">
        <v>76</v>
      </c>
      <c r="D182" s="13">
        <f>Table3[[#This Row],[Residential CLM $ Collected]]+Table3[[#This Row],[Column1]]</f>
        <v>271.33800000000002</v>
      </c>
      <c r="E182" s="32">
        <f>Table3[[#This Row],[CLM $ Collected ]]/'1.) CLM Reference'!$B$4</f>
        <v>8.6058066912514888E-6</v>
      </c>
      <c r="F182" s="10">
        <f>Table3[[#This Row],[Residential Incentive Disbursements]]+Table3[[#This Row],[C&amp;I Incentive Disbursements]]</f>
        <v>0</v>
      </c>
      <c r="G182" s="15">
        <f>Table3[[#This Row],[Incentive Disbursements]]/'1.) CLM Reference'!$B$5</f>
        <v>0</v>
      </c>
      <c r="H182" s="34">
        <v>256.82400000000001</v>
      </c>
      <c r="I182" s="35">
        <f>Table3[[#This Row],[CLM $ Collected ]]/'1.) CLM Reference'!$B$4</f>
        <v>8.6058066912514888E-6</v>
      </c>
      <c r="J182" s="36">
        <v>0</v>
      </c>
      <c r="K182" s="35">
        <f>Table3[[#This Row],[Incentive Disbursements]]/'1.) CLM Reference'!$B$5</f>
        <v>0</v>
      </c>
      <c r="L182" s="34">
        <v>14.513999999999999</v>
      </c>
      <c r="M182" s="55">
        <f>Table3[[#This Row],[CLM $ Collected ]]/'1.) CLM Reference'!$B$4</f>
        <v>8.6058066912514888E-6</v>
      </c>
      <c r="N182" s="36">
        <v>0</v>
      </c>
      <c r="O182" s="37">
        <f>Table3[[#This Row],[Incentive Disbursements]]/'1.) CLM Reference'!$B$5</f>
        <v>0</v>
      </c>
    </row>
    <row r="183" spans="1:15" s="33" customFormat="1" ht="15" thickBot="1" x14ac:dyDescent="0.35">
      <c r="A183" s="75" t="s">
        <v>164</v>
      </c>
      <c r="B183" s="75" t="s">
        <v>152</v>
      </c>
      <c r="C183" s="123" t="s">
        <v>76</v>
      </c>
      <c r="D183" s="13">
        <f>Table3[[#This Row],[Residential CLM $ Collected]]+Table3[[#This Row],[Column1]]</f>
        <v>129321.552</v>
      </c>
      <c r="E183" s="32">
        <f>Table3[[#This Row],[CLM $ Collected ]]/'1.) CLM Reference'!$B$4</f>
        <v>4.1015864992173124E-3</v>
      </c>
      <c r="F183" s="10">
        <f>Table3[[#This Row],[Residential Incentive Disbursements]]+Table3[[#This Row],[C&amp;I Incentive Disbursements]]</f>
        <v>33101.07</v>
      </c>
      <c r="G183" s="15">
        <f>Table3[[#This Row],[Incentive Disbursements]]/'1.) CLM Reference'!$B$5</f>
        <v>1.2544147957453886E-3</v>
      </c>
      <c r="H183" s="34">
        <v>86746.53</v>
      </c>
      <c r="I183" s="35">
        <f>Table3[[#This Row],[CLM $ Collected ]]/'1.) CLM Reference'!$B$4</f>
        <v>4.1015864992173124E-3</v>
      </c>
      <c r="J183" s="36">
        <v>6975.31</v>
      </c>
      <c r="K183" s="35">
        <f>Table3[[#This Row],[Incentive Disbursements]]/'1.) CLM Reference'!$B$5</f>
        <v>1.2544147957453886E-3</v>
      </c>
      <c r="L183" s="34">
        <v>42575.021999999997</v>
      </c>
      <c r="M183" s="55">
        <f>Table3[[#This Row],[CLM $ Collected ]]/'1.) CLM Reference'!$B$4</f>
        <v>4.1015864992173124E-3</v>
      </c>
      <c r="N183" s="36">
        <v>26125.759999999998</v>
      </c>
      <c r="O183" s="37">
        <f>Table3[[#This Row],[Incentive Disbursements]]/'1.) CLM Reference'!$B$5</f>
        <v>1.2544147957453886E-3</v>
      </c>
    </row>
    <row r="184" spans="1:15" s="33" customFormat="1" ht="15" thickBot="1" x14ac:dyDescent="0.35">
      <c r="A184" s="75" t="s">
        <v>165</v>
      </c>
      <c r="B184" s="75" t="s">
        <v>213</v>
      </c>
      <c r="C184" s="123" t="s">
        <v>60</v>
      </c>
      <c r="D184" s="13">
        <f>Table3[[#This Row],[Residential CLM $ Collected]]+Table3[[#This Row],[Column1]]</f>
        <v>245.82599999999999</v>
      </c>
      <c r="E184" s="32">
        <f>Table3[[#This Row],[CLM $ Collected ]]/'1.) CLM Reference'!$B$4</f>
        <v>7.7966633338625185E-6</v>
      </c>
      <c r="F184" s="10">
        <f>Table3[[#This Row],[Residential Incentive Disbursements]]+Table3[[#This Row],[C&amp;I Incentive Disbursements]]</f>
        <v>0</v>
      </c>
      <c r="G184" s="15">
        <f>Table3[[#This Row],[Incentive Disbursements]]/'1.) CLM Reference'!$B$5</f>
        <v>0</v>
      </c>
      <c r="H184" s="34">
        <v>245.82599999999999</v>
      </c>
      <c r="I184" s="35">
        <f>Table3[[#This Row],[CLM $ Collected ]]/'1.) CLM Reference'!$B$4</f>
        <v>7.7966633338625185E-6</v>
      </c>
      <c r="J184" s="36">
        <v>0</v>
      </c>
      <c r="K184" s="35">
        <f>Table3[[#This Row],[Incentive Disbursements]]/'1.) CLM Reference'!$B$5</f>
        <v>0</v>
      </c>
      <c r="L184" s="34">
        <v>0</v>
      </c>
      <c r="M184" s="55">
        <f>Table3[[#This Row],[CLM $ Collected ]]/'1.) CLM Reference'!$B$4</f>
        <v>7.7966633338625185E-6</v>
      </c>
      <c r="N184" s="36">
        <v>0</v>
      </c>
      <c r="O184" s="37">
        <f>Table3[[#This Row],[Incentive Disbursements]]/'1.) CLM Reference'!$B$5</f>
        <v>0</v>
      </c>
    </row>
    <row r="185" spans="1:15" s="33" customFormat="1" ht="15" thickBot="1" x14ac:dyDescent="0.35">
      <c r="A185" s="75" t="s">
        <v>165</v>
      </c>
      <c r="B185" s="75" t="s">
        <v>152</v>
      </c>
      <c r="C185" s="123" t="s">
        <v>60</v>
      </c>
      <c r="D185" s="13">
        <f>Table3[[#This Row],[Residential CLM $ Collected]]+Table3[[#This Row],[Column1]]</f>
        <v>94747.176000000007</v>
      </c>
      <c r="E185" s="32">
        <f>Table3[[#This Row],[CLM $ Collected ]]/'1.) CLM Reference'!$B$4</f>
        <v>3.0050191318502476E-3</v>
      </c>
      <c r="F185" s="10">
        <f>Table3[[#This Row],[Residential Incentive Disbursements]]+Table3[[#This Row],[C&amp;I Incentive Disbursements]]</f>
        <v>73695.08</v>
      </c>
      <c r="G185" s="15">
        <f>Table3[[#This Row],[Incentive Disbursements]]/'1.) CLM Reference'!$B$5</f>
        <v>2.7927858140428712E-3</v>
      </c>
      <c r="H185" s="34">
        <v>79691.478000000003</v>
      </c>
      <c r="I185" s="35">
        <f>Table3[[#This Row],[CLM $ Collected ]]/'1.) CLM Reference'!$B$4</f>
        <v>3.0050191318502476E-3</v>
      </c>
      <c r="J185" s="36">
        <v>73073.08</v>
      </c>
      <c r="K185" s="35">
        <f>Table3[[#This Row],[Incentive Disbursements]]/'1.) CLM Reference'!$B$5</f>
        <v>2.7927858140428712E-3</v>
      </c>
      <c r="L185" s="34">
        <v>15055.698</v>
      </c>
      <c r="M185" s="55">
        <f>Table3[[#This Row],[CLM $ Collected ]]/'1.) CLM Reference'!$B$4</f>
        <v>3.0050191318502476E-3</v>
      </c>
      <c r="N185" s="36">
        <v>622</v>
      </c>
      <c r="O185" s="37">
        <f>Table3[[#This Row],[Incentive Disbursements]]/'1.) CLM Reference'!$B$5</f>
        <v>2.7927858140428712E-3</v>
      </c>
    </row>
    <row r="186" spans="1:15" s="33" customFormat="1" ht="15" thickBot="1" x14ac:dyDescent="0.35">
      <c r="A186" s="75" t="s">
        <v>166</v>
      </c>
      <c r="B186" s="75" t="s">
        <v>213</v>
      </c>
      <c r="C186" s="123" t="s">
        <v>76</v>
      </c>
      <c r="D186" s="13">
        <f>Table3[[#This Row],[Residential CLM $ Collected]]+Table3[[#This Row],[Column1]]</f>
        <v>86.19</v>
      </c>
      <c r="E186" s="32">
        <f>Table3[[#This Row],[CLM $ Collected ]]/'1.) CLM Reference'!$B$4</f>
        <v>2.7336181394385075E-6</v>
      </c>
      <c r="F186" s="10">
        <f>Table3[[#This Row],[Residential Incentive Disbursements]]+Table3[[#This Row],[C&amp;I Incentive Disbursements]]</f>
        <v>0</v>
      </c>
      <c r="G186" s="15">
        <f>Table3[[#This Row],[Incentive Disbursements]]/'1.) CLM Reference'!$B$5</f>
        <v>0</v>
      </c>
      <c r="H186" s="34">
        <v>86.19</v>
      </c>
      <c r="I186" s="35">
        <f>Table3[[#This Row],[CLM $ Collected ]]/'1.) CLM Reference'!$B$4</f>
        <v>2.7336181394385075E-6</v>
      </c>
      <c r="J186" s="36">
        <v>0</v>
      </c>
      <c r="K186" s="35">
        <f>Table3[[#This Row],[Incentive Disbursements]]/'1.) CLM Reference'!$B$5</f>
        <v>0</v>
      </c>
      <c r="L186" s="34">
        <v>0</v>
      </c>
      <c r="M186" s="55">
        <f>Table3[[#This Row],[CLM $ Collected ]]/'1.) CLM Reference'!$B$4</f>
        <v>2.7336181394385075E-6</v>
      </c>
      <c r="N186" s="36">
        <v>0</v>
      </c>
      <c r="O186" s="37">
        <f>Table3[[#This Row],[Incentive Disbursements]]/'1.) CLM Reference'!$B$5</f>
        <v>0</v>
      </c>
    </row>
    <row r="187" spans="1:15" s="33" customFormat="1" ht="15" thickBot="1" x14ac:dyDescent="0.35">
      <c r="A187" s="75" t="s">
        <v>166</v>
      </c>
      <c r="B187" s="75" t="s">
        <v>152</v>
      </c>
      <c r="C187" s="123" t="s">
        <v>76</v>
      </c>
      <c r="D187" s="13">
        <f>Table3[[#This Row],[Residential CLM $ Collected]]+Table3[[#This Row],[Column1]]</f>
        <v>119453.226</v>
      </c>
      <c r="E187" s="32">
        <f>Table3[[#This Row],[CLM $ Collected ]]/'1.) CLM Reference'!$B$4</f>
        <v>3.7886008284957365E-3</v>
      </c>
      <c r="F187" s="10">
        <f>Table3[[#This Row],[Residential Incentive Disbursements]]+Table3[[#This Row],[C&amp;I Incentive Disbursements]]</f>
        <v>49752.159999999996</v>
      </c>
      <c r="G187" s="15">
        <f>Table3[[#This Row],[Incentive Disbursements]]/'1.) CLM Reference'!$B$5</f>
        <v>1.8854328764687028E-3</v>
      </c>
      <c r="H187" s="34">
        <v>106159.764</v>
      </c>
      <c r="I187" s="35">
        <f>Table3[[#This Row],[CLM $ Collected ]]/'1.) CLM Reference'!$B$4</f>
        <v>3.7886008284957365E-3</v>
      </c>
      <c r="J187" s="36">
        <v>38238.239999999998</v>
      </c>
      <c r="K187" s="35">
        <f>Table3[[#This Row],[Incentive Disbursements]]/'1.) CLM Reference'!$B$5</f>
        <v>1.8854328764687028E-3</v>
      </c>
      <c r="L187" s="34">
        <v>13293.462</v>
      </c>
      <c r="M187" s="55">
        <f>Table3[[#This Row],[CLM $ Collected ]]/'1.) CLM Reference'!$B$4</f>
        <v>3.7886008284957365E-3</v>
      </c>
      <c r="N187" s="36">
        <v>11513.92</v>
      </c>
      <c r="O187" s="37">
        <f>Table3[[#This Row],[Incentive Disbursements]]/'1.) CLM Reference'!$B$5</f>
        <v>1.8854328764687028E-3</v>
      </c>
    </row>
    <row r="188" spans="1:15" s="33" customFormat="1" ht="15" thickBot="1" x14ac:dyDescent="0.35">
      <c r="A188" s="75" t="s">
        <v>167</v>
      </c>
      <c r="B188" s="75" t="s">
        <v>152</v>
      </c>
      <c r="C188" s="123" t="s">
        <v>76</v>
      </c>
      <c r="D188" s="13">
        <f>Table3[[#This Row],[Residential CLM $ Collected]]+Table3[[#This Row],[Column1]]</f>
        <v>98504.51999999999</v>
      </c>
      <c r="E188" s="32">
        <f>Table3[[#This Row],[CLM $ Collected ]]/'1.) CLM Reference'!$B$4</f>
        <v>3.1241877559888991E-3</v>
      </c>
      <c r="F188" s="10">
        <f>Table3[[#This Row],[Residential Incentive Disbursements]]+Table3[[#This Row],[C&amp;I Incentive Disbursements]]</f>
        <v>90466.34</v>
      </c>
      <c r="G188" s="15">
        <f>Table3[[#This Row],[Incentive Disbursements]]/'1.) CLM Reference'!$B$5</f>
        <v>3.4283579175214841E-3</v>
      </c>
      <c r="H188" s="34">
        <v>67662.491999999998</v>
      </c>
      <c r="I188" s="35">
        <f>Table3[[#This Row],[CLM $ Collected ]]/'1.) CLM Reference'!$B$4</f>
        <v>3.1241877559888991E-3</v>
      </c>
      <c r="J188" s="36">
        <v>47781.34</v>
      </c>
      <c r="K188" s="35">
        <f>Table3[[#This Row],[Incentive Disbursements]]/'1.) CLM Reference'!$B$5</f>
        <v>3.4283579175214841E-3</v>
      </c>
      <c r="L188" s="34">
        <v>30842.027999999998</v>
      </c>
      <c r="M188" s="55">
        <f>Table3[[#This Row],[CLM $ Collected ]]/'1.) CLM Reference'!$B$4</f>
        <v>3.1241877559888991E-3</v>
      </c>
      <c r="N188" s="36">
        <v>42685</v>
      </c>
      <c r="O188" s="37">
        <f>Table3[[#This Row],[Incentive Disbursements]]/'1.) CLM Reference'!$B$5</f>
        <v>3.4283579175214841E-3</v>
      </c>
    </row>
    <row r="189" spans="1:15" s="33" customFormat="1" ht="15" thickBot="1" x14ac:dyDescent="0.35">
      <c r="A189" s="75" t="s">
        <v>168</v>
      </c>
      <c r="B189" s="75" t="s">
        <v>213</v>
      </c>
      <c r="C189" s="123" t="s">
        <v>60</v>
      </c>
      <c r="D189" s="13">
        <f>Table3[[#This Row],[Residential CLM $ Collected]]+Table3[[#This Row],[Column1]]</f>
        <v>306</v>
      </c>
      <c r="E189" s="32">
        <f>Table3[[#This Row],[CLM $ Collected ]]/'1.) CLM Reference'!$B$4</f>
        <v>9.7051531577698488E-6</v>
      </c>
      <c r="F189" s="10">
        <f>Table3[[#This Row],[Residential Incentive Disbursements]]+Table3[[#This Row],[C&amp;I Incentive Disbursements]]</f>
        <v>0</v>
      </c>
      <c r="G189" s="15">
        <f>Table3[[#This Row],[Incentive Disbursements]]/'1.) CLM Reference'!$B$5</f>
        <v>0</v>
      </c>
      <c r="H189" s="34">
        <v>288.27</v>
      </c>
      <c r="I189" s="35">
        <f>Table3[[#This Row],[CLM $ Collected ]]/'1.) CLM Reference'!$B$4</f>
        <v>9.7051531577698488E-6</v>
      </c>
      <c r="J189" s="36">
        <v>0</v>
      </c>
      <c r="K189" s="35">
        <f>Table3[[#This Row],[Incentive Disbursements]]/'1.) CLM Reference'!$B$5</f>
        <v>0</v>
      </c>
      <c r="L189" s="34">
        <v>17.73</v>
      </c>
      <c r="M189" s="55">
        <f>Table3[[#This Row],[CLM $ Collected ]]/'1.) CLM Reference'!$B$4</f>
        <v>9.7051531577698488E-6</v>
      </c>
      <c r="N189" s="36">
        <v>0</v>
      </c>
      <c r="O189" s="37">
        <f>Table3[[#This Row],[Incentive Disbursements]]/'1.) CLM Reference'!$B$5</f>
        <v>0</v>
      </c>
    </row>
    <row r="190" spans="1:15" s="33" customFormat="1" ht="15" thickBot="1" x14ac:dyDescent="0.35">
      <c r="A190" s="75" t="s">
        <v>168</v>
      </c>
      <c r="B190" s="75" t="s">
        <v>152</v>
      </c>
      <c r="C190" s="123" t="s">
        <v>60</v>
      </c>
      <c r="D190" s="13">
        <f>Table3[[#This Row],[Residential CLM $ Collected]]+Table3[[#This Row],[Column1]]</f>
        <v>87548.202000000005</v>
      </c>
      <c r="E190" s="32">
        <f>Table3[[#This Row],[CLM $ Collected ]]/'1.) CLM Reference'!$B$4</f>
        <v>2.776695127769192E-3</v>
      </c>
      <c r="F190" s="10">
        <f>Table3[[#This Row],[Residential Incentive Disbursements]]+Table3[[#This Row],[C&amp;I Incentive Disbursements]]</f>
        <v>40259.800000000003</v>
      </c>
      <c r="G190" s="15">
        <f>Table3[[#This Row],[Incentive Disbursements]]/'1.) CLM Reference'!$B$5</f>
        <v>1.525705628058253E-3</v>
      </c>
      <c r="H190" s="34">
        <v>63199.98</v>
      </c>
      <c r="I190" s="35">
        <f>Table3[[#This Row],[CLM $ Collected ]]/'1.) CLM Reference'!$B$4</f>
        <v>2.776695127769192E-3</v>
      </c>
      <c r="J190" s="36">
        <v>13849.67</v>
      </c>
      <c r="K190" s="35">
        <f>Table3[[#This Row],[Incentive Disbursements]]/'1.) CLM Reference'!$B$5</f>
        <v>1.525705628058253E-3</v>
      </c>
      <c r="L190" s="34">
        <v>24348.222000000002</v>
      </c>
      <c r="M190" s="55">
        <f>Table3[[#This Row],[CLM $ Collected ]]/'1.) CLM Reference'!$B$4</f>
        <v>2.776695127769192E-3</v>
      </c>
      <c r="N190" s="36">
        <v>26410.13</v>
      </c>
      <c r="O190" s="37">
        <f>Table3[[#This Row],[Incentive Disbursements]]/'1.) CLM Reference'!$B$5</f>
        <v>1.525705628058253E-3</v>
      </c>
    </row>
    <row r="191" spans="1:15" s="33" customFormat="1" ht="15" thickBot="1" x14ac:dyDescent="0.35">
      <c r="A191" s="75" t="s">
        <v>169</v>
      </c>
      <c r="B191" s="75" t="s">
        <v>213</v>
      </c>
      <c r="C191" s="123" t="s">
        <v>60</v>
      </c>
      <c r="D191" s="13">
        <f>Table3[[#This Row],[Residential CLM $ Collected]]+Table3[[#This Row],[Column1]]</f>
        <v>56.49</v>
      </c>
      <c r="E191" s="32">
        <f>Table3[[#This Row],[CLM $ Collected ]]/'1.) CLM Reference'!$B$4</f>
        <v>1.7916473917726105E-6</v>
      </c>
      <c r="F191" s="10">
        <f>Table3[[#This Row],[Residential Incentive Disbursements]]+Table3[[#This Row],[C&amp;I Incentive Disbursements]]</f>
        <v>0</v>
      </c>
      <c r="G191" s="15">
        <f>Table3[[#This Row],[Incentive Disbursements]]/'1.) CLM Reference'!$B$5</f>
        <v>0</v>
      </c>
      <c r="H191" s="34">
        <v>56.49</v>
      </c>
      <c r="I191" s="35">
        <f>Table3[[#This Row],[CLM $ Collected ]]/'1.) CLM Reference'!$B$4</f>
        <v>1.7916473917726105E-6</v>
      </c>
      <c r="J191" s="36">
        <v>0</v>
      </c>
      <c r="K191" s="35">
        <f>Table3[[#This Row],[Incentive Disbursements]]/'1.) CLM Reference'!$B$5</f>
        <v>0</v>
      </c>
      <c r="L191" s="34">
        <v>0</v>
      </c>
      <c r="M191" s="55">
        <f>Table3[[#This Row],[CLM $ Collected ]]/'1.) CLM Reference'!$B$4</f>
        <v>1.7916473917726105E-6</v>
      </c>
      <c r="N191" s="36">
        <v>0</v>
      </c>
      <c r="O191" s="37">
        <f>Table3[[#This Row],[Incentive Disbursements]]/'1.) CLM Reference'!$B$5</f>
        <v>0</v>
      </c>
    </row>
    <row r="192" spans="1:15" s="33" customFormat="1" ht="15" thickBot="1" x14ac:dyDescent="0.35">
      <c r="A192" s="75" t="s">
        <v>169</v>
      </c>
      <c r="B192" s="75" t="s">
        <v>152</v>
      </c>
      <c r="C192" s="123" t="s">
        <v>60</v>
      </c>
      <c r="D192" s="13">
        <f>Table3[[#This Row],[Residential CLM $ Collected]]+Table3[[#This Row],[Column1]]</f>
        <v>111555.56400000001</v>
      </c>
      <c r="E192" s="32">
        <f>Table3[[#This Row],[CLM $ Collected ]]/'1.) CLM Reference'!$B$4</f>
        <v>3.538117105298682E-3</v>
      </c>
      <c r="F192" s="10">
        <f>Table3[[#This Row],[Residential Incentive Disbursements]]+Table3[[#This Row],[C&amp;I Incentive Disbursements]]</f>
        <v>105551.44</v>
      </c>
      <c r="G192" s="15">
        <f>Table3[[#This Row],[Incentive Disbursements]]/'1.) CLM Reference'!$B$5</f>
        <v>4.0000304536449011E-3</v>
      </c>
      <c r="H192" s="34">
        <v>89118.57</v>
      </c>
      <c r="I192" s="35">
        <f>Table3[[#This Row],[CLM $ Collected ]]/'1.) CLM Reference'!$B$4</f>
        <v>3.538117105298682E-3</v>
      </c>
      <c r="J192" s="36">
        <v>91288.639999999999</v>
      </c>
      <c r="K192" s="35">
        <f>Table3[[#This Row],[Incentive Disbursements]]/'1.) CLM Reference'!$B$5</f>
        <v>4.0000304536449011E-3</v>
      </c>
      <c r="L192" s="34">
        <v>22436.993999999999</v>
      </c>
      <c r="M192" s="55">
        <f>Table3[[#This Row],[CLM $ Collected ]]/'1.) CLM Reference'!$B$4</f>
        <v>3.538117105298682E-3</v>
      </c>
      <c r="N192" s="36">
        <v>14262.8</v>
      </c>
      <c r="O192" s="37">
        <f>Table3[[#This Row],[Incentive Disbursements]]/'1.) CLM Reference'!$B$5</f>
        <v>4.0000304536449011E-3</v>
      </c>
    </row>
    <row r="193" spans="1:15" s="33" customFormat="1" ht="15" thickBot="1" x14ac:dyDescent="0.35">
      <c r="A193" s="75" t="s">
        <v>170</v>
      </c>
      <c r="B193" s="75" t="s">
        <v>152</v>
      </c>
      <c r="C193" s="123" t="s">
        <v>60</v>
      </c>
      <c r="D193" s="13">
        <f>Table3[[#This Row],[Residential CLM $ Collected]]+Table3[[#This Row],[Column1]]</f>
        <v>124500.822</v>
      </c>
      <c r="E193" s="32">
        <f>Table3[[#This Row],[CLM $ Collected ]]/'1.) CLM Reference'!$B$4</f>
        <v>3.948691326072686E-3</v>
      </c>
      <c r="F193" s="10">
        <f>Table3[[#This Row],[Residential Incentive Disbursements]]+Table3[[#This Row],[C&amp;I Incentive Disbursements]]</f>
        <v>20894.419999999998</v>
      </c>
      <c r="G193" s="15">
        <f>Table3[[#This Row],[Incentive Disbursements]]/'1.) CLM Reference'!$B$5</f>
        <v>7.9182544843771992E-4</v>
      </c>
      <c r="H193" s="34">
        <v>62069.682000000001</v>
      </c>
      <c r="I193" s="35">
        <f>Table3[[#This Row],[CLM $ Collected ]]/'1.) CLM Reference'!$B$4</f>
        <v>3.948691326072686E-3</v>
      </c>
      <c r="J193" s="36">
        <v>907.42</v>
      </c>
      <c r="K193" s="35">
        <f>Table3[[#This Row],[Incentive Disbursements]]/'1.) CLM Reference'!$B$5</f>
        <v>7.9182544843771992E-4</v>
      </c>
      <c r="L193" s="34">
        <v>62431.14</v>
      </c>
      <c r="M193" s="55">
        <f>Table3[[#This Row],[CLM $ Collected ]]/'1.) CLM Reference'!$B$4</f>
        <v>3.948691326072686E-3</v>
      </c>
      <c r="N193" s="36">
        <v>19987</v>
      </c>
      <c r="O193" s="37">
        <f>Table3[[#This Row],[Incentive Disbursements]]/'1.) CLM Reference'!$B$5</f>
        <v>7.9182544843771992E-4</v>
      </c>
    </row>
    <row r="194" spans="1:15" s="33" customFormat="1" ht="15" thickBot="1" x14ac:dyDescent="0.35">
      <c r="A194" s="75" t="s">
        <v>171</v>
      </c>
      <c r="B194" s="75" t="s">
        <v>152</v>
      </c>
      <c r="C194" s="123" t="s">
        <v>60</v>
      </c>
      <c r="D194" s="13">
        <f>Table3[[#This Row],[Residential CLM $ Collected]]+Table3[[#This Row],[Column1]]</f>
        <v>1317.306</v>
      </c>
      <c r="E194" s="32">
        <f>Table3[[#This Row],[CLM $ Collected ]]/'1.) CLM Reference'!$B$4</f>
        <v>4.1779923155716239E-5</v>
      </c>
      <c r="F194" s="10">
        <f>Table3[[#This Row],[Residential Incentive Disbursements]]+Table3[[#This Row],[C&amp;I Incentive Disbursements]]</f>
        <v>0</v>
      </c>
      <c r="G194" s="15">
        <f>Table3[[#This Row],[Incentive Disbursements]]/'1.) CLM Reference'!$B$5</f>
        <v>0</v>
      </c>
      <c r="H194" s="34">
        <v>1317.306</v>
      </c>
      <c r="I194" s="35">
        <f>Table3[[#This Row],[CLM $ Collected ]]/'1.) CLM Reference'!$B$4</f>
        <v>4.1779923155716239E-5</v>
      </c>
      <c r="J194" s="36">
        <v>0</v>
      </c>
      <c r="K194" s="35">
        <f>Table3[[#This Row],[Incentive Disbursements]]/'1.) CLM Reference'!$B$5</f>
        <v>0</v>
      </c>
      <c r="L194" s="34">
        <v>0</v>
      </c>
      <c r="M194" s="55">
        <f>Table3[[#This Row],[CLM $ Collected ]]/'1.) CLM Reference'!$B$4</f>
        <v>4.1779923155716239E-5</v>
      </c>
      <c r="N194" s="36">
        <v>0</v>
      </c>
      <c r="O194" s="37">
        <f>Table3[[#This Row],[Incentive Disbursements]]/'1.) CLM Reference'!$B$5</f>
        <v>0</v>
      </c>
    </row>
    <row r="195" spans="1:15" s="33" customFormat="1" ht="15" thickBot="1" x14ac:dyDescent="0.35">
      <c r="A195" s="75" t="s">
        <v>171</v>
      </c>
      <c r="B195" s="75" t="s">
        <v>152</v>
      </c>
      <c r="C195" s="123" t="s">
        <v>76</v>
      </c>
      <c r="D195" s="13">
        <f>Table3[[#This Row],[Residential CLM $ Collected]]+Table3[[#This Row],[Column1]]</f>
        <v>46928.97</v>
      </c>
      <c r="E195" s="32">
        <f>Table3[[#This Row],[CLM $ Collected ]]/'1.) CLM Reference'!$B$4</f>
        <v>1.4884079783868841E-3</v>
      </c>
      <c r="F195" s="10">
        <f>Table3[[#This Row],[Residential Incentive Disbursements]]+Table3[[#This Row],[C&amp;I Incentive Disbursements]]</f>
        <v>3704.78</v>
      </c>
      <c r="G195" s="15">
        <f>Table3[[#This Row],[Incentive Disbursements]]/'1.) CLM Reference'!$B$5</f>
        <v>1.4039820606951981E-4</v>
      </c>
      <c r="H195" s="34">
        <v>20001.689999999999</v>
      </c>
      <c r="I195" s="35">
        <f>Table3[[#This Row],[CLM $ Collected ]]/'1.) CLM Reference'!$B$4</f>
        <v>1.4884079783868841E-3</v>
      </c>
      <c r="J195" s="36">
        <v>14.78</v>
      </c>
      <c r="K195" s="35">
        <f>Table3[[#This Row],[Incentive Disbursements]]/'1.) CLM Reference'!$B$5</f>
        <v>1.4039820606951981E-4</v>
      </c>
      <c r="L195" s="34">
        <v>26927.279999999999</v>
      </c>
      <c r="M195" s="55">
        <f>Table3[[#This Row],[CLM $ Collected ]]/'1.) CLM Reference'!$B$4</f>
        <v>1.4884079783868841E-3</v>
      </c>
      <c r="N195" s="36">
        <v>3690</v>
      </c>
      <c r="O195" s="37">
        <f>Table3[[#This Row],[Incentive Disbursements]]/'1.) CLM Reference'!$B$5</f>
        <v>1.4039820606951981E-4</v>
      </c>
    </row>
    <row r="196" spans="1:15" s="33" customFormat="1" ht="15" thickBot="1" x14ac:dyDescent="0.35">
      <c r="A196" s="75" t="s">
        <v>172</v>
      </c>
      <c r="B196" s="75" t="s">
        <v>152</v>
      </c>
      <c r="C196" s="123" t="s">
        <v>60</v>
      </c>
      <c r="D196" s="13">
        <f>Table3[[#This Row],[Residential CLM $ Collected]]+Table3[[#This Row],[Column1]]</f>
        <v>71479.11</v>
      </c>
      <c r="E196" s="32">
        <f>Table3[[#This Row],[CLM $ Collected ]]/'1.) CLM Reference'!$B$4</f>
        <v>2.2670448043499293E-3</v>
      </c>
      <c r="F196" s="10">
        <f>Table3[[#This Row],[Residential Incentive Disbursements]]+Table3[[#This Row],[C&amp;I Incentive Disbursements]]</f>
        <v>149193.13</v>
      </c>
      <c r="G196" s="15">
        <f>Table3[[#This Row],[Incentive Disbursements]]/'1.) CLM Reference'!$B$5</f>
        <v>5.6538978859464418E-3</v>
      </c>
      <c r="H196" s="34">
        <v>37423.061999999998</v>
      </c>
      <c r="I196" s="35">
        <f>Table3[[#This Row],[CLM $ Collected ]]/'1.) CLM Reference'!$B$4</f>
        <v>2.2670448043499293E-3</v>
      </c>
      <c r="J196" s="36">
        <v>69757.34</v>
      </c>
      <c r="K196" s="35">
        <f>Table3[[#This Row],[Incentive Disbursements]]/'1.) CLM Reference'!$B$5</f>
        <v>5.6538978859464418E-3</v>
      </c>
      <c r="L196" s="34">
        <v>34056.048000000003</v>
      </c>
      <c r="M196" s="55">
        <f>Table3[[#This Row],[CLM $ Collected ]]/'1.) CLM Reference'!$B$4</f>
        <v>2.2670448043499293E-3</v>
      </c>
      <c r="N196" s="36">
        <v>79435.789999999994</v>
      </c>
      <c r="O196" s="37">
        <f>Table3[[#This Row],[Incentive Disbursements]]/'1.) CLM Reference'!$B$5</f>
        <v>5.6538978859464418E-3</v>
      </c>
    </row>
    <row r="197" spans="1:15" s="33" customFormat="1" ht="15" thickBot="1" x14ac:dyDescent="0.35">
      <c r="A197" s="75" t="s">
        <v>173</v>
      </c>
      <c r="B197" s="75" t="s">
        <v>230</v>
      </c>
      <c r="C197" s="123" t="s">
        <v>76</v>
      </c>
      <c r="D197" s="13">
        <f>Table3[[#This Row],[Residential CLM $ Collected]]+Table3[[#This Row],[Column1]]</f>
        <v>26.28</v>
      </c>
      <c r="E197" s="32">
        <f>Table3[[#This Row],[CLM $ Collected ]]/'1.) CLM Reference'!$B$4</f>
        <v>8.3350138884376361E-7</v>
      </c>
      <c r="F197" s="10">
        <f>Table3[[#This Row],[Residential Incentive Disbursements]]+Table3[[#This Row],[C&amp;I Incentive Disbursements]]</f>
        <v>0</v>
      </c>
      <c r="G197" s="15">
        <f>Table3[[#This Row],[Incentive Disbursements]]/'1.) CLM Reference'!$B$5</f>
        <v>0</v>
      </c>
      <c r="H197" s="34">
        <v>0</v>
      </c>
      <c r="I197" s="35">
        <f>Table3[[#This Row],[CLM $ Collected ]]/'1.) CLM Reference'!$B$4</f>
        <v>8.3350138884376361E-7</v>
      </c>
      <c r="J197" s="36">
        <v>0</v>
      </c>
      <c r="K197" s="35">
        <f>Table3[[#This Row],[Incentive Disbursements]]/'1.) CLM Reference'!$B$5</f>
        <v>0</v>
      </c>
      <c r="L197" s="34">
        <v>26.28</v>
      </c>
      <c r="M197" s="55">
        <f>Table3[[#This Row],[CLM $ Collected ]]/'1.) CLM Reference'!$B$4</f>
        <v>8.3350138884376361E-7</v>
      </c>
      <c r="N197" s="36">
        <v>0</v>
      </c>
      <c r="O197" s="37">
        <f>Table3[[#This Row],[Incentive Disbursements]]/'1.) CLM Reference'!$B$5</f>
        <v>0</v>
      </c>
    </row>
    <row r="198" spans="1:15" s="33" customFormat="1" ht="15" thickBot="1" x14ac:dyDescent="0.35">
      <c r="A198" s="75" t="s">
        <v>173</v>
      </c>
      <c r="B198" s="75" t="s">
        <v>152</v>
      </c>
      <c r="C198" s="123" t="s">
        <v>76</v>
      </c>
      <c r="D198" s="13">
        <f>Table3[[#This Row],[Residential CLM $ Collected]]+Table3[[#This Row],[Column1]]</f>
        <v>100371.75599999999</v>
      </c>
      <c r="E198" s="32">
        <f>Table3[[#This Row],[CLM $ Collected ]]/'1.) CLM Reference'!$B$4</f>
        <v>3.1834093617460939E-3</v>
      </c>
      <c r="F198" s="10">
        <f>Table3[[#This Row],[Residential Incentive Disbursements]]+Table3[[#This Row],[C&amp;I Incentive Disbursements]]</f>
        <v>30886.71</v>
      </c>
      <c r="G198" s="15">
        <f>Table3[[#This Row],[Incentive Disbursements]]/'1.) CLM Reference'!$B$5</f>
        <v>1.1704982955504776E-3</v>
      </c>
      <c r="H198" s="34">
        <v>64886.351999999999</v>
      </c>
      <c r="I198" s="35">
        <f>Table3[[#This Row],[CLM $ Collected ]]/'1.) CLM Reference'!$B$4</f>
        <v>3.1834093617460939E-3</v>
      </c>
      <c r="J198" s="36">
        <v>2461.86</v>
      </c>
      <c r="K198" s="35">
        <f>Table3[[#This Row],[Incentive Disbursements]]/'1.) CLM Reference'!$B$5</f>
        <v>1.1704982955504776E-3</v>
      </c>
      <c r="L198" s="34">
        <v>35485.404000000002</v>
      </c>
      <c r="M198" s="55">
        <f>Table3[[#This Row],[CLM $ Collected ]]/'1.) CLM Reference'!$B$4</f>
        <v>3.1834093617460939E-3</v>
      </c>
      <c r="N198" s="36">
        <v>28424.85</v>
      </c>
      <c r="O198" s="37">
        <f>Table3[[#This Row],[Incentive Disbursements]]/'1.) CLM Reference'!$B$5</f>
        <v>1.1704982955504776E-3</v>
      </c>
    </row>
    <row r="199" spans="1:15" s="33" customFormat="1" ht="15" thickBot="1" x14ac:dyDescent="0.35">
      <c r="A199" s="75" t="s">
        <v>174</v>
      </c>
      <c r="B199" s="75" t="s">
        <v>152</v>
      </c>
      <c r="C199" s="123" t="s">
        <v>76</v>
      </c>
      <c r="D199" s="13">
        <f>Table3[[#This Row],[Residential CLM $ Collected]]+Table3[[#This Row],[Column1]]</f>
        <v>99165.923999999999</v>
      </c>
      <c r="E199" s="32">
        <f>Table3[[#This Row],[CLM $ Collected ]]/'1.) CLM Reference'!$B$4</f>
        <v>3.1451649687966174E-3</v>
      </c>
      <c r="F199" s="10">
        <f>Table3[[#This Row],[Residential Incentive Disbursements]]+Table3[[#This Row],[C&amp;I Incentive Disbursements]]</f>
        <v>30668.34</v>
      </c>
      <c r="G199" s="15">
        <f>Table3[[#This Row],[Incentive Disbursements]]/'1.) CLM Reference'!$B$5</f>
        <v>1.162222836208924E-3</v>
      </c>
      <c r="H199" s="34">
        <v>64789.41</v>
      </c>
      <c r="I199" s="35">
        <f>Table3[[#This Row],[CLM $ Collected ]]/'1.) CLM Reference'!$B$4</f>
        <v>3.1451649687966174E-3</v>
      </c>
      <c r="J199" s="36">
        <v>6309.84</v>
      </c>
      <c r="K199" s="35">
        <f>Table3[[#This Row],[Incentive Disbursements]]/'1.) CLM Reference'!$B$5</f>
        <v>1.162222836208924E-3</v>
      </c>
      <c r="L199" s="34">
        <v>34376.514000000003</v>
      </c>
      <c r="M199" s="55">
        <f>Table3[[#This Row],[CLM $ Collected ]]/'1.) CLM Reference'!$B$4</f>
        <v>3.1451649687966174E-3</v>
      </c>
      <c r="N199" s="36">
        <v>24358.5</v>
      </c>
      <c r="O199" s="37">
        <f>Table3[[#This Row],[Incentive Disbursements]]/'1.) CLM Reference'!$B$5</f>
        <v>1.162222836208924E-3</v>
      </c>
    </row>
    <row r="200" spans="1:15" s="33" customFormat="1" ht="15" thickBot="1" x14ac:dyDescent="0.35">
      <c r="A200" s="75" t="s">
        <v>175</v>
      </c>
      <c r="B200" s="75" t="s">
        <v>213</v>
      </c>
      <c r="C200" s="123" t="s">
        <v>76</v>
      </c>
      <c r="D200" s="13">
        <f>Table3[[#This Row],[Residential CLM $ Collected]]+Table3[[#This Row],[Column1]]</f>
        <v>701.37599999999998</v>
      </c>
      <c r="E200" s="32">
        <f>Table3[[#This Row],[CLM $ Collected ]]/'1.) CLM Reference'!$B$4</f>
        <v>2.2244972226091455E-5</v>
      </c>
      <c r="F200" s="10">
        <f>Table3[[#This Row],[Residential Incentive Disbursements]]+Table3[[#This Row],[C&amp;I Incentive Disbursements]]</f>
        <v>0</v>
      </c>
      <c r="G200" s="15">
        <f>Table3[[#This Row],[Incentive Disbursements]]/'1.) CLM Reference'!$B$5</f>
        <v>0</v>
      </c>
      <c r="H200" s="34">
        <v>243.28800000000001</v>
      </c>
      <c r="I200" s="35">
        <f>Table3[[#This Row],[CLM $ Collected ]]/'1.) CLM Reference'!$B$4</f>
        <v>2.2244972226091455E-5</v>
      </c>
      <c r="J200" s="36">
        <v>0</v>
      </c>
      <c r="K200" s="35">
        <f>Table3[[#This Row],[Incentive Disbursements]]/'1.) CLM Reference'!$B$5</f>
        <v>0</v>
      </c>
      <c r="L200" s="34">
        <v>458.08800000000002</v>
      </c>
      <c r="M200" s="55">
        <f>Table3[[#This Row],[CLM $ Collected ]]/'1.) CLM Reference'!$B$4</f>
        <v>2.2244972226091455E-5</v>
      </c>
      <c r="N200" s="36">
        <v>0</v>
      </c>
      <c r="O200" s="37">
        <f>Table3[[#This Row],[Incentive Disbursements]]/'1.) CLM Reference'!$B$5</f>
        <v>0</v>
      </c>
    </row>
    <row r="201" spans="1:15" s="33" customFormat="1" ht="15" thickBot="1" x14ac:dyDescent="0.35">
      <c r="A201" s="75" t="s">
        <v>175</v>
      </c>
      <c r="B201" s="75" t="s">
        <v>152</v>
      </c>
      <c r="C201" s="123" t="s">
        <v>60</v>
      </c>
      <c r="D201" s="13">
        <f>Table3[[#This Row],[Residential CLM $ Collected]]+Table3[[#This Row],[Column1]]</f>
        <v>637.00800000000004</v>
      </c>
      <c r="E201" s="32">
        <f>Table3[[#This Row],[CLM $ Collected ]]/'1.) CLM Reference'!$B$4</f>
        <v>2.0203464714786458E-5</v>
      </c>
      <c r="F201" s="10">
        <f>Table3[[#This Row],[Residential Incentive Disbursements]]+Table3[[#This Row],[C&amp;I Incentive Disbursements]]</f>
        <v>0</v>
      </c>
      <c r="G201" s="15">
        <f>Table3[[#This Row],[Incentive Disbursements]]/'1.) CLM Reference'!$B$5</f>
        <v>0</v>
      </c>
      <c r="H201" s="34">
        <v>637.00800000000004</v>
      </c>
      <c r="I201" s="35">
        <f>Table3[[#This Row],[CLM $ Collected ]]/'1.) CLM Reference'!$B$4</f>
        <v>2.0203464714786458E-5</v>
      </c>
      <c r="J201" s="36">
        <v>0</v>
      </c>
      <c r="K201" s="35">
        <f>Table3[[#This Row],[Incentive Disbursements]]/'1.) CLM Reference'!$B$5</f>
        <v>0</v>
      </c>
      <c r="L201" s="34">
        <v>0</v>
      </c>
      <c r="M201" s="55">
        <f>Table3[[#This Row],[CLM $ Collected ]]/'1.) CLM Reference'!$B$4</f>
        <v>2.0203464714786458E-5</v>
      </c>
      <c r="N201" s="36">
        <v>0</v>
      </c>
      <c r="O201" s="37">
        <f>Table3[[#This Row],[Incentive Disbursements]]/'1.) CLM Reference'!$B$5</f>
        <v>0</v>
      </c>
    </row>
    <row r="202" spans="1:15" s="33" customFormat="1" ht="15" thickBot="1" x14ac:dyDescent="0.35">
      <c r="A202" s="75" t="s">
        <v>175</v>
      </c>
      <c r="B202" s="75" t="s">
        <v>152</v>
      </c>
      <c r="C202" s="123" t="s">
        <v>76</v>
      </c>
      <c r="D202" s="13">
        <f>Table3[[#This Row],[Residential CLM $ Collected]]+Table3[[#This Row],[Column1]]</f>
        <v>101251.152</v>
      </c>
      <c r="E202" s="32">
        <f>Table3[[#This Row],[CLM $ Collected ]]/'1.) CLM Reference'!$B$4</f>
        <v>3.211300449544559E-3</v>
      </c>
      <c r="F202" s="10">
        <f>Table3[[#This Row],[Residential Incentive Disbursements]]+Table3[[#This Row],[C&amp;I Incentive Disbursements]]</f>
        <v>52014.229999999996</v>
      </c>
      <c r="G202" s="15">
        <f>Table3[[#This Row],[Incentive Disbursements]]/'1.) CLM Reference'!$B$5</f>
        <v>1.9711574188176892E-3</v>
      </c>
      <c r="H202" s="34">
        <v>74525.076000000001</v>
      </c>
      <c r="I202" s="35">
        <f>Table3[[#This Row],[CLM $ Collected ]]/'1.) CLM Reference'!$B$4</f>
        <v>3.211300449544559E-3</v>
      </c>
      <c r="J202" s="36">
        <v>5028.03</v>
      </c>
      <c r="K202" s="35">
        <f>Table3[[#This Row],[Incentive Disbursements]]/'1.) CLM Reference'!$B$5</f>
        <v>1.9711574188176892E-3</v>
      </c>
      <c r="L202" s="34">
        <v>26726.076000000001</v>
      </c>
      <c r="M202" s="55">
        <f>Table3[[#This Row],[CLM $ Collected ]]/'1.) CLM Reference'!$B$4</f>
        <v>3.211300449544559E-3</v>
      </c>
      <c r="N202" s="36">
        <v>46986.2</v>
      </c>
      <c r="O202" s="37">
        <f>Table3[[#This Row],[Incentive Disbursements]]/'1.) CLM Reference'!$B$5</f>
        <v>1.9711574188176892E-3</v>
      </c>
    </row>
    <row r="203" spans="1:15" s="33" customFormat="1" ht="15" thickBot="1" x14ac:dyDescent="0.35">
      <c r="A203" s="75" t="s">
        <v>176</v>
      </c>
      <c r="B203" s="75" t="s">
        <v>230</v>
      </c>
      <c r="C203" s="123" t="s">
        <v>60</v>
      </c>
      <c r="D203" s="13">
        <f>Table3[[#This Row],[Residential CLM $ Collected]]+Table3[[#This Row],[Column1]]</f>
        <v>61.253999999999998</v>
      </c>
      <c r="E203" s="32">
        <f>Table3[[#This Row],[CLM $ Collected ]]/'1.) CLM Reference'!$B$4</f>
        <v>1.9427433056406351E-6</v>
      </c>
      <c r="F203" s="10">
        <f>Table3[[#This Row],[Residential Incentive Disbursements]]+Table3[[#This Row],[C&amp;I Incentive Disbursements]]</f>
        <v>0</v>
      </c>
      <c r="G203" s="15">
        <f>Table3[[#This Row],[Incentive Disbursements]]/'1.) CLM Reference'!$B$5</f>
        <v>0</v>
      </c>
      <c r="H203" s="34">
        <v>61.253999999999998</v>
      </c>
      <c r="I203" s="35">
        <f>Table3[[#This Row],[CLM $ Collected ]]/'1.) CLM Reference'!$B$4</f>
        <v>1.9427433056406351E-6</v>
      </c>
      <c r="J203" s="36">
        <v>0</v>
      </c>
      <c r="K203" s="35">
        <f>Table3[[#This Row],[Incentive Disbursements]]/'1.) CLM Reference'!$B$5</f>
        <v>0</v>
      </c>
      <c r="L203" s="34">
        <v>0</v>
      </c>
      <c r="M203" s="55">
        <f>Table3[[#This Row],[CLM $ Collected ]]/'1.) CLM Reference'!$B$4</f>
        <v>1.9427433056406351E-6</v>
      </c>
      <c r="N203" s="36">
        <v>0</v>
      </c>
      <c r="O203" s="37">
        <f>Table3[[#This Row],[Incentive Disbursements]]/'1.) CLM Reference'!$B$5</f>
        <v>0</v>
      </c>
    </row>
    <row r="204" spans="1:15" s="33" customFormat="1" ht="15" thickBot="1" x14ac:dyDescent="0.35">
      <c r="A204" s="75" t="s">
        <v>176</v>
      </c>
      <c r="B204" s="75" t="s">
        <v>152</v>
      </c>
      <c r="C204" s="123" t="s">
        <v>60</v>
      </c>
      <c r="D204" s="13">
        <f>Table3[[#This Row],[Residential CLM $ Collected]]+Table3[[#This Row],[Column1]]</f>
        <v>132869.394</v>
      </c>
      <c r="E204" s="32">
        <f>Table3[[#This Row],[CLM $ Collected ]]/'1.) CLM Reference'!$B$4</f>
        <v>4.2141105187910666E-3</v>
      </c>
      <c r="F204" s="10">
        <f>Table3[[#This Row],[Residential Incentive Disbursements]]+Table3[[#This Row],[C&amp;I Incentive Disbursements]]</f>
        <v>54863.92</v>
      </c>
      <c r="G204" s="15">
        <f>Table3[[#This Row],[Incentive Disbursements]]/'1.) CLM Reference'!$B$5</f>
        <v>2.0791507042096022E-3</v>
      </c>
      <c r="H204" s="34">
        <v>104429.38800000001</v>
      </c>
      <c r="I204" s="35">
        <f>Table3[[#This Row],[CLM $ Collected ]]/'1.) CLM Reference'!$B$4</f>
        <v>4.2141105187910666E-3</v>
      </c>
      <c r="J204" s="36">
        <v>41566.42</v>
      </c>
      <c r="K204" s="35">
        <f>Table3[[#This Row],[Incentive Disbursements]]/'1.) CLM Reference'!$B$5</f>
        <v>2.0791507042096022E-3</v>
      </c>
      <c r="L204" s="34">
        <v>28440.006000000001</v>
      </c>
      <c r="M204" s="55">
        <f>Table3[[#This Row],[CLM $ Collected ]]/'1.) CLM Reference'!$B$4</f>
        <v>4.2141105187910666E-3</v>
      </c>
      <c r="N204" s="36">
        <v>13297.5</v>
      </c>
      <c r="O204" s="37">
        <f>Table3[[#This Row],[Incentive Disbursements]]/'1.) CLM Reference'!$B$5</f>
        <v>2.0791507042096022E-3</v>
      </c>
    </row>
    <row r="205" spans="1:15" s="33" customFormat="1" ht="15" thickBot="1" x14ac:dyDescent="0.35">
      <c r="A205" s="75" t="s">
        <v>176</v>
      </c>
      <c r="B205" s="75" t="s">
        <v>197</v>
      </c>
      <c r="C205" s="123" t="s">
        <v>60</v>
      </c>
      <c r="D205" s="13">
        <f>Table3[[#This Row],[Residential CLM $ Collected]]+Table3[[#This Row],[Column1]]</f>
        <v>612.69600000000003</v>
      </c>
      <c r="E205" s="32">
        <f>Table3[[#This Row],[CLM $ Collected ]]/'1.) CLM Reference'!$B$4</f>
        <v>1.9432380781545607E-5</v>
      </c>
      <c r="F205" s="10">
        <f>Table3[[#This Row],[Residential Incentive Disbursements]]+Table3[[#This Row],[C&amp;I Incentive Disbursements]]</f>
        <v>0</v>
      </c>
      <c r="G205" s="15">
        <f>Table3[[#This Row],[Incentive Disbursements]]/'1.) CLM Reference'!$B$5</f>
        <v>0</v>
      </c>
      <c r="H205" s="34">
        <v>612.69600000000003</v>
      </c>
      <c r="I205" s="35">
        <f>Table3[[#This Row],[CLM $ Collected ]]/'1.) CLM Reference'!$B$4</f>
        <v>1.9432380781545607E-5</v>
      </c>
      <c r="J205" s="36">
        <v>0</v>
      </c>
      <c r="K205" s="35">
        <f>Table3[[#This Row],[Incentive Disbursements]]/'1.) CLM Reference'!$B$5</f>
        <v>0</v>
      </c>
      <c r="L205" s="34">
        <v>0</v>
      </c>
      <c r="M205" s="55">
        <f>Table3[[#This Row],[CLM $ Collected ]]/'1.) CLM Reference'!$B$4</f>
        <v>1.9432380781545607E-5</v>
      </c>
      <c r="N205" s="36">
        <v>0</v>
      </c>
      <c r="O205" s="37">
        <f>Table3[[#This Row],[Incentive Disbursements]]/'1.) CLM Reference'!$B$5</f>
        <v>0</v>
      </c>
    </row>
    <row r="206" spans="1:15" s="33" customFormat="1" ht="15" thickBot="1" x14ac:dyDescent="0.35">
      <c r="A206" s="75" t="s">
        <v>177</v>
      </c>
      <c r="B206" s="75" t="s">
        <v>230</v>
      </c>
      <c r="C206" s="123" t="s">
        <v>76</v>
      </c>
      <c r="D206" s="13">
        <f>Table3[[#This Row],[Residential CLM $ Collected]]+Table3[[#This Row],[Column1]]</f>
        <v>171.702</v>
      </c>
      <c r="E206" s="32">
        <f>Table3[[#This Row],[CLM $ Collected ]]/'1.) CLM Reference'!$B$4</f>
        <v>5.4457327042333291E-6</v>
      </c>
      <c r="F206" s="10">
        <f>Table3[[#This Row],[Residential Incentive Disbursements]]+Table3[[#This Row],[C&amp;I Incentive Disbursements]]</f>
        <v>0</v>
      </c>
      <c r="G206" s="15">
        <f>Table3[[#This Row],[Incentive Disbursements]]/'1.) CLM Reference'!$B$5</f>
        <v>0</v>
      </c>
      <c r="H206" s="34">
        <v>0</v>
      </c>
      <c r="I206" s="35">
        <f>Table3[[#This Row],[CLM $ Collected ]]/'1.) CLM Reference'!$B$4</f>
        <v>5.4457327042333291E-6</v>
      </c>
      <c r="J206" s="36">
        <v>0</v>
      </c>
      <c r="K206" s="35">
        <f>Table3[[#This Row],[Incentive Disbursements]]/'1.) CLM Reference'!$B$5</f>
        <v>0</v>
      </c>
      <c r="L206" s="34">
        <v>171.702</v>
      </c>
      <c r="M206" s="55">
        <f>Table3[[#This Row],[CLM $ Collected ]]/'1.) CLM Reference'!$B$4</f>
        <v>5.4457327042333291E-6</v>
      </c>
      <c r="N206" s="36">
        <v>0</v>
      </c>
      <c r="O206" s="37">
        <f>Table3[[#This Row],[Incentive Disbursements]]/'1.) CLM Reference'!$B$5</f>
        <v>0</v>
      </c>
    </row>
    <row r="207" spans="1:15" s="33" customFormat="1" ht="15" thickBot="1" x14ac:dyDescent="0.35">
      <c r="A207" s="75" t="s">
        <v>177</v>
      </c>
      <c r="B207" s="75" t="s">
        <v>152</v>
      </c>
      <c r="C207" s="123" t="s">
        <v>76</v>
      </c>
      <c r="D207" s="13">
        <f>Table3[[#This Row],[Residential CLM $ Collected]]+Table3[[#This Row],[Column1]]</f>
        <v>58856.027999999998</v>
      </c>
      <c r="E207" s="32">
        <f>Table3[[#This Row],[CLM $ Collected ]]/'1.) CLM Reference'!$B$4</f>
        <v>1.8666887777712112E-3</v>
      </c>
      <c r="F207" s="10">
        <f>Table3[[#This Row],[Residential Incentive Disbursements]]+Table3[[#This Row],[C&amp;I Incentive Disbursements]]</f>
        <v>25276</v>
      </c>
      <c r="G207" s="15">
        <f>Table3[[#This Row],[Incentive Disbursements]]/'1.) CLM Reference'!$B$5</f>
        <v>9.578720076801275E-4</v>
      </c>
      <c r="H207" s="34">
        <v>50920.212</v>
      </c>
      <c r="I207" s="35">
        <f>Table3[[#This Row],[CLM $ Collected ]]/'1.) CLM Reference'!$B$4</f>
        <v>1.8666887777712112E-3</v>
      </c>
      <c r="J207" s="36">
        <v>20106</v>
      </c>
      <c r="K207" s="35">
        <f>Table3[[#This Row],[Incentive Disbursements]]/'1.) CLM Reference'!$B$5</f>
        <v>9.578720076801275E-4</v>
      </c>
      <c r="L207" s="34">
        <v>7935.8159999999998</v>
      </c>
      <c r="M207" s="55">
        <f>Table3[[#This Row],[CLM $ Collected ]]/'1.) CLM Reference'!$B$4</f>
        <v>1.8666887777712112E-3</v>
      </c>
      <c r="N207" s="36">
        <v>5170</v>
      </c>
      <c r="O207" s="37">
        <f>Table3[[#This Row],[Incentive Disbursements]]/'1.) CLM Reference'!$B$5</f>
        <v>9.578720076801275E-4</v>
      </c>
    </row>
    <row r="208" spans="1:15" s="33" customFormat="1" ht="15" thickBot="1" x14ac:dyDescent="0.35">
      <c r="A208" s="75" t="s">
        <v>178</v>
      </c>
      <c r="B208" s="75" t="s">
        <v>230</v>
      </c>
      <c r="C208" s="123" t="s">
        <v>60</v>
      </c>
      <c r="D208" s="13">
        <f>Table3[[#This Row],[Residential CLM $ Collected]]+Table3[[#This Row],[Column1]]</f>
        <v>676.81799999999998</v>
      </c>
      <c r="E208" s="32">
        <f>Table3[[#This Row],[CLM $ Collected ]]/'1.) CLM Reference'!$B$4</f>
        <v>2.1466086110900241E-5</v>
      </c>
      <c r="F208" s="10">
        <f>Table3[[#This Row],[Residential Incentive Disbursements]]+Table3[[#This Row],[C&amp;I Incentive Disbursements]]</f>
        <v>649.72</v>
      </c>
      <c r="G208" s="15">
        <f>Table3[[#This Row],[Incentive Disbursements]]/'1.) CLM Reference'!$B$5</f>
        <v>2.4622115873948903E-5</v>
      </c>
      <c r="H208" s="34">
        <v>676.81799999999998</v>
      </c>
      <c r="I208" s="35">
        <f>Table3[[#This Row],[CLM $ Collected ]]/'1.) CLM Reference'!$B$4</f>
        <v>2.1466086110900241E-5</v>
      </c>
      <c r="J208" s="36">
        <v>649.72</v>
      </c>
      <c r="K208" s="35">
        <f>Table3[[#This Row],[Incentive Disbursements]]/'1.) CLM Reference'!$B$5</f>
        <v>2.4622115873948903E-5</v>
      </c>
      <c r="L208" s="34">
        <v>0</v>
      </c>
      <c r="M208" s="55">
        <f>Table3[[#This Row],[CLM $ Collected ]]/'1.) CLM Reference'!$B$4</f>
        <v>2.1466086110900241E-5</v>
      </c>
      <c r="N208" s="36">
        <v>0</v>
      </c>
      <c r="O208" s="37">
        <f>Table3[[#This Row],[Incentive Disbursements]]/'1.) CLM Reference'!$B$5</f>
        <v>2.4622115873948903E-5</v>
      </c>
    </row>
    <row r="209" spans="1:15" s="33" customFormat="1" ht="15" thickBot="1" x14ac:dyDescent="0.35">
      <c r="A209" s="75" t="s">
        <v>178</v>
      </c>
      <c r="B209" s="75" t="s">
        <v>152</v>
      </c>
      <c r="C209" s="123" t="s">
        <v>60</v>
      </c>
      <c r="D209" s="13">
        <f>Table3[[#This Row],[Residential CLM $ Collected]]+Table3[[#This Row],[Column1]]</f>
        <v>53061.372000000003</v>
      </c>
      <c r="E209" s="32">
        <f>Table3[[#This Row],[CLM $ Collected ]]/'1.) CLM Reference'!$B$4</f>
        <v>1.6829043856908519E-3</v>
      </c>
      <c r="F209" s="10">
        <f>Table3[[#This Row],[Residential Incentive Disbursements]]+Table3[[#This Row],[C&amp;I Incentive Disbursements]]</f>
        <v>23987.190000000002</v>
      </c>
      <c r="G209" s="15">
        <f>Table3[[#This Row],[Incentive Disbursements]]/'1.) CLM Reference'!$B$5</f>
        <v>9.0903061575821657E-4</v>
      </c>
      <c r="H209" s="34">
        <v>45875.586000000003</v>
      </c>
      <c r="I209" s="35">
        <f>Table3[[#This Row],[CLM $ Collected ]]/'1.) CLM Reference'!$B$4</f>
        <v>1.6829043856908519E-3</v>
      </c>
      <c r="J209" s="36">
        <v>14197.19</v>
      </c>
      <c r="K209" s="35">
        <f>Table3[[#This Row],[Incentive Disbursements]]/'1.) CLM Reference'!$B$5</f>
        <v>9.0903061575821657E-4</v>
      </c>
      <c r="L209" s="34">
        <v>7185.7860000000001</v>
      </c>
      <c r="M209" s="55">
        <f>Table3[[#This Row],[CLM $ Collected ]]/'1.) CLM Reference'!$B$4</f>
        <v>1.6829043856908519E-3</v>
      </c>
      <c r="N209" s="36">
        <v>9790</v>
      </c>
      <c r="O209" s="37">
        <f>Table3[[#This Row],[Incentive Disbursements]]/'1.) CLM Reference'!$B$5</f>
        <v>9.0903061575821657E-4</v>
      </c>
    </row>
    <row r="210" spans="1:15" s="33" customFormat="1" ht="15" thickBot="1" x14ac:dyDescent="0.35">
      <c r="A210" s="75" t="s">
        <v>178</v>
      </c>
      <c r="B210" s="75" t="s">
        <v>197</v>
      </c>
      <c r="C210" s="123" t="s">
        <v>60</v>
      </c>
      <c r="D210" s="13">
        <f>Table3[[#This Row],[Residential CLM $ Collected]]+Table3[[#This Row],[Column1]]</f>
        <v>37.475999999999999</v>
      </c>
      <c r="E210" s="32">
        <f>Table3[[#This Row],[CLM $ Collected ]]/'1.) CLM Reference'!$B$4</f>
        <v>1.1885958161456956E-6</v>
      </c>
      <c r="F210" s="10">
        <f>Table3[[#This Row],[Residential Incentive Disbursements]]+Table3[[#This Row],[C&amp;I Incentive Disbursements]]</f>
        <v>0</v>
      </c>
      <c r="G210" s="15">
        <f>Table3[[#This Row],[Incentive Disbursements]]/'1.) CLM Reference'!$B$5</f>
        <v>0</v>
      </c>
      <c r="H210" s="34">
        <v>37.475999999999999</v>
      </c>
      <c r="I210" s="35">
        <f>Table3[[#This Row],[CLM $ Collected ]]/'1.) CLM Reference'!$B$4</f>
        <v>1.1885958161456956E-6</v>
      </c>
      <c r="J210" s="36">
        <v>0</v>
      </c>
      <c r="K210" s="35">
        <f>Table3[[#This Row],[Incentive Disbursements]]/'1.) CLM Reference'!$B$5</f>
        <v>0</v>
      </c>
      <c r="L210" s="34">
        <v>0</v>
      </c>
      <c r="M210" s="55">
        <f>Table3[[#This Row],[CLM $ Collected ]]/'1.) CLM Reference'!$B$4</f>
        <v>1.1885958161456956E-6</v>
      </c>
      <c r="N210" s="36">
        <v>0</v>
      </c>
      <c r="O210" s="37">
        <f>Table3[[#This Row],[Incentive Disbursements]]/'1.) CLM Reference'!$B$5</f>
        <v>0</v>
      </c>
    </row>
    <row r="211" spans="1:15" s="33" customFormat="1" ht="15" thickBot="1" x14ac:dyDescent="0.35">
      <c r="A211" s="75" t="s">
        <v>179</v>
      </c>
      <c r="B211" s="75" t="s">
        <v>230</v>
      </c>
      <c r="C211" s="123" t="s">
        <v>60</v>
      </c>
      <c r="D211" s="13">
        <f>Table3[[#This Row],[Residential CLM $ Collected]]+Table3[[#This Row],[Column1]]</f>
        <v>834.01800000000003</v>
      </c>
      <c r="E211" s="32">
        <f>Table3[[#This Row],[CLM $ Collected ]]/'1.) CLM Reference'!$B$4</f>
        <v>2.6451870674303578E-5</v>
      </c>
      <c r="F211" s="10">
        <f>Table3[[#This Row],[Residential Incentive Disbursements]]+Table3[[#This Row],[C&amp;I Incentive Disbursements]]</f>
        <v>2951.08</v>
      </c>
      <c r="G211" s="15">
        <f>Table3[[#This Row],[Incentive Disbursements]]/'1.) CLM Reference'!$B$5</f>
        <v>1.118356118224668E-4</v>
      </c>
      <c r="H211" s="34">
        <v>798.16800000000001</v>
      </c>
      <c r="I211" s="35">
        <f>Table3[[#This Row],[CLM $ Collected ]]/'1.) CLM Reference'!$B$4</f>
        <v>2.6451870674303578E-5</v>
      </c>
      <c r="J211" s="36">
        <v>2951.08</v>
      </c>
      <c r="K211" s="35">
        <f>Table3[[#This Row],[Incentive Disbursements]]/'1.) CLM Reference'!$B$5</f>
        <v>1.118356118224668E-4</v>
      </c>
      <c r="L211" s="34">
        <v>35.85</v>
      </c>
      <c r="M211" s="55">
        <f>Table3[[#This Row],[CLM $ Collected ]]/'1.) CLM Reference'!$B$4</f>
        <v>2.6451870674303578E-5</v>
      </c>
      <c r="N211" s="36">
        <v>0</v>
      </c>
      <c r="O211" s="37">
        <f>Table3[[#This Row],[Incentive Disbursements]]/'1.) CLM Reference'!$B$5</f>
        <v>1.118356118224668E-4</v>
      </c>
    </row>
    <row r="212" spans="1:15" s="33" customFormat="1" ht="15" thickBot="1" x14ac:dyDescent="0.35">
      <c r="A212" s="75" t="s">
        <v>179</v>
      </c>
      <c r="B212" s="75" t="s">
        <v>152</v>
      </c>
      <c r="C212" s="123" t="s">
        <v>60</v>
      </c>
      <c r="D212" s="13">
        <f>Table3[[#This Row],[Residential CLM $ Collected]]+Table3[[#This Row],[Column1]]</f>
        <v>135530.23800000001</v>
      </c>
      <c r="E212" s="32">
        <f>Table3[[#This Row],[CLM $ Collected ]]/'1.) CLM Reference'!$B$4</f>
        <v>4.2985023441143768E-3</v>
      </c>
      <c r="F212" s="10">
        <f>Table3[[#This Row],[Residential Incentive Disbursements]]+Table3[[#This Row],[C&amp;I Incentive Disbursements]]</f>
        <v>113170.66</v>
      </c>
      <c r="G212" s="15">
        <f>Table3[[#This Row],[Incentive Disbursements]]/'1.) CLM Reference'!$B$5</f>
        <v>4.2887722465851045E-3</v>
      </c>
      <c r="H212" s="34">
        <v>96360.797999999995</v>
      </c>
      <c r="I212" s="35">
        <f>Table3[[#This Row],[CLM $ Collected ]]/'1.) CLM Reference'!$B$4</f>
        <v>4.2985023441143768E-3</v>
      </c>
      <c r="J212" s="36">
        <v>100371.38</v>
      </c>
      <c r="K212" s="35">
        <f>Table3[[#This Row],[Incentive Disbursements]]/'1.) CLM Reference'!$B$5</f>
        <v>4.2887722465851045E-3</v>
      </c>
      <c r="L212" s="34">
        <v>39169.440000000002</v>
      </c>
      <c r="M212" s="55">
        <f>Table3[[#This Row],[CLM $ Collected ]]/'1.) CLM Reference'!$B$4</f>
        <v>4.2985023441143768E-3</v>
      </c>
      <c r="N212" s="36">
        <v>12799.28</v>
      </c>
      <c r="O212" s="37">
        <f>Table3[[#This Row],[Incentive Disbursements]]/'1.) CLM Reference'!$B$5</f>
        <v>4.2887722465851045E-3</v>
      </c>
    </row>
    <row r="213" spans="1:15" s="33" customFormat="1" ht="15" thickBot="1" x14ac:dyDescent="0.35">
      <c r="A213" s="75" t="s">
        <v>180</v>
      </c>
      <c r="B213" s="75" t="s">
        <v>230</v>
      </c>
      <c r="C213" s="123" t="s">
        <v>60</v>
      </c>
      <c r="D213" s="13">
        <f>Table3[[#This Row],[Residential CLM $ Collected]]+Table3[[#This Row],[Column1]]</f>
        <v>1073.1000000000001</v>
      </c>
      <c r="E213" s="32">
        <f>Table3[[#This Row],[CLM $ Collected ]]/'1.) CLM Reference'!$B$4</f>
        <v>3.4034640044453682E-5</v>
      </c>
      <c r="F213" s="10">
        <f>Table3[[#This Row],[Residential Incentive Disbursements]]+Table3[[#This Row],[C&amp;I Incentive Disbursements]]</f>
        <v>295.33</v>
      </c>
      <c r="G213" s="15">
        <f>Table3[[#This Row],[Incentive Disbursements]]/'1.) CLM Reference'!$B$5</f>
        <v>1.1191974205893814E-5</v>
      </c>
      <c r="H213" s="34">
        <v>893.77200000000005</v>
      </c>
      <c r="I213" s="35">
        <f>Table3[[#This Row],[CLM $ Collected ]]/'1.) CLM Reference'!$B$4</f>
        <v>3.4034640044453682E-5</v>
      </c>
      <c r="J213" s="36">
        <v>295.33</v>
      </c>
      <c r="K213" s="35">
        <f>Table3[[#This Row],[Incentive Disbursements]]/'1.) CLM Reference'!$B$5</f>
        <v>1.1191974205893814E-5</v>
      </c>
      <c r="L213" s="34">
        <v>179.328</v>
      </c>
      <c r="M213" s="55">
        <f>Table3[[#This Row],[CLM $ Collected ]]/'1.) CLM Reference'!$B$4</f>
        <v>3.4034640044453682E-5</v>
      </c>
      <c r="N213" s="36">
        <v>0</v>
      </c>
      <c r="O213" s="37">
        <f>Table3[[#This Row],[Incentive Disbursements]]/'1.) CLM Reference'!$B$5</f>
        <v>1.1191974205893814E-5</v>
      </c>
    </row>
    <row r="214" spans="1:15" s="33" customFormat="1" ht="15" thickBot="1" x14ac:dyDescent="0.35">
      <c r="A214" s="75" t="s">
        <v>180</v>
      </c>
      <c r="B214" s="75" t="s">
        <v>152</v>
      </c>
      <c r="C214" s="123" t="s">
        <v>60</v>
      </c>
      <c r="D214" s="13">
        <f>Table3[[#This Row],[Residential CLM $ Collected]]+Table3[[#This Row],[Column1]]</f>
        <v>96948.72</v>
      </c>
      <c r="E214" s="32">
        <f>Table3[[#This Row],[CLM $ Collected ]]/'1.) CLM Reference'!$B$4</f>
        <v>3.0748437125808657E-3</v>
      </c>
      <c r="F214" s="10">
        <f>Table3[[#This Row],[Residential Incentive Disbursements]]+Table3[[#This Row],[C&amp;I Incentive Disbursements]]</f>
        <v>23876.080000000002</v>
      </c>
      <c r="G214" s="15">
        <f>Table3[[#This Row],[Incentive Disbursements]]/'1.) CLM Reference'!$B$5</f>
        <v>9.0481993531932824E-4</v>
      </c>
      <c r="H214" s="34">
        <v>88143.288</v>
      </c>
      <c r="I214" s="35">
        <f>Table3[[#This Row],[CLM $ Collected ]]/'1.) CLM Reference'!$B$4</f>
        <v>3.0748437125808657E-3</v>
      </c>
      <c r="J214" s="36">
        <v>20496.080000000002</v>
      </c>
      <c r="K214" s="35">
        <f>Table3[[#This Row],[Incentive Disbursements]]/'1.) CLM Reference'!$B$5</f>
        <v>9.0481993531932824E-4</v>
      </c>
      <c r="L214" s="34">
        <v>8805.4320000000007</v>
      </c>
      <c r="M214" s="55">
        <f>Table3[[#This Row],[CLM $ Collected ]]/'1.) CLM Reference'!$B$4</f>
        <v>3.0748437125808657E-3</v>
      </c>
      <c r="N214" s="36">
        <v>3380</v>
      </c>
      <c r="O214" s="37">
        <f>Table3[[#This Row],[Incentive Disbursements]]/'1.) CLM Reference'!$B$5</f>
        <v>9.0481993531932824E-4</v>
      </c>
    </row>
    <row r="215" spans="1:15" s="33" customFormat="1" ht="15" thickBot="1" x14ac:dyDescent="0.35">
      <c r="A215" s="75" t="s">
        <v>181</v>
      </c>
      <c r="B215" s="75" t="s">
        <v>182</v>
      </c>
      <c r="C215" s="123" t="s">
        <v>60</v>
      </c>
      <c r="D215" s="13">
        <f>Table3[[#This Row],[Residential CLM $ Collected]]+Table3[[#This Row],[Column1]]</f>
        <v>185032.53000000003</v>
      </c>
      <c r="E215" s="32">
        <f>Table3[[#This Row],[CLM $ Collected ]]/'1.) CLM Reference'!$B$4</f>
        <v>5.8685262837243285E-3</v>
      </c>
      <c r="F215" s="10">
        <f>Table3[[#This Row],[Residential Incentive Disbursements]]+Table3[[#This Row],[C&amp;I Incentive Disbursements]]</f>
        <v>308947.73</v>
      </c>
      <c r="G215" s="15">
        <f>Table3[[#This Row],[Incentive Disbursements]]/'1.) CLM Reference'!$B$5</f>
        <v>1.1708038550534814E-2</v>
      </c>
      <c r="H215" s="34">
        <v>101070.42600000001</v>
      </c>
      <c r="I215" s="35">
        <f>Table3[[#This Row],[CLM $ Collected ]]/'1.) CLM Reference'!$B$4</f>
        <v>5.8685262837243285E-3</v>
      </c>
      <c r="J215" s="36">
        <v>88813.36</v>
      </c>
      <c r="K215" s="35">
        <f>Table3[[#This Row],[Incentive Disbursements]]/'1.) CLM Reference'!$B$5</f>
        <v>1.1708038550534814E-2</v>
      </c>
      <c r="L215" s="34">
        <v>83962.104000000007</v>
      </c>
      <c r="M215" s="55">
        <f>Table3[[#This Row],[CLM $ Collected ]]/'1.) CLM Reference'!$B$4</f>
        <v>5.8685262837243285E-3</v>
      </c>
      <c r="N215" s="36">
        <v>220134.37</v>
      </c>
      <c r="O215" s="37">
        <f>Table3[[#This Row],[Incentive Disbursements]]/'1.) CLM Reference'!$B$5</f>
        <v>1.1708038550534814E-2</v>
      </c>
    </row>
    <row r="216" spans="1:15" s="33" customFormat="1" ht="15" thickBot="1" x14ac:dyDescent="0.35">
      <c r="A216" s="75" t="s">
        <v>183</v>
      </c>
      <c r="B216" s="75" t="s">
        <v>182</v>
      </c>
      <c r="C216" s="123" t="s">
        <v>60</v>
      </c>
      <c r="D216" s="13">
        <f>Table3[[#This Row],[Residential CLM $ Collected]]+Table3[[#This Row],[Column1]]</f>
        <v>85717.578000000009</v>
      </c>
      <c r="E216" s="32">
        <f>Table3[[#This Row],[CLM $ Collected ]]/'1.) CLM Reference'!$B$4</f>
        <v>2.7186347150427565E-3</v>
      </c>
      <c r="F216" s="10">
        <f>Table3[[#This Row],[Residential Incentive Disbursements]]+Table3[[#This Row],[C&amp;I Incentive Disbursements]]</f>
        <v>26063.34</v>
      </c>
      <c r="G216" s="15">
        <f>Table3[[#This Row],[Incentive Disbursements]]/'1.) CLM Reference'!$B$5</f>
        <v>9.8770944028524188E-4</v>
      </c>
      <c r="H216" s="34">
        <v>67629.138000000006</v>
      </c>
      <c r="I216" s="35">
        <f>Table3[[#This Row],[CLM $ Collected ]]/'1.) CLM Reference'!$B$4</f>
        <v>2.7186347150427565E-3</v>
      </c>
      <c r="J216" s="36">
        <v>20432.34</v>
      </c>
      <c r="K216" s="35">
        <f>Table3[[#This Row],[Incentive Disbursements]]/'1.) CLM Reference'!$B$5</f>
        <v>9.8770944028524188E-4</v>
      </c>
      <c r="L216" s="34">
        <v>18088.439999999999</v>
      </c>
      <c r="M216" s="55">
        <f>Table3[[#This Row],[CLM $ Collected ]]/'1.) CLM Reference'!$B$4</f>
        <v>2.7186347150427565E-3</v>
      </c>
      <c r="N216" s="36">
        <v>5631</v>
      </c>
      <c r="O216" s="37">
        <f>Table3[[#This Row],[Incentive Disbursements]]/'1.) CLM Reference'!$B$5</f>
        <v>9.8770944028524188E-4</v>
      </c>
    </row>
    <row r="217" spans="1:15" s="33" customFormat="1" ht="15" thickBot="1" x14ac:dyDescent="0.35">
      <c r="A217" s="75" t="s">
        <v>184</v>
      </c>
      <c r="B217" s="75" t="s">
        <v>182</v>
      </c>
      <c r="C217" s="123" t="s">
        <v>60</v>
      </c>
      <c r="D217" s="13">
        <f>Table3[[#This Row],[Residential CLM $ Collected]]+Table3[[#This Row],[Column1]]</f>
        <v>130191.03</v>
      </c>
      <c r="E217" s="32">
        <f>Table3[[#This Row],[CLM $ Collected ]]/'1.) CLM Reference'!$B$4</f>
        <v>4.1291630258751934E-3</v>
      </c>
      <c r="F217" s="10">
        <f>Table3[[#This Row],[Residential Incentive Disbursements]]+Table3[[#This Row],[C&amp;I Incentive Disbursements]]</f>
        <v>154496.87</v>
      </c>
      <c r="G217" s="15">
        <f>Table3[[#This Row],[Incentive Disbursements]]/'1.) CLM Reference'!$B$5</f>
        <v>5.8548910843169676E-3</v>
      </c>
      <c r="H217" s="34">
        <v>78884.585999999996</v>
      </c>
      <c r="I217" s="35">
        <f>Table3[[#This Row],[CLM $ Collected ]]/'1.) CLM Reference'!$B$4</f>
        <v>4.1291630258751934E-3</v>
      </c>
      <c r="J217" s="36">
        <v>63198.05</v>
      </c>
      <c r="K217" s="35">
        <f>Table3[[#This Row],[Incentive Disbursements]]/'1.) CLM Reference'!$B$5</f>
        <v>5.8548910843169676E-3</v>
      </c>
      <c r="L217" s="34">
        <v>51306.444000000003</v>
      </c>
      <c r="M217" s="55">
        <f>Table3[[#This Row],[CLM $ Collected ]]/'1.) CLM Reference'!$B$4</f>
        <v>4.1291630258751934E-3</v>
      </c>
      <c r="N217" s="36">
        <v>91298.82</v>
      </c>
      <c r="O217" s="37">
        <f>Table3[[#This Row],[Incentive Disbursements]]/'1.) CLM Reference'!$B$5</f>
        <v>5.8548910843169676E-3</v>
      </c>
    </row>
    <row r="218" spans="1:15" s="33" customFormat="1" ht="15" thickBot="1" x14ac:dyDescent="0.35">
      <c r="A218" s="75" t="s">
        <v>259</v>
      </c>
      <c r="B218" s="75" t="s">
        <v>182</v>
      </c>
      <c r="C218" s="123" t="s">
        <v>60</v>
      </c>
      <c r="D218" s="13">
        <f>Table3[[#This Row],[Residential CLM $ Collected]]+Table3[[#This Row],[Column1]]</f>
        <v>87671.351999999999</v>
      </c>
      <c r="E218" s="32">
        <f>Table3[[#This Row],[CLM $ Collected ]]/'1.) CLM Reference'!$B$4</f>
        <v>2.7806009761723919E-3</v>
      </c>
      <c r="F218" s="10">
        <f>Table3[[#This Row],[Residential Incentive Disbursements]]+Table3[[#This Row],[C&amp;I Incentive Disbursements]]</f>
        <v>25812.93</v>
      </c>
      <c r="G218" s="15">
        <f>Table3[[#This Row],[Incentive Disbursements]]/'1.) CLM Reference'!$B$5</f>
        <v>9.7821977699029091E-4</v>
      </c>
      <c r="H218" s="34">
        <v>78657.707999999999</v>
      </c>
      <c r="I218" s="35">
        <f>Table3[[#This Row],[CLM $ Collected ]]/'1.) CLM Reference'!$B$4</f>
        <v>2.7806009761723919E-3</v>
      </c>
      <c r="J218" s="36">
        <v>22192.93</v>
      </c>
      <c r="K218" s="35">
        <f>Table3[[#This Row],[Incentive Disbursements]]/'1.) CLM Reference'!$B$5</f>
        <v>9.7821977699029091E-4</v>
      </c>
      <c r="L218" s="34">
        <v>9013.6440000000002</v>
      </c>
      <c r="M218" s="55">
        <f>Table3[[#This Row],[CLM $ Collected ]]/'1.) CLM Reference'!$B$4</f>
        <v>2.7806009761723919E-3</v>
      </c>
      <c r="N218" s="36">
        <v>3620</v>
      </c>
      <c r="O218" s="37">
        <f>Table3[[#This Row],[Incentive Disbursements]]/'1.) CLM Reference'!$B$5</f>
        <v>9.7821977699029091E-4</v>
      </c>
    </row>
    <row r="219" spans="1:15" s="33" customFormat="1" ht="15" thickBot="1" x14ac:dyDescent="0.35">
      <c r="A219" s="75" t="s">
        <v>185</v>
      </c>
      <c r="B219" s="75" t="s">
        <v>182</v>
      </c>
      <c r="C219" s="123" t="s">
        <v>60</v>
      </c>
      <c r="D219" s="13">
        <f>Table3[[#This Row],[Residential CLM $ Collected]]+Table3[[#This Row],[Column1]]</f>
        <v>147884.28</v>
      </c>
      <c r="E219" s="32">
        <f>Table3[[#This Row],[CLM $ Collected ]]/'1.) CLM Reference'!$B$4</f>
        <v>4.6903254477990864E-3</v>
      </c>
      <c r="F219" s="10">
        <f>Table3[[#This Row],[Residential Incentive Disbursements]]+Table3[[#This Row],[C&amp;I Incentive Disbursements]]</f>
        <v>278194.56</v>
      </c>
      <c r="G219" s="15">
        <f>Table3[[#This Row],[Incentive Disbursements]]/'1.) CLM Reference'!$B$5</f>
        <v>1.0542600953983608E-2</v>
      </c>
      <c r="H219" s="34">
        <v>86893.494000000006</v>
      </c>
      <c r="I219" s="35">
        <f>Table3[[#This Row],[CLM $ Collected ]]/'1.) CLM Reference'!$B$4</f>
        <v>4.6903254477990864E-3</v>
      </c>
      <c r="J219" s="36">
        <v>29635.759999999998</v>
      </c>
      <c r="K219" s="35">
        <f>Table3[[#This Row],[Incentive Disbursements]]/'1.) CLM Reference'!$B$5</f>
        <v>1.0542600953983608E-2</v>
      </c>
      <c r="L219" s="34">
        <v>60990.786</v>
      </c>
      <c r="M219" s="55">
        <f>Table3[[#This Row],[CLM $ Collected ]]/'1.) CLM Reference'!$B$4</f>
        <v>4.6903254477990864E-3</v>
      </c>
      <c r="N219" s="36">
        <v>248558.8</v>
      </c>
      <c r="O219" s="37">
        <f>Table3[[#This Row],[Incentive Disbursements]]/'1.) CLM Reference'!$B$5</f>
        <v>1.0542600953983608E-2</v>
      </c>
    </row>
    <row r="220" spans="1:15" s="33" customFormat="1" ht="15" thickBot="1" x14ac:dyDescent="0.35">
      <c r="A220" s="80" t="s">
        <v>186</v>
      </c>
      <c r="B220" s="81" t="s">
        <v>182</v>
      </c>
      <c r="C220" s="121" t="s">
        <v>60</v>
      </c>
      <c r="D220" s="82"/>
      <c r="E220" s="84">
        <f>Table3[[#This Row],[CLM $ Collected ]]/'1.) CLM Reference'!$B$4</f>
        <v>0</v>
      </c>
      <c r="F220" s="83"/>
      <c r="G220" s="84">
        <f>Table3[[#This Row],[Incentive Disbursements]]/'1.) CLM Reference'!$B$5</f>
        <v>0</v>
      </c>
      <c r="H220" s="69">
        <v>138470.82</v>
      </c>
      <c r="I220" s="70">
        <f>Table3[[#This Row],[CLM $ Collected ]]/'1.) CLM Reference'!$B$4</f>
        <v>0</v>
      </c>
      <c r="J220" s="71">
        <v>120053.37</v>
      </c>
      <c r="K220" s="70">
        <f>Table3[[#This Row],[Incentive Disbursements]]/'1.) CLM Reference'!$B$5</f>
        <v>0</v>
      </c>
      <c r="L220" s="69">
        <v>59927.652000000002</v>
      </c>
      <c r="M220" s="85">
        <f>Table3[[#This Row],[CLM $ Collected ]]/'1.) CLM Reference'!$B$4</f>
        <v>0</v>
      </c>
      <c r="N220" s="71">
        <v>28924</v>
      </c>
      <c r="O220" s="86">
        <f>Table3[[#This Row],[Incentive Disbursements]]/'1.) CLM Reference'!$B$5</f>
        <v>0</v>
      </c>
    </row>
    <row r="221" spans="1:15" s="33" customFormat="1" ht="15" thickBot="1" x14ac:dyDescent="0.35">
      <c r="A221" s="80" t="s">
        <v>187</v>
      </c>
      <c r="B221" s="81" t="s">
        <v>59</v>
      </c>
      <c r="C221" s="121" t="s">
        <v>60</v>
      </c>
      <c r="D221" s="82"/>
      <c r="E221" s="84">
        <f>Table3[[#This Row],[CLM $ Collected ]]/'1.) CLM Reference'!$B$4</f>
        <v>0</v>
      </c>
      <c r="F221" s="83"/>
      <c r="G221" s="84">
        <f>Table3[[#This Row],[Incentive Disbursements]]/'1.) CLM Reference'!$B$5</f>
        <v>0</v>
      </c>
      <c r="H221" s="69">
        <v>479.57400000000001</v>
      </c>
      <c r="I221" s="70">
        <f>Table3[[#This Row],[CLM $ Collected ]]/'1.) CLM Reference'!$B$4</f>
        <v>0</v>
      </c>
      <c r="J221" s="71">
        <v>0</v>
      </c>
      <c r="K221" s="70">
        <f>Table3[[#This Row],[Incentive Disbursements]]/'1.) CLM Reference'!$B$5</f>
        <v>0</v>
      </c>
      <c r="L221" s="69">
        <v>0</v>
      </c>
      <c r="M221" s="85">
        <f>Table3[[#This Row],[CLM $ Collected ]]/'1.) CLM Reference'!$B$4</f>
        <v>0</v>
      </c>
      <c r="N221" s="71">
        <v>0</v>
      </c>
      <c r="O221" s="86">
        <f>Table3[[#This Row],[Incentive Disbursements]]/'1.) CLM Reference'!$B$5</f>
        <v>0</v>
      </c>
    </row>
    <row r="222" spans="1:15" s="33" customFormat="1" ht="15" thickBot="1" x14ac:dyDescent="0.35">
      <c r="A222" s="80" t="s">
        <v>187</v>
      </c>
      <c r="B222" s="81" t="s">
        <v>182</v>
      </c>
      <c r="C222" s="121" t="s">
        <v>60</v>
      </c>
      <c r="D222" s="82"/>
      <c r="E222" s="84">
        <f>Table3[[#This Row],[CLM $ Collected ]]/'1.) CLM Reference'!$B$4</f>
        <v>0</v>
      </c>
      <c r="F222" s="83"/>
      <c r="G222" s="84">
        <f>Table3[[#This Row],[Incentive Disbursements]]/'1.) CLM Reference'!$B$5</f>
        <v>0</v>
      </c>
      <c r="H222" s="69">
        <v>123831.504</v>
      </c>
      <c r="I222" s="70">
        <f>Table3[[#This Row],[CLM $ Collected ]]/'1.) CLM Reference'!$B$4</f>
        <v>0</v>
      </c>
      <c r="J222" s="71">
        <v>34997.43</v>
      </c>
      <c r="K222" s="70">
        <f>Table3[[#This Row],[Incentive Disbursements]]/'1.) CLM Reference'!$B$5</f>
        <v>0</v>
      </c>
      <c r="L222" s="69">
        <v>25739.556</v>
      </c>
      <c r="M222" s="85">
        <f>Table3[[#This Row],[CLM $ Collected ]]/'1.) CLM Reference'!$B$4</f>
        <v>0</v>
      </c>
      <c r="N222" s="71">
        <v>3898</v>
      </c>
      <c r="O222" s="86">
        <f>Table3[[#This Row],[Incentive Disbursements]]/'1.) CLM Reference'!$B$5</f>
        <v>0</v>
      </c>
    </row>
    <row r="223" spans="1:15" s="33" customFormat="1" ht="15" thickBot="1" x14ac:dyDescent="0.35">
      <c r="A223" s="80" t="s">
        <v>187</v>
      </c>
      <c r="B223" s="81" t="s">
        <v>205</v>
      </c>
      <c r="C223" s="121" t="s">
        <v>60</v>
      </c>
      <c r="D223" s="82"/>
      <c r="E223" s="84">
        <f>Table3[[#This Row],[CLM $ Collected ]]/'1.) CLM Reference'!$B$4</f>
        <v>0</v>
      </c>
      <c r="F223" s="83"/>
      <c r="G223" s="84">
        <f>Table3[[#This Row],[Incentive Disbursements]]/'1.) CLM Reference'!$B$5</f>
        <v>0</v>
      </c>
      <c r="H223" s="69">
        <v>816.72</v>
      </c>
      <c r="I223" s="70">
        <f>Table3[[#This Row],[CLM $ Collected ]]/'1.) CLM Reference'!$B$4</f>
        <v>0</v>
      </c>
      <c r="J223" s="71">
        <v>55319.73</v>
      </c>
      <c r="K223" s="70">
        <f>Table3[[#This Row],[Incentive Disbursements]]/'1.) CLM Reference'!$B$5</f>
        <v>0</v>
      </c>
      <c r="L223" s="69">
        <v>0</v>
      </c>
      <c r="M223" s="85">
        <f>Table3[[#This Row],[CLM $ Collected ]]/'1.) CLM Reference'!$B$4</f>
        <v>0</v>
      </c>
      <c r="N223" s="71">
        <v>0</v>
      </c>
      <c r="O223" s="86">
        <f>Table3[[#This Row],[Incentive Disbursements]]/'1.) CLM Reference'!$B$5</f>
        <v>0</v>
      </c>
    </row>
    <row r="224" spans="1:15" s="33" customFormat="1" ht="15" thickBot="1" x14ac:dyDescent="0.35">
      <c r="A224" s="80" t="s">
        <v>188</v>
      </c>
      <c r="B224" s="81" t="s">
        <v>182</v>
      </c>
      <c r="C224" s="121" t="s">
        <v>60</v>
      </c>
      <c r="D224" s="82"/>
      <c r="E224" s="84">
        <f>Table3[[#This Row],[CLM $ Collected ]]/'1.) CLM Reference'!$B$4</f>
        <v>0</v>
      </c>
      <c r="F224" s="83"/>
      <c r="G224" s="84">
        <f>Table3[[#This Row],[Incentive Disbursements]]/'1.) CLM Reference'!$B$5</f>
        <v>0</v>
      </c>
      <c r="H224" s="69">
        <v>82579.92</v>
      </c>
      <c r="I224" s="70">
        <f>Table3[[#This Row],[CLM $ Collected ]]/'1.) CLM Reference'!$B$4</f>
        <v>0</v>
      </c>
      <c r="J224" s="71">
        <v>53829.19</v>
      </c>
      <c r="K224" s="70">
        <f>Table3[[#This Row],[Incentive Disbursements]]/'1.) CLM Reference'!$B$5</f>
        <v>0</v>
      </c>
      <c r="L224" s="69">
        <v>116105.02800000001</v>
      </c>
      <c r="M224" s="85">
        <f>Table3[[#This Row],[CLM $ Collected ]]/'1.) CLM Reference'!$B$4</f>
        <v>0</v>
      </c>
      <c r="N224" s="71">
        <v>45987.03</v>
      </c>
      <c r="O224" s="86">
        <f>Table3[[#This Row],[Incentive Disbursements]]/'1.) CLM Reference'!$B$5</f>
        <v>0</v>
      </c>
    </row>
    <row r="225" spans="1:15" s="33" customFormat="1" ht="15" thickBot="1" x14ac:dyDescent="0.35">
      <c r="A225" s="80" t="s">
        <v>189</v>
      </c>
      <c r="B225" s="81" t="s">
        <v>182</v>
      </c>
      <c r="C225" s="121" t="s">
        <v>60</v>
      </c>
      <c r="D225" s="82"/>
      <c r="E225" s="84">
        <f>Table3[[#This Row],[CLM $ Collected ]]/'1.) CLM Reference'!$B$4</f>
        <v>0</v>
      </c>
      <c r="F225" s="83"/>
      <c r="G225" s="84">
        <f>Table3[[#This Row],[Incentive Disbursements]]/'1.) CLM Reference'!$B$5</f>
        <v>0</v>
      </c>
      <c r="H225" s="69">
        <v>90620.034</v>
      </c>
      <c r="I225" s="70">
        <f>Table3[[#This Row],[CLM $ Collected ]]/'1.) CLM Reference'!$B$4</f>
        <v>0</v>
      </c>
      <c r="J225" s="71">
        <v>61899.4</v>
      </c>
      <c r="K225" s="70">
        <f>Table3[[#This Row],[Incentive Disbursements]]/'1.) CLM Reference'!$B$5</f>
        <v>0</v>
      </c>
      <c r="L225" s="69">
        <v>47900.178</v>
      </c>
      <c r="M225" s="85">
        <f>Table3[[#This Row],[CLM $ Collected ]]/'1.) CLM Reference'!$B$4</f>
        <v>0</v>
      </c>
      <c r="N225" s="71">
        <v>97735.64</v>
      </c>
      <c r="O225" s="86">
        <f>Table3[[#This Row],[Incentive Disbursements]]/'1.) CLM Reference'!$B$5</f>
        <v>0</v>
      </c>
    </row>
    <row r="226" spans="1:15" s="33" customFormat="1" ht="15" thickBot="1" x14ac:dyDescent="0.35">
      <c r="A226" s="80" t="s">
        <v>190</v>
      </c>
      <c r="B226" s="81" t="s">
        <v>182</v>
      </c>
      <c r="C226" s="121" t="s">
        <v>60</v>
      </c>
      <c r="D226" s="82"/>
      <c r="E226" s="84">
        <f>Table3[[#This Row],[CLM $ Collected ]]/'1.) CLM Reference'!$B$4</f>
        <v>0</v>
      </c>
      <c r="F226" s="83"/>
      <c r="G226" s="84">
        <f>Table3[[#This Row],[Incentive Disbursements]]/'1.) CLM Reference'!$B$5</f>
        <v>0</v>
      </c>
      <c r="H226" s="69">
        <v>88294.415999999997</v>
      </c>
      <c r="I226" s="70">
        <f>Table3[[#This Row],[CLM $ Collected ]]/'1.) CLM Reference'!$B$4</f>
        <v>0</v>
      </c>
      <c r="J226" s="71">
        <v>16105.09</v>
      </c>
      <c r="K226" s="70">
        <f>Table3[[#This Row],[Incentive Disbursements]]/'1.) CLM Reference'!$B$5</f>
        <v>0</v>
      </c>
      <c r="L226" s="69">
        <v>3556.596</v>
      </c>
      <c r="M226" s="85">
        <f>Table3[[#This Row],[CLM $ Collected ]]/'1.) CLM Reference'!$B$4</f>
        <v>0</v>
      </c>
      <c r="N226" s="71">
        <v>787</v>
      </c>
      <c r="O226" s="86">
        <f>Table3[[#This Row],[Incentive Disbursements]]/'1.) CLM Reference'!$B$5</f>
        <v>0</v>
      </c>
    </row>
    <row r="227" spans="1:15" s="33" customFormat="1" ht="15" thickBot="1" x14ac:dyDescent="0.35">
      <c r="A227" s="80" t="s">
        <v>191</v>
      </c>
      <c r="B227" s="81" t="s">
        <v>182</v>
      </c>
      <c r="C227" s="121" t="s">
        <v>60</v>
      </c>
      <c r="D227" s="82"/>
      <c r="E227" s="84">
        <f>Table3[[#This Row],[CLM $ Collected ]]/'1.) CLM Reference'!$B$4</f>
        <v>0</v>
      </c>
      <c r="F227" s="83"/>
      <c r="G227" s="84">
        <f>Table3[[#This Row],[Incentive Disbursements]]/'1.) CLM Reference'!$B$5</f>
        <v>0</v>
      </c>
      <c r="H227" s="69">
        <v>130402.47</v>
      </c>
      <c r="I227" s="70">
        <f>Table3[[#This Row],[CLM $ Collected ]]/'1.) CLM Reference'!$B$4</f>
        <v>0</v>
      </c>
      <c r="J227" s="71">
        <v>96302.75</v>
      </c>
      <c r="K227" s="70">
        <f>Table3[[#This Row],[Incentive Disbursements]]/'1.) CLM Reference'!$B$5</f>
        <v>0</v>
      </c>
      <c r="L227" s="69">
        <v>51962.334000000003</v>
      </c>
      <c r="M227" s="85">
        <f>Table3[[#This Row],[CLM $ Collected ]]/'1.) CLM Reference'!$B$4</f>
        <v>0</v>
      </c>
      <c r="N227" s="71">
        <v>24933</v>
      </c>
      <c r="O227" s="86">
        <f>Table3[[#This Row],[Incentive Disbursements]]/'1.) CLM Reference'!$B$5</f>
        <v>0</v>
      </c>
    </row>
    <row r="228" spans="1:15" s="33" customFormat="1" ht="15" thickBot="1" x14ac:dyDescent="0.35">
      <c r="A228" s="80" t="s">
        <v>192</v>
      </c>
      <c r="B228" s="81" t="s">
        <v>182</v>
      </c>
      <c r="C228" s="121" t="s">
        <v>60</v>
      </c>
      <c r="D228" s="82"/>
      <c r="E228" s="84">
        <f>Table3[[#This Row],[CLM $ Collected ]]/'1.) CLM Reference'!$B$4</f>
        <v>0</v>
      </c>
      <c r="F228" s="83"/>
      <c r="G228" s="84">
        <f>Table3[[#This Row],[Incentive Disbursements]]/'1.) CLM Reference'!$B$5</f>
        <v>0</v>
      </c>
      <c r="H228" s="69">
        <v>60949.008000000002</v>
      </c>
      <c r="I228" s="70">
        <f>Table3[[#This Row],[CLM $ Collected ]]/'1.) CLM Reference'!$B$4</f>
        <v>0</v>
      </c>
      <c r="J228" s="71">
        <v>42599.89</v>
      </c>
      <c r="K228" s="70">
        <f>Table3[[#This Row],[Incentive Disbursements]]/'1.) CLM Reference'!$B$5</f>
        <v>0</v>
      </c>
      <c r="L228" s="69">
        <v>46920.474000000002</v>
      </c>
      <c r="M228" s="85">
        <f>Table3[[#This Row],[CLM $ Collected ]]/'1.) CLM Reference'!$B$4</f>
        <v>0</v>
      </c>
      <c r="N228" s="71">
        <v>19520.18</v>
      </c>
      <c r="O228" s="86">
        <f>Table3[[#This Row],[Incentive Disbursements]]/'1.) CLM Reference'!$B$5</f>
        <v>0</v>
      </c>
    </row>
    <row r="229" spans="1:15" s="33" customFormat="1" ht="15" thickBot="1" x14ac:dyDescent="0.35">
      <c r="A229" s="80" t="s">
        <v>192</v>
      </c>
      <c r="B229" s="81" t="s">
        <v>205</v>
      </c>
      <c r="C229" s="121" t="s">
        <v>60</v>
      </c>
      <c r="D229" s="82"/>
      <c r="E229" s="84">
        <f>Table3[[#This Row],[CLM $ Collected ]]/'1.) CLM Reference'!$B$4</f>
        <v>0</v>
      </c>
      <c r="F229" s="83"/>
      <c r="G229" s="84">
        <f>Table3[[#This Row],[Incentive Disbursements]]/'1.) CLM Reference'!$B$5</f>
        <v>0</v>
      </c>
      <c r="H229" s="69">
        <v>0</v>
      </c>
      <c r="I229" s="70">
        <f>Table3[[#This Row],[CLM $ Collected ]]/'1.) CLM Reference'!$B$4</f>
        <v>0</v>
      </c>
      <c r="J229" s="71">
        <v>0</v>
      </c>
      <c r="K229" s="70">
        <f>Table3[[#This Row],[Incentive Disbursements]]/'1.) CLM Reference'!$B$5</f>
        <v>0</v>
      </c>
      <c r="L229" s="69">
        <v>10.926</v>
      </c>
      <c r="M229" s="85">
        <f>Table3[[#This Row],[CLM $ Collected ]]/'1.) CLM Reference'!$B$4</f>
        <v>0</v>
      </c>
      <c r="N229" s="71">
        <v>0</v>
      </c>
      <c r="O229" s="86">
        <f>Table3[[#This Row],[Incentive Disbursements]]/'1.) CLM Reference'!$B$5</f>
        <v>0</v>
      </c>
    </row>
    <row r="230" spans="1:15" s="33" customFormat="1" ht="15" thickBot="1" x14ac:dyDescent="0.35">
      <c r="A230" s="80" t="s">
        <v>192</v>
      </c>
      <c r="B230" s="81" t="s">
        <v>194</v>
      </c>
      <c r="C230" s="121" t="s">
        <v>60</v>
      </c>
      <c r="D230" s="82"/>
      <c r="E230" s="84">
        <f>Table3[[#This Row],[CLM $ Collected ]]/'1.) CLM Reference'!$B$4</f>
        <v>0</v>
      </c>
      <c r="F230" s="83"/>
      <c r="G230" s="84">
        <f>Table3[[#This Row],[Incentive Disbursements]]/'1.) CLM Reference'!$B$5</f>
        <v>0</v>
      </c>
      <c r="H230" s="69">
        <v>35.981999999999999</v>
      </c>
      <c r="I230" s="70">
        <f>Table3[[#This Row],[CLM $ Collected ]]/'1.) CLM Reference'!$B$4</f>
        <v>0</v>
      </c>
      <c r="J230" s="71">
        <v>0</v>
      </c>
      <c r="K230" s="70">
        <f>Table3[[#This Row],[Incentive Disbursements]]/'1.) CLM Reference'!$B$5</f>
        <v>0</v>
      </c>
      <c r="L230" s="69">
        <v>0</v>
      </c>
      <c r="M230" s="85">
        <f>Table3[[#This Row],[CLM $ Collected ]]/'1.) CLM Reference'!$B$4</f>
        <v>0</v>
      </c>
      <c r="N230" s="71">
        <v>0</v>
      </c>
      <c r="O230" s="86">
        <f>Table3[[#This Row],[Incentive Disbursements]]/'1.) CLM Reference'!$B$5</f>
        <v>0</v>
      </c>
    </row>
    <row r="231" spans="1:15" s="33" customFormat="1" ht="15" thickBot="1" x14ac:dyDescent="0.35">
      <c r="A231" s="80" t="s">
        <v>193</v>
      </c>
      <c r="B231" s="81" t="s">
        <v>230</v>
      </c>
      <c r="C231" s="121" t="s">
        <v>60</v>
      </c>
      <c r="D231" s="82"/>
      <c r="E231" s="84">
        <f>Table3[[#This Row],[CLM $ Collected ]]/'1.) CLM Reference'!$B$4</f>
        <v>0</v>
      </c>
      <c r="F231" s="83"/>
      <c r="G231" s="84">
        <f>Table3[[#This Row],[Incentive Disbursements]]/'1.) CLM Reference'!$B$5</f>
        <v>0</v>
      </c>
      <c r="H231" s="69">
        <v>100.536</v>
      </c>
      <c r="I231" s="70">
        <f>Table3[[#This Row],[CLM $ Collected ]]/'1.) CLM Reference'!$B$4</f>
        <v>0</v>
      </c>
      <c r="J231" s="71">
        <v>0</v>
      </c>
      <c r="K231" s="70">
        <f>Table3[[#This Row],[Incentive Disbursements]]/'1.) CLM Reference'!$B$5</f>
        <v>0</v>
      </c>
      <c r="L231" s="69">
        <v>0</v>
      </c>
      <c r="M231" s="85">
        <f>Table3[[#This Row],[CLM $ Collected ]]/'1.) CLM Reference'!$B$4</f>
        <v>0</v>
      </c>
      <c r="N231" s="71">
        <v>0</v>
      </c>
      <c r="O231" s="86">
        <f>Table3[[#This Row],[Incentive Disbursements]]/'1.) CLM Reference'!$B$5</f>
        <v>0</v>
      </c>
    </row>
    <row r="232" spans="1:15" s="33" customFormat="1" ht="15" thickBot="1" x14ac:dyDescent="0.35">
      <c r="A232" s="80" t="s">
        <v>193</v>
      </c>
      <c r="B232" s="81" t="s">
        <v>152</v>
      </c>
      <c r="C232" s="121" t="s">
        <v>60</v>
      </c>
      <c r="D232" s="82"/>
      <c r="E232" s="84">
        <f>Table3[[#This Row],[CLM $ Collected ]]/'1.) CLM Reference'!$B$4</f>
        <v>0</v>
      </c>
      <c r="F232" s="83"/>
      <c r="G232" s="84">
        <f>Table3[[#This Row],[Incentive Disbursements]]/'1.) CLM Reference'!$B$5</f>
        <v>0</v>
      </c>
      <c r="H232" s="69">
        <v>125.922</v>
      </c>
      <c r="I232" s="70">
        <f>Table3[[#This Row],[CLM $ Collected ]]/'1.) CLM Reference'!$B$4</f>
        <v>0</v>
      </c>
      <c r="J232" s="71">
        <v>0</v>
      </c>
      <c r="K232" s="70">
        <f>Table3[[#This Row],[Incentive Disbursements]]/'1.) CLM Reference'!$B$5</f>
        <v>0</v>
      </c>
      <c r="L232" s="69">
        <v>0</v>
      </c>
      <c r="M232" s="85">
        <f>Table3[[#This Row],[CLM $ Collected ]]/'1.) CLM Reference'!$B$4</f>
        <v>0</v>
      </c>
      <c r="N232" s="71">
        <v>0</v>
      </c>
      <c r="O232" s="86">
        <f>Table3[[#This Row],[Incentive Disbursements]]/'1.) CLM Reference'!$B$5</f>
        <v>0</v>
      </c>
    </row>
    <row r="233" spans="1:15" s="33" customFormat="1" ht="15" thickBot="1" x14ac:dyDescent="0.35">
      <c r="A233" s="80" t="s">
        <v>193</v>
      </c>
      <c r="B233" s="81" t="s">
        <v>194</v>
      </c>
      <c r="C233" s="121" t="s">
        <v>60</v>
      </c>
      <c r="D233" s="82"/>
      <c r="E233" s="84">
        <f>Table3[[#This Row],[CLM $ Collected ]]/'1.) CLM Reference'!$B$4</f>
        <v>0</v>
      </c>
      <c r="F233" s="83"/>
      <c r="G233" s="84">
        <f>Table3[[#This Row],[Incentive Disbursements]]/'1.) CLM Reference'!$B$5</f>
        <v>0</v>
      </c>
      <c r="H233" s="69">
        <v>157964.106</v>
      </c>
      <c r="I233" s="70">
        <f>Table3[[#This Row],[CLM $ Collected ]]/'1.) CLM Reference'!$B$4</f>
        <v>0</v>
      </c>
      <c r="J233" s="71">
        <v>518399.56</v>
      </c>
      <c r="K233" s="70">
        <f>Table3[[#This Row],[Incentive Disbursements]]/'1.) CLM Reference'!$B$5</f>
        <v>0</v>
      </c>
      <c r="L233" s="69">
        <v>59294.22</v>
      </c>
      <c r="M233" s="85">
        <f>Table3[[#This Row],[CLM $ Collected ]]/'1.) CLM Reference'!$B$4</f>
        <v>0</v>
      </c>
      <c r="N233" s="71">
        <v>32037.98</v>
      </c>
      <c r="O233" s="86">
        <f>Table3[[#This Row],[Incentive Disbursements]]/'1.) CLM Reference'!$B$5</f>
        <v>0</v>
      </c>
    </row>
    <row r="234" spans="1:15" s="33" customFormat="1" ht="15" thickBot="1" x14ac:dyDescent="0.35">
      <c r="A234" s="80" t="s">
        <v>195</v>
      </c>
      <c r="B234" s="81" t="s">
        <v>230</v>
      </c>
      <c r="C234" s="121" t="s">
        <v>60</v>
      </c>
      <c r="D234" s="82"/>
      <c r="E234" s="84">
        <f>Table3[[#This Row],[CLM $ Collected ]]/'1.) CLM Reference'!$B$4</f>
        <v>0</v>
      </c>
      <c r="F234" s="83"/>
      <c r="G234" s="84">
        <f>Table3[[#This Row],[Incentive Disbursements]]/'1.) CLM Reference'!$B$5</f>
        <v>0</v>
      </c>
      <c r="H234" s="69">
        <v>614.54999999999995</v>
      </c>
      <c r="I234" s="70">
        <f>Table3[[#This Row],[CLM $ Collected ]]/'1.) CLM Reference'!$B$4</f>
        <v>0</v>
      </c>
      <c r="J234" s="71">
        <v>0</v>
      </c>
      <c r="K234" s="70">
        <f>Table3[[#This Row],[Incentive Disbursements]]/'1.) CLM Reference'!$B$5</f>
        <v>0</v>
      </c>
      <c r="L234" s="69">
        <v>0</v>
      </c>
      <c r="M234" s="85">
        <f>Table3[[#This Row],[CLM $ Collected ]]/'1.) CLM Reference'!$B$4</f>
        <v>0</v>
      </c>
      <c r="N234" s="71">
        <v>0</v>
      </c>
      <c r="O234" s="86">
        <f>Table3[[#This Row],[Incentive Disbursements]]/'1.) CLM Reference'!$B$5</f>
        <v>0</v>
      </c>
    </row>
    <row r="235" spans="1:15" s="33" customFormat="1" ht="15" thickBot="1" x14ac:dyDescent="0.35">
      <c r="A235" s="80" t="s">
        <v>195</v>
      </c>
      <c r="B235" s="81" t="s">
        <v>197</v>
      </c>
      <c r="C235" s="121" t="s">
        <v>60</v>
      </c>
      <c r="D235" s="82"/>
      <c r="E235" s="84">
        <f>Table3[[#This Row],[CLM $ Collected ]]/'1.) CLM Reference'!$B$4</f>
        <v>0</v>
      </c>
      <c r="F235" s="83"/>
      <c r="G235" s="84">
        <f>Table3[[#This Row],[Incentive Disbursements]]/'1.) CLM Reference'!$B$5</f>
        <v>0</v>
      </c>
      <c r="H235" s="69">
        <v>568.56600000000003</v>
      </c>
      <c r="I235" s="70">
        <f>Table3[[#This Row],[CLM $ Collected ]]/'1.) CLM Reference'!$B$4</f>
        <v>0</v>
      </c>
      <c r="J235" s="71">
        <v>0</v>
      </c>
      <c r="K235" s="70">
        <f>Table3[[#This Row],[Incentive Disbursements]]/'1.) CLM Reference'!$B$5</f>
        <v>0</v>
      </c>
      <c r="L235" s="69">
        <v>19.074000000000002</v>
      </c>
      <c r="M235" s="85">
        <f>Table3[[#This Row],[CLM $ Collected ]]/'1.) CLM Reference'!$B$4</f>
        <v>0</v>
      </c>
      <c r="N235" s="71">
        <v>0</v>
      </c>
      <c r="O235" s="86">
        <f>Table3[[#This Row],[Incentive Disbursements]]/'1.) CLM Reference'!$B$5</f>
        <v>0</v>
      </c>
    </row>
    <row r="236" spans="1:15" s="33" customFormat="1" ht="15" thickBot="1" x14ac:dyDescent="0.35">
      <c r="A236" s="80" t="s">
        <v>195</v>
      </c>
      <c r="B236" s="81" t="s">
        <v>194</v>
      </c>
      <c r="C236" s="121" t="s">
        <v>60</v>
      </c>
      <c r="D236" s="82"/>
      <c r="E236" s="84">
        <f>Table3[[#This Row],[CLM $ Collected ]]/'1.) CLM Reference'!$B$4</f>
        <v>0</v>
      </c>
      <c r="F236" s="83"/>
      <c r="G236" s="84">
        <f>Table3[[#This Row],[Incentive Disbursements]]/'1.) CLM Reference'!$B$5</f>
        <v>0</v>
      </c>
      <c r="H236" s="69">
        <v>138969.516</v>
      </c>
      <c r="I236" s="70">
        <f>Table3[[#This Row],[CLM $ Collected ]]/'1.) CLM Reference'!$B$4</f>
        <v>0</v>
      </c>
      <c r="J236" s="71">
        <v>97683.13</v>
      </c>
      <c r="K236" s="70">
        <f>Table3[[#This Row],[Incentive Disbursements]]/'1.) CLM Reference'!$B$5</f>
        <v>0</v>
      </c>
      <c r="L236" s="69">
        <v>29175.126</v>
      </c>
      <c r="M236" s="85">
        <f>Table3[[#This Row],[CLM $ Collected ]]/'1.) CLM Reference'!$B$4</f>
        <v>0</v>
      </c>
      <c r="N236" s="71">
        <v>50069</v>
      </c>
      <c r="O236" s="86">
        <f>Table3[[#This Row],[Incentive Disbursements]]/'1.) CLM Reference'!$B$5</f>
        <v>0</v>
      </c>
    </row>
    <row r="237" spans="1:15" s="33" customFormat="1" ht="15" thickBot="1" x14ac:dyDescent="0.35">
      <c r="A237" s="80" t="s">
        <v>196</v>
      </c>
      <c r="B237" s="81" t="s">
        <v>230</v>
      </c>
      <c r="C237" s="121" t="s">
        <v>76</v>
      </c>
      <c r="D237" s="82"/>
      <c r="E237" s="84">
        <f>Table3[[#This Row],[CLM $ Collected ]]/'1.) CLM Reference'!$B$4</f>
        <v>0</v>
      </c>
      <c r="F237" s="83"/>
      <c r="G237" s="84">
        <f>Table3[[#This Row],[Incentive Disbursements]]/'1.) CLM Reference'!$B$5</f>
        <v>0</v>
      </c>
      <c r="H237" s="69">
        <v>859.65</v>
      </c>
      <c r="I237" s="70">
        <f>Table3[[#This Row],[CLM $ Collected ]]/'1.) CLM Reference'!$B$4</f>
        <v>0</v>
      </c>
      <c r="J237" s="71">
        <v>0</v>
      </c>
      <c r="K237" s="70">
        <f>Table3[[#This Row],[Incentive Disbursements]]/'1.) CLM Reference'!$B$5</f>
        <v>0</v>
      </c>
      <c r="L237" s="69">
        <v>1454.8140000000001</v>
      </c>
      <c r="M237" s="85">
        <f>Table3[[#This Row],[CLM $ Collected ]]/'1.) CLM Reference'!$B$4</f>
        <v>0</v>
      </c>
      <c r="N237" s="71">
        <v>0</v>
      </c>
      <c r="O237" s="86">
        <f>Table3[[#This Row],[Incentive Disbursements]]/'1.) CLM Reference'!$B$5</f>
        <v>0</v>
      </c>
    </row>
    <row r="238" spans="1:15" s="33" customFormat="1" ht="15" thickBot="1" x14ac:dyDescent="0.35">
      <c r="A238" s="80" t="s">
        <v>196</v>
      </c>
      <c r="B238" s="81" t="s">
        <v>152</v>
      </c>
      <c r="C238" s="121" t="s">
        <v>76</v>
      </c>
      <c r="D238" s="82"/>
      <c r="E238" s="84">
        <f>Table3[[#This Row],[CLM $ Collected ]]/'1.) CLM Reference'!$B$4</f>
        <v>0</v>
      </c>
      <c r="F238" s="83"/>
      <c r="G238" s="84">
        <f>Table3[[#This Row],[Incentive Disbursements]]/'1.) CLM Reference'!$B$5</f>
        <v>0</v>
      </c>
      <c r="H238" s="69">
        <v>0</v>
      </c>
      <c r="I238" s="70">
        <f>Table3[[#This Row],[CLM $ Collected ]]/'1.) CLM Reference'!$B$4</f>
        <v>0</v>
      </c>
      <c r="J238" s="71">
        <v>0</v>
      </c>
      <c r="K238" s="70">
        <f>Table3[[#This Row],[Incentive Disbursements]]/'1.) CLM Reference'!$B$5</f>
        <v>0</v>
      </c>
      <c r="L238" s="69">
        <v>7.4459999999999997</v>
      </c>
      <c r="M238" s="85">
        <f>Table3[[#This Row],[CLM $ Collected ]]/'1.) CLM Reference'!$B$4</f>
        <v>0</v>
      </c>
      <c r="N238" s="71">
        <v>0</v>
      </c>
      <c r="O238" s="86">
        <f>Table3[[#This Row],[Incentive Disbursements]]/'1.) CLM Reference'!$B$5</f>
        <v>0</v>
      </c>
    </row>
    <row r="239" spans="1:15" s="33" customFormat="1" ht="15" thickBot="1" x14ac:dyDescent="0.35">
      <c r="A239" s="80" t="s">
        <v>196</v>
      </c>
      <c r="B239" s="81" t="s">
        <v>197</v>
      </c>
      <c r="C239" s="121" t="s">
        <v>76</v>
      </c>
      <c r="D239" s="82"/>
      <c r="E239" s="84">
        <f>Table3[[#This Row],[CLM $ Collected ]]/'1.) CLM Reference'!$B$4</f>
        <v>0</v>
      </c>
      <c r="F239" s="83"/>
      <c r="G239" s="84">
        <f>Table3[[#This Row],[Incentive Disbursements]]/'1.) CLM Reference'!$B$5</f>
        <v>0</v>
      </c>
      <c r="H239" s="69">
        <v>0</v>
      </c>
      <c r="I239" s="70">
        <f>Table3[[#This Row],[CLM $ Collected ]]/'1.) CLM Reference'!$B$4</f>
        <v>0</v>
      </c>
      <c r="J239" s="71">
        <v>0</v>
      </c>
      <c r="K239" s="70">
        <f>Table3[[#This Row],[Incentive Disbursements]]/'1.) CLM Reference'!$B$5</f>
        <v>0</v>
      </c>
      <c r="L239" s="69">
        <v>38.058</v>
      </c>
      <c r="M239" s="85">
        <f>Table3[[#This Row],[CLM $ Collected ]]/'1.) CLM Reference'!$B$4</f>
        <v>0</v>
      </c>
      <c r="N239" s="71">
        <v>0</v>
      </c>
      <c r="O239" s="86">
        <f>Table3[[#This Row],[Incentive Disbursements]]/'1.) CLM Reference'!$B$5</f>
        <v>0</v>
      </c>
    </row>
    <row r="240" spans="1:15" s="33" customFormat="1" ht="15" thickBot="1" x14ac:dyDescent="0.35">
      <c r="A240" s="80" t="s">
        <v>196</v>
      </c>
      <c r="B240" s="81" t="s">
        <v>194</v>
      </c>
      <c r="C240" s="121" t="s">
        <v>76</v>
      </c>
      <c r="D240" s="82"/>
      <c r="E240" s="84">
        <f>Table3[[#This Row],[CLM $ Collected ]]/'1.) CLM Reference'!$B$4</f>
        <v>0</v>
      </c>
      <c r="F240" s="83"/>
      <c r="G240" s="84">
        <f>Table3[[#This Row],[Incentive Disbursements]]/'1.) CLM Reference'!$B$5</f>
        <v>0</v>
      </c>
      <c r="H240" s="69">
        <v>78515.172000000006</v>
      </c>
      <c r="I240" s="70">
        <f>Table3[[#This Row],[CLM $ Collected ]]/'1.) CLM Reference'!$B$4</f>
        <v>0</v>
      </c>
      <c r="J240" s="71">
        <v>11338.93</v>
      </c>
      <c r="K240" s="70">
        <f>Table3[[#This Row],[Incentive Disbursements]]/'1.) CLM Reference'!$B$5</f>
        <v>0</v>
      </c>
      <c r="L240" s="69">
        <v>28721.508000000002</v>
      </c>
      <c r="M240" s="85">
        <f>Table3[[#This Row],[CLM $ Collected ]]/'1.) CLM Reference'!$B$4</f>
        <v>0</v>
      </c>
      <c r="N240" s="71">
        <v>14662</v>
      </c>
      <c r="O240" s="86">
        <f>Table3[[#This Row],[Incentive Disbursements]]/'1.) CLM Reference'!$B$5</f>
        <v>0</v>
      </c>
    </row>
    <row r="241" spans="1:15" s="33" customFormat="1" ht="15" thickBot="1" x14ac:dyDescent="0.35">
      <c r="A241" s="80" t="s">
        <v>198</v>
      </c>
      <c r="B241" s="81" t="s">
        <v>230</v>
      </c>
      <c r="C241" s="121" t="s">
        <v>60</v>
      </c>
      <c r="D241" s="82"/>
      <c r="E241" s="84">
        <f>Table3[[#This Row],[CLM $ Collected ]]/'1.) CLM Reference'!$B$4</f>
        <v>0</v>
      </c>
      <c r="F241" s="83"/>
      <c r="G241" s="84">
        <f>Table3[[#This Row],[Incentive Disbursements]]/'1.) CLM Reference'!$B$5</f>
        <v>0</v>
      </c>
      <c r="H241" s="69">
        <v>129.88800000000001</v>
      </c>
      <c r="I241" s="70">
        <f>Table3[[#This Row],[CLM $ Collected ]]/'1.) CLM Reference'!$B$4</f>
        <v>0</v>
      </c>
      <c r="J241" s="71">
        <v>0</v>
      </c>
      <c r="K241" s="70">
        <f>Table3[[#This Row],[Incentive Disbursements]]/'1.) CLM Reference'!$B$5</f>
        <v>0</v>
      </c>
      <c r="L241" s="69">
        <v>618.18600000000004</v>
      </c>
      <c r="M241" s="85">
        <f>Table3[[#This Row],[CLM $ Collected ]]/'1.) CLM Reference'!$B$4</f>
        <v>0</v>
      </c>
      <c r="N241" s="71">
        <v>2674.68</v>
      </c>
      <c r="O241" s="86">
        <f>Table3[[#This Row],[Incentive Disbursements]]/'1.) CLM Reference'!$B$5</f>
        <v>0</v>
      </c>
    </row>
    <row r="242" spans="1:15" s="33" customFormat="1" ht="15" thickBot="1" x14ac:dyDescent="0.35">
      <c r="A242" s="80" t="s">
        <v>198</v>
      </c>
      <c r="B242" s="81" t="s">
        <v>152</v>
      </c>
      <c r="C242" s="121" t="s">
        <v>60</v>
      </c>
      <c r="D242" s="82"/>
      <c r="E242" s="84">
        <f>Table3[[#This Row],[CLM $ Collected ]]/'1.) CLM Reference'!$B$4</f>
        <v>0</v>
      </c>
      <c r="F242" s="83"/>
      <c r="G242" s="84">
        <f>Table3[[#This Row],[Incentive Disbursements]]/'1.) CLM Reference'!$B$5</f>
        <v>0</v>
      </c>
      <c r="H242" s="69">
        <v>11.88</v>
      </c>
      <c r="I242" s="70">
        <f>Table3[[#This Row],[CLM $ Collected ]]/'1.) CLM Reference'!$B$4</f>
        <v>0</v>
      </c>
      <c r="J242" s="71">
        <v>0</v>
      </c>
      <c r="K242" s="70">
        <f>Table3[[#This Row],[Incentive Disbursements]]/'1.) CLM Reference'!$B$5</f>
        <v>0</v>
      </c>
      <c r="L242" s="69">
        <v>0</v>
      </c>
      <c r="M242" s="85">
        <f>Table3[[#This Row],[CLM $ Collected ]]/'1.) CLM Reference'!$B$4</f>
        <v>0</v>
      </c>
      <c r="N242" s="71">
        <v>0</v>
      </c>
      <c r="O242" s="86">
        <f>Table3[[#This Row],[Incentive Disbursements]]/'1.) CLM Reference'!$B$5</f>
        <v>0</v>
      </c>
    </row>
    <row r="243" spans="1:15" s="33" customFormat="1" ht="15" thickBot="1" x14ac:dyDescent="0.35">
      <c r="A243" s="80" t="s">
        <v>198</v>
      </c>
      <c r="B243" s="81" t="s">
        <v>197</v>
      </c>
      <c r="C243" s="121" t="s">
        <v>60</v>
      </c>
      <c r="D243" s="82"/>
      <c r="E243" s="84">
        <f>Table3[[#This Row],[CLM $ Collected ]]/'1.) CLM Reference'!$B$4</f>
        <v>0</v>
      </c>
      <c r="F243" s="83"/>
      <c r="G243" s="84">
        <f>Table3[[#This Row],[Incentive Disbursements]]/'1.) CLM Reference'!$B$5</f>
        <v>0</v>
      </c>
      <c r="H243" s="69">
        <v>168.828</v>
      </c>
      <c r="I243" s="70">
        <f>Table3[[#This Row],[CLM $ Collected ]]/'1.) CLM Reference'!$B$4</f>
        <v>0</v>
      </c>
      <c r="J243" s="71">
        <v>0</v>
      </c>
      <c r="K243" s="70">
        <f>Table3[[#This Row],[Incentive Disbursements]]/'1.) CLM Reference'!$B$5</f>
        <v>0</v>
      </c>
      <c r="L243" s="69">
        <v>0</v>
      </c>
      <c r="M243" s="85">
        <f>Table3[[#This Row],[CLM $ Collected ]]/'1.) CLM Reference'!$B$4</f>
        <v>0</v>
      </c>
      <c r="N243" s="71">
        <v>0</v>
      </c>
      <c r="O243" s="86">
        <f>Table3[[#This Row],[Incentive Disbursements]]/'1.) CLM Reference'!$B$5</f>
        <v>0</v>
      </c>
    </row>
    <row r="244" spans="1:15" s="33" customFormat="1" ht="15" thickBot="1" x14ac:dyDescent="0.35">
      <c r="A244" s="80" t="s">
        <v>198</v>
      </c>
      <c r="B244" s="81" t="s">
        <v>194</v>
      </c>
      <c r="C244" s="121" t="s">
        <v>60</v>
      </c>
      <c r="D244" s="82"/>
      <c r="E244" s="84">
        <f>Table3[[#This Row],[CLM $ Collected ]]/'1.) CLM Reference'!$B$4</f>
        <v>0</v>
      </c>
      <c r="F244" s="83"/>
      <c r="G244" s="84">
        <f>Table3[[#This Row],[Incentive Disbursements]]/'1.) CLM Reference'!$B$5</f>
        <v>0</v>
      </c>
      <c r="H244" s="69">
        <v>83467.721999999994</v>
      </c>
      <c r="I244" s="70">
        <f>Table3[[#This Row],[CLM $ Collected ]]/'1.) CLM Reference'!$B$4</f>
        <v>0</v>
      </c>
      <c r="J244" s="71">
        <v>260057.12</v>
      </c>
      <c r="K244" s="70">
        <f>Table3[[#This Row],[Incentive Disbursements]]/'1.) CLM Reference'!$B$5</f>
        <v>0</v>
      </c>
      <c r="L244" s="69">
        <v>49603.385999999999</v>
      </c>
      <c r="M244" s="85">
        <f>Table3[[#This Row],[CLM $ Collected ]]/'1.) CLM Reference'!$B$4</f>
        <v>0</v>
      </c>
      <c r="N244" s="71">
        <v>47541.4</v>
      </c>
      <c r="O244" s="86">
        <f>Table3[[#This Row],[Incentive Disbursements]]/'1.) CLM Reference'!$B$5</f>
        <v>0</v>
      </c>
    </row>
    <row r="245" spans="1:15" s="33" customFormat="1" ht="15" thickBot="1" x14ac:dyDescent="0.35">
      <c r="A245" s="80" t="s">
        <v>199</v>
      </c>
      <c r="B245" s="81" t="s">
        <v>197</v>
      </c>
      <c r="C245" s="121" t="s">
        <v>60</v>
      </c>
      <c r="D245" s="82"/>
      <c r="E245" s="84">
        <f>Table3[[#This Row],[CLM $ Collected ]]/'1.) CLM Reference'!$B$4</f>
        <v>0</v>
      </c>
      <c r="F245" s="83"/>
      <c r="G245" s="84">
        <f>Table3[[#This Row],[Incentive Disbursements]]/'1.) CLM Reference'!$B$5</f>
        <v>0</v>
      </c>
      <c r="H245" s="69">
        <v>351.90600000000001</v>
      </c>
      <c r="I245" s="70">
        <f>Table3[[#This Row],[CLM $ Collected ]]/'1.) CLM Reference'!$B$4</f>
        <v>0</v>
      </c>
      <c r="J245" s="71">
        <v>0</v>
      </c>
      <c r="K245" s="70">
        <f>Table3[[#This Row],[Incentive Disbursements]]/'1.) CLM Reference'!$B$5</f>
        <v>0</v>
      </c>
      <c r="L245" s="69">
        <v>0</v>
      </c>
      <c r="M245" s="85">
        <f>Table3[[#This Row],[CLM $ Collected ]]/'1.) CLM Reference'!$B$4</f>
        <v>0</v>
      </c>
      <c r="N245" s="71">
        <v>0</v>
      </c>
      <c r="O245" s="86">
        <f>Table3[[#This Row],[Incentive Disbursements]]/'1.) CLM Reference'!$B$5</f>
        <v>0</v>
      </c>
    </row>
    <row r="246" spans="1:15" s="33" customFormat="1" ht="15" thickBot="1" x14ac:dyDescent="0.35">
      <c r="A246" s="80" t="s">
        <v>199</v>
      </c>
      <c r="B246" s="81" t="s">
        <v>194</v>
      </c>
      <c r="C246" s="121" t="s">
        <v>60</v>
      </c>
      <c r="D246" s="82"/>
      <c r="E246" s="84">
        <f>Table3[[#This Row],[CLM $ Collected ]]/'1.) CLM Reference'!$B$4</f>
        <v>0</v>
      </c>
      <c r="F246" s="83"/>
      <c r="G246" s="84">
        <f>Table3[[#This Row],[Incentive Disbursements]]/'1.) CLM Reference'!$B$5</f>
        <v>0</v>
      </c>
      <c r="H246" s="69">
        <v>123375.636</v>
      </c>
      <c r="I246" s="70">
        <f>Table3[[#This Row],[CLM $ Collected ]]/'1.) CLM Reference'!$B$4</f>
        <v>0</v>
      </c>
      <c r="J246" s="71">
        <v>89332.42</v>
      </c>
      <c r="K246" s="70">
        <f>Table3[[#This Row],[Incentive Disbursements]]/'1.) CLM Reference'!$B$5</f>
        <v>0</v>
      </c>
      <c r="L246" s="69">
        <v>24449.088</v>
      </c>
      <c r="M246" s="85">
        <f>Table3[[#This Row],[CLM $ Collected ]]/'1.) CLM Reference'!$B$4</f>
        <v>0</v>
      </c>
      <c r="N246" s="71">
        <v>101979.8</v>
      </c>
      <c r="O246" s="86">
        <f>Table3[[#This Row],[Incentive Disbursements]]/'1.) CLM Reference'!$B$5</f>
        <v>0</v>
      </c>
    </row>
    <row r="247" spans="1:15" s="33" customFormat="1" ht="15" thickBot="1" x14ac:dyDescent="0.35">
      <c r="A247" s="80" t="s">
        <v>200</v>
      </c>
      <c r="B247" s="81" t="s">
        <v>230</v>
      </c>
      <c r="C247" s="121" t="s">
        <v>60</v>
      </c>
      <c r="D247" s="82"/>
      <c r="E247" s="84">
        <f>Table3[[#This Row],[CLM $ Collected ]]/'1.) CLM Reference'!$B$4</f>
        <v>0</v>
      </c>
      <c r="F247" s="83"/>
      <c r="G247" s="84">
        <f>Table3[[#This Row],[Incentive Disbursements]]/'1.) CLM Reference'!$B$5</f>
        <v>0</v>
      </c>
      <c r="H247" s="69">
        <v>139.09800000000001</v>
      </c>
      <c r="I247" s="70">
        <f>Table3[[#This Row],[CLM $ Collected ]]/'1.) CLM Reference'!$B$4</f>
        <v>0</v>
      </c>
      <c r="J247" s="71">
        <v>0</v>
      </c>
      <c r="K247" s="70">
        <f>Table3[[#This Row],[Incentive Disbursements]]/'1.) CLM Reference'!$B$5</f>
        <v>0</v>
      </c>
      <c r="L247" s="69">
        <v>417.95400000000001</v>
      </c>
      <c r="M247" s="85">
        <f>Table3[[#This Row],[CLM $ Collected ]]/'1.) CLM Reference'!$B$4</f>
        <v>0</v>
      </c>
      <c r="N247" s="71">
        <v>0</v>
      </c>
      <c r="O247" s="86">
        <f>Table3[[#This Row],[Incentive Disbursements]]/'1.) CLM Reference'!$B$5</f>
        <v>0</v>
      </c>
    </row>
    <row r="248" spans="1:15" s="33" customFormat="1" ht="15" thickBot="1" x14ac:dyDescent="0.35">
      <c r="A248" s="80" t="s">
        <v>200</v>
      </c>
      <c r="B248" s="81" t="s">
        <v>197</v>
      </c>
      <c r="C248" s="121" t="s">
        <v>60</v>
      </c>
      <c r="D248" s="82"/>
      <c r="E248" s="84">
        <f>Table3[[#This Row],[CLM $ Collected ]]/'1.) CLM Reference'!$B$4</f>
        <v>0</v>
      </c>
      <c r="F248" s="83"/>
      <c r="G248" s="84">
        <f>Table3[[#This Row],[Incentive Disbursements]]/'1.) CLM Reference'!$B$5</f>
        <v>0</v>
      </c>
      <c r="H248" s="69">
        <v>123.98399999999999</v>
      </c>
      <c r="I248" s="70">
        <f>Table3[[#This Row],[CLM $ Collected ]]/'1.) CLM Reference'!$B$4</f>
        <v>0</v>
      </c>
      <c r="J248" s="71">
        <v>0</v>
      </c>
      <c r="K248" s="70">
        <f>Table3[[#This Row],[Incentive Disbursements]]/'1.) CLM Reference'!$B$5</f>
        <v>0</v>
      </c>
      <c r="L248" s="69">
        <v>0</v>
      </c>
      <c r="M248" s="85">
        <f>Table3[[#This Row],[CLM $ Collected ]]/'1.) CLM Reference'!$B$4</f>
        <v>0</v>
      </c>
      <c r="N248" s="71">
        <v>0</v>
      </c>
      <c r="O248" s="86">
        <f>Table3[[#This Row],[Incentive Disbursements]]/'1.) CLM Reference'!$B$5</f>
        <v>0</v>
      </c>
    </row>
    <row r="249" spans="1:15" s="33" customFormat="1" ht="15" thickBot="1" x14ac:dyDescent="0.35">
      <c r="A249" s="80" t="s">
        <v>200</v>
      </c>
      <c r="B249" s="81" t="s">
        <v>194</v>
      </c>
      <c r="C249" s="121" t="s">
        <v>60</v>
      </c>
      <c r="D249" s="82"/>
      <c r="E249" s="84">
        <f>Table3[[#This Row],[CLM $ Collected ]]/'1.) CLM Reference'!$B$4</f>
        <v>0</v>
      </c>
      <c r="F249" s="83"/>
      <c r="G249" s="84">
        <f>Table3[[#This Row],[Incentive Disbursements]]/'1.) CLM Reference'!$B$5</f>
        <v>0</v>
      </c>
      <c r="H249" s="69">
        <v>97562.292000000001</v>
      </c>
      <c r="I249" s="70">
        <f>Table3[[#This Row],[CLM $ Collected ]]/'1.) CLM Reference'!$B$4</f>
        <v>0</v>
      </c>
      <c r="J249" s="71">
        <v>99975.47</v>
      </c>
      <c r="K249" s="70">
        <f>Table3[[#This Row],[Incentive Disbursements]]/'1.) CLM Reference'!$B$5</f>
        <v>0</v>
      </c>
      <c r="L249" s="69">
        <v>5443.1819999999998</v>
      </c>
      <c r="M249" s="85">
        <f>Table3[[#This Row],[CLM $ Collected ]]/'1.) CLM Reference'!$B$4</f>
        <v>0</v>
      </c>
      <c r="N249" s="71">
        <v>2189</v>
      </c>
      <c r="O249" s="86">
        <f>Table3[[#This Row],[Incentive Disbursements]]/'1.) CLM Reference'!$B$5</f>
        <v>0</v>
      </c>
    </row>
    <row r="250" spans="1:15" s="33" customFormat="1" ht="15" thickBot="1" x14ac:dyDescent="0.35">
      <c r="A250" s="80" t="s">
        <v>201</v>
      </c>
      <c r="B250" s="81" t="s">
        <v>230</v>
      </c>
      <c r="C250" s="121" t="s">
        <v>60</v>
      </c>
      <c r="D250" s="82"/>
      <c r="E250" s="84">
        <f>Table3[[#This Row],[CLM $ Collected ]]/'1.) CLM Reference'!$B$4</f>
        <v>0</v>
      </c>
      <c r="F250" s="83"/>
      <c r="G250" s="84">
        <f>Table3[[#This Row],[Incentive Disbursements]]/'1.) CLM Reference'!$B$5</f>
        <v>0</v>
      </c>
      <c r="H250" s="69">
        <v>75.197999999999993</v>
      </c>
      <c r="I250" s="70">
        <f>Table3[[#This Row],[CLM $ Collected ]]/'1.) CLM Reference'!$B$4</f>
        <v>0</v>
      </c>
      <c r="J250" s="71">
        <v>0</v>
      </c>
      <c r="K250" s="70">
        <f>Table3[[#This Row],[Incentive Disbursements]]/'1.) CLM Reference'!$B$5</f>
        <v>0</v>
      </c>
      <c r="L250" s="69">
        <v>672.37199999999996</v>
      </c>
      <c r="M250" s="85">
        <f>Table3[[#This Row],[CLM $ Collected ]]/'1.) CLM Reference'!$B$4</f>
        <v>0</v>
      </c>
      <c r="N250" s="71">
        <v>0</v>
      </c>
      <c r="O250" s="86">
        <f>Table3[[#This Row],[Incentive Disbursements]]/'1.) CLM Reference'!$B$5</f>
        <v>0</v>
      </c>
    </row>
    <row r="251" spans="1:15" s="33" customFormat="1" ht="15" thickBot="1" x14ac:dyDescent="0.35">
      <c r="A251" s="80" t="s">
        <v>201</v>
      </c>
      <c r="B251" s="81" t="s">
        <v>194</v>
      </c>
      <c r="C251" s="121" t="s">
        <v>60</v>
      </c>
      <c r="D251" s="82"/>
      <c r="E251" s="84">
        <f>Table3[[#This Row],[CLM $ Collected ]]/'1.) CLM Reference'!$B$4</f>
        <v>0</v>
      </c>
      <c r="F251" s="83"/>
      <c r="G251" s="84">
        <f>Table3[[#This Row],[Incentive Disbursements]]/'1.) CLM Reference'!$B$5</f>
        <v>0</v>
      </c>
      <c r="H251" s="69">
        <v>68938.895999999993</v>
      </c>
      <c r="I251" s="70">
        <f>Table3[[#This Row],[CLM $ Collected ]]/'1.) CLM Reference'!$B$4</f>
        <v>0</v>
      </c>
      <c r="J251" s="71">
        <v>36365.56</v>
      </c>
      <c r="K251" s="70">
        <f>Table3[[#This Row],[Incentive Disbursements]]/'1.) CLM Reference'!$B$5</f>
        <v>0</v>
      </c>
      <c r="L251" s="69">
        <v>16363.338</v>
      </c>
      <c r="M251" s="85">
        <f>Table3[[#This Row],[CLM $ Collected ]]/'1.) CLM Reference'!$B$4</f>
        <v>0</v>
      </c>
      <c r="N251" s="71">
        <v>2440</v>
      </c>
      <c r="O251" s="86">
        <f>Table3[[#This Row],[Incentive Disbursements]]/'1.) CLM Reference'!$B$5</f>
        <v>0</v>
      </c>
    </row>
    <row r="252" spans="1:15" s="33" customFormat="1" ht="15" thickBot="1" x14ac:dyDescent="0.35">
      <c r="A252" s="80" t="s">
        <v>202</v>
      </c>
      <c r="B252" s="81" t="s">
        <v>230</v>
      </c>
      <c r="C252" s="121" t="s">
        <v>60</v>
      </c>
      <c r="D252" s="82"/>
      <c r="E252" s="84">
        <f>Table3[[#This Row],[CLM $ Collected ]]/'1.) CLM Reference'!$B$4</f>
        <v>0</v>
      </c>
      <c r="F252" s="83"/>
      <c r="G252" s="84">
        <f>Table3[[#This Row],[Incentive Disbursements]]/'1.) CLM Reference'!$B$5</f>
        <v>0</v>
      </c>
      <c r="H252" s="69">
        <v>136.76400000000001</v>
      </c>
      <c r="I252" s="70">
        <f>Table3[[#This Row],[CLM $ Collected ]]/'1.) CLM Reference'!$B$4</f>
        <v>0</v>
      </c>
      <c r="J252" s="71">
        <v>0</v>
      </c>
      <c r="K252" s="70">
        <f>Table3[[#This Row],[Incentive Disbursements]]/'1.) CLM Reference'!$B$5</f>
        <v>0</v>
      </c>
      <c r="L252" s="69">
        <v>277.88400000000001</v>
      </c>
      <c r="M252" s="85">
        <f>Table3[[#This Row],[CLM $ Collected ]]/'1.) CLM Reference'!$B$4</f>
        <v>0</v>
      </c>
      <c r="N252" s="71">
        <v>1111.18</v>
      </c>
      <c r="O252" s="86">
        <f>Table3[[#This Row],[Incentive Disbursements]]/'1.) CLM Reference'!$B$5</f>
        <v>0</v>
      </c>
    </row>
    <row r="253" spans="1:15" s="33" customFormat="1" ht="15" thickBot="1" x14ac:dyDescent="0.35">
      <c r="A253" s="80" t="s">
        <v>202</v>
      </c>
      <c r="B253" s="81" t="s">
        <v>197</v>
      </c>
      <c r="C253" s="121" t="s">
        <v>60</v>
      </c>
      <c r="D253" s="82"/>
      <c r="E253" s="84">
        <f>Table3[[#This Row],[CLM $ Collected ]]/'1.) CLM Reference'!$B$4</f>
        <v>0</v>
      </c>
      <c r="F253" s="83"/>
      <c r="G253" s="84">
        <f>Table3[[#This Row],[Incentive Disbursements]]/'1.) CLM Reference'!$B$5</f>
        <v>0</v>
      </c>
      <c r="H253" s="69">
        <v>784.72199999999998</v>
      </c>
      <c r="I253" s="70">
        <f>Table3[[#This Row],[CLM $ Collected ]]/'1.) CLM Reference'!$B$4</f>
        <v>0</v>
      </c>
      <c r="J253" s="71">
        <v>0</v>
      </c>
      <c r="K253" s="70">
        <f>Table3[[#This Row],[Incentive Disbursements]]/'1.) CLM Reference'!$B$5</f>
        <v>0</v>
      </c>
      <c r="L253" s="69">
        <v>644.13599999999997</v>
      </c>
      <c r="M253" s="85">
        <f>Table3[[#This Row],[CLM $ Collected ]]/'1.) CLM Reference'!$B$4</f>
        <v>0</v>
      </c>
      <c r="N253" s="71">
        <v>0</v>
      </c>
      <c r="O253" s="86">
        <f>Table3[[#This Row],[Incentive Disbursements]]/'1.) CLM Reference'!$B$5</f>
        <v>0</v>
      </c>
    </row>
    <row r="254" spans="1:15" s="33" customFormat="1" ht="15" thickBot="1" x14ac:dyDescent="0.35">
      <c r="A254" s="80" t="s">
        <v>202</v>
      </c>
      <c r="B254" s="81" t="s">
        <v>194</v>
      </c>
      <c r="C254" s="121" t="s">
        <v>60</v>
      </c>
      <c r="D254" s="82"/>
      <c r="E254" s="84">
        <f>Table3[[#This Row],[CLM $ Collected ]]/'1.) CLM Reference'!$B$4</f>
        <v>0</v>
      </c>
      <c r="F254" s="83"/>
      <c r="G254" s="84">
        <f>Table3[[#This Row],[Incentive Disbursements]]/'1.) CLM Reference'!$B$5</f>
        <v>0</v>
      </c>
      <c r="H254" s="69">
        <v>84985.122000000003</v>
      </c>
      <c r="I254" s="70">
        <f>Table3[[#This Row],[CLM $ Collected ]]/'1.) CLM Reference'!$B$4</f>
        <v>0</v>
      </c>
      <c r="J254" s="71">
        <v>69604.490000000005</v>
      </c>
      <c r="K254" s="70">
        <f>Table3[[#This Row],[Incentive Disbursements]]/'1.) CLM Reference'!$B$5</f>
        <v>0</v>
      </c>
      <c r="L254" s="69">
        <v>15899.904</v>
      </c>
      <c r="M254" s="85">
        <f>Table3[[#This Row],[CLM $ Collected ]]/'1.) CLM Reference'!$B$4</f>
        <v>0</v>
      </c>
      <c r="N254" s="71">
        <v>13287.01</v>
      </c>
      <c r="O254" s="86">
        <f>Table3[[#This Row],[Incentive Disbursements]]/'1.) CLM Reference'!$B$5</f>
        <v>0</v>
      </c>
    </row>
    <row r="255" spans="1:15" s="33" customFormat="1" ht="15" thickBot="1" x14ac:dyDescent="0.35">
      <c r="A255" s="80" t="s">
        <v>203</v>
      </c>
      <c r="B255" s="81" t="s">
        <v>230</v>
      </c>
      <c r="C255" s="121" t="s">
        <v>76</v>
      </c>
      <c r="D255" s="82"/>
      <c r="E255" s="84">
        <f>Table3[[#This Row],[CLM $ Collected ]]/'1.) CLM Reference'!$B$4</f>
        <v>0</v>
      </c>
      <c r="F255" s="83"/>
      <c r="G255" s="84">
        <f>Table3[[#This Row],[Incentive Disbursements]]/'1.) CLM Reference'!$B$5</f>
        <v>0</v>
      </c>
      <c r="H255" s="69">
        <v>100.806</v>
      </c>
      <c r="I255" s="70">
        <f>Table3[[#This Row],[CLM $ Collected ]]/'1.) CLM Reference'!$B$4</f>
        <v>0</v>
      </c>
      <c r="J255" s="71">
        <v>0</v>
      </c>
      <c r="K255" s="70">
        <f>Table3[[#This Row],[Incentive Disbursements]]/'1.) CLM Reference'!$B$5</f>
        <v>0</v>
      </c>
      <c r="L255" s="69">
        <v>791.82</v>
      </c>
      <c r="M255" s="85">
        <f>Table3[[#This Row],[CLM $ Collected ]]/'1.) CLM Reference'!$B$4</f>
        <v>0</v>
      </c>
      <c r="N255" s="71">
        <v>37135.26</v>
      </c>
      <c r="O255" s="86">
        <f>Table3[[#This Row],[Incentive Disbursements]]/'1.) CLM Reference'!$B$5</f>
        <v>0</v>
      </c>
    </row>
    <row r="256" spans="1:15" s="33" customFormat="1" ht="15" thickBot="1" x14ac:dyDescent="0.35">
      <c r="A256" s="80" t="s">
        <v>203</v>
      </c>
      <c r="B256" s="81" t="s">
        <v>197</v>
      </c>
      <c r="C256" s="121" t="s">
        <v>76</v>
      </c>
      <c r="D256" s="82"/>
      <c r="E256" s="84">
        <f>Table3[[#This Row],[CLM $ Collected ]]/'1.) CLM Reference'!$B$4</f>
        <v>0</v>
      </c>
      <c r="F256" s="83"/>
      <c r="G256" s="84">
        <f>Table3[[#This Row],[Incentive Disbursements]]/'1.) CLM Reference'!$B$5</f>
        <v>0</v>
      </c>
      <c r="H256" s="69">
        <v>293.07</v>
      </c>
      <c r="I256" s="70">
        <f>Table3[[#This Row],[CLM $ Collected ]]/'1.) CLM Reference'!$B$4</f>
        <v>0</v>
      </c>
      <c r="J256" s="71">
        <v>0</v>
      </c>
      <c r="K256" s="70">
        <f>Table3[[#This Row],[Incentive Disbursements]]/'1.) CLM Reference'!$B$5</f>
        <v>0</v>
      </c>
      <c r="L256" s="69">
        <v>2394.348</v>
      </c>
      <c r="M256" s="85">
        <f>Table3[[#This Row],[CLM $ Collected ]]/'1.) CLM Reference'!$B$4</f>
        <v>0</v>
      </c>
      <c r="N256" s="71">
        <v>100</v>
      </c>
      <c r="O256" s="86">
        <f>Table3[[#This Row],[Incentive Disbursements]]/'1.) CLM Reference'!$B$5</f>
        <v>0</v>
      </c>
    </row>
    <row r="257" spans="1:15" s="33" customFormat="1" ht="15" thickBot="1" x14ac:dyDescent="0.35">
      <c r="A257" s="80" t="s">
        <v>203</v>
      </c>
      <c r="B257" s="81" t="s">
        <v>194</v>
      </c>
      <c r="C257" s="121" t="s">
        <v>76</v>
      </c>
      <c r="D257" s="82"/>
      <c r="E257" s="84">
        <f>Table3[[#This Row],[CLM $ Collected ]]/'1.) CLM Reference'!$B$4</f>
        <v>0</v>
      </c>
      <c r="F257" s="83"/>
      <c r="G257" s="84">
        <f>Table3[[#This Row],[Incentive Disbursements]]/'1.) CLM Reference'!$B$5</f>
        <v>0</v>
      </c>
      <c r="H257" s="69">
        <v>60136.883999999998</v>
      </c>
      <c r="I257" s="70">
        <f>Table3[[#This Row],[CLM $ Collected ]]/'1.) CLM Reference'!$B$4</f>
        <v>0</v>
      </c>
      <c r="J257" s="71">
        <v>50085.03</v>
      </c>
      <c r="K257" s="70">
        <f>Table3[[#This Row],[Incentive Disbursements]]/'1.) CLM Reference'!$B$5</f>
        <v>0</v>
      </c>
      <c r="L257" s="69">
        <v>15887.358</v>
      </c>
      <c r="M257" s="85">
        <f>Table3[[#This Row],[CLM $ Collected ]]/'1.) CLM Reference'!$B$4</f>
        <v>0</v>
      </c>
      <c r="N257" s="71">
        <v>3365</v>
      </c>
      <c r="O257" s="86">
        <f>Table3[[#This Row],[Incentive Disbursements]]/'1.) CLM Reference'!$B$5</f>
        <v>0</v>
      </c>
    </row>
    <row r="258" spans="1:15" s="33" customFormat="1" ht="15" thickBot="1" x14ac:dyDescent="0.35">
      <c r="A258" s="80" t="s">
        <v>204</v>
      </c>
      <c r="B258" s="81" t="s">
        <v>182</v>
      </c>
      <c r="C258" s="121" t="s">
        <v>60</v>
      </c>
      <c r="D258" s="82"/>
      <c r="E258" s="84">
        <f>Table3[[#This Row],[CLM $ Collected ]]/'1.) CLM Reference'!$B$4</f>
        <v>0</v>
      </c>
      <c r="F258" s="83"/>
      <c r="G258" s="84">
        <f>Table3[[#This Row],[Incentive Disbursements]]/'1.) CLM Reference'!$B$5</f>
        <v>0</v>
      </c>
      <c r="H258" s="69">
        <v>120.492</v>
      </c>
      <c r="I258" s="70">
        <f>Table3[[#This Row],[CLM $ Collected ]]/'1.) CLM Reference'!$B$4</f>
        <v>0</v>
      </c>
      <c r="J258" s="71">
        <v>0</v>
      </c>
      <c r="K258" s="70">
        <f>Table3[[#This Row],[Incentive Disbursements]]/'1.) CLM Reference'!$B$5</f>
        <v>0</v>
      </c>
      <c r="L258" s="69">
        <v>0</v>
      </c>
      <c r="M258" s="85">
        <f>Table3[[#This Row],[CLM $ Collected ]]/'1.) CLM Reference'!$B$4</f>
        <v>0</v>
      </c>
      <c r="N258" s="71">
        <v>0</v>
      </c>
      <c r="O258" s="86">
        <f>Table3[[#This Row],[Incentive Disbursements]]/'1.) CLM Reference'!$B$5</f>
        <v>0</v>
      </c>
    </row>
    <row r="259" spans="1:15" s="33" customFormat="1" ht="15" thickBot="1" x14ac:dyDescent="0.35">
      <c r="A259" s="80" t="s">
        <v>204</v>
      </c>
      <c r="B259" s="81" t="s">
        <v>205</v>
      </c>
      <c r="C259" s="121" t="s">
        <v>60</v>
      </c>
      <c r="D259" s="82"/>
      <c r="E259" s="84">
        <f>Table3[[#This Row],[CLM $ Collected ]]/'1.) CLM Reference'!$B$4</f>
        <v>0</v>
      </c>
      <c r="F259" s="83"/>
      <c r="G259" s="84">
        <f>Table3[[#This Row],[Incentive Disbursements]]/'1.) CLM Reference'!$B$5</f>
        <v>0</v>
      </c>
      <c r="H259" s="69">
        <v>60854.358</v>
      </c>
      <c r="I259" s="70">
        <f>Table3[[#This Row],[CLM $ Collected ]]/'1.) CLM Reference'!$B$4</f>
        <v>0</v>
      </c>
      <c r="J259" s="71">
        <v>52880.37</v>
      </c>
      <c r="K259" s="70">
        <f>Table3[[#This Row],[Incentive Disbursements]]/'1.) CLM Reference'!$B$5</f>
        <v>0</v>
      </c>
      <c r="L259" s="69">
        <v>158398.152</v>
      </c>
      <c r="M259" s="85">
        <f>Table3[[#This Row],[CLM $ Collected ]]/'1.) CLM Reference'!$B$4</f>
        <v>0</v>
      </c>
      <c r="N259" s="71">
        <v>69999.199999999997</v>
      </c>
      <c r="O259" s="86">
        <f>Table3[[#This Row],[Incentive Disbursements]]/'1.) CLM Reference'!$B$5</f>
        <v>0</v>
      </c>
    </row>
    <row r="260" spans="1:15" s="33" customFormat="1" ht="15" thickBot="1" x14ac:dyDescent="0.35">
      <c r="A260" s="80" t="s">
        <v>204</v>
      </c>
      <c r="B260" s="81" t="s">
        <v>194</v>
      </c>
      <c r="C260" s="121" t="s">
        <v>60</v>
      </c>
      <c r="D260" s="82"/>
      <c r="E260" s="84">
        <f>Table3[[#This Row],[CLM $ Collected ]]/'1.) CLM Reference'!$B$4</f>
        <v>0</v>
      </c>
      <c r="F260" s="83"/>
      <c r="G260" s="84">
        <f>Table3[[#This Row],[Incentive Disbursements]]/'1.) CLM Reference'!$B$5</f>
        <v>0</v>
      </c>
      <c r="H260" s="69">
        <v>0</v>
      </c>
      <c r="I260" s="70">
        <f>Table3[[#This Row],[CLM $ Collected ]]/'1.) CLM Reference'!$B$4</f>
        <v>0</v>
      </c>
      <c r="J260" s="71">
        <v>0</v>
      </c>
      <c r="K260" s="70">
        <f>Table3[[#This Row],[Incentive Disbursements]]/'1.) CLM Reference'!$B$5</f>
        <v>0</v>
      </c>
      <c r="L260" s="69">
        <v>9.8759999999999994</v>
      </c>
      <c r="M260" s="85">
        <f>Table3[[#This Row],[CLM $ Collected ]]/'1.) CLM Reference'!$B$4</f>
        <v>0</v>
      </c>
      <c r="N260" s="71">
        <v>0</v>
      </c>
      <c r="O260" s="86">
        <f>Table3[[#This Row],[Incentive Disbursements]]/'1.) CLM Reference'!$B$5</f>
        <v>0</v>
      </c>
    </row>
    <row r="261" spans="1:15" s="33" customFormat="1" ht="15" thickBot="1" x14ac:dyDescent="0.35">
      <c r="A261" s="80" t="s">
        <v>206</v>
      </c>
      <c r="B261" s="81" t="s">
        <v>182</v>
      </c>
      <c r="C261" s="121" t="s">
        <v>60</v>
      </c>
      <c r="D261" s="82"/>
      <c r="E261" s="84">
        <f>Table3[[#This Row],[CLM $ Collected ]]/'1.) CLM Reference'!$B$4</f>
        <v>0</v>
      </c>
      <c r="F261" s="83"/>
      <c r="G261" s="84">
        <f>Table3[[#This Row],[Incentive Disbursements]]/'1.) CLM Reference'!$B$5</f>
        <v>0</v>
      </c>
      <c r="H261" s="69">
        <v>88.944000000000003</v>
      </c>
      <c r="I261" s="70">
        <f>Table3[[#This Row],[CLM $ Collected ]]/'1.) CLM Reference'!$B$4</f>
        <v>0</v>
      </c>
      <c r="J261" s="71">
        <v>0</v>
      </c>
      <c r="K261" s="70">
        <f>Table3[[#This Row],[Incentive Disbursements]]/'1.) CLM Reference'!$B$5</f>
        <v>0</v>
      </c>
      <c r="L261" s="69">
        <v>0</v>
      </c>
      <c r="M261" s="85">
        <f>Table3[[#This Row],[CLM $ Collected ]]/'1.) CLM Reference'!$B$4</f>
        <v>0</v>
      </c>
      <c r="N261" s="71">
        <v>0</v>
      </c>
      <c r="O261" s="86">
        <f>Table3[[#This Row],[Incentive Disbursements]]/'1.) CLM Reference'!$B$5</f>
        <v>0</v>
      </c>
    </row>
    <row r="262" spans="1:15" s="33" customFormat="1" ht="15" thickBot="1" x14ac:dyDescent="0.35">
      <c r="A262" s="80" t="s">
        <v>206</v>
      </c>
      <c r="B262" s="81" t="s">
        <v>205</v>
      </c>
      <c r="C262" s="121" t="s">
        <v>60</v>
      </c>
      <c r="D262" s="82"/>
      <c r="E262" s="84">
        <f>Table3[[#This Row],[CLM $ Collected ]]/'1.) CLM Reference'!$B$4</f>
        <v>0</v>
      </c>
      <c r="F262" s="83"/>
      <c r="G262" s="84">
        <f>Table3[[#This Row],[Incentive Disbursements]]/'1.) CLM Reference'!$B$5</f>
        <v>0</v>
      </c>
      <c r="H262" s="69">
        <v>90627.576000000001</v>
      </c>
      <c r="I262" s="70">
        <f>Table3[[#This Row],[CLM $ Collected ]]/'1.) CLM Reference'!$B$4</f>
        <v>0</v>
      </c>
      <c r="J262" s="71">
        <v>171374.47</v>
      </c>
      <c r="K262" s="70">
        <f>Table3[[#This Row],[Incentive Disbursements]]/'1.) CLM Reference'!$B$5</f>
        <v>0</v>
      </c>
      <c r="L262" s="69">
        <v>18756.060000000001</v>
      </c>
      <c r="M262" s="85">
        <f>Table3[[#This Row],[CLM $ Collected ]]/'1.) CLM Reference'!$B$4</f>
        <v>0</v>
      </c>
      <c r="N262" s="71">
        <v>29702.31</v>
      </c>
      <c r="O262" s="86">
        <f>Table3[[#This Row],[Incentive Disbursements]]/'1.) CLM Reference'!$B$5</f>
        <v>0</v>
      </c>
    </row>
    <row r="263" spans="1:15" s="33" customFormat="1" ht="15" thickBot="1" x14ac:dyDescent="0.35">
      <c r="A263" s="80" t="s">
        <v>207</v>
      </c>
      <c r="B263" s="81" t="s">
        <v>144</v>
      </c>
      <c r="C263" s="121" t="s">
        <v>60</v>
      </c>
      <c r="D263" s="82"/>
      <c r="E263" s="84">
        <f>Table3[[#This Row],[CLM $ Collected ]]/'1.) CLM Reference'!$B$4</f>
        <v>0</v>
      </c>
      <c r="F263" s="83"/>
      <c r="G263" s="84">
        <f>Table3[[#This Row],[Incentive Disbursements]]/'1.) CLM Reference'!$B$5</f>
        <v>0</v>
      </c>
      <c r="H263" s="69">
        <v>8510.2860000000001</v>
      </c>
      <c r="I263" s="70">
        <f>Table3[[#This Row],[CLM $ Collected ]]/'1.) CLM Reference'!$B$4</f>
        <v>0</v>
      </c>
      <c r="J263" s="71">
        <v>3994.17</v>
      </c>
      <c r="K263" s="70">
        <f>Table3[[#This Row],[Incentive Disbursements]]/'1.) CLM Reference'!$B$5</f>
        <v>0</v>
      </c>
      <c r="L263" s="69">
        <v>5769.75</v>
      </c>
      <c r="M263" s="85">
        <f>Table3[[#This Row],[CLM $ Collected ]]/'1.) CLM Reference'!$B$4</f>
        <v>0</v>
      </c>
      <c r="N263" s="71">
        <v>96</v>
      </c>
      <c r="O263" s="86">
        <f>Table3[[#This Row],[Incentive Disbursements]]/'1.) CLM Reference'!$B$5</f>
        <v>0</v>
      </c>
    </row>
    <row r="264" spans="1:15" s="33" customFormat="1" ht="15" thickBot="1" x14ac:dyDescent="0.35">
      <c r="A264" s="80" t="s">
        <v>207</v>
      </c>
      <c r="B264" s="81" t="s">
        <v>205</v>
      </c>
      <c r="C264" s="121" t="s">
        <v>60</v>
      </c>
      <c r="D264" s="82"/>
      <c r="E264" s="84">
        <f>Table3[[#This Row],[CLM $ Collected ]]/'1.) CLM Reference'!$B$4</f>
        <v>0</v>
      </c>
      <c r="F264" s="83"/>
      <c r="G264" s="84">
        <f>Table3[[#This Row],[Incentive Disbursements]]/'1.) CLM Reference'!$B$5</f>
        <v>0</v>
      </c>
      <c r="H264" s="69">
        <v>86129.88</v>
      </c>
      <c r="I264" s="70">
        <f>Table3[[#This Row],[CLM $ Collected ]]/'1.) CLM Reference'!$B$4</f>
        <v>0</v>
      </c>
      <c r="J264" s="71">
        <v>23005.34</v>
      </c>
      <c r="K264" s="70">
        <f>Table3[[#This Row],[Incentive Disbursements]]/'1.) CLM Reference'!$B$5</f>
        <v>0</v>
      </c>
      <c r="L264" s="69">
        <v>4680.0720000000001</v>
      </c>
      <c r="M264" s="85">
        <f>Table3[[#This Row],[CLM $ Collected ]]/'1.) CLM Reference'!$B$4</f>
        <v>0</v>
      </c>
      <c r="N264" s="71">
        <v>15620</v>
      </c>
      <c r="O264" s="86">
        <f>Table3[[#This Row],[Incentive Disbursements]]/'1.) CLM Reference'!$B$5</f>
        <v>0</v>
      </c>
    </row>
    <row r="265" spans="1:15" s="33" customFormat="1" ht="15" thickBot="1" x14ac:dyDescent="0.35">
      <c r="A265" s="80" t="s">
        <v>208</v>
      </c>
      <c r="B265" s="81" t="s">
        <v>205</v>
      </c>
      <c r="C265" s="121" t="s">
        <v>60</v>
      </c>
      <c r="D265" s="82"/>
      <c r="E265" s="84">
        <f>Table3[[#This Row],[CLM $ Collected ]]/'1.) CLM Reference'!$B$4</f>
        <v>0</v>
      </c>
      <c r="F265" s="83"/>
      <c r="G265" s="84">
        <f>Table3[[#This Row],[Incentive Disbursements]]/'1.) CLM Reference'!$B$5</f>
        <v>0</v>
      </c>
      <c r="H265" s="69">
        <v>104997.264</v>
      </c>
      <c r="I265" s="70">
        <f>Table3[[#This Row],[CLM $ Collected ]]/'1.) CLM Reference'!$B$4</f>
        <v>0</v>
      </c>
      <c r="J265" s="71">
        <v>110738.95</v>
      </c>
      <c r="K265" s="70">
        <f>Table3[[#This Row],[Incentive Disbursements]]/'1.) CLM Reference'!$B$5</f>
        <v>0</v>
      </c>
      <c r="L265" s="69">
        <v>12731.316000000001</v>
      </c>
      <c r="M265" s="85">
        <f>Table3[[#This Row],[CLM $ Collected ]]/'1.) CLM Reference'!$B$4</f>
        <v>0</v>
      </c>
      <c r="N265" s="71">
        <v>11782.92</v>
      </c>
      <c r="O265" s="86">
        <f>Table3[[#This Row],[Incentive Disbursements]]/'1.) CLM Reference'!$B$5</f>
        <v>0</v>
      </c>
    </row>
    <row r="266" spans="1:15" s="33" customFormat="1" ht="15" thickBot="1" x14ac:dyDescent="0.35">
      <c r="A266" s="80" t="s">
        <v>209</v>
      </c>
      <c r="B266" s="81" t="s">
        <v>147</v>
      </c>
      <c r="C266" s="121" t="s">
        <v>60</v>
      </c>
      <c r="D266" s="82"/>
      <c r="E266" s="84">
        <f>Table3[[#This Row],[CLM $ Collected ]]/'1.) CLM Reference'!$B$4</f>
        <v>0</v>
      </c>
      <c r="F266" s="83"/>
      <c r="G266" s="84">
        <f>Table3[[#This Row],[Incentive Disbursements]]/'1.) CLM Reference'!$B$5</f>
        <v>0</v>
      </c>
      <c r="H266" s="69">
        <v>431.4</v>
      </c>
      <c r="I266" s="70">
        <f>Table3[[#This Row],[CLM $ Collected ]]/'1.) CLM Reference'!$B$4</f>
        <v>0</v>
      </c>
      <c r="J266" s="71">
        <v>0</v>
      </c>
      <c r="K266" s="70">
        <f>Table3[[#This Row],[Incentive Disbursements]]/'1.) CLM Reference'!$B$5</f>
        <v>0</v>
      </c>
      <c r="L266" s="69">
        <v>0</v>
      </c>
      <c r="M266" s="85">
        <f>Table3[[#This Row],[CLM $ Collected ]]/'1.) CLM Reference'!$B$4</f>
        <v>0</v>
      </c>
      <c r="N266" s="71">
        <v>0</v>
      </c>
      <c r="O266" s="86">
        <f>Table3[[#This Row],[Incentive Disbursements]]/'1.) CLM Reference'!$B$5</f>
        <v>0</v>
      </c>
    </row>
    <row r="267" spans="1:15" s="33" customFormat="1" ht="15" thickBot="1" x14ac:dyDescent="0.35">
      <c r="A267" s="80" t="s">
        <v>209</v>
      </c>
      <c r="B267" s="81" t="s">
        <v>210</v>
      </c>
      <c r="C267" s="121" t="s">
        <v>60</v>
      </c>
      <c r="D267" s="82"/>
      <c r="E267" s="84">
        <f>Table3[[#This Row],[CLM $ Collected ]]/'1.) CLM Reference'!$B$4</f>
        <v>0</v>
      </c>
      <c r="F267" s="83"/>
      <c r="G267" s="84">
        <f>Table3[[#This Row],[Incentive Disbursements]]/'1.) CLM Reference'!$B$5</f>
        <v>0</v>
      </c>
      <c r="H267" s="69">
        <v>101473.04399999999</v>
      </c>
      <c r="I267" s="70">
        <f>Table3[[#This Row],[CLM $ Collected ]]/'1.) CLM Reference'!$B$4</f>
        <v>0</v>
      </c>
      <c r="J267" s="71">
        <v>97397.33</v>
      </c>
      <c r="K267" s="70">
        <f>Table3[[#This Row],[Incentive Disbursements]]/'1.) CLM Reference'!$B$5</f>
        <v>0</v>
      </c>
      <c r="L267" s="69">
        <v>5408.55</v>
      </c>
      <c r="M267" s="85">
        <f>Table3[[#This Row],[CLM $ Collected ]]/'1.) CLM Reference'!$B$4</f>
        <v>0</v>
      </c>
      <c r="N267" s="71">
        <v>7958.2</v>
      </c>
      <c r="O267" s="86">
        <f>Table3[[#This Row],[Incentive Disbursements]]/'1.) CLM Reference'!$B$5</f>
        <v>0</v>
      </c>
    </row>
    <row r="268" spans="1:15" s="33" customFormat="1" ht="15" thickBot="1" x14ac:dyDescent="0.35">
      <c r="A268" s="80" t="s">
        <v>211</v>
      </c>
      <c r="B268" s="81" t="s">
        <v>152</v>
      </c>
      <c r="C268" s="121" t="s">
        <v>60</v>
      </c>
      <c r="D268" s="82"/>
      <c r="E268" s="84">
        <f>Table3[[#This Row],[CLM $ Collected ]]/'1.) CLM Reference'!$B$4</f>
        <v>0</v>
      </c>
      <c r="F268" s="83"/>
      <c r="G268" s="84">
        <f>Table3[[#This Row],[Incentive Disbursements]]/'1.) CLM Reference'!$B$5</f>
        <v>0</v>
      </c>
      <c r="H268" s="69">
        <v>18.72</v>
      </c>
      <c r="I268" s="70">
        <f>Table3[[#This Row],[CLM $ Collected ]]/'1.) CLM Reference'!$B$4</f>
        <v>0</v>
      </c>
      <c r="J268" s="71">
        <v>0</v>
      </c>
      <c r="K268" s="70">
        <f>Table3[[#This Row],[Incentive Disbursements]]/'1.) CLM Reference'!$B$5</f>
        <v>0</v>
      </c>
      <c r="L268" s="69">
        <v>331.524</v>
      </c>
      <c r="M268" s="85">
        <f>Table3[[#This Row],[CLM $ Collected ]]/'1.) CLM Reference'!$B$4</f>
        <v>0</v>
      </c>
      <c r="N268" s="71">
        <v>0</v>
      </c>
      <c r="O268" s="86">
        <f>Table3[[#This Row],[Incentive Disbursements]]/'1.) CLM Reference'!$B$5</f>
        <v>0</v>
      </c>
    </row>
    <row r="269" spans="1:15" s="33" customFormat="1" ht="15" thickBot="1" x14ac:dyDescent="0.35">
      <c r="A269" s="80" t="s">
        <v>211</v>
      </c>
      <c r="B269" s="81" t="s">
        <v>210</v>
      </c>
      <c r="C269" s="121" t="s">
        <v>60</v>
      </c>
      <c r="D269" s="82"/>
      <c r="E269" s="84">
        <f>Table3[[#This Row],[CLM $ Collected ]]/'1.) CLM Reference'!$B$4</f>
        <v>0</v>
      </c>
      <c r="F269" s="83"/>
      <c r="G269" s="84">
        <f>Table3[[#This Row],[Incentive Disbursements]]/'1.) CLM Reference'!$B$5</f>
        <v>0</v>
      </c>
      <c r="H269" s="69">
        <v>144777.93</v>
      </c>
      <c r="I269" s="70">
        <f>Table3[[#This Row],[CLM $ Collected ]]/'1.) CLM Reference'!$B$4</f>
        <v>0</v>
      </c>
      <c r="J269" s="71">
        <v>170014.12</v>
      </c>
      <c r="K269" s="70">
        <f>Table3[[#This Row],[Incentive Disbursements]]/'1.) CLM Reference'!$B$5</f>
        <v>0</v>
      </c>
      <c r="L269" s="69">
        <v>48763.014000000003</v>
      </c>
      <c r="M269" s="85">
        <f>Table3[[#This Row],[CLM $ Collected ]]/'1.) CLM Reference'!$B$4</f>
        <v>0</v>
      </c>
      <c r="N269" s="71">
        <v>7511.2</v>
      </c>
      <c r="O269" s="86">
        <f>Table3[[#This Row],[Incentive Disbursements]]/'1.) CLM Reference'!$B$5</f>
        <v>0</v>
      </c>
    </row>
    <row r="270" spans="1:15" s="33" customFormat="1" ht="15" thickBot="1" x14ac:dyDescent="0.35">
      <c r="A270" s="80" t="s">
        <v>212</v>
      </c>
      <c r="B270" s="81" t="s">
        <v>213</v>
      </c>
      <c r="C270" s="121" t="s">
        <v>60</v>
      </c>
      <c r="D270" s="82"/>
      <c r="E270" s="84">
        <f>Table3[[#This Row],[CLM $ Collected ]]/'1.) CLM Reference'!$B$4</f>
        <v>0</v>
      </c>
      <c r="F270" s="83"/>
      <c r="G270" s="84">
        <f>Table3[[#This Row],[Incentive Disbursements]]/'1.) CLM Reference'!$B$5</f>
        <v>0</v>
      </c>
      <c r="H270" s="69">
        <v>68494.710000000006</v>
      </c>
      <c r="I270" s="70">
        <f>Table3[[#This Row],[CLM $ Collected ]]/'1.) CLM Reference'!$B$4</f>
        <v>0</v>
      </c>
      <c r="J270" s="71">
        <v>19861.77</v>
      </c>
      <c r="K270" s="70">
        <f>Table3[[#This Row],[Incentive Disbursements]]/'1.) CLM Reference'!$B$5</f>
        <v>0</v>
      </c>
      <c r="L270" s="69">
        <v>28496.657999999999</v>
      </c>
      <c r="M270" s="85">
        <f>Table3[[#This Row],[CLM $ Collected ]]/'1.) CLM Reference'!$B$4</f>
        <v>0</v>
      </c>
      <c r="N270" s="71">
        <v>124987.72</v>
      </c>
      <c r="O270" s="86">
        <f>Table3[[#This Row],[Incentive Disbursements]]/'1.) CLM Reference'!$B$5</f>
        <v>0</v>
      </c>
    </row>
    <row r="271" spans="1:15" s="33" customFormat="1" ht="15" thickBot="1" x14ac:dyDescent="0.35">
      <c r="A271" s="80" t="s">
        <v>212</v>
      </c>
      <c r="B271" s="81" t="s">
        <v>197</v>
      </c>
      <c r="C271" s="121" t="s">
        <v>60</v>
      </c>
      <c r="D271" s="82"/>
      <c r="E271" s="84">
        <f>Table3[[#This Row],[CLM $ Collected ]]/'1.) CLM Reference'!$B$4</f>
        <v>0</v>
      </c>
      <c r="F271" s="83"/>
      <c r="G271" s="84">
        <f>Table3[[#This Row],[Incentive Disbursements]]/'1.) CLM Reference'!$B$5</f>
        <v>0</v>
      </c>
      <c r="H271" s="69">
        <v>0</v>
      </c>
      <c r="I271" s="70">
        <f>Table3[[#This Row],[CLM $ Collected ]]/'1.) CLM Reference'!$B$4</f>
        <v>0</v>
      </c>
      <c r="J271" s="71">
        <v>0</v>
      </c>
      <c r="K271" s="70">
        <f>Table3[[#This Row],[Incentive Disbursements]]/'1.) CLM Reference'!$B$5</f>
        <v>0</v>
      </c>
      <c r="L271" s="69">
        <v>165.846</v>
      </c>
      <c r="M271" s="85">
        <f>Table3[[#This Row],[CLM $ Collected ]]/'1.) CLM Reference'!$B$4</f>
        <v>0</v>
      </c>
      <c r="N271" s="71">
        <v>0</v>
      </c>
      <c r="O271" s="86">
        <f>Table3[[#This Row],[Incentive Disbursements]]/'1.) CLM Reference'!$B$5</f>
        <v>0</v>
      </c>
    </row>
    <row r="272" spans="1:15" s="33" customFormat="1" ht="15" thickBot="1" x14ac:dyDescent="0.35">
      <c r="A272" s="80" t="s">
        <v>214</v>
      </c>
      <c r="B272" s="81" t="s">
        <v>213</v>
      </c>
      <c r="C272" s="121" t="s">
        <v>60</v>
      </c>
      <c r="D272" s="82"/>
      <c r="E272" s="84">
        <f>Table3[[#This Row],[CLM $ Collected ]]/'1.) CLM Reference'!$B$4</f>
        <v>0</v>
      </c>
      <c r="F272" s="83"/>
      <c r="G272" s="84">
        <f>Table3[[#This Row],[Incentive Disbursements]]/'1.) CLM Reference'!$B$5</f>
        <v>0</v>
      </c>
      <c r="H272" s="69">
        <v>57974.898000000001</v>
      </c>
      <c r="I272" s="70">
        <f>Table3[[#This Row],[CLM $ Collected ]]/'1.) CLM Reference'!$B$4</f>
        <v>0</v>
      </c>
      <c r="J272" s="71">
        <v>26082.69</v>
      </c>
      <c r="K272" s="70">
        <f>Table3[[#This Row],[Incentive Disbursements]]/'1.) CLM Reference'!$B$5</f>
        <v>0</v>
      </c>
      <c r="L272" s="69">
        <v>9157.2180000000008</v>
      </c>
      <c r="M272" s="85">
        <f>Table3[[#This Row],[CLM $ Collected ]]/'1.) CLM Reference'!$B$4</f>
        <v>0</v>
      </c>
      <c r="N272" s="71">
        <v>24137.22</v>
      </c>
      <c r="O272" s="86">
        <f>Table3[[#This Row],[Incentive Disbursements]]/'1.) CLM Reference'!$B$5</f>
        <v>0</v>
      </c>
    </row>
    <row r="273" spans="1:15" s="33" customFormat="1" ht="15" thickBot="1" x14ac:dyDescent="0.35">
      <c r="A273" s="80" t="s">
        <v>214</v>
      </c>
      <c r="B273" s="81" t="s">
        <v>197</v>
      </c>
      <c r="C273" s="121" t="s">
        <v>60</v>
      </c>
      <c r="D273" s="82"/>
      <c r="E273" s="84">
        <f>Table3[[#This Row],[CLM $ Collected ]]/'1.) CLM Reference'!$B$4</f>
        <v>0</v>
      </c>
      <c r="F273" s="83"/>
      <c r="G273" s="84">
        <f>Table3[[#This Row],[Incentive Disbursements]]/'1.) CLM Reference'!$B$5</f>
        <v>0</v>
      </c>
      <c r="H273" s="69">
        <v>0</v>
      </c>
      <c r="I273" s="70">
        <f>Table3[[#This Row],[CLM $ Collected ]]/'1.) CLM Reference'!$B$4</f>
        <v>0</v>
      </c>
      <c r="J273" s="71">
        <v>0</v>
      </c>
      <c r="K273" s="70">
        <f>Table3[[#This Row],[Incentive Disbursements]]/'1.) CLM Reference'!$B$5</f>
        <v>0</v>
      </c>
      <c r="L273" s="69">
        <v>126.432</v>
      </c>
      <c r="M273" s="85">
        <f>Table3[[#This Row],[CLM $ Collected ]]/'1.) CLM Reference'!$B$4</f>
        <v>0</v>
      </c>
      <c r="N273" s="71">
        <v>0</v>
      </c>
      <c r="O273" s="86">
        <f>Table3[[#This Row],[Incentive Disbursements]]/'1.) CLM Reference'!$B$5</f>
        <v>0</v>
      </c>
    </row>
    <row r="274" spans="1:15" s="33" customFormat="1" ht="15" thickBot="1" x14ac:dyDescent="0.35">
      <c r="A274" s="80" t="s">
        <v>215</v>
      </c>
      <c r="B274" s="81" t="s">
        <v>213</v>
      </c>
      <c r="C274" s="121" t="s">
        <v>60</v>
      </c>
      <c r="D274" s="82"/>
      <c r="E274" s="84">
        <f>Table3[[#This Row],[CLM $ Collected ]]/'1.) CLM Reference'!$B$4</f>
        <v>0</v>
      </c>
      <c r="F274" s="83"/>
      <c r="G274" s="84">
        <f>Table3[[#This Row],[Incentive Disbursements]]/'1.) CLM Reference'!$B$5</f>
        <v>0</v>
      </c>
      <c r="H274" s="69">
        <v>42114.546000000002</v>
      </c>
      <c r="I274" s="70">
        <f>Table3[[#This Row],[CLM $ Collected ]]/'1.) CLM Reference'!$B$4</f>
        <v>0</v>
      </c>
      <c r="J274" s="71">
        <v>39572.15</v>
      </c>
      <c r="K274" s="70">
        <f>Table3[[#This Row],[Incentive Disbursements]]/'1.) CLM Reference'!$B$5</f>
        <v>0</v>
      </c>
      <c r="L274" s="69">
        <v>13508.982</v>
      </c>
      <c r="M274" s="85">
        <f>Table3[[#This Row],[CLM $ Collected ]]/'1.) CLM Reference'!$B$4</f>
        <v>0</v>
      </c>
      <c r="N274" s="71">
        <v>5650</v>
      </c>
      <c r="O274" s="86">
        <f>Table3[[#This Row],[Incentive Disbursements]]/'1.) CLM Reference'!$B$5</f>
        <v>0</v>
      </c>
    </row>
    <row r="275" spans="1:15" s="33" customFormat="1" ht="15" thickBot="1" x14ac:dyDescent="0.35">
      <c r="A275" s="80" t="s">
        <v>216</v>
      </c>
      <c r="B275" s="81" t="s">
        <v>213</v>
      </c>
      <c r="C275" s="121" t="s">
        <v>60</v>
      </c>
      <c r="D275" s="82"/>
      <c r="E275" s="84">
        <f>Table3[[#This Row],[CLM $ Collected ]]/'1.) CLM Reference'!$B$4</f>
        <v>0</v>
      </c>
      <c r="F275" s="83"/>
      <c r="G275" s="84">
        <f>Table3[[#This Row],[Incentive Disbursements]]/'1.) CLM Reference'!$B$5</f>
        <v>0</v>
      </c>
      <c r="H275" s="69">
        <v>94184.73</v>
      </c>
      <c r="I275" s="70">
        <f>Table3[[#This Row],[CLM $ Collected ]]/'1.) CLM Reference'!$B$4</f>
        <v>0</v>
      </c>
      <c r="J275" s="71">
        <v>54130.22</v>
      </c>
      <c r="K275" s="70">
        <f>Table3[[#This Row],[Incentive Disbursements]]/'1.) CLM Reference'!$B$5</f>
        <v>0</v>
      </c>
      <c r="L275" s="69">
        <v>21835.241999999998</v>
      </c>
      <c r="M275" s="85">
        <f>Table3[[#This Row],[CLM $ Collected ]]/'1.) CLM Reference'!$B$4</f>
        <v>0</v>
      </c>
      <c r="N275" s="71">
        <v>196713.60000000001</v>
      </c>
      <c r="O275" s="86">
        <f>Table3[[#This Row],[Incentive Disbursements]]/'1.) CLM Reference'!$B$5</f>
        <v>0</v>
      </c>
    </row>
    <row r="276" spans="1:15" s="33" customFormat="1" ht="15" thickBot="1" x14ac:dyDescent="0.35">
      <c r="A276" s="80" t="s">
        <v>216</v>
      </c>
      <c r="B276" s="81" t="s">
        <v>152</v>
      </c>
      <c r="C276" s="121" t="s">
        <v>60</v>
      </c>
      <c r="D276" s="82"/>
      <c r="E276" s="84">
        <f>Table3[[#This Row],[CLM $ Collected ]]/'1.) CLM Reference'!$B$4</f>
        <v>0</v>
      </c>
      <c r="F276" s="83"/>
      <c r="G276" s="84">
        <f>Table3[[#This Row],[Incentive Disbursements]]/'1.) CLM Reference'!$B$5</f>
        <v>0</v>
      </c>
      <c r="H276" s="69">
        <v>3.1379999999999999</v>
      </c>
      <c r="I276" s="70">
        <f>Table3[[#This Row],[CLM $ Collected ]]/'1.) CLM Reference'!$B$4</f>
        <v>0</v>
      </c>
      <c r="J276" s="71">
        <v>0</v>
      </c>
      <c r="K276" s="70">
        <f>Table3[[#This Row],[Incentive Disbursements]]/'1.) CLM Reference'!$B$5</f>
        <v>0</v>
      </c>
      <c r="L276" s="69">
        <v>2776.4879999999998</v>
      </c>
      <c r="M276" s="85">
        <f>Table3[[#This Row],[CLM $ Collected ]]/'1.) CLM Reference'!$B$4</f>
        <v>0</v>
      </c>
      <c r="N276" s="71">
        <v>0</v>
      </c>
      <c r="O276" s="86">
        <f>Table3[[#This Row],[Incentive Disbursements]]/'1.) CLM Reference'!$B$5</f>
        <v>0</v>
      </c>
    </row>
    <row r="277" spans="1:15" s="33" customFormat="1" ht="15" thickBot="1" x14ac:dyDescent="0.35">
      <c r="A277" s="80" t="s">
        <v>217</v>
      </c>
      <c r="B277" s="81" t="s">
        <v>213</v>
      </c>
      <c r="C277" s="121" t="s">
        <v>76</v>
      </c>
      <c r="D277" s="82"/>
      <c r="E277" s="84">
        <f>Table3[[#This Row],[CLM $ Collected ]]/'1.) CLM Reference'!$B$4</f>
        <v>0</v>
      </c>
      <c r="F277" s="83"/>
      <c r="G277" s="84">
        <f>Table3[[#This Row],[Incentive Disbursements]]/'1.) CLM Reference'!$B$5</f>
        <v>0</v>
      </c>
      <c r="H277" s="69">
        <v>76329.546000000002</v>
      </c>
      <c r="I277" s="70">
        <f>Table3[[#This Row],[CLM $ Collected ]]/'1.) CLM Reference'!$B$4</f>
        <v>0</v>
      </c>
      <c r="J277" s="71">
        <v>46838.33</v>
      </c>
      <c r="K277" s="70">
        <f>Table3[[#This Row],[Incentive Disbursements]]/'1.) CLM Reference'!$B$5</f>
        <v>0</v>
      </c>
      <c r="L277" s="69">
        <v>42201.294000000002</v>
      </c>
      <c r="M277" s="85">
        <f>Table3[[#This Row],[CLM $ Collected ]]/'1.) CLM Reference'!$B$4</f>
        <v>0</v>
      </c>
      <c r="N277" s="71">
        <v>21175</v>
      </c>
      <c r="O277" s="86">
        <f>Table3[[#This Row],[Incentive Disbursements]]/'1.) CLM Reference'!$B$5</f>
        <v>0</v>
      </c>
    </row>
    <row r="278" spans="1:15" s="33" customFormat="1" ht="15" thickBot="1" x14ac:dyDescent="0.35">
      <c r="A278" s="80" t="s">
        <v>217</v>
      </c>
      <c r="B278" s="81" t="s">
        <v>152</v>
      </c>
      <c r="C278" s="121" t="s">
        <v>76</v>
      </c>
      <c r="D278" s="82"/>
      <c r="E278" s="84">
        <f>Table3[[#This Row],[CLM $ Collected ]]/'1.) CLM Reference'!$B$4</f>
        <v>0</v>
      </c>
      <c r="F278" s="83"/>
      <c r="G278" s="84">
        <f>Table3[[#This Row],[Incentive Disbursements]]/'1.) CLM Reference'!$B$5</f>
        <v>0</v>
      </c>
      <c r="H278" s="69">
        <v>766.21799999999996</v>
      </c>
      <c r="I278" s="70">
        <f>Table3[[#This Row],[CLM $ Collected ]]/'1.) CLM Reference'!$B$4</f>
        <v>0</v>
      </c>
      <c r="J278" s="71">
        <v>0</v>
      </c>
      <c r="K278" s="70">
        <f>Table3[[#This Row],[Incentive Disbursements]]/'1.) CLM Reference'!$B$5</f>
        <v>0</v>
      </c>
      <c r="L278" s="69">
        <v>605.12400000000002</v>
      </c>
      <c r="M278" s="85">
        <f>Table3[[#This Row],[CLM $ Collected ]]/'1.) CLM Reference'!$B$4</f>
        <v>0</v>
      </c>
      <c r="N278" s="71">
        <v>0</v>
      </c>
      <c r="O278" s="86">
        <f>Table3[[#This Row],[Incentive Disbursements]]/'1.) CLM Reference'!$B$5</f>
        <v>0</v>
      </c>
    </row>
    <row r="279" spans="1:15" s="33" customFormat="1" ht="15" thickBot="1" x14ac:dyDescent="0.35">
      <c r="A279" s="80" t="s">
        <v>218</v>
      </c>
      <c r="B279" s="81" t="s">
        <v>213</v>
      </c>
      <c r="C279" s="121" t="s">
        <v>60</v>
      </c>
      <c r="D279" s="82"/>
      <c r="E279" s="84">
        <f>Table3[[#This Row],[CLM $ Collected ]]/'1.) CLM Reference'!$B$4</f>
        <v>0</v>
      </c>
      <c r="F279" s="83"/>
      <c r="G279" s="84">
        <f>Table3[[#This Row],[Incentive Disbursements]]/'1.) CLM Reference'!$B$5</f>
        <v>0</v>
      </c>
      <c r="H279" s="69">
        <v>99559.487999999998</v>
      </c>
      <c r="I279" s="70">
        <f>Table3[[#This Row],[CLM $ Collected ]]/'1.) CLM Reference'!$B$4</f>
        <v>0</v>
      </c>
      <c r="J279" s="71">
        <v>42762.78</v>
      </c>
      <c r="K279" s="70">
        <f>Table3[[#This Row],[Incentive Disbursements]]/'1.) CLM Reference'!$B$5</f>
        <v>0</v>
      </c>
      <c r="L279" s="69">
        <v>52687.932000000001</v>
      </c>
      <c r="M279" s="85">
        <f>Table3[[#This Row],[CLM $ Collected ]]/'1.) CLM Reference'!$B$4</f>
        <v>0</v>
      </c>
      <c r="N279" s="71">
        <v>41037.480000000003</v>
      </c>
      <c r="O279" s="86">
        <f>Table3[[#This Row],[Incentive Disbursements]]/'1.) CLM Reference'!$B$5</f>
        <v>0</v>
      </c>
    </row>
    <row r="280" spans="1:15" s="33" customFormat="1" ht="15" thickBot="1" x14ac:dyDescent="0.35">
      <c r="A280" s="80" t="s">
        <v>219</v>
      </c>
      <c r="B280" s="81" t="s">
        <v>213</v>
      </c>
      <c r="C280" s="121" t="s">
        <v>60</v>
      </c>
      <c r="D280" s="82"/>
      <c r="E280" s="84">
        <f>Table3[[#This Row],[CLM $ Collected ]]/'1.) CLM Reference'!$B$4</f>
        <v>0</v>
      </c>
      <c r="F280" s="83"/>
      <c r="G280" s="84">
        <f>Table3[[#This Row],[Incentive Disbursements]]/'1.) CLM Reference'!$B$5</f>
        <v>0</v>
      </c>
      <c r="H280" s="69">
        <v>74163.305999999997</v>
      </c>
      <c r="I280" s="70">
        <f>Table3[[#This Row],[CLM $ Collected ]]/'1.) CLM Reference'!$B$4</f>
        <v>0</v>
      </c>
      <c r="J280" s="71">
        <v>143985.89000000001</v>
      </c>
      <c r="K280" s="70">
        <f>Table3[[#This Row],[Incentive Disbursements]]/'1.) CLM Reference'!$B$5</f>
        <v>0</v>
      </c>
      <c r="L280" s="69">
        <v>3992.3939999999998</v>
      </c>
      <c r="M280" s="85">
        <f>Table3[[#This Row],[CLM $ Collected ]]/'1.) CLM Reference'!$B$4</f>
        <v>0</v>
      </c>
      <c r="N280" s="71">
        <v>0</v>
      </c>
      <c r="O280" s="86">
        <f>Table3[[#This Row],[Incentive Disbursements]]/'1.) CLM Reference'!$B$5</f>
        <v>0</v>
      </c>
    </row>
    <row r="281" spans="1:15" s="33" customFormat="1" ht="15" thickBot="1" x14ac:dyDescent="0.35">
      <c r="A281" s="80" t="s">
        <v>219</v>
      </c>
      <c r="B281" s="81" t="s">
        <v>152</v>
      </c>
      <c r="C281" s="121" t="s">
        <v>60</v>
      </c>
      <c r="D281" s="82"/>
      <c r="E281" s="84">
        <f>Table3[[#This Row],[CLM $ Collected ]]/'1.) CLM Reference'!$B$4</f>
        <v>0</v>
      </c>
      <c r="F281" s="83"/>
      <c r="G281" s="84">
        <f>Table3[[#This Row],[Incentive Disbursements]]/'1.) CLM Reference'!$B$5</f>
        <v>0</v>
      </c>
      <c r="H281" s="69">
        <v>0</v>
      </c>
      <c r="I281" s="70">
        <f>Table3[[#This Row],[CLM $ Collected ]]/'1.) CLM Reference'!$B$4</f>
        <v>0</v>
      </c>
      <c r="J281" s="71">
        <v>0</v>
      </c>
      <c r="K281" s="70">
        <f>Table3[[#This Row],[Incentive Disbursements]]/'1.) CLM Reference'!$B$5</f>
        <v>0</v>
      </c>
      <c r="L281" s="69">
        <v>8.9879999999999995</v>
      </c>
      <c r="M281" s="85">
        <f>Table3[[#This Row],[CLM $ Collected ]]/'1.) CLM Reference'!$B$4</f>
        <v>0</v>
      </c>
      <c r="N281" s="71">
        <v>0</v>
      </c>
      <c r="O281" s="86">
        <f>Table3[[#This Row],[Incentive Disbursements]]/'1.) CLM Reference'!$B$5</f>
        <v>0</v>
      </c>
    </row>
    <row r="282" spans="1:15" s="33" customFormat="1" ht="15" thickBot="1" x14ac:dyDescent="0.35">
      <c r="A282" s="80" t="s">
        <v>220</v>
      </c>
      <c r="B282" s="81" t="s">
        <v>213</v>
      </c>
      <c r="C282" s="121" t="s">
        <v>60</v>
      </c>
      <c r="D282" s="82"/>
      <c r="E282" s="84">
        <f>Table3[[#This Row],[CLM $ Collected ]]/'1.) CLM Reference'!$B$4</f>
        <v>0</v>
      </c>
      <c r="F282" s="83"/>
      <c r="G282" s="84">
        <f>Table3[[#This Row],[Incentive Disbursements]]/'1.) CLM Reference'!$B$5</f>
        <v>0</v>
      </c>
      <c r="H282" s="69">
        <v>89610.138000000006</v>
      </c>
      <c r="I282" s="70">
        <f>Table3[[#This Row],[CLM $ Collected ]]/'1.) CLM Reference'!$B$4</f>
        <v>0</v>
      </c>
      <c r="J282" s="71">
        <v>25840.49</v>
      </c>
      <c r="K282" s="70">
        <f>Table3[[#This Row],[Incentive Disbursements]]/'1.) CLM Reference'!$B$5</f>
        <v>0</v>
      </c>
      <c r="L282" s="69">
        <v>68296.313999999998</v>
      </c>
      <c r="M282" s="85">
        <f>Table3[[#This Row],[CLM $ Collected ]]/'1.) CLM Reference'!$B$4</f>
        <v>0</v>
      </c>
      <c r="N282" s="71">
        <v>10617.98</v>
      </c>
      <c r="O282" s="86">
        <f>Table3[[#This Row],[Incentive Disbursements]]/'1.) CLM Reference'!$B$5</f>
        <v>0</v>
      </c>
    </row>
    <row r="283" spans="1:15" s="33" customFormat="1" ht="15" thickBot="1" x14ac:dyDescent="0.35">
      <c r="A283" s="80" t="s">
        <v>221</v>
      </c>
      <c r="B283" s="81" t="s">
        <v>213</v>
      </c>
      <c r="C283" s="121" t="s">
        <v>60</v>
      </c>
      <c r="D283" s="82"/>
      <c r="E283" s="84">
        <f>Table3[[#This Row],[CLM $ Collected ]]/'1.) CLM Reference'!$B$4</f>
        <v>0</v>
      </c>
      <c r="F283" s="83"/>
      <c r="G283" s="84">
        <f>Table3[[#This Row],[Incentive Disbursements]]/'1.) CLM Reference'!$B$5</f>
        <v>0</v>
      </c>
      <c r="H283" s="69">
        <v>87222.521999999997</v>
      </c>
      <c r="I283" s="70">
        <f>Table3[[#This Row],[CLM $ Collected ]]/'1.) CLM Reference'!$B$4</f>
        <v>0</v>
      </c>
      <c r="J283" s="71">
        <v>120167.87</v>
      </c>
      <c r="K283" s="70">
        <f>Table3[[#This Row],[Incentive Disbursements]]/'1.) CLM Reference'!$B$5</f>
        <v>0</v>
      </c>
      <c r="L283" s="69">
        <v>5756.442</v>
      </c>
      <c r="M283" s="85">
        <f>Table3[[#This Row],[CLM $ Collected ]]/'1.) CLM Reference'!$B$4</f>
        <v>0</v>
      </c>
      <c r="N283" s="71">
        <v>185</v>
      </c>
      <c r="O283" s="86">
        <f>Table3[[#This Row],[Incentive Disbursements]]/'1.) CLM Reference'!$B$5</f>
        <v>0</v>
      </c>
    </row>
    <row r="284" spans="1:15" s="33" customFormat="1" ht="15" thickBot="1" x14ac:dyDescent="0.35">
      <c r="A284" s="80" t="s">
        <v>221</v>
      </c>
      <c r="B284" s="81" t="s">
        <v>152</v>
      </c>
      <c r="C284" s="121" t="s">
        <v>60</v>
      </c>
      <c r="D284" s="82"/>
      <c r="E284" s="84">
        <f>Table3[[#This Row],[CLM $ Collected ]]/'1.) CLM Reference'!$B$4</f>
        <v>0</v>
      </c>
      <c r="F284" s="83"/>
      <c r="G284" s="84">
        <f>Table3[[#This Row],[Incentive Disbursements]]/'1.) CLM Reference'!$B$5</f>
        <v>0</v>
      </c>
      <c r="H284" s="69">
        <v>0</v>
      </c>
      <c r="I284" s="70">
        <f>Table3[[#This Row],[CLM $ Collected ]]/'1.) CLM Reference'!$B$4</f>
        <v>0</v>
      </c>
      <c r="J284" s="71">
        <v>0</v>
      </c>
      <c r="K284" s="70">
        <f>Table3[[#This Row],[Incentive Disbursements]]/'1.) CLM Reference'!$B$5</f>
        <v>0</v>
      </c>
      <c r="L284" s="69">
        <v>214.82400000000001</v>
      </c>
      <c r="M284" s="85">
        <f>Table3[[#This Row],[CLM $ Collected ]]/'1.) CLM Reference'!$B$4</f>
        <v>0</v>
      </c>
      <c r="N284" s="71">
        <v>0</v>
      </c>
      <c r="O284" s="86">
        <f>Table3[[#This Row],[Incentive Disbursements]]/'1.) CLM Reference'!$B$5</f>
        <v>0</v>
      </c>
    </row>
    <row r="285" spans="1:15" s="33" customFormat="1" ht="15" thickBot="1" x14ac:dyDescent="0.35">
      <c r="A285" s="80" t="s">
        <v>222</v>
      </c>
      <c r="B285" s="81" t="s">
        <v>213</v>
      </c>
      <c r="C285" s="121" t="s">
        <v>60</v>
      </c>
      <c r="D285" s="82"/>
      <c r="E285" s="84">
        <f>Table3[[#This Row],[CLM $ Collected ]]/'1.) CLM Reference'!$B$4</f>
        <v>0</v>
      </c>
      <c r="F285" s="83"/>
      <c r="G285" s="84">
        <f>Table3[[#This Row],[Incentive Disbursements]]/'1.) CLM Reference'!$B$5</f>
        <v>0</v>
      </c>
      <c r="H285" s="69">
        <v>167198.20800000001</v>
      </c>
      <c r="I285" s="70">
        <f>Table3[[#This Row],[CLM $ Collected ]]/'1.) CLM Reference'!$B$4</f>
        <v>0</v>
      </c>
      <c r="J285" s="71">
        <v>130894.37</v>
      </c>
      <c r="K285" s="70">
        <f>Table3[[#This Row],[Incentive Disbursements]]/'1.) CLM Reference'!$B$5</f>
        <v>0</v>
      </c>
      <c r="L285" s="69">
        <v>64360.025999999998</v>
      </c>
      <c r="M285" s="85">
        <f>Table3[[#This Row],[CLM $ Collected ]]/'1.) CLM Reference'!$B$4</f>
        <v>0</v>
      </c>
      <c r="N285" s="71">
        <v>72113.570000000007</v>
      </c>
      <c r="O285" s="86">
        <f>Table3[[#This Row],[Incentive Disbursements]]/'1.) CLM Reference'!$B$5</f>
        <v>0</v>
      </c>
    </row>
    <row r="286" spans="1:15" s="33" customFormat="1" ht="15" thickBot="1" x14ac:dyDescent="0.35">
      <c r="A286" s="80" t="s">
        <v>223</v>
      </c>
      <c r="B286" s="81" t="s">
        <v>213</v>
      </c>
      <c r="C286" s="121" t="s">
        <v>60</v>
      </c>
      <c r="D286" s="82"/>
      <c r="E286" s="84">
        <f>Table3[[#This Row],[CLM $ Collected ]]/'1.) CLM Reference'!$B$4</f>
        <v>0</v>
      </c>
      <c r="F286" s="83"/>
      <c r="G286" s="84">
        <f>Table3[[#This Row],[Incentive Disbursements]]/'1.) CLM Reference'!$B$5</f>
        <v>0</v>
      </c>
      <c r="H286" s="69">
        <v>127058.946</v>
      </c>
      <c r="I286" s="70">
        <f>Table3[[#This Row],[CLM $ Collected ]]/'1.) CLM Reference'!$B$4</f>
        <v>0</v>
      </c>
      <c r="J286" s="71">
        <v>45895.06</v>
      </c>
      <c r="K286" s="70">
        <f>Table3[[#This Row],[Incentive Disbursements]]/'1.) CLM Reference'!$B$5</f>
        <v>0</v>
      </c>
      <c r="L286" s="69">
        <v>56341.038</v>
      </c>
      <c r="M286" s="85">
        <f>Table3[[#This Row],[CLM $ Collected ]]/'1.) CLM Reference'!$B$4</f>
        <v>0</v>
      </c>
      <c r="N286" s="71">
        <v>91570.42</v>
      </c>
      <c r="O286" s="86">
        <f>Table3[[#This Row],[Incentive Disbursements]]/'1.) CLM Reference'!$B$5</f>
        <v>0</v>
      </c>
    </row>
    <row r="287" spans="1:15" s="33" customFormat="1" ht="15" thickBot="1" x14ac:dyDescent="0.35">
      <c r="A287" s="80" t="s">
        <v>224</v>
      </c>
      <c r="B287" s="81" t="s">
        <v>213</v>
      </c>
      <c r="C287" s="121" t="s">
        <v>60</v>
      </c>
      <c r="D287" s="82"/>
      <c r="E287" s="84">
        <f>Table3[[#This Row],[CLM $ Collected ]]/'1.) CLM Reference'!$B$4</f>
        <v>0</v>
      </c>
      <c r="F287" s="83"/>
      <c r="G287" s="84">
        <f>Table3[[#This Row],[Incentive Disbursements]]/'1.) CLM Reference'!$B$5</f>
        <v>0</v>
      </c>
      <c r="H287" s="69">
        <v>103141.008</v>
      </c>
      <c r="I287" s="70">
        <f>Table3[[#This Row],[CLM $ Collected ]]/'1.) CLM Reference'!$B$4</f>
        <v>0</v>
      </c>
      <c r="J287" s="71">
        <v>100989.63</v>
      </c>
      <c r="K287" s="70">
        <f>Table3[[#This Row],[Incentive Disbursements]]/'1.) CLM Reference'!$B$5</f>
        <v>0</v>
      </c>
      <c r="L287" s="69">
        <v>40394.874000000003</v>
      </c>
      <c r="M287" s="85">
        <f>Table3[[#This Row],[CLM $ Collected ]]/'1.) CLM Reference'!$B$4</f>
        <v>0</v>
      </c>
      <c r="N287" s="71">
        <v>45260.639999999999</v>
      </c>
      <c r="O287" s="86">
        <f>Table3[[#This Row],[Incentive Disbursements]]/'1.) CLM Reference'!$B$5</f>
        <v>0</v>
      </c>
    </row>
    <row r="288" spans="1:15" s="33" customFormat="1" ht="15" thickBot="1" x14ac:dyDescent="0.35">
      <c r="A288" s="80" t="s">
        <v>224</v>
      </c>
      <c r="B288" s="81" t="s">
        <v>152</v>
      </c>
      <c r="C288" s="121" t="s">
        <v>60</v>
      </c>
      <c r="D288" s="82"/>
      <c r="E288" s="84">
        <f>Table3[[#This Row],[CLM $ Collected ]]/'1.) CLM Reference'!$B$4</f>
        <v>0</v>
      </c>
      <c r="F288" s="83"/>
      <c r="G288" s="84">
        <f>Table3[[#This Row],[Incentive Disbursements]]/'1.) CLM Reference'!$B$5</f>
        <v>0</v>
      </c>
      <c r="H288" s="69">
        <v>0</v>
      </c>
      <c r="I288" s="70">
        <f>Table3[[#This Row],[CLM $ Collected ]]/'1.) CLM Reference'!$B$4</f>
        <v>0</v>
      </c>
      <c r="J288" s="71">
        <v>0</v>
      </c>
      <c r="K288" s="70">
        <f>Table3[[#This Row],[Incentive Disbursements]]/'1.) CLM Reference'!$B$5</f>
        <v>0</v>
      </c>
      <c r="L288" s="69">
        <v>116.97</v>
      </c>
      <c r="M288" s="85">
        <f>Table3[[#This Row],[CLM $ Collected ]]/'1.) CLM Reference'!$B$4</f>
        <v>0</v>
      </c>
      <c r="N288" s="71">
        <v>0</v>
      </c>
      <c r="O288" s="86">
        <f>Table3[[#This Row],[Incentive Disbursements]]/'1.) CLM Reference'!$B$5</f>
        <v>0</v>
      </c>
    </row>
    <row r="289" spans="1:15" s="33" customFormat="1" ht="15" thickBot="1" x14ac:dyDescent="0.35">
      <c r="A289" s="80" t="s">
        <v>224</v>
      </c>
      <c r="B289" s="81" t="s">
        <v>197</v>
      </c>
      <c r="C289" s="121" t="s">
        <v>60</v>
      </c>
      <c r="D289" s="82"/>
      <c r="E289" s="84">
        <f>Table3[[#This Row],[CLM $ Collected ]]/'1.) CLM Reference'!$B$4</f>
        <v>0</v>
      </c>
      <c r="F289" s="83"/>
      <c r="G289" s="84">
        <f>Table3[[#This Row],[Incentive Disbursements]]/'1.) CLM Reference'!$B$5</f>
        <v>0</v>
      </c>
      <c r="H289" s="69">
        <v>266.74799999999999</v>
      </c>
      <c r="I289" s="70">
        <f>Table3[[#This Row],[CLM $ Collected ]]/'1.) CLM Reference'!$B$4</f>
        <v>0</v>
      </c>
      <c r="J289" s="71">
        <v>0</v>
      </c>
      <c r="K289" s="70">
        <f>Table3[[#This Row],[Incentive Disbursements]]/'1.) CLM Reference'!$B$5</f>
        <v>0</v>
      </c>
      <c r="L289" s="69">
        <v>0</v>
      </c>
      <c r="M289" s="85">
        <f>Table3[[#This Row],[CLM $ Collected ]]/'1.) CLM Reference'!$B$4</f>
        <v>0</v>
      </c>
      <c r="N289" s="71">
        <v>0</v>
      </c>
      <c r="O289" s="86">
        <f>Table3[[#This Row],[Incentive Disbursements]]/'1.) CLM Reference'!$B$5</f>
        <v>0</v>
      </c>
    </row>
    <row r="290" spans="1:15" s="33" customFormat="1" ht="15" thickBot="1" x14ac:dyDescent="0.35">
      <c r="A290" s="80" t="s">
        <v>225</v>
      </c>
      <c r="B290" s="81" t="s">
        <v>213</v>
      </c>
      <c r="C290" s="121" t="s">
        <v>60</v>
      </c>
      <c r="D290" s="82"/>
      <c r="E290" s="84">
        <f>Table3[[#This Row],[CLM $ Collected ]]/'1.) CLM Reference'!$B$4</f>
        <v>0</v>
      </c>
      <c r="F290" s="83"/>
      <c r="G290" s="84">
        <f>Table3[[#This Row],[Incentive Disbursements]]/'1.) CLM Reference'!$B$5</f>
        <v>0</v>
      </c>
      <c r="H290" s="69">
        <v>803.02200000000005</v>
      </c>
      <c r="I290" s="70">
        <f>Table3[[#This Row],[CLM $ Collected ]]/'1.) CLM Reference'!$B$4</f>
        <v>0</v>
      </c>
      <c r="J290" s="71">
        <v>0</v>
      </c>
      <c r="K290" s="70">
        <f>Table3[[#This Row],[Incentive Disbursements]]/'1.) CLM Reference'!$B$5</f>
        <v>0</v>
      </c>
      <c r="L290" s="69">
        <v>158.88</v>
      </c>
      <c r="M290" s="85">
        <f>Table3[[#This Row],[CLM $ Collected ]]/'1.) CLM Reference'!$B$4</f>
        <v>0</v>
      </c>
      <c r="N290" s="71">
        <v>0</v>
      </c>
      <c r="O290" s="86">
        <f>Table3[[#This Row],[Incentive Disbursements]]/'1.) CLM Reference'!$B$5</f>
        <v>0</v>
      </c>
    </row>
    <row r="291" spans="1:15" s="33" customFormat="1" ht="15" thickBot="1" x14ac:dyDescent="0.35">
      <c r="A291" s="80" t="s">
        <v>225</v>
      </c>
      <c r="B291" s="81" t="s">
        <v>197</v>
      </c>
      <c r="C291" s="121" t="s">
        <v>60</v>
      </c>
      <c r="D291" s="82"/>
      <c r="E291" s="84">
        <f>Table3[[#This Row],[CLM $ Collected ]]/'1.) CLM Reference'!$B$4</f>
        <v>0</v>
      </c>
      <c r="F291" s="83"/>
      <c r="G291" s="84">
        <f>Table3[[#This Row],[Incentive Disbursements]]/'1.) CLM Reference'!$B$5</f>
        <v>0</v>
      </c>
      <c r="H291" s="69">
        <v>200164.96799999999</v>
      </c>
      <c r="I291" s="70">
        <f>Table3[[#This Row],[CLM $ Collected ]]/'1.) CLM Reference'!$B$4</f>
        <v>0</v>
      </c>
      <c r="J291" s="71">
        <v>202792.43</v>
      </c>
      <c r="K291" s="70">
        <f>Table3[[#This Row],[Incentive Disbursements]]/'1.) CLM Reference'!$B$5</f>
        <v>0</v>
      </c>
      <c r="L291" s="69">
        <v>73514.97</v>
      </c>
      <c r="M291" s="85">
        <f>Table3[[#This Row],[CLM $ Collected ]]/'1.) CLM Reference'!$B$4</f>
        <v>0</v>
      </c>
      <c r="N291" s="71">
        <v>98213.96</v>
      </c>
      <c r="O291" s="86">
        <f>Table3[[#This Row],[Incentive Disbursements]]/'1.) CLM Reference'!$B$5</f>
        <v>0</v>
      </c>
    </row>
    <row r="292" spans="1:15" s="33" customFormat="1" ht="15" thickBot="1" x14ac:dyDescent="0.35">
      <c r="A292" s="80" t="s">
        <v>226</v>
      </c>
      <c r="B292" s="81" t="s">
        <v>230</v>
      </c>
      <c r="C292" s="121" t="s">
        <v>60</v>
      </c>
      <c r="D292" s="82"/>
      <c r="E292" s="84">
        <f>Table3[[#This Row],[CLM $ Collected ]]/'1.) CLM Reference'!$B$4</f>
        <v>0</v>
      </c>
      <c r="F292" s="83"/>
      <c r="G292" s="84">
        <f>Table3[[#This Row],[Incentive Disbursements]]/'1.) CLM Reference'!$B$5</f>
        <v>0</v>
      </c>
      <c r="H292" s="69">
        <v>0</v>
      </c>
      <c r="I292" s="70">
        <f>Table3[[#This Row],[CLM $ Collected ]]/'1.) CLM Reference'!$B$4</f>
        <v>0</v>
      </c>
      <c r="J292" s="71">
        <v>0</v>
      </c>
      <c r="K292" s="70">
        <f>Table3[[#This Row],[Incentive Disbursements]]/'1.) CLM Reference'!$B$5</f>
        <v>0</v>
      </c>
      <c r="L292" s="69">
        <v>67.290000000000006</v>
      </c>
      <c r="M292" s="85">
        <f>Table3[[#This Row],[CLM $ Collected ]]/'1.) CLM Reference'!$B$4</f>
        <v>0</v>
      </c>
      <c r="N292" s="71">
        <v>0</v>
      </c>
      <c r="O292" s="86">
        <f>Table3[[#This Row],[Incentive Disbursements]]/'1.) CLM Reference'!$B$5</f>
        <v>0</v>
      </c>
    </row>
    <row r="293" spans="1:15" s="33" customFormat="1" ht="15" thickBot="1" x14ac:dyDescent="0.35">
      <c r="A293" s="80" t="s">
        <v>226</v>
      </c>
      <c r="B293" s="81" t="s">
        <v>197</v>
      </c>
      <c r="C293" s="121" t="s">
        <v>60</v>
      </c>
      <c r="D293" s="82"/>
      <c r="E293" s="84">
        <f>Table3[[#This Row],[CLM $ Collected ]]/'1.) CLM Reference'!$B$4</f>
        <v>0</v>
      </c>
      <c r="F293" s="83"/>
      <c r="G293" s="84">
        <f>Table3[[#This Row],[Incentive Disbursements]]/'1.) CLM Reference'!$B$5</f>
        <v>0</v>
      </c>
      <c r="H293" s="69">
        <v>93518.892000000007</v>
      </c>
      <c r="I293" s="70">
        <f>Table3[[#This Row],[CLM $ Collected ]]/'1.) CLM Reference'!$B$4</f>
        <v>0</v>
      </c>
      <c r="J293" s="71">
        <v>53811.16</v>
      </c>
      <c r="K293" s="70">
        <f>Table3[[#This Row],[Incentive Disbursements]]/'1.) CLM Reference'!$B$5</f>
        <v>0</v>
      </c>
      <c r="L293" s="69">
        <v>74276.597999999998</v>
      </c>
      <c r="M293" s="85">
        <f>Table3[[#This Row],[CLM $ Collected ]]/'1.) CLM Reference'!$B$4</f>
        <v>0</v>
      </c>
      <c r="N293" s="71">
        <v>114593.81</v>
      </c>
      <c r="O293" s="86">
        <f>Table3[[#This Row],[Incentive Disbursements]]/'1.) CLM Reference'!$B$5</f>
        <v>0</v>
      </c>
    </row>
    <row r="294" spans="1:15" s="33" customFormat="1" ht="15" thickBot="1" x14ac:dyDescent="0.35">
      <c r="A294" s="80" t="s">
        <v>226</v>
      </c>
      <c r="B294" s="81" t="s">
        <v>194</v>
      </c>
      <c r="C294" s="121" t="s">
        <v>60</v>
      </c>
      <c r="D294" s="82"/>
      <c r="E294" s="84">
        <f>Table3[[#This Row],[CLM $ Collected ]]/'1.) CLM Reference'!$B$4</f>
        <v>0</v>
      </c>
      <c r="F294" s="83"/>
      <c r="G294" s="84">
        <f>Table3[[#This Row],[Incentive Disbursements]]/'1.) CLM Reference'!$B$5</f>
        <v>0</v>
      </c>
      <c r="H294" s="69">
        <v>916.18200000000002</v>
      </c>
      <c r="I294" s="70">
        <f>Table3[[#This Row],[CLM $ Collected ]]/'1.) CLM Reference'!$B$4</f>
        <v>0</v>
      </c>
      <c r="J294" s="71">
        <v>0</v>
      </c>
      <c r="K294" s="70">
        <f>Table3[[#This Row],[Incentive Disbursements]]/'1.) CLM Reference'!$B$5</f>
        <v>0</v>
      </c>
      <c r="L294" s="69">
        <v>225.43199999999999</v>
      </c>
      <c r="M294" s="85">
        <f>Table3[[#This Row],[CLM $ Collected ]]/'1.) CLM Reference'!$B$4</f>
        <v>0</v>
      </c>
      <c r="N294" s="71">
        <v>0</v>
      </c>
      <c r="O294" s="86">
        <f>Table3[[#This Row],[Incentive Disbursements]]/'1.) CLM Reference'!$B$5</f>
        <v>0</v>
      </c>
    </row>
    <row r="295" spans="1:15" s="33" customFormat="1" ht="15" thickBot="1" x14ac:dyDescent="0.35">
      <c r="A295" s="80" t="s">
        <v>227</v>
      </c>
      <c r="B295" s="81" t="s">
        <v>230</v>
      </c>
      <c r="C295" s="121" t="s">
        <v>60</v>
      </c>
      <c r="D295" s="82"/>
      <c r="E295" s="84">
        <f>Table3[[#This Row],[CLM $ Collected ]]/'1.) CLM Reference'!$B$4</f>
        <v>0</v>
      </c>
      <c r="F295" s="83"/>
      <c r="G295" s="84">
        <f>Table3[[#This Row],[Incentive Disbursements]]/'1.) CLM Reference'!$B$5</f>
        <v>0</v>
      </c>
      <c r="H295" s="69">
        <v>43.722000000000001</v>
      </c>
      <c r="I295" s="70">
        <f>Table3[[#This Row],[CLM $ Collected ]]/'1.) CLM Reference'!$B$4</f>
        <v>0</v>
      </c>
      <c r="J295" s="71">
        <v>0</v>
      </c>
      <c r="K295" s="70">
        <f>Table3[[#This Row],[Incentive Disbursements]]/'1.) CLM Reference'!$B$5</f>
        <v>0</v>
      </c>
      <c r="L295" s="69">
        <v>42.167999999999999</v>
      </c>
      <c r="M295" s="85">
        <f>Table3[[#This Row],[CLM $ Collected ]]/'1.) CLM Reference'!$B$4</f>
        <v>0</v>
      </c>
      <c r="N295" s="71">
        <v>0</v>
      </c>
      <c r="O295" s="86">
        <f>Table3[[#This Row],[Incentive Disbursements]]/'1.) CLM Reference'!$B$5</f>
        <v>0</v>
      </c>
    </row>
    <row r="296" spans="1:15" s="33" customFormat="1" ht="15" thickBot="1" x14ac:dyDescent="0.35">
      <c r="A296" s="80" t="s">
        <v>227</v>
      </c>
      <c r="B296" s="81" t="s">
        <v>197</v>
      </c>
      <c r="C296" s="121" t="s">
        <v>60</v>
      </c>
      <c r="D296" s="82"/>
      <c r="E296" s="84">
        <f>Table3[[#This Row],[CLM $ Collected ]]/'1.) CLM Reference'!$B$4</f>
        <v>0</v>
      </c>
      <c r="F296" s="83"/>
      <c r="G296" s="84">
        <f>Table3[[#This Row],[Incentive Disbursements]]/'1.) CLM Reference'!$B$5</f>
        <v>0</v>
      </c>
      <c r="H296" s="69">
        <v>97376.91</v>
      </c>
      <c r="I296" s="70">
        <f>Table3[[#This Row],[CLM $ Collected ]]/'1.) CLM Reference'!$B$4</f>
        <v>0</v>
      </c>
      <c r="J296" s="71">
        <v>78773.460000000006</v>
      </c>
      <c r="K296" s="70">
        <f>Table3[[#This Row],[Incentive Disbursements]]/'1.) CLM Reference'!$B$5</f>
        <v>0</v>
      </c>
      <c r="L296" s="69">
        <v>88945.584000000003</v>
      </c>
      <c r="M296" s="85">
        <f>Table3[[#This Row],[CLM $ Collected ]]/'1.) CLM Reference'!$B$4</f>
        <v>0</v>
      </c>
      <c r="N296" s="71">
        <v>62880.26</v>
      </c>
      <c r="O296" s="86">
        <f>Table3[[#This Row],[Incentive Disbursements]]/'1.) CLM Reference'!$B$5</f>
        <v>0</v>
      </c>
    </row>
    <row r="297" spans="1:15" s="33" customFormat="1" ht="15" thickBot="1" x14ac:dyDescent="0.35">
      <c r="A297" s="80" t="s">
        <v>227</v>
      </c>
      <c r="B297" s="81" t="s">
        <v>194</v>
      </c>
      <c r="C297" s="121" t="s">
        <v>60</v>
      </c>
      <c r="D297" s="82"/>
      <c r="E297" s="84">
        <f>Table3[[#This Row],[CLM $ Collected ]]/'1.) CLM Reference'!$B$4</f>
        <v>0</v>
      </c>
      <c r="F297" s="83"/>
      <c r="G297" s="84">
        <f>Table3[[#This Row],[Incentive Disbursements]]/'1.) CLM Reference'!$B$5</f>
        <v>0</v>
      </c>
      <c r="H297" s="69">
        <v>831.38400000000001</v>
      </c>
      <c r="I297" s="70">
        <f>Table3[[#This Row],[CLM $ Collected ]]/'1.) CLM Reference'!$B$4</f>
        <v>0</v>
      </c>
      <c r="J297" s="71">
        <v>0</v>
      </c>
      <c r="K297" s="70">
        <f>Table3[[#This Row],[Incentive Disbursements]]/'1.) CLM Reference'!$B$5</f>
        <v>0</v>
      </c>
      <c r="L297" s="69">
        <v>83.238</v>
      </c>
      <c r="M297" s="85">
        <f>Table3[[#This Row],[CLM $ Collected ]]/'1.) CLM Reference'!$B$4</f>
        <v>0</v>
      </c>
      <c r="N297" s="71">
        <v>0</v>
      </c>
      <c r="O297" s="86">
        <f>Table3[[#This Row],[Incentive Disbursements]]/'1.) CLM Reference'!$B$5</f>
        <v>0</v>
      </c>
    </row>
    <row r="298" spans="1:15" s="33" customFormat="1" ht="15" thickBot="1" x14ac:dyDescent="0.35">
      <c r="A298" s="80" t="s">
        <v>228</v>
      </c>
      <c r="B298" s="81" t="s">
        <v>230</v>
      </c>
      <c r="C298" s="121" t="s">
        <v>60</v>
      </c>
      <c r="D298" s="82"/>
      <c r="E298" s="84">
        <f>Table3[[#This Row],[CLM $ Collected ]]/'1.) CLM Reference'!$B$4</f>
        <v>0</v>
      </c>
      <c r="F298" s="83"/>
      <c r="G298" s="84">
        <f>Table3[[#This Row],[Incentive Disbursements]]/'1.) CLM Reference'!$B$5</f>
        <v>0</v>
      </c>
      <c r="H298" s="69">
        <v>428.80200000000002</v>
      </c>
      <c r="I298" s="70">
        <f>Table3[[#This Row],[CLM $ Collected ]]/'1.) CLM Reference'!$B$4</f>
        <v>0</v>
      </c>
      <c r="J298" s="71">
        <v>0</v>
      </c>
      <c r="K298" s="70">
        <f>Table3[[#This Row],[Incentive Disbursements]]/'1.) CLM Reference'!$B$5</f>
        <v>0</v>
      </c>
      <c r="L298" s="69">
        <v>0</v>
      </c>
      <c r="M298" s="85">
        <f>Table3[[#This Row],[CLM $ Collected ]]/'1.) CLM Reference'!$B$4</f>
        <v>0</v>
      </c>
      <c r="N298" s="71">
        <v>0</v>
      </c>
      <c r="O298" s="86">
        <f>Table3[[#This Row],[Incentive Disbursements]]/'1.) CLM Reference'!$B$5</f>
        <v>0</v>
      </c>
    </row>
    <row r="299" spans="1:15" s="33" customFormat="1" ht="15" thickBot="1" x14ac:dyDescent="0.35">
      <c r="A299" s="80" t="s">
        <v>228</v>
      </c>
      <c r="B299" s="81" t="s">
        <v>152</v>
      </c>
      <c r="C299" s="121" t="s">
        <v>60</v>
      </c>
      <c r="D299" s="82"/>
      <c r="E299" s="84">
        <f>Table3[[#This Row],[CLM $ Collected ]]/'1.) CLM Reference'!$B$4</f>
        <v>0</v>
      </c>
      <c r="F299" s="83"/>
      <c r="G299" s="84">
        <f>Table3[[#This Row],[Incentive Disbursements]]/'1.) CLM Reference'!$B$5</f>
        <v>0</v>
      </c>
      <c r="H299" s="69">
        <v>95.867999999999995</v>
      </c>
      <c r="I299" s="70">
        <f>Table3[[#This Row],[CLM $ Collected ]]/'1.) CLM Reference'!$B$4</f>
        <v>0</v>
      </c>
      <c r="J299" s="71">
        <v>0</v>
      </c>
      <c r="K299" s="70">
        <f>Table3[[#This Row],[Incentive Disbursements]]/'1.) CLM Reference'!$B$5</f>
        <v>0</v>
      </c>
      <c r="L299" s="69">
        <v>0</v>
      </c>
      <c r="M299" s="85">
        <f>Table3[[#This Row],[CLM $ Collected ]]/'1.) CLM Reference'!$B$4</f>
        <v>0</v>
      </c>
      <c r="N299" s="71">
        <v>0</v>
      </c>
      <c r="O299" s="86">
        <f>Table3[[#This Row],[Incentive Disbursements]]/'1.) CLM Reference'!$B$5</f>
        <v>0</v>
      </c>
    </row>
    <row r="300" spans="1:15" s="33" customFormat="1" ht="15" thickBot="1" x14ac:dyDescent="0.35">
      <c r="A300" s="80" t="s">
        <v>228</v>
      </c>
      <c r="B300" s="81" t="s">
        <v>197</v>
      </c>
      <c r="C300" s="121" t="s">
        <v>60</v>
      </c>
      <c r="D300" s="82"/>
      <c r="E300" s="84">
        <f>Table3[[#This Row],[CLM $ Collected ]]/'1.) CLM Reference'!$B$4</f>
        <v>0</v>
      </c>
      <c r="F300" s="83"/>
      <c r="G300" s="84">
        <f>Table3[[#This Row],[Incentive Disbursements]]/'1.) CLM Reference'!$B$5</f>
        <v>0</v>
      </c>
      <c r="H300" s="69">
        <v>170014.698</v>
      </c>
      <c r="I300" s="70">
        <f>Table3[[#This Row],[CLM $ Collected ]]/'1.) CLM Reference'!$B$4</f>
        <v>0</v>
      </c>
      <c r="J300" s="71">
        <v>128365.37</v>
      </c>
      <c r="K300" s="70">
        <f>Table3[[#This Row],[Incentive Disbursements]]/'1.) CLM Reference'!$B$5</f>
        <v>0</v>
      </c>
      <c r="L300" s="69">
        <v>51057.767999999996</v>
      </c>
      <c r="M300" s="85">
        <f>Table3[[#This Row],[CLM $ Collected ]]/'1.) CLM Reference'!$B$4</f>
        <v>0</v>
      </c>
      <c r="N300" s="71">
        <v>21959</v>
      </c>
      <c r="O300" s="86">
        <f>Table3[[#This Row],[Incentive Disbursements]]/'1.) CLM Reference'!$B$5</f>
        <v>0</v>
      </c>
    </row>
    <row r="301" spans="1:15" s="33" customFormat="1" ht="15" thickBot="1" x14ac:dyDescent="0.35">
      <c r="A301" s="80" t="s">
        <v>229</v>
      </c>
      <c r="B301" s="81" t="s">
        <v>230</v>
      </c>
      <c r="C301" s="121" t="s">
        <v>60</v>
      </c>
      <c r="D301" s="82"/>
      <c r="E301" s="84">
        <f>Table3[[#This Row],[CLM $ Collected ]]/'1.) CLM Reference'!$B$4</f>
        <v>0</v>
      </c>
      <c r="F301" s="83"/>
      <c r="G301" s="84">
        <f>Table3[[#This Row],[Incentive Disbursements]]/'1.) CLM Reference'!$B$5</f>
        <v>0</v>
      </c>
      <c r="H301" s="69">
        <v>130767.186</v>
      </c>
      <c r="I301" s="70">
        <f>Table3[[#This Row],[CLM $ Collected ]]/'1.) CLM Reference'!$B$4</f>
        <v>0</v>
      </c>
      <c r="J301" s="71">
        <v>24187.42</v>
      </c>
      <c r="K301" s="70">
        <f>Table3[[#This Row],[Incentive Disbursements]]/'1.) CLM Reference'!$B$5</f>
        <v>0</v>
      </c>
      <c r="L301" s="69">
        <v>29656.554</v>
      </c>
      <c r="M301" s="85">
        <f>Table3[[#This Row],[CLM $ Collected ]]/'1.) CLM Reference'!$B$4</f>
        <v>0</v>
      </c>
      <c r="N301" s="71">
        <v>36911.99</v>
      </c>
      <c r="O301" s="86">
        <f>Table3[[#This Row],[Incentive Disbursements]]/'1.) CLM Reference'!$B$5</f>
        <v>0</v>
      </c>
    </row>
    <row r="302" spans="1:15" s="33" customFormat="1" ht="15" thickBot="1" x14ac:dyDescent="0.35">
      <c r="A302" s="80" t="s">
        <v>229</v>
      </c>
      <c r="B302" s="81" t="s">
        <v>152</v>
      </c>
      <c r="C302" s="121" t="s">
        <v>60</v>
      </c>
      <c r="D302" s="82"/>
      <c r="E302" s="84">
        <f>Table3[[#This Row],[CLM $ Collected ]]/'1.) CLM Reference'!$B$4</f>
        <v>0</v>
      </c>
      <c r="F302" s="83"/>
      <c r="G302" s="84">
        <f>Table3[[#This Row],[Incentive Disbursements]]/'1.) CLM Reference'!$B$5</f>
        <v>0</v>
      </c>
      <c r="H302" s="69">
        <v>0</v>
      </c>
      <c r="I302" s="70">
        <f>Table3[[#This Row],[CLM $ Collected ]]/'1.) CLM Reference'!$B$4</f>
        <v>0</v>
      </c>
      <c r="J302" s="71">
        <v>0</v>
      </c>
      <c r="K302" s="70">
        <f>Table3[[#This Row],[Incentive Disbursements]]/'1.) CLM Reference'!$B$5</f>
        <v>0</v>
      </c>
      <c r="L302" s="69">
        <v>28.686</v>
      </c>
      <c r="M302" s="85">
        <f>Table3[[#This Row],[CLM $ Collected ]]/'1.) CLM Reference'!$B$4</f>
        <v>0</v>
      </c>
      <c r="N302" s="71">
        <v>0</v>
      </c>
      <c r="O302" s="86">
        <f>Table3[[#This Row],[Incentive Disbursements]]/'1.) CLM Reference'!$B$5</f>
        <v>0</v>
      </c>
    </row>
    <row r="303" spans="1:15" s="33" customFormat="1" ht="15" thickBot="1" x14ac:dyDescent="0.35">
      <c r="A303" s="80" t="s">
        <v>229</v>
      </c>
      <c r="B303" s="81" t="s">
        <v>197</v>
      </c>
      <c r="C303" s="121" t="s">
        <v>60</v>
      </c>
      <c r="D303" s="82"/>
      <c r="E303" s="84">
        <f>Table3[[#This Row],[CLM $ Collected ]]/'1.) CLM Reference'!$B$4</f>
        <v>0</v>
      </c>
      <c r="F303" s="83"/>
      <c r="G303" s="84">
        <f>Table3[[#This Row],[Incentive Disbursements]]/'1.) CLM Reference'!$B$5</f>
        <v>0</v>
      </c>
      <c r="H303" s="69">
        <v>55.26</v>
      </c>
      <c r="I303" s="70">
        <f>Table3[[#This Row],[CLM $ Collected ]]/'1.) CLM Reference'!$B$4</f>
        <v>0</v>
      </c>
      <c r="J303" s="71">
        <v>0</v>
      </c>
      <c r="K303" s="70">
        <f>Table3[[#This Row],[Incentive Disbursements]]/'1.) CLM Reference'!$B$5</f>
        <v>0</v>
      </c>
      <c r="L303" s="69">
        <v>0</v>
      </c>
      <c r="M303" s="85">
        <f>Table3[[#This Row],[CLM $ Collected ]]/'1.) CLM Reference'!$B$4</f>
        <v>0</v>
      </c>
      <c r="N303" s="71">
        <v>0</v>
      </c>
      <c r="O303" s="86">
        <f>Table3[[#This Row],[Incentive Disbursements]]/'1.) CLM Reference'!$B$5</f>
        <v>0</v>
      </c>
    </row>
    <row r="304" spans="1:15" s="33" customFormat="1" ht="15" thickBot="1" x14ac:dyDescent="0.35">
      <c r="A304" s="80" t="s">
        <v>229</v>
      </c>
      <c r="B304" s="81" t="s">
        <v>194</v>
      </c>
      <c r="C304" s="121" t="s">
        <v>60</v>
      </c>
      <c r="D304" s="82"/>
      <c r="E304" s="84">
        <f>Table3[[#This Row],[CLM $ Collected ]]/'1.) CLM Reference'!$B$4</f>
        <v>0</v>
      </c>
      <c r="F304" s="83"/>
      <c r="G304" s="84">
        <f>Table3[[#This Row],[Incentive Disbursements]]/'1.) CLM Reference'!$B$5</f>
        <v>0</v>
      </c>
      <c r="H304" s="69">
        <v>276.07799999999997</v>
      </c>
      <c r="I304" s="70">
        <f>Table3[[#This Row],[CLM $ Collected ]]/'1.) CLM Reference'!$B$4</f>
        <v>0</v>
      </c>
      <c r="J304" s="71">
        <v>0</v>
      </c>
      <c r="K304" s="70">
        <f>Table3[[#This Row],[Incentive Disbursements]]/'1.) CLM Reference'!$B$5</f>
        <v>0</v>
      </c>
      <c r="L304" s="69">
        <v>0</v>
      </c>
      <c r="M304" s="85">
        <f>Table3[[#This Row],[CLM $ Collected ]]/'1.) CLM Reference'!$B$4</f>
        <v>0</v>
      </c>
      <c r="N304" s="71">
        <v>0</v>
      </c>
      <c r="O304" s="86">
        <f>Table3[[#This Row],[Incentive Disbursements]]/'1.) CLM Reference'!$B$5</f>
        <v>0</v>
      </c>
    </row>
    <row r="305" spans="1:15" s="33" customFormat="1" ht="15" thickBot="1" x14ac:dyDescent="0.35">
      <c r="A305" s="80" t="s">
        <v>231</v>
      </c>
      <c r="B305" s="81" t="s">
        <v>230</v>
      </c>
      <c r="C305" s="121" t="s">
        <v>60</v>
      </c>
      <c r="D305" s="82"/>
      <c r="E305" s="84">
        <f>Table3[[#This Row],[CLM $ Collected ]]/'1.) CLM Reference'!$B$4</f>
        <v>0</v>
      </c>
      <c r="F305" s="83"/>
      <c r="G305" s="84">
        <f>Table3[[#This Row],[Incentive Disbursements]]/'1.) CLM Reference'!$B$5</f>
        <v>0</v>
      </c>
      <c r="H305" s="69">
        <v>111150.264</v>
      </c>
      <c r="I305" s="70">
        <f>Table3[[#This Row],[CLM $ Collected ]]/'1.) CLM Reference'!$B$4</f>
        <v>0</v>
      </c>
      <c r="J305" s="71">
        <v>76922.81</v>
      </c>
      <c r="K305" s="70">
        <f>Table3[[#This Row],[Incentive Disbursements]]/'1.) CLM Reference'!$B$5</f>
        <v>0</v>
      </c>
      <c r="L305" s="69">
        <v>47254.368000000002</v>
      </c>
      <c r="M305" s="85">
        <f>Table3[[#This Row],[CLM $ Collected ]]/'1.) CLM Reference'!$B$4</f>
        <v>0</v>
      </c>
      <c r="N305" s="71">
        <v>31146.53</v>
      </c>
      <c r="O305" s="86">
        <f>Table3[[#This Row],[Incentive Disbursements]]/'1.) CLM Reference'!$B$5</f>
        <v>0</v>
      </c>
    </row>
    <row r="306" spans="1:15" s="33" customFormat="1" ht="15" thickBot="1" x14ac:dyDescent="0.35">
      <c r="A306" s="80" t="s">
        <v>231</v>
      </c>
      <c r="B306" s="81" t="s">
        <v>152</v>
      </c>
      <c r="C306" s="121" t="s">
        <v>60</v>
      </c>
      <c r="D306" s="82"/>
      <c r="E306" s="84">
        <f>Table3[[#This Row],[CLM $ Collected ]]/'1.) CLM Reference'!$B$4</f>
        <v>0</v>
      </c>
      <c r="F306" s="83"/>
      <c r="G306" s="84">
        <f>Table3[[#This Row],[Incentive Disbursements]]/'1.) CLM Reference'!$B$5</f>
        <v>0</v>
      </c>
      <c r="H306" s="69">
        <v>226.03800000000001</v>
      </c>
      <c r="I306" s="70">
        <f>Table3[[#This Row],[CLM $ Collected ]]/'1.) CLM Reference'!$B$4</f>
        <v>0</v>
      </c>
      <c r="J306" s="71">
        <v>0</v>
      </c>
      <c r="K306" s="70">
        <f>Table3[[#This Row],[Incentive Disbursements]]/'1.) CLM Reference'!$B$5</f>
        <v>0</v>
      </c>
      <c r="L306" s="69">
        <v>3801.4079999999999</v>
      </c>
      <c r="M306" s="85">
        <f>Table3[[#This Row],[CLM $ Collected ]]/'1.) CLM Reference'!$B$4</f>
        <v>0</v>
      </c>
      <c r="N306" s="71">
        <v>375</v>
      </c>
      <c r="O306" s="86">
        <f>Table3[[#This Row],[Incentive Disbursements]]/'1.) CLM Reference'!$B$5</f>
        <v>0</v>
      </c>
    </row>
    <row r="307" spans="1:15" s="33" customFormat="1" ht="15" thickBot="1" x14ac:dyDescent="0.35">
      <c r="A307" s="80" t="s">
        <v>231</v>
      </c>
      <c r="B307" s="81" t="s">
        <v>197</v>
      </c>
      <c r="C307" s="121" t="s">
        <v>60</v>
      </c>
      <c r="D307" s="82"/>
      <c r="E307" s="84">
        <f>Table3[[#This Row],[CLM $ Collected ]]/'1.) CLM Reference'!$B$4</f>
        <v>0</v>
      </c>
      <c r="F307" s="83"/>
      <c r="G307" s="84">
        <f>Table3[[#This Row],[Incentive Disbursements]]/'1.) CLM Reference'!$B$5</f>
        <v>0</v>
      </c>
      <c r="H307" s="69">
        <v>140.57400000000001</v>
      </c>
      <c r="I307" s="70">
        <f>Table3[[#This Row],[CLM $ Collected ]]/'1.) CLM Reference'!$B$4</f>
        <v>0</v>
      </c>
      <c r="J307" s="71">
        <v>0</v>
      </c>
      <c r="K307" s="70">
        <f>Table3[[#This Row],[Incentive Disbursements]]/'1.) CLM Reference'!$B$5</f>
        <v>0</v>
      </c>
      <c r="L307" s="69">
        <v>37.625999999999998</v>
      </c>
      <c r="M307" s="85">
        <f>Table3[[#This Row],[CLM $ Collected ]]/'1.) CLM Reference'!$B$4</f>
        <v>0</v>
      </c>
      <c r="N307" s="71">
        <v>3138.26</v>
      </c>
      <c r="O307" s="86">
        <f>Table3[[#This Row],[Incentive Disbursements]]/'1.) CLM Reference'!$B$5</f>
        <v>0</v>
      </c>
    </row>
    <row r="308" spans="1:15" s="33" customFormat="1" ht="15" thickBot="1" x14ac:dyDescent="0.35">
      <c r="A308" s="80" t="s">
        <v>231</v>
      </c>
      <c r="B308" s="81" t="s">
        <v>194</v>
      </c>
      <c r="C308" s="121" t="s">
        <v>60</v>
      </c>
      <c r="D308" s="82"/>
      <c r="E308" s="84">
        <f>Table3[[#This Row],[CLM $ Collected ]]/'1.) CLM Reference'!$B$4</f>
        <v>0</v>
      </c>
      <c r="F308" s="83"/>
      <c r="G308" s="84">
        <f>Table3[[#This Row],[Incentive Disbursements]]/'1.) CLM Reference'!$B$5</f>
        <v>0</v>
      </c>
      <c r="H308" s="69">
        <v>78.39</v>
      </c>
      <c r="I308" s="70">
        <f>Table3[[#This Row],[CLM $ Collected ]]/'1.) CLM Reference'!$B$4</f>
        <v>0</v>
      </c>
      <c r="J308" s="71">
        <v>0</v>
      </c>
      <c r="K308" s="70">
        <f>Table3[[#This Row],[Incentive Disbursements]]/'1.) CLM Reference'!$B$5</f>
        <v>0</v>
      </c>
      <c r="L308" s="69">
        <v>865.11599999999999</v>
      </c>
      <c r="M308" s="85">
        <f>Table3[[#This Row],[CLM $ Collected ]]/'1.) CLM Reference'!$B$4</f>
        <v>0</v>
      </c>
      <c r="N308" s="71">
        <v>570</v>
      </c>
      <c r="O308" s="86">
        <f>Table3[[#This Row],[Incentive Disbursements]]/'1.) CLM Reference'!$B$5</f>
        <v>0</v>
      </c>
    </row>
    <row r="309" spans="1:15" s="33" customFormat="1" ht="15" thickBot="1" x14ac:dyDescent="0.35">
      <c r="A309" s="80" t="s">
        <v>233</v>
      </c>
      <c r="B309" s="81" t="s">
        <v>230</v>
      </c>
      <c r="C309" s="121" t="s">
        <v>60</v>
      </c>
      <c r="D309" s="82"/>
      <c r="E309" s="84">
        <f>Table3[[#This Row],[CLM $ Collected ]]/'1.) CLM Reference'!$B$4</f>
        <v>0</v>
      </c>
      <c r="F309" s="83"/>
      <c r="G309" s="84">
        <f>Table3[[#This Row],[Incentive Disbursements]]/'1.) CLM Reference'!$B$5</f>
        <v>0</v>
      </c>
      <c r="H309" s="69">
        <v>46068.228000000003</v>
      </c>
      <c r="I309" s="70">
        <f>Table3[[#This Row],[CLM $ Collected ]]/'1.) CLM Reference'!$B$4</f>
        <v>0</v>
      </c>
      <c r="J309" s="71">
        <v>4594.3</v>
      </c>
      <c r="K309" s="70">
        <f>Table3[[#This Row],[Incentive Disbursements]]/'1.) CLM Reference'!$B$5</f>
        <v>0</v>
      </c>
      <c r="L309" s="69">
        <v>24362.76</v>
      </c>
      <c r="M309" s="85">
        <f>Table3[[#This Row],[CLM $ Collected ]]/'1.) CLM Reference'!$B$4</f>
        <v>0</v>
      </c>
      <c r="N309" s="71">
        <v>31517.66</v>
      </c>
      <c r="O309" s="86">
        <f>Table3[[#This Row],[Incentive Disbursements]]/'1.) CLM Reference'!$B$5</f>
        <v>0</v>
      </c>
    </row>
    <row r="310" spans="1:15" s="33" customFormat="1" ht="15" thickBot="1" x14ac:dyDescent="0.35">
      <c r="A310" s="80" t="s">
        <v>233</v>
      </c>
      <c r="B310" s="81" t="s">
        <v>152</v>
      </c>
      <c r="C310" s="121" t="s">
        <v>60</v>
      </c>
      <c r="D310" s="82"/>
      <c r="E310" s="84">
        <f>Table3[[#This Row],[CLM $ Collected ]]/'1.) CLM Reference'!$B$4</f>
        <v>0</v>
      </c>
      <c r="F310" s="83"/>
      <c r="G310" s="84">
        <f>Table3[[#This Row],[Incentive Disbursements]]/'1.) CLM Reference'!$B$5</f>
        <v>0</v>
      </c>
      <c r="H310" s="69">
        <v>531.85799999999995</v>
      </c>
      <c r="I310" s="70">
        <f>Table3[[#This Row],[CLM $ Collected ]]/'1.) CLM Reference'!$B$4</f>
        <v>0</v>
      </c>
      <c r="J310" s="71">
        <v>0</v>
      </c>
      <c r="K310" s="70">
        <f>Table3[[#This Row],[Incentive Disbursements]]/'1.) CLM Reference'!$B$5</f>
        <v>0</v>
      </c>
      <c r="L310" s="69">
        <v>435.93599999999998</v>
      </c>
      <c r="M310" s="85">
        <f>Table3[[#This Row],[CLM $ Collected ]]/'1.) CLM Reference'!$B$4</f>
        <v>0</v>
      </c>
      <c r="N310" s="71">
        <v>0</v>
      </c>
      <c r="O310" s="86">
        <f>Table3[[#This Row],[Incentive Disbursements]]/'1.) CLM Reference'!$B$5</f>
        <v>0</v>
      </c>
    </row>
    <row r="311" spans="1:15" s="33" customFormat="1" ht="15" thickBot="1" x14ac:dyDescent="0.35">
      <c r="A311" s="80" t="s">
        <v>233</v>
      </c>
      <c r="B311" s="81" t="s">
        <v>197</v>
      </c>
      <c r="C311" s="121" t="s">
        <v>60</v>
      </c>
      <c r="D311" s="82"/>
      <c r="E311" s="84">
        <f>Table3[[#This Row],[CLM $ Collected ]]/'1.) CLM Reference'!$B$4</f>
        <v>0</v>
      </c>
      <c r="F311" s="83"/>
      <c r="G311" s="84">
        <f>Table3[[#This Row],[Incentive Disbursements]]/'1.) CLM Reference'!$B$5</f>
        <v>0</v>
      </c>
      <c r="H311" s="69">
        <v>3.75</v>
      </c>
      <c r="I311" s="70">
        <f>Table3[[#This Row],[CLM $ Collected ]]/'1.) CLM Reference'!$B$4</f>
        <v>0</v>
      </c>
      <c r="J311" s="71">
        <v>0</v>
      </c>
      <c r="K311" s="70">
        <f>Table3[[#This Row],[Incentive Disbursements]]/'1.) CLM Reference'!$B$5</f>
        <v>0</v>
      </c>
      <c r="L311" s="69">
        <v>178.86600000000001</v>
      </c>
      <c r="M311" s="85">
        <f>Table3[[#This Row],[CLM $ Collected ]]/'1.) CLM Reference'!$B$4</f>
        <v>0</v>
      </c>
      <c r="N311" s="71">
        <v>0</v>
      </c>
      <c r="O311" s="86">
        <f>Table3[[#This Row],[Incentive Disbursements]]/'1.) CLM Reference'!$B$5</f>
        <v>0</v>
      </c>
    </row>
    <row r="312" spans="1:15" s="33" customFormat="1" ht="15" thickBot="1" x14ac:dyDescent="0.35">
      <c r="A312" s="80" t="s">
        <v>233</v>
      </c>
      <c r="B312" s="81" t="s">
        <v>194</v>
      </c>
      <c r="C312" s="121" t="s">
        <v>60</v>
      </c>
      <c r="D312" s="82"/>
      <c r="E312" s="84">
        <f>Table3[[#This Row],[CLM $ Collected ]]/'1.) CLM Reference'!$B$4</f>
        <v>0</v>
      </c>
      <c r="F312" s="83"/>
      <c r="G312" s="84">
        <f>Table3[[#This Row],[Incentive Disbursements]]/'1.) CLM Reference'!$B$5</f>
        <v>0</v>
      </c>
      <c r="H312" s="69">
        <v>12.99</v>
      </c>
      <c r="I312" s="70">
        <f>Table3[[#This Row],[CLM $ Collected ]]/'1.) CLM Reference'!$B$4</f>
        <v>0</v>
      </c>
      <c r="J312" s="71">
        <v>0</v>
      </c>
      <c r="K312" s="70">
        <f>Table3[[#This Row],[Incentive Disbursements]]/'1.) CLM Reference'!$B$5</f>
        <v>0</v>
      </c>
      <c r="L312" s="69">
        <v>0</v>
      </c>
      <c r="M312" s="85">
        <f>Table3[[#This Row],[CLM $ Collected ]]/'1.) CLM Reference'!$B$4</f>
        <v>0</v>
      </c>
      <c r="N312" s="71">
        <v>0</v>
      </c>
      <c r="O312" s="86">
        <f>Table3[[#This Row],[Incentive Disbursements]]/'1.) CLM Reference'!$B$5</f>
        <v>0</v>
      </c>
    </row>
    <row r="313" spans="1:15" s="33" customFormat="1" ht="15" thickBot="1" x14ac:dyDescent="0.35">
      <c r="A313" s="80" t="s">
        <v>234</v>
      </c>
      <c r="B313" s="81" t="s">
        <v>230</v>
      </c>
      <c r="C313" s="121" t="s">
        <v>60</v>
      </c>
      <c r="D313" s="82"/>
      <c r="E313" s="84">
        <f>Table3[[#This Row],[CLM $ Collected ]]/'1.) CLM Reference'!$B$4</f>
        <v>0</v>
      </c>
      <c r="F313" s="83"/>
      <c r="G313" s="84">
        <f>Table3[[#This Row],[Incentive Disbursements]]/'1.) CLM Reference'!$B$5</f>
        <v>0</v>
      </c>
      <c r="H313" s="69">
        <v>48951.588000000003</v>
      </c>
      <c r="I313" s="70">
        <f>Table3[[#This Row],[CLM $ Collected ]]/'1.) CLM Reference'!$B$4</f>
        <v>0</v>
      </c>
      <c r="J313" s="71">
        <v>38250.730000000003</v>
      </c>
      <c r="K313" s="70">
        <f>Table3[[#This Row],[Incentive Disbursements]]/'1.) CLM Reference'!$B$5</f>
        <v>0</v>
      </c>
      <c r="L313" s="69">
        <v>14167.14</v>
      </c>
      <c r="M313" s="85">
        <f>Table3[[#This Row],[CLM $ Collected ]]/'1.) CLM Reference'!$B$4</f>
        <v>0</v>
      </c>
      <c r="N313" s="71">
        <v>24631.05</v>
      </c>
      <c r="O313" s="86">
        <f>Table3[[#This Row],[Incentive Disbursements]]/'1.) CLM Reference'!$B$5</f>
        <v>0</v>
      </c>
    </row>
    <row r="314" spans="1:15" s="33" customFormat="1" ht="15" thickBot="1" x14ac:dyDescent="0.35">
      <c r="A314" s="80" t="s">
        <v>234</v>
      </c>
      <c r="B314" s="81" t="s">
        <v>194</v>
      </c>
      <c r="C314" s="121" t="s">
        <v>60</v>
      </c>
      <c r="D314" s="82"/>
      <c r="E314" s="84">
        <f>Table3[[#This Row],[CLM $ Collected ]]/'1.) CLM Reference'!$B$4</f>
        <v>0</v>
      </c>
      <c r="F314" s="83"/>
      <c r="G314" s="84">
        <f>Table3[[#This Row],[Incentive Disbursements]]/'1.) CLM Reference'!$B$5</f>
        <v>0</v>
      </c>
      <c r="H314" s="69">
        <v>0</v>
      </c>
      <c r="I314" s="70">
        <f>Table3[[#This Row],[CLM $ Collected ]]/'1.) CLM Reference'!$B$4</f>
        <v>0</v>
      </c>
      <c r="J314" s="71">
        <v>0</v>
      </c>
      <c r="K314" s="70">
        <f>Table3[[#This Row],[Incentive Disbursements]]/'1.) CLM Reference'!$B$5</f>
        <v>0</v>
      </c>
      <c r="L314" s="69">
        <v>29.64</v>
      </c>
      <c r="M314" s="85">
        <f>Table3[[#This Row],[CLM $ Collected ]]/'1.) CLM Reference'!$B$4</f>
        <v>0</v>
      </c>
      <c r="N314" s="71">
        <v>0</v>
      </c>
      <c r="O314" s="86">
        <f>Table3[[#This Row],[Incentive Disbursements]]/'1.) CLM Reference'!$B$5</f>
        <v>0</v>
      </c>
    </row>
    <row r="315" spans="1:15" s="33" customFormat="1" ht="15" thickBot="1" x14ac:dyDescent="0.35">
      <c r="A315" s="80" t="s">
        <v>235</v>
      </c>
      <c r="B315" s="81" t="s">
        <v>230</v>
      </c>
      <c r="C315" s="121" t="s">
        <v>60</v>
      </c>
      <c r="D315" s="82"/>
      <c r="E315" s="84">
        <f>Table3[[#This Row],[CLM $ Collected ]]/'1.) CLM Reference'!$B$4</f>
        <v>0</v>
      </c>
      <c r="F315" s="83"/>
      <c r="G315" s="84">
        <f>Table3[[#This Row],[Incentive Disbursements]]/'1.) CLM Reference'!$B$5</f>
        <v>0</v>
      </c>
      <c r="H315" s="69">
        <v>92564.148000000001</v>
      </c>
      <c r="I315" s="70">
        <f>Table3[[#This Row],[CLM $ Collected ]]/'1.) CLM Reference'!$B$4</f>
        <v>0</v>
      </c>
      <c r="J315" s="71">
        <v>56528.3</v>
      </c>
      <c r="K315" s="70">
        <f>Table3[[#This Row],[Incentive Disbursements]]/'1.) CLM Reference'!$B$5</f>
        <v>0</v>
      </c>
      <c r="L315" s="69">
        <v>20340.833999999999</v>
      </c>
      <c r="M315" s="85">
        <f>Table3[[#This Row],[CLM $ Collected ]]/'1.) CLM Reference'!$B$4</f>
        <v>0</v>
      </c>
      <c r="N315" s="71">
        <v>16367.25</v>
      </c>
      <c r="O315" s="86">
        <f>Table3[[#This Row],[Incentive Disbursements]]/'1.) CLM Reference'!$B$5</f>
        <v>0</v>
      </c>
    </row>
    <row r="316" spans="1:15" s="33" customFormat="1" ht="15" thickBot="1" x14ac:dyDescent="0.35">
      <c r="A316" s="80" t="s">
        <v>235</v>
      </c>
      <c r="B316" s="81" t="s">
        <v>152</v>
      </c>
      <c r="C316" s="121" t="s">
        <v>60</v>
      </c>
      <c r="D316" s="82"/>
      <c r="E316" s="84">
        <f>Table3[[#This Row],[CLM $ Collected ]]/'1.) CLM Reference'!$B$4</f>
        <v>0</v>
      </c>
      <c r="F316" s="83"/>
      <c r="G316" s="84">
        <f>Table3[[#This Row],[Incentive Disbursements]]/'1.) CLM Reference'!$B$5</f>
        <v>0</v>
      </c>
      <c r="H316" s="69">
        <v>242.874</v>
      </c>
      <c r="I316" s="70">
        <f>Table3[[#This Row],[CLM $ Collected ]]/'1.) CLM Reference'!$B$4</f>
        <v>0</v>
      </c>
      <c r="J316" s="71">
        <v>0</v>
      </c>
      <c r="K316" s="70">
        <f>Table3[[#This Row],[Incentive Disbursements]]/'1.) CLM Reference'!$B$5</f>
        <v>0</v>
      </c>
      <c r="L316" s="69">
        <v>2510.3879999999999</v>
      </c>
      <c r="M316" s="85">
        <f>Table3[[#This Row],[CLM $ Collected ]]/'1.) CLM Reference'!$B$4</f>
        <v>0</v>
      </c>
      <c r="N316" s="71">
        <v>2400</v>
      </c>
      <c r="O316" s="86">
        <f>Table3[[#This Row],[Incentive Disbursements]]/'1.) CLM Reference'!$B$5</f>
        <v>0</v>
      </c>
    </row>
    <row r="317" spans="1:15" s="33" customFormat="1" ht="15" thickBot="1" x14ac:dyDescent="0.35">
      <c r="A317" s="80" t="s">
        <v>235</v>
      </c>
      <c r="B317" s="81" t="s">
        <v>194</v>
      </c>
      <c r="C317" s="121" t="s">
        <v>60</v>
      </c>
      <c r="D317" s="82"/>
      <c r="E317" s="84">
        <f>Table3[[#This Row],[CLM $ Collected ]]/'1.) CLM Reference'!$B$4</f>
        <v>0</v>
      </c>
      <c r="F317" s="83"/>
      <c r="G317" s="84">
        <f>Table3[[#This Row],[Incentive Disbursements]]/'1.) CLM Reference'!$B$5</f>
        <v>0</v>
      </c>
      <c r="H317" s="69">
        <v>132.32400000000001</v>
      </c>
      <c r="I317" s="70">
        <f>Table3[[#This Row],[CLM $ Collected ]]/'1.) CLM Reference'!$B$4</f>
        <v>0</v>
      </c>
      <c r="J317" s="71">
        <v>0</v>
      </c>
      <c r="K317" s="70">
        <f>Table3[[#This Row],[Incentive Disbursements]]/'1.) CLM Reference'!$B$5</f>
        <v>0</v>
      </c>
      <c r="L317" s="69">
        <v>0</v>
      </c>
      <c r="M317" s="85">
        <f>Table3[[#This Row],[CLM $ Collected ]]/'1.) CLM Reference'!$B$4</f>
        <v>0</v>
      </c>
      <c r="N317" s="71">
        <v>0</v>
      </c>
      <c r="O317" s="86">
        <f>Table3[[#This Row],[Incentive Disbursements]]/'1.) CLM Reference'!$B$5</f>
        <v>0</v>
      </c>
    </row>
    <row r="318" spans="1:15" s="33" customFormat="1" ht="15" thickBot="1" x14ac:dyDescent="0.35">
      <c r="A318" s="80" t="s">
        <v>236</v>
      </c>
      <c r="B318" s="81" t="s">
        <v>230</v>
      </c>
      <c r="C318" s="121" t="s">
        <v>60</v>
      </c>
      <c r="D318" s="82"/>
      <c r="E318" s="84">
        <f>Table3[[#This Row],[CLM $ Collected ]]/'1.) CLM Reference'!$B$4</f>
        <v>0</v>
      </c>
      <c r="F318" s="83"/>
      <c r="G318" s="84">
        <f>Table3[[#This Row],[Incentive Disbursements]]/'1.) CLM Reference'!$B$5</f>
        <v>0</v>
      </c>
      <c r="H318" s="69">
        <v>60084.347999999998</v>
      </c>
      <c r="I318" s="70">
        <f>Table3[[#This Row],[CLM $ Collected ]]/'1.) CLM Reference'!$B$4</f>
        <v>0</v>
      </c>
      <c r="J318" s="71">
        <v>62047.41</v>
      </c>
      <c r="K318" s="70">
        <f>Table3[[#This Row],[Incentive Disbursements]]/'1.) CLM Reference'!$B$5</f>
        <v>0</v>
      </c>
      <c r="L318" s="69">
        <v>11784.39</v>
      </c>
      <c r="M318" s="85">
        <f>Table3[[#This Row],[CLM $ Collected ]]/'1.) CLM Reference'!$B$4</f>
        <v>0</v>
      </c>
      <c r="N318" s="71">
        <v>11040</v>
      </c>
      <c r="O318" s="86">
        <f>Table3[[#This Row],[Incentive Disbursements]]/'1.) CLM Reference'!$B$5</f>
        <v>0</v>
      </c>
    </row>
    <row r="319" spans="1:15" s="33" customFormat="1" ht="15" thickBot="1" x14ac:dyDescent="0.35">
      <c r="A319" s="80" t="s">
        <v>236</v>
      </c>
      <c r="B319" s="81" t="s">
        <v>152</v>
      </c>
      <c r="C319" s="121" t="s">
        <v>60</v>
      </c>
      <c r="D319" s="82"/>
      <c r="E319" s="84">
        <f>Table3[[#This Row],[CLM $ Collected ]]/'1.) CLM Reference'!$B$4</f>
        <v>0</v>
      </c>
      <c r="F319" s="83"/>
      <c r="G319" s="84">
        <f>Table3[[#This Row],[Incentive Disbursements]]/'1.) CLM Reference'!$B$5</f>
        <v>0</v>
      </c>
      <c r="H319" s="69">
        <v>0</v>
      </c>
      <c r="I319" s="70">
        <f>Table3[[#This Row],[CLM $ Collected ]]/'1.) CLM Reference'!$B$4</f>
        <v>0</v>
      </c>
      <c r="J319" s="71">
        <v>0</v>
      </c>
      <c r="K319" s="70">
        <f>Table3[[#This Row],[Incentive Disbursements]]/'1.) CLM Reference'!$B$5</f>
        <v>0</v>
      </c>
      <c r="L319" s="69">
        <v>1670.154</v>
      </c>
      <c r="M319" s="85">
        <f>Table3[[#This Row],[CLM $ Collected ]]/'1.) CLM Reference'!$B$4</f>
        <v>0</v>
      </c>
      <c r="N319" s="71">
        <v>0</v>
      </c>
      <c r="O319" s="86">
        <f>Table3[[#This Row],[Incentive Disbursements]]/'1.) CLM Reference'!$B$5</f>
        <v>0</v>
      </c>
    </row>
    <row r="320" spans="1:15" s="33" customFormat="1" ht="15" thickBot="1" x14ac:dyDescent="0.35">
      <c r="A320" s="80" t="s">
        <v>236</v>
      </c>
      <c r="B320" s="81" t="s">
        <v>239</v>
      </c>
      <c r="C320" s="121" t="s">
        <v>60</v>
      </c>
      <c r="D320" s="82"/>
      <c r="E320" s="84">
        <f>Table3[[#This Row],[CLM $ Collected ]]/'1.) CLM Reference'!$B$4</f>
        <v>0</v>
      </c>
      <c r="F320" s="83"/>
      <c r="G320" s="84">
        <f>Table3[[#This Row],[Incentive Disbursements]]/'1.) CLM Reference'!$B$5</f>
        <v>0</v>
      </c>
      <c r="H320" s="69">
        <v>0</v>
      </c>
      <c r="I320" s="70">
        <f>Table3[[#This Row],[CLM $ Collected ]]/'1.) CLM Reference'!$B$4</f>
        <v>0</v>
      </c>
      <c r="J320" s="71">
        <v>0</v>
      </c>
      <c r="K320" s="70">
        <f>Table3[[#This Row],[Incentive Disbursements]]/'1.) CLM Reference'!$B$5</f>
        <v>0</v>
      </c>
      <c r="L320" s="69">
        <v>84.144000000000005</v>
      </c>
      <c r="M320" s="85">
        <f>Table3[[#This Row],[CLM $ Collected ]]/'1.) CLM Reference'!$B$4</f>
        <v>0</v>
      </c>
      <c r="N320" s="71">
        <v>0</v>
      </c>
      <c r="O320" s="86">
        <f>Table3[[#This Row],[Incentive Disbursements]]/'1.) CLM Reference'!$B$5</f>
        <v>0</v>
      </c>
    </row>
    <row r="321" spans="1:15" s="33" customFormat="1" ht="15" thickBot="1" x14ac:dyDescent="0.35">
      <c r="A321" s="80" t="s">
        <v>236</v>
      </c>
      <c r="B321" s="81" t="s">
        <v>197</v>
      </c>
      <c r="C321" s="121" t="s">
        <v>60</v>
      </c>
      <c r="D321" s="82"/>
      <c r="E321" s="84">
        <f>Table3[[#This Row],[CLM $ Collected ]]/'1.) CLM Reference'!$B$4</f>
        <v>0</v>
      </c>
      <c r="F321" s="83"/>
      <c r="G321" s="84">
        <f>Table3[[#This Row],[Incentive Disbursements]]/'1.) CLM Reference'!$B$5</f>
        <v>0</v>
      </c>
      <c r="H321" s="69">
        <v>56.07</v>
      </c>
      <c r="I321" s="70">
        <f>Table3[[#This Row],[CLM $ Collected ]]/'1.) CLM Reference'!$B$4</f>
        <v>0</v>
      </c>
      <c r="J321" s="71">
        <v>0</v>
      </c>
      <c r="K321" s="70">
        <f>Table3[[#This Row],[Incentive Disbursements]]/'1.) CLM Reference'!$B$5</f>
        <v>0</v>
      </c>
      <c r="L321" s="69">
        <v>0</v>
      </c>
      <c r="M321" s="85">
        <f>Table3[[#This Row],[CLM $ Collected ]]/'1.) CLM Reference'!$B$4</f>
        <v>0</v>
      </c>
      <c r="N321" s="71">
        <v>0</v>
      </c>
      <c r="O321" s="86">
        <f>Table3[[#This Row],[Incentive Disbursements]]/'1.) CLM Reference'!$B$5</f>
        <v>0</v>
      </c>
    </row>
    <row r="322" spans="1:15" s="33" customFormat="1" ht="15" thickBot="1" x14ac:dyDescent="0.35">
      <c r="A322" s="80" t="s">
        <v>237</v>
      </c>
      <c r="B322" s="81" t="s">
        <v>230</v>
      </c>
      <c r="C322" s="121" t="s">
        <v>60</v>
      </c>
      <c r="D322" s="82"/>
      <c r="E322" s="84">
        <f>Table3[[#This Row],[CLM $ Collected ]]/'1.) CLM Reference'!$B$4</f>
        <v>0</v>
      </c>
      <c r="F322" s="83"/>
      <c r="G322" s="84">
        <f>Table3[[#This Row],[Incentive Disbursements]]/'1.) CLM Reference'!$B$5</f>
        <v>0</v>
      </c>
      <c r="H322" s="69">
        <v>80878.686000000002</v>
      </c>
      <c r="I322" s="70">
        <f>Table3[[#This Row],[CLM $ Collected ]]/'1.) CLM Reference'!$B$4</f>
        <v>0</v>
      </c>
      <c r="J322" s="71">
        <v>17578.77</v>
      </c>
      <c r="K322" s="70">
        <f>Table3[[#This Row],[Incentive Disbursements]]/'1.) CLM Reference'!$B$5</f>
        <v>0</v>
      </c>
      <c r="L322" s="69">
        <v>4840.2</v>
      </c>
      <c r="M322" s="85">
        <f>Table3[[#This Row],[CLM $ Collected ]]/'1.) CLM Reference'!$B$4</f>
        <v>0</v>
      </c>
      <c r="N322" s="71">
        <v>15377.43</v>
      </c>
      <c r="O322" s="86">
        <f>Table3[[#This Row],[Incentive Disbursements]]/'1.) CLM Reference'!$B$5</f>
        <v>0</v>
      </c>
    </row>
    <row r="323" spans="1:15" s="33" customFormat="1" ht="15" thickBot="1" x14ac:dyDescent="0.35">
      <c r="A323" s="80" t="s">
        <v>237</v>
      </c>
      <c r="B323" s="81" t="s">
        <v>152</v>
      </c>
      <c r="C323" s="121" t="s">
        <v>60</v>
      </c>
      <c r="D323" s="82"/>
      <c r="E323" s="84">
        <f>Table3[[#This Row],[CLM $ Collected ]]/'1.) CLM Reference'!$B$4</f>
        <v>0</v>
      </c>
      <c r="F323" s="83"/>
      <c r="G323" s="84">
        <f>Table3[[#This Row],[Incentive Disbursements]]/'1.) CLM Reference'!$B$5</f>
        <v>0</v>
      </c>
      <c r="H323" s="69">
        <v>0</v>
      </c>
      <c r="I323" s="70">
        <f>Table3[[#This Row],[CLM $ Collected ]]/'1.) CLM Reference'!$B$4</f>
        <v>0</v>
      </c>
      <c r="J323" s="71">
        <v>0</v>
      </c>
      <c r="K323" s="70">
        <f>Table3[[#This Row],[Incentive Disbursements]]/'1.) CLM Reference'!$B$5</f>
        <v>0</v>
      </c>
      <c r="L323" s="69">
        <v>1232.1600000000001</v>
      </c>
      <c r="M323" s="85">
        <f>Table3[[#This Row],[CLM $ Collected ]]/'1.) CLM Reference'!$B$4</f>
        <v>0</v>
      </c>
      <c r="N323" s="71">
        <v>0</v>
      </c>
      <c r="O323" s="86">
        <f>Table3[[#This Row],[Incentive Disbursements]]/'1.) CLM Reference'!$B$5</f>
        <v>0</v>
      </c>
    </row>
    <row r="324" spans="1:15" s="33" customFormat="1" ht="15" thickBot="1" x14ac:dyDescent="0.35">
      <c r="A324" s="80" t="s">
        <v>237</v>
      </c>
      <c r="B324" s="81" t="s">
        <v>197</v>
      </c>
      <c r="C324" s="121" t="s">
        <v>60</v>
      </c>
      <c r="D324" s="82"/>
      <c r="E324" s="84">
        <f>Table3[[#This Row],[CLM $ Collected ]]/'1.) CLM Reference'!$B$4</f>
        <v>0</v>
      </c>
      <c r="F324" s="83"/>
      <c r="G324" s="84">
        <f>Table3[[#This Row],[Incentive Disbursements]]/'1.) CLM Reference'!$B$5</f>
        <v>0</v>
      </c>
      <c r="H324" s="69">
        <v>1541.2619999999999</v>
      </c>
      <c r="I324" s="70">
        <f>Table3[[#This Row],[CLM $ Collected ]]/'1.) CLM Reference'!$B$4</f>
        <v>0</v>
      </c>
      <c r="J324" s="71">
        <v>0</v>
      </c>
      <c r="K324" s="70">
        <f>Table3[[#This Row],[Incentive Disbursements]]/'1.) CLM Reference'!$B$5</f>
        <v>0</v>
      </c>
      <c r="L324" s="69">
        <v>11.016</v>
      </c>
      <c r="M324" s="85">
        <f>Table3[[#This Row],[CLM $ Collected ]]/'1.) CLM Reference'!$B$4</f>
        <v>0</v>
      </c>
      <c r="N324" s="71">
        <v>0</v>
      </c>
      <c r="O324" s="86">
        <f>Table3[[#This Row],[Incentive Disbursements]]/'1.) CLM Reference'!$B$5</f>
        <v>0</v>
      </c>
    </row>
    <row r="325" spans="1:15" s="33" customFormat="1" ht="15" thickBot="1" x14ac:dyDescent="0.35">
      <c r="A325" s="80" t="s">
        <v>260</v>
      </c>
      <c r="B325" s="81" t="s">
        <v>239</v>
      </c>
      <c r="C325" s="121" t="s">
        <v>60</v>
      </c>
      <c r="D325" s="82"/>
      <c r="E325" s="84">
        <f>Table3[[#This Row],[CLM $ Collected ]]/'1.) CLM Reference'!$B$4</f>
        <v>0</v>
      </c>
      <c r="F325" s="83"/>
      <c r="G325" s="84">
        <f>Table3[[#This Row],[Incentive Disbursements]]/'1.) CLM Reference'!$B$5</f>
        <v>0</v>
      </c>
      <c r="H325" s="69">
        <v>2731.6559999999999</v>
      </c>
      <c r="I325" s="70">
        <f>Table3[[#This Row],[CLM $ Collected ]]/'1.) CLM Reference'!$B$4</f>
        <v>0</v>
      </c>
      <c r="J325" s="71">
        <v>37210.78</v>
      </c>
      <c r="K325" s="70">
        <f>Table3[[#This Row],[Incentive Disbursements]]/'1.) CLM Reference'!$B$5</f>
        <v>0</v>
      </c>
      <c r="L325" s="69">
        <v>100.944</v>
      </c>
      <c r="M325" s="85">
        <f>Table3[[#This Row],[CLM $ Collected ]]/'1.) CLM Reference'!$B$4</f>
        <v>0</v>
      </c>
      <c r="N325" s="71">
        <v>0</v>
      </c>
      <c r="O325" s="86">
        <f>Table3[[#This Row],[Incentive Disbursements]]/'1.) CLM Reference'!$B$5</f>
        <v>0</v>
      </c>
    </row>
    <row r="326" spans="1:15" s="33" customFormat="1" ht="15" thickBot="1" x14ac:dyDescent="0.35">
      <c r="A326" s="80" t="s">
        <v>238</v>
      </c>
      <c r="B326" s="81" t="s">
        <v>230</v>
      </c>
      <c r="C326" s="121" t="s">
        <v>60</v>
      </c>
      <c r="D326" s="82"/>
      <c r="E326" s="84">
        <f>Table3[[#This Row],[CLM $ Collected ]]/'1.) CLM Reference'!$B$4</f>
        <v>0</v>
      </c>
      <c r="F326" s="83"/>
      <c r="G326" s="84">
        <f>Table3[[#This Row],[Incentive Disbursements]]/'1.) CLM Reference'!$B$5</f>
        <v>0</v>
      </c>
      <c r="H326" s="69">
        <v>78.516000000000005</v>
      </c>
      <c r="I326" s="70">
        <f>Table3[[#This Row],[CLM $ Collected ]]/'1.) CLM Reference'!$B$4</f>
        <v>0</v>
      </c>
      <c r="J326" s="71">
        <v>0</v>
      </c>
      <c r="K326" s="70">
        <f>Table3[[#This Row],[Incentive Disbursements]]/'1.) CLM Reference'!$B$5</f>
        <v>0</v>
      </c>
      <c r="L326" s="69">
        <v>0</v>
      </c>
      <c r="M326" s="85">
        <f>Table3[[#This Row],[CLM $ Collected ]]/'1.) CLM Reference'!$B$4</f>
        <v>0</v>
      </c>
      <c r="N326" s="71">
        <v>0</v>
      </c>
      <c r="O326" s="86">
        <f>Table3[[#This Row],[Incentive Disbursements]]/'1.) CLM Reference'!$B$5</f>
        <v>0</v>
      </c>
    </row>
    <row r="327" spans="1:15" s="33" customFormat="1" ht="15" thickBot="1" x14ac:dyDescent="0.35">
      <c r="A327" s="80" t="s">
        <v>238</v>
      </c>
      <c r="B327" s="81" t="s">
        <v>239</v>
      </c>
      <c r="C327" s="121" t="s">
        <v>60</v>
      </c>
      <c r="D327" s="82"/>
      <c r="E327" s="84">
        <f>Table3[[#This Row],[CLM $ Collected ]]/'1.) CLM Reference'!$B$4</f>
        <v>0</v>
      </c>
      <c r="F327" s="83"/>
      <c r="G327" s="84">
        <f>Table3[[#This Row],[Incentive Disbursements]]/'1.) CLM Reference'!$B$5</f>
        <v>0</v>
      </c>
      <c r="H327" s="69">
        <v>155627.24400000001</v>
      </c>
      <c r="I327" s="70">
        <f>Table3[[#This Row],[CLM $ Collected ]]/'1.) CLM Reference'!$B$4</f>
        <v>0</v>
      </c>
      <c r="J327" s="71">
        <v>85260.15</v>
      </c>
      <c r="K327" s="70">
        <f>Table3[[#This Row],[Incentive Disbursements]]/'1.) CLM Reference'!$B$5</f>
        <v>0</v>
      </c>
      <c r="L327" s="69">
        <v>49707.911999999997</v>
      </c>
      <c r="M327" s="85">
        <f>Table3[[#This Row],[CLM $ Collected ]]/'1.) CLM Reference'!$B$4</f>
        <v>0</v>
      </c>
      <c r="N327" s="71">
        <v>78957.77</v>
      </c>
      <c r="O327" s="86">
        <f>Table3[[#This Row],[Incentive Disbursements]]/'1.) CLM Reference'!$B$5</f>
        <v>0</v>
      </c>
    </row>
    <row r="328" spans="1:15" s="33" customFormat="1" ht="15" thickBot="1" x14ac:dyDescent="0.35">
      <c r="A328" s="80" t="s">
        <v>240</v>
      </c>
      <c r="B328" s="81" t="s">
        <v>239</v>
      </c>
      <c r="C328" s="121" t="s">
        <v>60</v>
      </c>
      <c r="D328" s="82"/>
      <c r="E328" s="84">
        <f>Table3[[#This Row],[CLM $ Collected ]]/'1.) CLM Reference'!$B$4</f>
        <v>0</v>
      </c>
      <c r="F328" s="83"/>
      <c r="G328" s="84">
        <f>Table3[[#This Row],[Incentive Disbursements]]/'1.) CLM Reference'!$B$5</f>
        <v>0</v>
      </c>
      <c r="H328" s="69">
        <v>12232.572</v>
      </c>
      <c r="I328" s="70">
        <f>Table3[[#This Row],[CLM $ Collected ]]/'1.) CLM Reference'!$B$4</f>
        <v>0</v>
      </c>
      <c r="J328" s="71">
        <v>23943.29</v>
      </c>
      <c r="K328" s="70">
        <f>Table3[[#This Row],[Incentive Disbursements]]/'1.) CLM Reference'!$B$5</f>
        <v>0</v>
      </c>
      <c r="L328" s="69">
        <v>1142.9100000000001</v>
      </c>
      <c r="M328" s="85">
        <f>Table3[[#This Row],[CLM $ Collected ]]/'1.) CLM Reference'!$B$4</f>
        <v>0</v>
      </c>
      <c r="N328" s="71">
        <v>485</v>
      </c>
      <c r="O328" s="86">
        <f>Table3[[#This Row],[Incentive Disbursements]]/'1.) CLM Reference'!$B$5</f>
        <v>0</v>
      </c>
    </row>
    <row r="329" spans="1:15" s="33" customFormat="1" ht="15" thickBot="1" x14ac:dyDescent="0.35">
      <c r="A329" s="80" t="s">
        <v>240</v>
      </c>
      <c r="B329" s="81" t="s">
        <v>197</v>
      </c>
      <c r="C329" s="121" t="s">
        <v>60</v>
      </c>
      <c r="D329" s="82"/>
      <c r="E329" s="84">
        <f>Table3[[#This Row],[CLM $ Collected ]]/'1.) CLM Reference'!$B$4</f>
        <v>0</v>
      </c>
      <c r="F329" s="83"/>
      <c r="G329" s="84">
        <f>Table3[[#This Row],[Incentive Disbursements]]/'1.) CLM Reference'!$B$5</f>
        <v>0</v>
      </c>
      <c r="H329" s="69">
        <v>111.45</v>
      </c>
      <c r="I329" s="70">
        <f>Table3[[#This Row],[CLM $ Collected ]]/'1.) CLM Reference'!$B$4</f>
        <v>0</v>
      </c>
      <c r="J329" s="71">
        <v>0</v>
      </c>
      <c r="K329" s="70">
        <f>Table3[[#This Row],[Incentive Disbursements]]/'1.) CLM Reference'!$B$5</f>
        <v>0</v>
      </c>
      <c r="L329" s="69">
        <v>0</v>
      </c>
      <c r="M329" s="85">
        <f>Table3[[#This Row],[CLM $ Collected ]]/'1.) CLM Reference'!$B$4</f>
        <v>0</v>
      </c>
      <c r="N329" s="71">
        <v>0</v>
      </c>
      <c r="O329" s="86">
        <f>Table3[[#This Row],[Incentive Disbursements]]/'1.) CLM Reference'!$B$5</f>
        <v>0</v>
      </c>
    </row>
    <row r="330" spans="1:15" s="33" customFormat="1" ht="15" thickBot="1" x14ac:dyDescent="0.35">
      <c r="A330" s="80" t="s">
        <v>261</v>
      </c>
      <c r="B330" s="81" t="s">
        <v>239</v>
      </c>
      <c r="C330" s="121" t="s">
        <v>60</v>
      </c>
      <c r="D330" s="82"/>
      <c r="E330" s="84">
        <f>Table3[[#This Row],[CLM $ Collected ]]/'1.) CLM Reference'!$B$4</f>
        <v>0</v>
      </c>
      <c r="F330" s="83"/>
      <c r="G330" s="84">
        <f>Table3[[#This Row],[Incentive Disbursements]]/'1.) CLM Reference'!$B$5</f>
        <v>0</v>
      </c>
      <c r="H330" s="69">
        <v>306.786</v>
      </c>
      <c r="I330" s="70">
        <f>Table3[[#This Row],[CLM $ Collected ]]/'1.) CLM Reference'!$B$4</f>
        <v>0</v>
      </c>
      <c r="J330" s="71">
        <v>0</v>
      </c>
      <c r="K330" s="70">
        <f>Table3[[#This Row],[Incentive Disbursements]]/'1.) CLM Reference'!$B$5</f>
        <v>0</v>
      </c>
      <c r="L330" s="69">
        <v>0</v>
      </c>
      <c r="M330" s="85">
        <f>Table3[[#This Row],[CLM $ Collected ]]/'1.) CLM Reference'!$B$4</f>
        <v>0</v>
      </c>
      <c r="N330" s="71">
        <v>0</v>
      </c>
      <c r="O330" s="86">
        <f>Table3[[#This Row],[Incentive Disbursements]]/'1.) CLM Reference'!$B$5</f>
        <v>0</v>
      </c>
    </row>
    <row r="331" spans="1:15" s="33" customFormat="1" ht="15" thickBot="1" x14ac:dyDescent="0.35">
      <c r="A331" s="80" t="s">
        <v>241</v>
      </c>
      <c r="B331" s="81" t="s">
        <v>152</v>
      </c>
      <c r="C331" s="121" t="s">
        <v>60</v>
      </c>
      <c r="D331" s="82"/>
      <c r="E331" s="84">
        <f>Table3[[#This Row],[CLM $ Collected ]]/'1.) CLM Reference'!$B$4</f>
        <v>0</v>
      </c>
      <c r="F331" s="83"/>
      <c r="G331" s="84">
        <f>Table3[[#This Row],[Incentive Disbursements]]/'1.) CLM Reference'!$B$5</f>
        <v>0</v>
      </c>
      <c r="H331" s="69">
        <v>3777.2579999999998</v>
      </c>
      <c r="I331" s="70">
        <f>Table3[[#This Row],[CLM $ Collected ]]/'1.) CLM Reference'!$B$4</f>
        <v>0</v>
      </c>
      <c r="J331" s="71">
        <v>0</v>
      </c>
      <c r="K331" s="70">
        <f>Table3[[#This Row],[Incentive Disbursements]]/'1.) CLM Reference'!$B$5</f>
        <v>0</v>
      </c>
      <c r="L331" s="69">
        <v>1360.44</v>
      </c>
      <c r="M331" s="85">
        <f>Table3[[#This Row],[CLM $ Collected ]]/'1.) CLM Reference'!$B$4</f>
        <v>0</v>
      </c>
      <c r="N331" s="71">
        <v>0</v>
      </c>
      <c r="O331" s="86">
        <f>Table3[[#This Row],[Incentive Disbursements]]/'1.) CLM Reference'!$B$5</f>
        <v>0</v>
      </c>
    </row>
    <row r="332" spans="1:15" s="33" customFormat="1" ht="15" thickBot="1" x14ac:dyDescent="0.35">
      <c r="A332" s="80" t="s">
        <v>241</v>
      </c>
      <c r="B332" s="81" t="s">
        <v>152</v>
      </c>
      <c r="C332" s="121" t="s">
        <v>76</v>
      </c>
      <c r="D332" s="82"/>
      <c r="E332" s="84">
        <f>Table3[[#This Row],[CLM $ Collected ]]/'1.) CLM Reference'!$B$4</f>
        <v>0</v>
      </c>
      <c r="F332" s="83"/>
      <c r="G332" s="84">
        <f>Table3[[#This Row],[Incentive Disbursements]]/'1.) CLM Reference'!$B$5</f>
        <v>0</v>
      </c>
      <c r="H332" s="69">
        <v>29310.725999999999</v>
      </c>
      <c r="I332" s="70">
        <f>Table3[[#This Row],[CLM $ Collected ]]/'1.) CLM Reference'!$B$4</f>
        <v>0</v>
      </c>
      <c r="J332" s="71">
        <v>12150.23</v>
      </c>
      <c r="K332" s="70">
        <f>Table3[[#This Row],[Incentive Disbursements]]/'1.) CLM Reference'!$B$5</f>
        <v>0</v>
      </c>
      <c r="L332" s="69">
        <v>78916.817999999999</v>
      </c>
      <c r="M332" s="85">
        <f>Table3[[#This Row],[CLM $ Collected ]]/'1.) CLM Reference'!$B$4</f>
        <v>0</v>
      </c>
      <c r="N332" s="71">
        <v>16138</v>
      </c>
      <c r="O332" s="86">
        <f>Table3[[#This Row],[Incentive Disbursements]]/'1.) CLM Reference'!$B$5</f>
        <v>0</v>
      </c>
    </row>
    <row r="333" spans="1:15" s="33" customFormat="1" ht="15" thickBot="1" x14ac:dyDescent="0.35">
      <c r="A333" s="80" t="s">
        <v>242</v>
      </c>
      <c r="B333" s="81" t="s">
        <v>152</v>
      </c>
      <c r="C333" s="121" t="s">
        <v>76</v>
      </c>
      <c r="D333" s="82"/>
      <c r="E333" s="84">
        <f>Table3[[#This Row],[CLM $ Collected ]]/'1.) CLM Reference'!$B$4</f>
        <v>0</v>
      </c>
      <c r="F333" s="83"/>
      <c r="G333" s="84">
        <f>Table3[[#This Row],[Incentive Disbursements]]/'1.) CLM Reference'!$B$5</f>
        <v>0</v>
      </c>
      <c r="H333" s="69">
        <v>5312.8739999999998</v>
      </c>
      <c r="I333" s="70">
        <f>Table3[[#This Row],[CLM $ Collected ]]/'1.) CLM Reference'!$B$4</f>
        <v>0</v>
      </c>
      <c r="J333" s="71">
        <v>224.48</v>
      </c>
      <c r="K333" s="70">
        <f>Table3[[#This Row],[Incentive Disbursements]]/'1.) CLM Reference'!$B$5</f>
        <v>0</v>
      </c>
      <c r="L333" s="69">
        <v>30883.716</v>
      </c>
      <c r="M333" s="85">
        <f>Table3[[#This Row],[CLM $ Collected ]]/'1.) CLM Reference'!$B$4</f>
        <v>0</v>
      </c>
      <c r="N333" s="71">
        <v>16215.24</v>
      </c>
      <c r="O333" s="86">
        <f>Table3[[#This Row],[Incentive Disbursements]]/'1.) CLM Reference'!$B$5</f>
        <v>0</v>
      </c>
    </row>
    <row r="334" spans="1:15" s="33" customFormat="1" ht="15" thickBot="1" x14ac:dyDescent="0.35">
      <c r="A334" s="80" t="s">
        <v>243</v>
      </c>
      <c r="B334" s="81" t="s">
        <v>230</v>
      </c>
      <c r="C334" s="121" t="s">
        <v>60</v>
      </c>
      <c r="D334" s="82"/>
      <c r="E334" s="84">
        <f>Table3[[#This Row],[CLM $ Collected ]]/'1.) CLM Reference'!$B$4</f>
        <v>0</v>
      </c>
      <c r="F334" s="83"/>
      <c r="G334" s="84">
        <f>Table3[[#This Row],[Incentive Disbursements]]/'1.) CLM Reference'!$B$5</f>
        <v>0</v>
      </c>
      <c r="H334" s="69">
        <v>240.25800000000001</v>
      </c>
      <c r="I334" s="70">
        <f>Table3[[#This Row],[CLM $ Collected ]]/'1.) CLM Reference'!$B$4</f>
        <v>0</v>
      </c>
      <c r="J334" s="71">
        <v>0</v>
      </c>
      <c r="K334" s="70">
        <f>Table3[[#This Row],[Incentive Disbursements]]/'1.) CLM Reference'!$B$5</f>
        <v>0</v>
      </c>
      <c r="L334" s="69">
        <v>0</v>
      </c>
      <c r="M334" s="85">
        <f>Table3[[#This Row],[CLM $ Collected ]]/'1.) CLM Reference'!$B$4</f>
        <v>0</v>
      </c>
      <c r="N334" s="71">
        <v>0</v>
      </c>
      <c r="O334" s="86">
        <f>Table3[[#This Row],[Incentive Disbursements]]/'1.) CLM Reference'!$B$5</f>
        <v>0</v>
      </c>
    </row>
    <row r="335" spans="1:15" s="33" customFormat="1" ht="15" thickBot="1" x14ac:dyDescent="0.35">
      <c r="A335" s="80" t="s">
        <v>243</v>
      </c>
      <c r="B335" s="81" t="s">
        <v>194</v>
      </c>
      <c r="C335" s="121" t="s">
        <v>60</v>
      </c>
      <c r="D335" s="82"/>
      <c r="E335" s="84">
        <f>Table3[[#This Row],[CLM $ Collected ]]/'1.) CLM Reference'!$B$4</f>
        <v>0</v>
      </c>
      <c r="F335" s="83"/>
      <c r="G335" s="84">
        <f>Table3[[#This Row],[Incentive Disbursements]]/'1.) CLM Reference'!$B$5</f>
        <v>0</v>
      </c>
      <c r="H335" s="69">
        <v>97427.627999999997</v>
      </c>
      <c r="I335" s="70">
        <f>Table3[[#This Row],[CLM $ Collected ]]/'1.) CLM Reference'!$B$4</f>
        <v>0</v>
      </c>
      <c r="J335" s="71">
        <v>45674.09</v>
      </c>
      <c r="K335" s="70">
        <f>Table3[[#This Row],[Incentive Disbursements]]/'1.) CLM Reference'!$B$5</f>
        <v>0</v>
      </c>
      <c r="L335" s="69">
        <v>57544.248</v>
      </c>
      <c r="M335" s="85">
        <f>Table3[[#This Row],[CLM $ Collected ]]/'1.) CLM Reference'!$B$4</f>
        <v>0</v>
      </c>
      <c r="N335" s="71">
        <v>22969.15</v>
      </c>
      <c r="O335" s="86">
        <f>Table3[[#This Row],[Incentive Disbursements]]/'1.) CLM Reference'!$B$5</f>
        <v>0</v>
      </c>
    </row>
    <row r="336" spans="1:15" s="33" customFormat="1" ht="15" thickBot="1" x14ac:dyDescent="0.35">
      <c r="A336" s="80" t="s">
        <v>262</v>
      </c>
      <c r="B336" s="81" t="s">
        <v>262</v>
      </c>
      <c r="C336" s="121" t="s">
        <v>60</v>
      </c>
      <c r="D336" s="82"/>
      <c r="E336" s="84">
        <f>Table3[[#This Row],[CLM $ Collected ]]/'1.) CLM Reference'!$B$4</f>
        <v>0</v>
      </c>
      <c r="F336" s="83"/>
      <c r="G336" s="84">
        <f>Table3[[#This Row],[Incentive Disbursements]]/'1.) CLM Reference'!$B$5</f>
        <v>0</v>
      </c>
      <c r="H336" s="69">
        <v>0</v>
      </c>
      <c r="I336" s="70">
        <f>Table3[[#This Row],[CLM $ Collected ]]/'1.) CLM Reference'!$B$4</f>
        <v>0</v>
      </c>
      <c r="J336" s="71">
        <v>1055349.5799</v>
      </c>
      <c r="K336" s="70">
        <f>Table3[[#This Row],[Incentive Disbursements]]/'1.) CLM Reference'!$B$5</f>
        <v>0</v>
      </c>
      <c r="L336" s="69">
        <v>0</v>
      </c>
      <c r="M336" s="85">
        <f>Table3[[#This Row],[CLM $ Collected ]]/'1.) CLM Reference'!$B$4</f>
        <v>0</v>
      </c>
      <c r="N336" s="71">
        <v>0</v>
      </c>
      <c r="O336" s="86">
        <f>Table3[[#This Row],[Incentive Disbursements]]/'1.) CLM Reference'!$B$5</f>
        <v>0</v>
      </c>
    </row>
    <row r="337" spans="1:15" s="33" customFormat="1" ht="15" thickBot="1" x14ac:dyDescent="0.35">
      <c r="A337" s="75" t="s">
        <v>244</v>
      </c>
      <c r="B337" s="75" t="s">
        <v>147</v>
      </c>
      <c r="C337" s="123" t="s">
        <v>60</v>
      </c>
      <c r="D337" s="13">
        <f>Table3[[#This Row],[Residential CLM $ Collected]]+Table3[[#This Row],[Column1]]</f>
        <v>2999.8620000000001</v>
      </c>
      <c r="E337" s="32">
        <f>Table3[[#This Row],[CLM $ Collected ]]/'1.) CLM Reference'!$B$4</f>
        <v>9.5144183536515612E-5</v>
      </c>
      <c r="F337" s="10">
        <f>Table3[[#This Row],[Residential Incentive Disbursements]]+Table3[[#This Row],[C&amp;I Incentive Disbursements]]</f>
        <v>518.72</v>
      </c>
      <c r="G337" s="15">
        <f>Table3[[#This Row],[Incentive Disbursements]]/'1.) CLM Reference'!$B$5</f>
        <v>1.9657673992080857E-5</v>
      </c>
      <c r="H337" s="34">
        <v>1733.604</v>
      </c>
      <c r="I337" s="35">
        <f>Table3[[#This Row],[CLM $ Collected ]]/'1.) CLM Reference'!$B$4</f>
        <v>9.5144183536515612E-5</v>
      </c>
      <c r="J337" s="36">
        <v>518.72</v>
      </c>
      <c r="K337" s="35">
        <f>Table3[[#This Row],[Incentive Disbursements]]/'1.) CLM Reference'!$B$5</f>
        <v>1.9657673992080857E-5</v>
      </c>
      <c r="L337" s="34">
        <v>1266.258</v>
      </c>
      <c r="M337" s="55">
        <f>Table3[[#This Row],[CLM $ Collected ]]/'1.) CLM Reference'!$B$4</f>
        <v>9.5144183536515612E-5</v>
      </c>
      <c r="N337" s="36">
        <v>0</v>
      </c>
      <c r="O337" s="37">
        <f>Table3[[#This Row],[Incentive Disbursements]]/'1.) CLM Reference'!$B$5</f>
        <v>1.9657673992080857E-5</v>
      </c>
    </row>
    <row r="338" spans="1:15" s="33" customFormat="1" ht="15" thickBot="1" x14ac:dyDescent="0.35">
      <c r="A338" s="75" t="s">
        <v>244</v>
      </c>
      <c r="B338" s="75" t="s">
        <v>73</v>
      </c>
      <c r="C338" s="123" t="s">
        <v>60</v>
      </c>
      <c r="D338" s="13">
        <f>Table3[[#This Row],[Residential CLM $ Collected]]+Table3[[#This Row],[Column1]]</f>
        <v>38783.657999999996</v>
      </c>
      <c r="E338" s="32">
        <f>Table3[[#This Row],[CLM $ Collected ]]/'1.) CLM Reference'!$B$4</f>
        <v>1.230069741531261E-3</v>
      </c>
      <c r="F338" s="10">
        <f>Table3[[#This Row],[Residential Incentive Disbursements]]+Table3[[#This Row],[C&amp;I Incentive Disbursements]]</f>
        <v>33691.42</v>
      </c>
      <c r="G338" s="15">
        <f>Table3[[#This Row],[Incentive Disbursements]]/'1.) CLM Reference'!$B$5</f>
        <v>1.2767869962412724E-3</v>
      </c>
      <c r="H338" s="34">
        <v>21074.885999999999</v>
      </c>
      <c r="I338" s="35">
        <f>Table3[[#This Row],[CLM $ Collected ]]/'1.) CLM Reference'!$B$4</f>
        <v>1.230069741531261E-3</v>
      </c>
      <c r="J338" s="36">
        <v>4648.42</v>
      </c>
      <c r="K338" s="35">
        <f>Table3[[#This Row],[Incentive Disbursements]]/'1.) CLM Reference'!$B$5</f>
        <v>1.2767869962412724E-3</v>
      </c>
      <c r="L338" s="34">
        <v>17708.772000000001</v>
      </c>
      <c r="M338" s="55">
        <f>Table3[[#This Row],[CLM $ Collected ]]/'1.) CLM Reference'!$B$4</f>
        <v>1.230069741531261E-3</v>
      </c>
      <c r="N338" s="36">
        <v>29043</v>
      </c>
      <c r="O338" s="37">
        <f>Table3[[#This Row],[Incentive Disbursements]]/'1.) CLM Reference'!$B$5</f>
        <v>1.2767869962412724E-3</v>
      </c>
    </row>
    <row r="339" spans="1:15" s="33" customFormat="1" ht="15" thickBot="1" x14ac:dyDescent="0.35">
      <c r="A339" s="75" t="s">
        <v>244</v>
      </c>
      <c r="B339" s="75" t="s">
        <v>144</v>
      </c>
      <c r="C339" s="123" t="s">
        <v>60</v>
      </c>
      <c r="D339" s="13">
        <f>Table3[[#This Row],[Residential CLM $ Collected]]+Table3[[#This Row],[Column1]]</f>
        <v>4450.0439999999999</v>
      </c>
      <c r="E339" s="32">
        <f>Table3[[#This Row],[CLM $ Collected ]]/'1.) CLM Reference'!$B$4</f>
        <v>1.4113842672815283E-4</v>
      </c>
      <c r="F339" s="10">
        <f>Table3[[#This Row],[Residential Incentive Disbursements]]+Table3[[#This Row],[C&amp;I Incentive Disbursements]]</f>
        <v>0</v>
      </c>
      <c r="G339" s="15">
        <f>Table3[[#This Row],[Incentive Disbursements]]/'1.) CLM Reference'!$B$5</f>
        <v>0</v>
      </c>
      <c r="H339" s="34">
        <v>1931.3820000000001</v>
      </c>
      <c r="I339" s="35">
        <f>Table3[[#This Row],[CLM $ Collected ]]/'1.) CLM Reference'!$B$4</f>
        <v>1.4113842672815283E-4</v>
      </c>
      <c r="J339" s="36">
        <v>0</v>
      </c>
      <c r="K339" s="35">
        <f>Table3[[#This Row],[Incentive Disbursements]]/'1.) CLM Reference'!$B$5</f>
        <v>0</v>
      </c>
      <c r="L339" s="34">
        <v>2518.6619999999998</v>
      </c>
      <c r="M339" s="55">
        <f>Table3[[#This Row],[CLM $ Collected ]]/'1.) CLM Reference'!$B$4</f>
        <v>1.4113842672815283E-4</v>
      </c>
      <c r="N339" s="36">
        <v>0</v>
      </c>
      <c r="O339" s="37">
        <f>Table3[[#This Row],[Incentive Disbursements]]/'1.) CLM Reference'!$B$5</f>
        <v>0</v>
      </c>
    </row>
    <row r="340" spans="1:15" s="33" customFormat="1" ht="15" thickBot="1" x14ac:dyDescent="0.35">
      <c r="A340" s="75" t="s">
        <v>244</v>
      </c>
      <c r="B340" s="75" t="s">
        <v>230</v>
      </c>
      <c r="C340" s="123" t="s">
        <v>60</v>
      </c>
      <c r="D340" s="13">
        <f>Table3[[#This Row],[Residential CLM $ Collected]]+Table3[[#This Row],[Column1]]</f>
        <v>12709.812</v>
      </c>
      <c r="E340" s="32">
        <f>Table3[[#This Row],[CLM $ Collected ]]/'1.) CLM Reference'!$B$4</f>
        <v>4.0310677145902326E-4</v>
      </c>
      <c r="F340" s="10">
        <f>Table3[[#This Row],[Residential Incentive Disbursements]]+Table3[[#This Row],[C&amp;I Incentive Disbursements]]</f>
        <v>4670</v>
      </c>
      <c r="G340" s="15">
        <f>Table3[[#This Row],[Incentive Disbursements]]/'1.) CLM Reference'!$B$5</f>
        <v>1.7697666861315857E-4</v>
      </c>
      <c r="H340" s="34">
        <v>2283.4740000000002</v>
      </c>
      <c r="I340" s="35">
        <f>Table3[[#This Row],[CLM $ Collected ]]/'1.) CLM Reference'!$B$4</f>
        <v>4.0310677145902326E-4</v>
      </c>
      <c r="J340" s="36">
        <v>0</v>
      </c>
      <c r="K340" s="35">
        <f>Table3[[#This Row],[Incentive Disbursements]]/'1.) CLM Reference'!$B$5</f>
        <v>1.7697666861315857E-4</v>
      </c>
      <c r="L340" s="34">
        <v>10426.338</v>
      </c>
      <c r="M340" s="55">
        <f>Table3[[#This Row],[CLM $ Collected ]]/'1.) CLM Reference'!$B$4</f>
        <v>4.0310677145902326E-4</v>
      </c>
      <c r="N340" s="36">
        <v>4670</v>
      </c>
      <c r="O340" s="37">
        <f>Table3[[#This Row],[Incentive Disbursements]]/'1.) CLM Reference'!$B$5</f>
        <v>1.7697666861315857E-4</v>
      </c>
    </row>
    <row r="341" spans="1:15" s="33" customFormat="1" ht="15" thickBot="1" x14ac:dyDescent="0.35">
      <c r="A341" s="75" t="s">
        <v>244</v>
      </c>
      <c r="B341" s="75" t="s">
        <v>132</v>
      </c>
      <c r="C341" s="123" t="s">
        <v>60</v>
      </c>
      <c r="D341" s="13">
        <f>Table3[[#This Row],[Residential CLM $ Collected]]+Table3[[#This Row],[Column1]]</f>
        <v>2414.3760000000002</v>
      </c>
      <c r="E341" s="32">
        <f>Table3[[#This Row],[CLM $ Collected ]]/'1.) CLM Reference'!$B$4</f>
        <v>7.6574800197528562E-5</v>
      </c>
      <c r="F341" s="10">
        <f>Table3[[#This Row],[Residential Incentive Disbursements]]+Table3[[#This Row],[C&amp;I Incentive Disbursements]]</f>
        <v>6480</v>
      </c>
      <c r="G341" s="15">
        <f>Table3[[#This Row],[Incentive Disbursements]]/'1.) CLM Reference'!$B$5</f>
        <v>2.4556933888935062E-4</v>
      </c>
      <c r="H341" s="34">
        <v>2188.038</v>
      </c>
      <c r="I341" s="35">
        <f>Table3[[#This Row],[CLM $ Collected ]]/'1.) CLM Reference'!$B$4</f>
        <v>7.6574800197528562E-5</v>
      </c>
      <c r="J341" s="36">
        <v>0</v>
      </c>
      <c r="K341" s="35">
        <f>Table3[[#This Row],[Incentive Disbursements]]/'1.) CLM Reference'!$B$5</f>
        <v>2.4556933888935062E-4</v>
      </c>
      <c r="L341" s="34">
        <v>226.33799999999999</v>
      </c>
      <c r="M341" s="55">
        <f>Table3[[#This Row],[CLM $ Collected ]]/'1.) CLM Reference'!$B$4</f>
        <v>7.6574800197528562E-5</v>
      </c>
      <c r="N341" s="36">
        <v>6480</v>
      </c>
      <c r="O341" s="37">
        <f>Table3[[#This Row],[Incentive Disbursements]]/'1.) CLM Reference'!$B$5</f>
        <v>2.4556933888935062E-4</v>
      </c>
    </row>
    <row r="342" spans="1:15" s="33" customFormat="1" ht="15" thickBot="1" x14ac:dyDescent="0.35">
      <c r="A342" s="75" t="s">
        <v>244</v>
      </c>
      <c r="B342" s="75" t="s">
        <v>59</v>
      </c>
      <c r="C342" s="123" t="s">
        <v>60</v>
      </c>
      <c r="D342" s="13">
        <f>Table3[[#This Row],[Residential CLM $ Collected]]+Table3[[#This Row],[Column1]]</f>
        <v>2527.5540000000001</v>
      </c>
      <c r="E342" s="32">
        <f>Table3[[#This Row],[CLM $ Collected ]]/'1.) CLM Reference'!$B$4</f>
        <v>8.0164374786058213E-5</v>
      </c>
      <c r="F342" s="10">
        <f>Table3[[#This Row],[Residential Incentive Disbursements]]+Table3[[#This Row],[C&amp;I Incentive Disbursements]]</f>
        <v>33917.759999999995</v>
      </c>
      <c r="G342" s="15">
        <f>Table3[[#This Row],[Incentive Disbursements]]/'1.) CLM Reference'!$B$5</f>
        <v>1.2853644907110586E-3</v>
      </c>
      <c r="H342" s="34">
        <v>2417.19</v>
      </c>
      <c r="I342" s="35">
        <f>Table3[[#This Row],[CLM $ Collected ]]/'1.) CLM Reference'!$B$4</f>
        <v>8.0164374786058213E-5</v>
      </c>
      <c r="J342" s="36">
        <v>26207.759999999998</v>
      </c>
      <c r="K342" s="35">
        <f>Table3[[#This Row],[Incentive Disbursements]]/'1.) CLM Reference'!$B$5</f>
        <v>1.2853644907110586E-3</v>
      </c>
      <c r="L342" s="34">
        <v>110.364</v>
      </c>
      <c r="M342" s="55">
        <f>Table3[[#This Row],[CLM $ Collected ]]/'1.) CLM Reference'!$B$4</f>
        <v>8.0164374786058213E-5</v>
      </c>
      <c r="N342" s="36">
        <v>7710</v>
      </c>
      <c r="O342" s="37">
        <f>Table3[[#This Row],[Incentive Disbursements]]/'1.) CLM Reference'!$B$5</f>
        <v>1.2853644907110586E-3</v>
      </c>
    </row>
    <row r="343" spans="1:15" s="33" customFormat="1" ht="15" thickBot="1" x14ac:dyDescent="0.35">
      <c r="A343" s="75" t="s">
        <v>244</v>
      </c>
      <c r="B343" s="75" t="s">
        <v>213</v>
      </c>
      <c r="C343" s="123" t="s">
        <v>60</v>
      </c>
      <c r="D343" s="13">
        <f>Table3[[#This Row],[Residential CLM $ Collected]]+Table3[[#This Row],[Column1]]</f>
        <v>10290.209999999999</v>
      </c>
      <c r="E343" s="32">
        <f>Table3[[#This Row],[CLM $ Collected ]]/'1.) CLM Reference'!$B$4</f>
        <v>3.2636622246932966E-4</v>
      </c>
      <c r="F343" s="10">
        <f>Table3[[#This Row],[Residential Incentive Disbursements]]+Table3[[#This Row],[C&amp;I Incentive Disbursements]]</f>
        <v>7656.02</v>
      </c>
      <c r="G343" s="15">
        <f>Table3[[#This Row],[Incentive Disbursements]]/'1.) CLM Reference'!$B$5</f>
        <v>2.9013638424747626E-4</v>
      </c>
      <c r="H343" s="34">
        <v>4580.5619999999999</v>
      </c>
      <c r="I343" s="35">
        <f>Table3[[#This Row],[CLM $ Collected ]]/'1.) CLM Reference'!$B$4</f>
        <v>3.2636622246932966E-4</v>
      </c>
      <c r="J343" s="36">
        <v>465.02</v>
      </c>
      <c r="K343" s="35">
        <f>Table3[[#This Row],[Incentive Disbursements]]/'1.) CLM Reference'!$B$5</f>
        <v>2.9013638424747626E-4</v>
      </c>
      <c r="L343" s="34">
        <v>5709.6480000000001</v>
      </c>
      <c r="M343" s="55">
        <f>Table3[[#This Row],[CLM $ Collected ]]/'1.) CLM Reference'!$B$4</f>
        <v>3.2636622246932966E-4</v>
      </c>
      <c r="N343" s="36">
        <v>7191</v>
      </c>
      <c r="O343" s="37">
        <f>Table3[[#This Row],[Incentive Disbursements]]/'1.) CLM Reference'!$B$5</f>
        <v>2.9013638424747626E-4</v>
      </c>
    </row>
    <row r="344" spans="1:15" s="33" customFormat="1" ht="15" thickBot="1" x14ac:dyDescent="0.35">
      <c r="A344" s="75" t="s">
        <v>244</v>
      </c>
      <c r="B344" s="75" t="s">
        <v>182</v>
      </c>
      <c r="C344" s="123" t="s">
        <v>60</v>
      </c>
      <c r="D344" s="13">
        <f>Table3[[#This Row],[Residential CLM $ Collected]]+Table3[[#This Row],[Column1]]</f>
        <v>20050.067999999999</v>
      </c>
      <c r="E344" s="32">
        <f>Table3[[#This Row],[CLM $ Collected ]]/'1.) CLM Reference'!$B$4</f>
        <v>6.3591170184215749E-4</v>
      </c>
      <c r="F344" s="10">
        <f>Table3[[#This Row],[Residential Incentive Disbursements]]+Table3[[#This Row],[C&amp;I Incentive Disbursements]]</f>
        <v>73449.87</v>
      </c>
      <c r="G344" s="15">
        <f>Table3[[#This Row],[Incentive Disbursements]]/'1.) CLM Reference'!$B$5</f>
        <v>2.7834932125630784E-3</v>
      </c>
      <c r="H344" s="34">
        <v>8008.7759999999998</v>
      </c>
      <c r="I344" s="35">
        <f>Table3[[#This Row],[CLM $ Collected ]]/'1.) CLM Reference'!$B$4</f>
        <v>6.3591170184215749E-4</v>
      </c>
      <c r="J344" s="36">
        <v>1063.8399999999999</v>
      </c>
      <c r="K344" s="35">
        <f>Table3[[#This Row],[Incentive Disbursements]]/'1.) CLM Reference'!$B$5</f>
        <v>2.7834932125630784E-3</v>
      </c>
      <c r="L344" s="34">
        <v>12041.291999999999</v>
      </c>
      <c r="M344" s="55">
        <f>Table3[[#This Row],[CLM $ Collected ]]/'1.) CLM Reference'!$B$4</f>
        <v>6.3591170184215749E-4</v>
      </c>
      <c r="N344" s="36">
        <v>72386.03</v>
      </c>
      <c r="O344" s="37">
        <f>Table3[[#This Row],[Incentive Disbursements]]/'1.) CLM Reference'!$B$5</f>
        <v>2.7834932125630784E-3</v>
      </c>
    </row>
    <row r="345" spans="1:15" s="33" customFormat="1" ht="15" thickBot="1" x14ac:dyDescent="0.35">
      <c r="A345" s="75" t="s">
        <v>244</v>
      </c>
      <c r="B345" s="75" t="s">
        <v>152</v>
      </c>
      <c r="C345" s="123" t="s">
        <v>60</v>
      </c>
      <c r="D345" s="13">
        <f>Table3[[#This Row],[Residential CLM $ Collected]]+Table3[[#This Row],[Column1]]</f>
        <v>54522.198000000004</v>
      </c>
      <c r="E345" s="32">
        <f>Table3[[#This Row],[CLM $ Collected ]]/'1.) CLM Reference'!$B$4</f>
        <v>1.7292362159746829E-3</v>
      </c>
      <c r="F345" s="10">
        <f>Table3[[#This Row],[Residential Incentive Disbursements]]+Table3[[#This Row],[C&amp;I Incentive Disbursements]]</f>
        <v>175133.1</v>
      </c>
      <c r="G345" s="15">
        <f>Table3[[#This Row],[Incentive Disbursements]]/'1.) CLM Reference'!$B$5</f>
        <v>6.6369320346670573E-3</v>
      </c>
      <c r="H345" s="34">
        <v>25419.732</v>
      </c>
      <c r="I345" s="35">
        <f>Table3[[#This Row],[CLM $ Collected ]]/'1.) CLM Reference'!$B$4</f>
        <v>1.7292362159746829E-3</v>
      </c>
      <c r="J345" s="36">
        <v>126039.1</v>
      </c>
      <c r="K345" s="35">
        <f>Table3[[#This Row],[Incentive Disbursements]]/'1.) CLM Reference'!$B$5</f>
        <v>6.6369320346670573E-3</v>
      </c>
      <c r="L345" s="34">
        <v>29102.466</v>
      </c>
      <c r="M345" s="55">
        <f>Table3[[#This Row],[CLM $ Collected ]]/'1.) CLM Reference'!$B$4</f>
        <v>1.7292362159746829E-3</v>
      </c>
      <c r="N345" s="36">
        <v>49094</v>
      </c>
      <c r="O345" s="37">
        <f>Table3[[#This Row],[Incentive Disbursements]]/'1.) CLM Reference'!$B$5</f>
        <v>6.6369320346670573E-3</v>
      </c>
    </row>
    <row r="346" spans="1:15" s="33" customFormat="1" ht="15" thickBot="1" x14ac:dyDescent="0.35">
      <c r="A346" s="75" t="s">
        <v>244</v>
      </c>
      <c r="B346" s="75" t="s">
        <v>239</v>
      </c>
      <c r="C346" s="123" t="s">
        <v>60</v>
      </c>
      <c r="D346" s="13">
        <f>Table3[[#This Row],[Residential CLM $ Collected]]+Table3[[#This Row],[Column1]]</f>
        <v>2056.902</v>
      </c>
      <c r="E346" s="32">
        <f>Table3[[#This Row],[CLM $ Collected ]]/'1.) CLM Reference'!$B$4</f>
        <v>6.523708804092523E-5</v>
      </c>
      <c r="F346" s="10">
        <f>Table3[[#This Row],[Residential Incentive Disbursements]]+Table3[[#This Row],[C&amp;I Incentive Disbursements]]</f>
        <v>2463.9700000000003</v>
      </c>
      <c r="G346" s="15">
        <f>Table3[[#This Row],[Incentive Disbursements]]/'1.) CLM Reference'!$B$5</f>
        <v>9.3375846287529834E-5</v>
      </c>
      <c r="H346" s="34">
        <v>1571.0519999999999</v>
      </c>
      <c r="I346" s="35">
        <f>Table3[[#This Row],[CLM $ Collected ]]/'1.) CLM Reference'!$B$4</f>
        <v>6.523708804092523E-5</v>
      </c>
      <c r="J346" s="36">
        <v>1867.97</v>
      </c>
      <c r="K346" s="35">
        <f>Table3[[#This Row],[Incentive Disbursements]]/'1.) CLM Reference'!$B$5</f>
        <v>9.3375846287529834E-5</v>
      </c>
      <c r="L346" s="34">
        <v>485.85</v>
      </c>
      <c r="M346" s="55">
        <f>Table3[[#This Row],[CLM $ Collected ]]/'1.) CLM Reference'!$B$4</f>
        <v>6.523708804092523E-5</v>
      </c>
      <c r="N346" s="36">
        <v>596</v>
      </c>
      <c r="O346" s="37">
        <f>Table3[[#This Row],[Incentive Disbursements]]/'1.) CLM Reference'!$B$5</f>
        <v>9.3375846287529834E-5</v>
      </c>
    </row>
    <row r="347" spans="1:15" s="33" customFormat="1" ht="15" thickBot="1" x14ac:dyDescent="0.35">
      <c r="A347" s="75" t="s">
        <v>244</v>
      </c>
      <c r="B347" s="75" t="s">
        <v>197</v>
      </c>
      <c r="C347" s="123" t="s">
        <v>60</v>
      </c>
      <c r="D347" s="13">
        <f>Table3[[#This Row],[Residential CLM $ Collected]]+Table3[[#This Row],[Column1]]</f>
        <v>15533.951999999999</v>
      </c>
      <c r="E347" s="32">
        <f>Table3[[#This Row],[CLM $ Collected ]]/'1.) CLM Reference'!$B$4</f>
        <v>4.926777232204093E-4</v>
      </c>
      <c r="F347" s="10">
        <f>Table3[[#This Row],[Residential Incentive Disbursements]]+Table3[[#This Row],[C&amp;I Incentive Disbursements]]</f>
        <v>35048</v>
      </c>
      <c r="G347" s="15">
        <f>Table3[[#This Row],[Incentive Disbursements]]/'1.) CLM Reference'!$B$5</f>
        <v>1.3281966341657347E-3</v>
      </c>
      <c r="H347" s="34">
        <v>3596.97</v>
      </c>
      <c r="I347" s="35">
        <f>Table3[[#This Row],[CLM $ Collected ]]/'1.) CLM Reference'!$B$4</f>
        <v>4.926777232204093E-4</v>
      </c>
      <c r="J347" s="36">
        <v>25125</v>
      </c>
      <c r="K347" s="35">
        <f>Table3[[#This Row],[Incentive Disbursements]]/'1.) CLM Reference'!$B$5</f>
        <v>1.3281966341657347E-3</v>
      </c>
      <c r="L347" s="34">
        <v>11936.982</v>
      </c>
      <c r="M347" s="55">
        <f>Table3[[#This Row],[CLM $ Collected ]]/'1.) CLM Reference'!$B$4</f>
        <v>4.926777232204093E-4</v>
      </c>
      <c r="N347" s="36">
        <v>9923</v>
      </c>
      <c r="O347" s="37">
        <f>Table3[[#This Row],[Incentive Disbursements]]/'1.) CLM Reference'!$B$5</f>
        <v>1.3281966341657347E-3</v>
      </c>
    </row>
    <row r="348" spans="1:15" s="33" customFormat="1" ht="15" thickBot="1" x14ac:dyDescent="0.35">
      <c r="A348" s="75" t="s">
        <v>244</v>
      </c>
      <c r="B348" s="75" t="s">
        <v>205</v>
      </c>
      <c r="C348" s="123" t="s">
        <v>60</v>
      </c>
      <c r="D348" s="13">
        <f>Table3[[#This Row],[Residential CLM $ Collected]]+Table3[[#This Row],[Column1]]</f>
        <v>6462.1679999999997</v>
      </c>
      <c r="E348" s="32">
        <f>Table3[[#This Row],[CLM $ Collected ]]/'1.) CLM Reference'!$B$4</f>
        <v>2.0495532735699106E-4</v>
      </c>
      <c r="F348" s="10">
        <f>Table3[[#This Row],[Residential Incentive Disbursements]]+Table3[[#This Row],[C&amp;I Incentive Disbursements]]</f>
        <v>1468940.14</v>
      </c>
      <c r="G348" s="15">
        <f>Table3[[#This Row],[Incentive Disbursements]]/'1.) CLM Reference'!$B$5</f>
        <v>5.566769429750465E-2</v>
      </c>
      <c r="H348" s="34">
        <v>2709.1260000000002</v>
      </c>
      <c r="I348" s="35">
        <f>Table3[[#This Row],[CLM $ Collected ]]/'1.) CLM Reference'!$B$4</f>
        <v>2.0495532735699106E-4</v>
      </c>
      <c r="J348" s="36">
        <v>1459054.14</v>
      </c>
      <c r="K348" s="35">
        <f>Table3[[#This Row],[Incentive Disbursements]]/'1.) CLM Reference'!$B$5</f>
        <v>5.566769429750465E-2</v>
      </c>
      <c r="L348" s="34">
        <v>3753.0419999999999</v>
      </c>
      <c r="M348" s="55">
        <f>Table3[[#This Row],[CLM $ Collected ]]/'1.) CLM Reference'!$B$4</f>
        <v>2.0495532735699106E-4</v>
      </c>
      <c r="N348" s="36">
        <v>9886</v>
      </c>
      <c r="O348" s="37">
        <f>Table3[[#This Row],[Incentive Disbursements]]/'1.) CLM Reference'!$B$5</f>
        <v>5.566769429750465E-2</v>
      </c>
    </row>
    <row r="349" spans="1:15" s="33" customFormat="1" ht="15" thickBot="1" x14ac:dyDescent="0.35">
      <c r="A349" s="75" t="s">
        <v>244</v>
      </c>
      <c r="B349" s="75" t="s">
        <v>135</v>
      </c>
      <c r="C349" s="123" t="s">
        <v>60</v>
      </c>
      <c r="D349" s="13">
        <f>Table3[[#This Row],[Residential CLM $ Collected]]+Table3[[#This Row],[Column1]]</f>
        <v>14236.284</v>
      </c>
      <c r="E349" s="32">
        <f>Table3[[#This Row],[CLM $ Collected ]]/'1.) CLM Reference'!$B$4</f>
        <v>4.5152064254087707E-4</v>
      </c>
      <c r="F349" s="10">
        <f>Table3[[#This Row],[Residential Incentive Disbursements]]+Table3[[#This Row],[C&amp;I Incentive Disbursements]]</f>
        <v>24104.989999999998</v>
      </c>
      <c r="G349" s="15">
        <f>Table3[[#This Row],[Incentive Disbursements]]/'1.) CLM Reference'!$B$5</f>
        <v>9.1349482380160608E-4</v>
      </c>
      <c r="H349" s="34">
        <v>8671.6080000000002</v>
      </c>
      <c r="I349" s="35">
        <f>Table3[[#This Row],[CLM $ Collected ]]/'1.) CLM Reference'!$B$4</f>
        <v>4.5152064254087707E-4</v>
      </c>
      <c r="J349" s="36">
        <v>9294.99</v>
      </c>
      <c r="K349" s="35">
        <f>Table3[[#This Row],[Incentive Disbursements]]/'1.) CLM Reference'!$B$5</f>
        <v>9.1349482380160608E-4</v>
      </c>
      <c r="L349" s="34">
        <v>5564.6760000000004</v>
      </c>
      <c r="M349" s="55">
        <f>Table3[[#This Row],[CLM $ Collected ]]/'1.) CLM Reference'!$B$4</f>
        <v>4.5152064254087707E-4</v>
      </c>
      <c r="N349" s="36">
        <v>14810</v>
      </c>
      <c r="O349" s="37">
        <f>Table3[[#This Row],[Incentive Disbursements]]/'1.) CLM Reference'!$B$5</f>
        <v>9.1349482380160608E-4</v>
      </c>
    </row>
    <row r="350" spans="1:15" s="33" customFormat="1" ht="15" thickBot="1" x14ac:dyDescent="0.35">
      <c r="A350" s="75" t="s">
        <v>244</v>
      </c>
      <c r="B350" s="75" t="s">
        <v>112</v>
      </c>
      <c r="C350" s="123" t="s">
        <v>60</v>
      </c>
      <c r="D350" s="13">
        <f>Table3[[#This Row],[Residential CLM $ Collected]]+Table3[[#This Row],[Column1]]</f>
        <v>20373.881999999998</v>
      </c>
      <c r="E350" s="32">
        <f>Table3[[#This Row],[CLM $ Collected ]]/'1.) CLM Reference'!$B$4</f>
        <v>6.4618184715140611E-4</v>
      </c>
      <c r="F350" s="10">
        <f>Table3[[#This Row],[Residential Incentive Disbursements]]+Table3[[#This Row],[C&amp;I Incentive Disbursements]]</f>
        <v>22582.57</v>
      </c>
      <c r="G350" s="15">
        <f>Table3[[#This Row],[Incentive Disbursements]]/'1.) CLM Reference'!$B$5</f>
        <v>8.5580042983371646E-4</v>
      </c>
      <c r="H350" s="34">
        <v>4274.6880000000001</v>
      </c>
      <c r="I350" s="35">
        <f>Table3[[#This Row],[CLM $ Collected ]]/'1.) CLM Reference'!$B$4</f>
        <v>6.4618184715140611E-4</v>
      </c>
      <c r="J350" s="36">
        <v>5304.57</v>
      </c>
      <c r="K350" s="35">
        <f>Table3[[#This Row],[Incentive Disbursements]]/'1.) CLM Reference'!$B$5</f>
        <v>8.5580042983371646E-4</v>
      </c>
      <c r="L350" s="34">
        <v>16099.194</v>
      </c>
      <c r="M350" s="55">
        <f>Table3[[#This Row],[CLM $ Collected ]]/'1.) CLM Reference'!$B$4</f>
        <v>6.4618184715140611E-4</v>
      </c>
      <c r="N350" s="36">
        <v>17278</v>
      </c>
      <c r="O350" s="37">
        <f>Table3[[#This Row],[Incentive Disbursements]]/'1.) CLM Reference'!$B$5</f>
        <v>8.5580042983371646E-4</v>
      </c>
    </row>
    <row r="351" spans="1:15" s="33" customFormat="1" ht="15" thickBot="1" x14ac:dyDescent="0.35">
      <c r="A351" s="75" t="s">
        <v>244</v>
      </c>
      <c r="B351" s="75" t="s">
        <v>124</v>
      </c>
      <c r="C351" s="123" t="s">
        <v>60</v>
      </c>
      <c r="D351" s="13">
        <f>Table3[[#This Row],[Residential CLM $ Collected]]+Table3[[#This Row],[Column1]]</f>
        <v>12318.521999999999</v>
      </c>
      <c r="E351" s="32">
        <f>Table3[[#This Row],[CLM $ Collected ]]/'1.) CLM Reference'!$B$4</f>
        <v>3.9069654472992599E-4</v>
      </c>
      <c r="F351" s="10">
        <f>Table3[[#This Row],[Residential Incentive Disbursements]]+Table3[[#This Row],[C&amp;I Incentive Disbursements]]</f>
        <v>12183.23</v>
      </c>
      <c r="G351" s="15">
        <f>Table3[[#This Row],[Incentive Disbursements]]/'1.) CLM Reference'!$B$5</f>
        <v>4.6170181120939861E-4</v>
      </c>
      <c r="H351" s="34">
        <v>3702.1680000000001</v>
      </c>
      <c r="I351" s="35">
        <f>Table3[[#This Row],[CLM $ Collected ]]/'1.) CLM Reference'!$B$4</f>
        <v>3.9069654472992599E-4</v>
      </c>
      <c r="J351" s="36">
        <v>133.22999999999999</v>
      </c>
      <c r="K351" s="35">
        <f>Table3[[#This Row],[Incentive Disbursements]]/'1.) CLM Reference'!$B$5</f>
        <v>4.6170181120939861E-4</v>
      </c>
      <c r="L351" s="34">
        <v>8616.3539999999994</v>
      </c>
      <c r="M351" s="55">
        <f>Table3[[#This Row],[CLM $ Collected ]]/'1.) CLM Reference'!$B$4</f>
        <v>3.9069654472992599E-4</v>
      </c>
      <c r="N351" s="36">
        <v>12050</v>
      </c>
      <c r="O351" s="37">
        <f>Table3[[#This Row],[Incentive Disbursements]]/'1.) CLM Reference'!$B$5</f>
        <v>4.6170181120939861E-4</v>
      </c>
    </row>
    <row r="352" spans="1:15" s="33" customFormat="1" ht="15" thickBot="1" x14ac:dyDescent="0.35">
      <c r="A352" s="75" t="s">
        <v>244</v>
      </c>
      <c r="B352" s="75" t="s">
        <v>244</v>
      </c>
      <c r="C352" s="123" t="s">
        <v>60</v>
      </c>
      <c r="D352" s="13">
        <f>Table3[[#This Row],[Residential CLM $ Collected]]+Table3[[#This Row],[Column1]]</f>
        <v>0</v>
      </c>
      <c r="E352" s="32">
        <f>Table3[[#This Row],[CLM $ Collected ]]/'1.) CLM Reference'!$B$4</f>
        <v>0</v>
      </c>
      <c r="F352" s="10">
        <f>Table3[[#This Row],[Residential Incentive Disbursements]]+Table3[[#This Row],[C&amp;I Incentive Disbursements]]</f>
        <v>1366649.5</v>
      </c>
      <c r="G352" s="15">
        <f>Table3[[#This Row],[Incentive Disbursements]]/'1.) CLM Reference'!$B$5</f>
        <v>5.179123676056506E-2</v>
      </c>
      <c r="H352" s="34">
        <v>0</v>
      </c>
      <c r="I352" s="35">
        <f>Table3[[#This Row],[CLM $ Collected ]]/'1.) CLM Reference'!$B$4</f>
        <v>0</v>
      </c>
      <c r="J352" s="36">
        <v>737462.5</v>
      </c>
      <c r="K352" s="35">
        <f>Table3[[#This Row],[Incentive Disbursements]]/'1.) CLM Reference'!$B$5</f>
        <v>5.179123676056506E-2</v>
      </c>
      <c r="L352" s="34">
        <v>0</v>
      </c>
      <c r="M352" s="55">
        <f>Table3[[#This Row],[CLM $ Collected ]]/'1.) CLM Reference'!$B$4</f>
        <v>0</v>
      </c>
      <c r="N352" s="36">
        <v>629187</v>
      </c>
      <c r="O352" s="37">
        <f>Table3[[#This Row],[Incentive Disbursements]]/'1.) CLM Reference'!$B$5</f>
        <v>5.179123676056506E-2</v>
      </c>
    </row>
    <row r="353" spans="1:15" s="33" customFormat="1" ht="15" thickBot="1" x14ac:dyDescent="0.35">
      <c r="A353" s="75" t="s">
        <v>244</v>
      </c>
      <c r="B353" s="75" t="s">
        <v>194</v>
      </c>
      <c r="C353" s="123" t="s">
        <v>60</v>
      </c>
      <c r="D353" s="13">
        <f>Table3[[#This Row],[Residential CLM $ Collected]]+Table3[[#This Row],[Column1]]</f>
        <v>10197.84</v>
      </c>
      <c r="E353" s="32">
        <f>Table3[[#This Row],[CLM $ Collected ]]/'1.) CLM Reference'!$B$4</f>
        <v>3.2343659829552838E-4</v>
      </c>
      <c r="F353" s="10">
        <f>Table3[[#This Row],[Residential Incentive Disbursements]]+Table3[[#This Row],[C&amp;I Incentive Disbursements]]</f>
        <v>17782.330000000002</v>
      </c>
      <c r="G353" s="15">
        <f>Table3[[#This Row],[Incentive Disbursements]]/'1.) CLM Reference'!$B$5</f>
        <v>6.7388812068090536E-4</v>
      </c>
      <c r="H353" s="34">
        <v>3104.6460000000002</v>
      </c>
      <c r="I353" s="35">
        <f>Table3[[#This Row],[CLM $ Collected ]]/'1.) CLM Reference'!$B$4</f>
        <v>3.2343659829552838E-4</v>
      </c>
      <c r="J353" s="36">
        <v>11971.59</v>
      </c>
      <c r="K353" s="35">
        <f>Table3[[#This Row],[Incentive Disbursements]]/'1.) CLM Reference'!$B$5</f>
        <v>6.7388812068090536E-4</v>
      </c>
      <c r="L353" s="34">
        <v>7093.1940000000004</v>
      </c>
      <c r="M353" s="55">
        <f>Table3[[#This Row],[CLM $ Collected ]]/'1.) CLM Reference'!$B$4</f>
        <v>3.2343659829552838E-4</v>
      </c>
      <c r="N353" s="36">
        <v>5810.74</v>
      </c>
      <c r="O353" s="37">
        <f>Table3[[#This Row],[Incentive Disbursements]]/'1.) CLM Reference'!$B$5</f>
        <v>6.7388812068090536E-4</v>
      </c>
    </row>
    <row r="354" spans="1:15" s="33" customFormat="1" ht="15" thickBot="1" x14ac:dyDescent="0.35">
      <c r="A354" s="75" t="s">
        <v>244</v>
      </c>
      <c r="B354" s="75" t="s">
        <v>210</v>
      </c>
      <c r="C354" s="123" t="s">
        <v>60</v>
      </c>
      <c r="D354" s="13">
        <f>Table3[[#This Row],[Residential CLM $ Collected]]+Table3[[#This Row],[Column1]]</f>
        <v>2436.864</v>
      </c>
      <c r="E354" s="32">
        <f>Table3[[#This Row],[CLM $ Collected ]]/'1.) CLM Reference'!$B$4</f>
        <v>7.7288033806064267E-5</v>
      </c>
      <c r="F354" s="10">
        <f>Table3[[#This Row],[Residential Incentive Disbursements]]+Table3[[#This Row],[C&amp;I Incentive Disbursements]]</f>
        <v>0</v>
      </c>
      <c r="G354" s="15">
        <f>Table3[[#This Row],[Incentive Disbursements]]/'1.) CLM Reference'!$B$5</f>
        <v>0</v>
      </c>
      <c r="H354" s="34">
        <v>1735.7819999999999</v>
      </c>
      <c r="I354" s="35">
        <f>Table3[[#This Row],[CLM $ Collected ]]/'1.) CLM Reference'!$B$4</f>
        <v>7.7288033806064267E-5</v>
      </c>
      <c r="J354" s="36">
        <v>0</v>
      </c>
      <c r="K354" s="35">
        <f>Table3[[#This Row],[Incentive Disbursements]]/'1.) CLM Reference'!$B$5</f>
        <v>0</v>
      </c>
      <c r="L354" s="34">
        <v>701.08199999999999</v>
      </c>
      <c r="M354" s="55">
        <f>Table3[[#This Row],[CLM $ Collected ]]/'1.) CLM Reference'!$B$4</f>
        <v>7.7288033806064267E-5</v>
      </c>
      <c r="N354" s="36">
        <v>0</v>
      </c>
      <c r="O354" s="37">
        <f>Table3[[#This Row],[Incentive Disbursements]]/'1.) CLM Reference'!$B$5</f>
        <v>0</v>
      </c>
    </row>
    <row r="355" spans="1:15" s="33" customFormat="1" ht="15" thickBot="1" x14ac:dyDescent="0.35">
      <c r="A355" s="75" t="s">
        <v>263</v>
      </c>
      <c r="B355" s="75" t="s">
        <v>263</v>
      </c>
      <c r="C355" s="123" t="s">
        <v>60</v>
      </c>
      <c r="D355" s="13">
        <f>Table3[[#This Row],[Residential CLM $ Collected]]+Table3[[#This Row],[Column1]]</f>
        <v>0</v>
      </c>
      <c r="E355" s="32">
        <f>Table3[[#This Row],[CLM $ Collected ]]/'1.) CLM Reference'!$B$4</f>
        <v>0</v>
      </c>
      <c r="F355" s="10">
        <f>Table3[[#This Row],[Residential Incentive Disbursements]]+Table3[[#This Row],[C&amp;I Incentive Disbursements]]</f>
        <v>420</v>
      </c>
      <c r="G355" s="15">
        <f>Table3[[#This Row],[Incentive Disbursements]]/'1.) CLM Reference'!$B$5</f>
        <v>1.5916531224309761E-5</v>
      </c>
      <c r="H355" s="34">
        <v>0</v>
      </c>
      <c r="I355" s="35">
        <f>Table3[[#This Row],[CLM $ Collected ]]/'1.) CLM Reference'!$B$4</f>
        <v>0</v>
      </c>
      <c r="J355" s="36">
        <v>420</v>
      </c>
      <c r="K355" s="35">
        <f>Table3[[#This Row],[Incentive Disbursements]]/'1.) CLM Reference'!$B$5</f>
        <v>1.5916531224309761E-5</v>
      </c>
      <c r="L355" s="34">
        <v>0</v>
      </c>
      <c r="M355" s="55">
        <f>Table3[[#This Row],[CLM $ Collected ]]/'1.) CLM Reference'!$B$4</f>
        <v>0</v>
      </c>
      <c r="N355" s="36">
        <v>0</v>
      </c>
      <c r="O355" s="37">
        <f>Table3[[#This Row],[Incentive Disbursements]]/'1.) CLM Reference'!$B$5</f>
        <v>1.5916531224309761E-5</v>
      </c>
    </row>
    <row r="356" spans="1:15" s="33" customFormat="1" ht="15" thickBot="1" x14ac:dyDescent="0.35">
      <c r="A356" s="75"/>
      <c r="B356" s="75"/>
      <c r="C356" s="123"/>
      <c r="D356" s="13">
        <f>Table3[[#This Row],[Residential CLM $ Collected]]+Table3[[#This Row],[Column1]]</f>
        <v>0</v>
      </c>
      <c r="E356" s="32">
        <f>Table3[[#This Row],[CLM $ Collected ]]/'1.) CLM Reference'!$B$4</f>
        <v>0</v>
      </c>
      <c r="F356" s="10">
        <f>Table3[[#This Row],[Residential Incentive Disbursements]]+Table3[[#This Row],[C&amp;I Incentive Disbursements]]</f>
        <v>0</v>
      </c>
      <c r="G356" s="15">
        <f>Table3[[#This Row],[Incentive Disbursements]]/'1.) CLM Reference'!$B$5</f>
        <v>0</v>
      </c>
      <c r="H356" s="34"/>
      <c r="I356" s="35">
        <f>Table3[[#This Row],[CLM $ Collected ]]/'1.) CLM Reference'!$B$4</f>
        <v>0</v>
      </c>
      <c r="J356" s="36"/>
      <c r="K356" s="35">
        <f>Table3[[#This Row],[Incentive Disbursements]]/'1.) CLM Reference'!$B$5</f>
        <v>0</v>
      </c>
      <c r="L356" s="34"/>
      <c r="M356" s="55">
        <f>Table3[[#This Row],[CLM $ Collected ]]/'1.) CLM Reference'!$B$4</f>
        <v>0</v>
      </c>
      <c r="N356" s="36"/>
      <c r="O356" s="37">
        <f>Table3[[#This Row],[Incentive Disbursements]]/'1.) CLM Reference'!$B$5</f>
        <v>0</v>
      </c>
    </row>
    <row r="357" spans="1:15" s="33" customFormat="1" ht="15" thickBot="1" x14ac:dyDescent="0.35">
      <c r="A357" s="75"/>
      <c r="B357" s="75"/>
      <c r="C357" s="123"/>
      <c r="D357" s="13">
        <f>Table3[[#This Row],[Residential CLM $ Collected]]+Table3[[#This Row],[Column1]]</f>
        <v>0</v>
      </c>
      <c r="E357" s="32">
        <f>Table3[[#This Row],[CLM $ Collected ]]/'1.) CLM Reference'!$B$4</f>
        <v>0</v>
      </c>
      <c r="F357" s="10">
        <f>Table3[[#This Row],[Residential Incentive Disbursements]]+Table3[[#This Row],[C&amp;I Incentive Disbursements]]</f>
        <v>0</v>
      </c>
      <c r="G357" s="15">
        <f>Table3[[#This Row],[Incentive Disbursements]]/'1.) CLM Reference'!$B$5</f>
        <v>0</v>
      </c>
      <c r="H357" s="34"/>
      <c r="I357" s="35">
        <f>Table3[[#This Row],[CLM $ Collected ]]/'1.) CLM Reference'!$B$4</f>
        <v>0</v>
      </c>
      <c r="J357" s="36"/>
      <c r="K357" s="35">
        <f>Table3[[#This Row],[Incentive Disbursements]]/'1.) CLM Reference'!$B$5</f>
        <v>0</v>
      </c>
      <c r="L357" s="34"/>
      <c r="M357" s="55">
        <f>Table3[[#This Row],[CLM $ Collected ]]/'1.) CLM Reference'!$B$4</f>
        <v>0</v>
      </c>
      <c r="N357" s="36"/>
      <c r="O357" s="37">
        <f>Table3[[#This Row],[Incentive Disbursements]]/'1.) CLM Reference'!$B$5</f>
        <v>0</v>
      </c>
    </row>
    <row r="358" spans="1:15" s="33" customFormat="1" ht="15" thickBot="1" x14ac:dyDescent="0.35">
      <c r="A358" s="75"/>
      <c r="B358" s="75"/>
      <c r="C358" s="123"/>
      <c r="D358" s="13">
        <f>Table3[[#This Row],[Residential CLM $ Collected]]+Table3[[#This Row],[Column1]]</f>
        <v>0</v>
      </c>
      <c r="E358" s="32">
        <f>Table3[[#This Row],[CLM $ Collected ]]/'1.) CLM Reference'!$B$4</f>
        <v>0</v>
      </c>
      <c r="F358" s="10">
        <f>Table3[[#This Row],[Residential Incentive Disbursements]]+Table3[[#This Row],[C&amp;I Incentive Disbursements]]</f>
        <v>0</v>
      </c>
      <c r="G358" s="15">
        <f>Table3[[#This Row],[Incentive Disbursements]]/'1.) CLM Reference'!$B$5</f>
        <v>0</v>
      </c>
      <c r="H358" s="34"/>
      <c r="I358" s="35">
        <f>Table3[[#This Row],[CLM $ Collected ]]/'1.) CLM Reference'!$B$4</f>
        <v>0</v>
      </c>
      <c r="J358" s="36"/>
      <c r="K358" s="35">
        <f>Table3[[#This Row],[Incentive Disbursements]]/'1.) CLM Reference'!$B$5</f>
        <v>0</v>
      </c>
      <c r="L358" s="34"/>
      <c r="M358" s="55">
        <f>Table3[[#This Row],[CLM $ Collected ]]/'1.) CLM Reference'!$B$4</f>
        <v>0</v>
      </c>
      <c r="N358" s="36"/>
      <c r="O358" s="37">
        <f>Table3[[#This Row],[Incentive Disbursements]]/'1.) CLM Reference'!$B$5</f>
        <v>0</v>
      </c>
    </row>
    <row r="359" spans="1:15" s="33" customFormat="1" ht="15" thickBot="1" x14ac:dyDescent="0.35">
      <c r="A359" s="75"/>
      <c r="B359" s="75"/>
      <c r="C359" s="123"/>
      <c r="D359" s="13">
        <f>Table3[[#This Row],[Residential CLM $ Collected]]+Table3[[#This Row],[Column1]]</f>
        <v>0</v>
      </c>
      <c r="E359" s="32">
        <f>Table3[[#This Row],[CLM $ Collected ]]/'1.) CLM Reference'!$B$4</f>
        <v>0</v>
      </c>
      <c r="F359" s="10">
        <f>Table3[[#This Row],[Residential Incentive Disbursements]]+Table3[[#This Row],[C&amp;I Incentive Disbursements]]</f>
        <v>0</v>
      </c>
      <c r="G359" s="15">
        <f>Table3[[#This Row],[Incentive Disbursements]]/'1.) CLM Reference'!$B$5</f>
        <v>0</v>
      </c>
      <c r="H359" s="34"/>
      <c r="I359" s="35">
        <f>Table3[[#This Row],[CLM $ Collected ]]/'1.) CLM Reference'!$B$4</f>
        <v>0</v>
      </c>
      <c r="J359" s="36"/>
      <c r="K359" s="35">
        <f>Table3[[#This Row],[Incentive Disbursements]]/'1.) CLM Reference'!$B$5</f>
        <v>0</v>
      </c>
      <c r="L359" s="34"/>
      <c r="M359" s="55">
        <f>Table3[[#This Row],[CLM $ Collected ]]/'1.) CLM Reference'!$B$4</f>
        <v>0</v>
      </c>
      <c r="N359" s="36"/>
      <c r="O359" s="37">
        <f>Table3[[#This Row],[Incentive Disbursements]]/'1.) CLM Reference'!$B$5</f>
        <v>0</v>
      </c>
    </row>
    <row r="360" spans="1:15" s="33" customFormat="1" ht="15" thickBot="1" x14ac:dyDescent="0.35">
      <c r="A360" s="75"/>
      <c r="B360" s="75"/>
      <c r="C360" s="123"/>
      <c r="D360" s="13">
        <f>Table3[[#This Row],[Residential CLM $ Collected]]+Table3[[#This Row],[Column1]]</f>
        <v>0</v>
      </c>
      <c r="E360" s="32">
        <f>Table3[[#This Row],[CLM $ Collected ]]/'1.) CLM Reference'!$B$4</f>
        <v>0</v>
      </c>
      <c r="F360" s="10">
        <f>Table3[[#This Row],[Residential Incentive Disbursements]]+Table3[[#This Row],[C&amp;I Incentive Disbursements]]</f>
        <v>0</v>
      </c>
      <c r="G360" s="15">
        <f>Table3[[#This Row],[Incentive Disbursements]]/'1.) CLM Reference'!$B$5</f>
        <v>0</v>
      </c>
      <c r="H360" s="34"/>
      <c r="I360" s="35">
        <f>Table3[[#This Row],[CLM $ Collected ]]/'1.) CLM Reference'!$B$4</f>
        <v>0</v>
      </c>
      <c r="J360" s="36"/>
      <c r="K360" s="35">
        <f>Table3[[#This Row],[Incentive Disbursements]]/'1.) CLM Reference'!$B$5</f>
        <v>0</v>
      </c>
      <c r="L360" s="34"/>
      <c r="M360" s="55">
        <f>Table3[[#This Row],[CLM $ Collected ]]/'1.) CLM Reference'!$B$4</f>
        <v>0</v>
      </c>
      <c r="N360" s="36"/>
      <c r="O360" s="37">
        <f>Table3[[#This Row],[Incentive Disbursements]]/'1.) CLM Reference'!$B$5</f>
        <v>0</v>
      </c>
    </row>
    <row r="361" spans="1:15" s="33" customFormat="1" ht="15" thickBot="1" x14ac:dyDescent="0.35">
      <c r="A361" s="75"/>
      <c r="B361" s="75"/>
      <c r="C361" s="123"/>
      <c r="D361" s="13">
        <f>Table3[[#This Row],[Residential CLM $ Collected]]+Table3[[#This Row],[Column1]]</f>
        <v>0</v>
      </c>
      <c r="E361" s="32">
        <f>Table3[[#This Row],[CLM $ Collected ]]/'1.) CLM Reference'!$B$4</f>
        <v>0</v>
      </c>
      <c r="F361" s="10">
        <f>Table3[[#This Row],[Residential Incentive Disbursements]]+Table3[[#This Row],[C&amp;I Incentive Disbursements]]</f>
        <v>0</v>
      </c>
      <c r="G361" s="15">
        <f>Table3[[#This Row],[Incentive Disbursements]]/'1.) CLM Reference'!$B$5</f>
        <v>0</v>
      </c>
      <c r="H361" s="34"/>
      <c r="I361" s="35">
        <f>Table3[[#This Row],[CLM $ Collected ]]/'1.) CLM Reference'!$B$4</f>
        <v>0</v>
      </c>
      <c r="J361" s="36"/>
      <c r="K361" s="35">
        <f>Table3[[#This Row],[Incentive Disbursements]]/'1.) CLM Reference'!$B$5</f>
        <v>0</v>
      </c>
      <c r="L361" s="34"/>
      <c r="M361" s="55">
        <f>Table3[[#This Row],[CLM $ Collected ]]/'1.) CLM Reference'!$B$4</f>
        <v>0</v>
      </c>
      <c r="N361" s="36"/>
      <c r="O361" s="37">
        <f>Table3[[#This Row],[Incentive Disbursements]]/'1.) CLM Reference'!$B$5</f>
        <v>0</v>
      </c>
    </row>
    <row r="362" spans="1:15" s="33" customFormat="1" ht="15" thickBot="1" x14ac:dyDescent="0.35">
      <c r="A362" s="75"/>
      <c r="B362" s="75"/>
      <c r="C362" s="123"/>
      <c r="D362" s="13">
        <f>Table3[[#This Row],[Residential CLM $ Collected]]+Table3[[#This Row],[Column1]]</f>
        <v>0</v>
      </c>
      <c r="E362" s="32">
        <f>Table3[[#This Row],[CLM $ Collected ]]/'1.) CLM Reference'!$B$4</f>
        <v>0</v>
      </c>
      <c r="F362" s="10">
        <f>Table3[[#This Row],[Residential Incentive Disbursements]]+Table3[[#This Row],[C&amp;I Incentive Disbursements]]</f>
        <v>0</v>
      </c>
      <c r="G362" s="15">
        <f>Table3[[#This Row],[Incentive Disbursements]]/'1.) CLM Reference'!$B$5</f>
        <v>0</v>
      </c>
      <c r="H362" s="34"/>
      <c r="I362" s="35">
        <f>Table3[[#This Row],[CLM $ Collected ]]/'1.) CLM Reference'!$B$4</f>
        <v>0</v>
      </c>
      <c r="J362" s="36"/>
      <c r="K362" s="35">
        <f>Table3[[#This Row],[Incentive Disbursements]]/'1.) CLM Reference'!$B$5</f>
        <v>0</v>
      </c>
      <c r="L362" s="34"/>
      <c r="M362" s="55">
        <f>Table3[[#This Row],[CLM $ Collected ]]/'1.) CLM Reference'!$B$4</f>
        <v>0</v>
      </c>
      <c r="N362" s="36"/>
      <c r="O362" s="37">
        <f>Table3[[#This Row],[Incentive Disbursements]]/'1.) CLM Reference'!$B$5</f>
        <v>0</v>
      </c>
    </row>
    <row r="363" spans="1:15" s="33" customFormat="1" ht="15" thickBot="1" x14ac:dyDescent="0.35">
      <c r="A363" s="75"/>
      <c r="B363" s="75"/>
      <c r="C363" s="123"/>
      <c r="D363" s="13">
        <f>Table3[[#This Row],[Residential CLM $ Collected]]+Table3[[#This Row],[Column1]]</f>
        <v>0</v>
      </c>
      <c r="E363" s="32">
        <f>Table3[[#This Row],[CLM $ Collected ]]/'1.) CLM Reference'!$B$4</f>
        <v>0</v>
      </c>
      <c r="F363" s="10">
        <f>Table3[[#This Row],[Residential Incentive Disbursements]]+Table3[[#This Row],[C&amp;I Incentive Disbursements]]</f>
        <v>0</v>
      </c>
      <c r="G363" s="15">
        <f>Table3[[#This Row],[Incentive Disbursements]]/'1.) CLM Reference'!$B$5</f>
        <v>0</v>
      </c>
      <c r="H363" s="34"/>
      <c r="I363" s="35">
        <f>Table3[[#This Row],[CLM $ Collected ]]/'1.) CLM Reference'!$B$4</f>
        <v>0</v>
      </c>
      <c r="J363" s="36"/>
      <c r="K363" s="35">
        <f>Table3[[#This Row],[Incentive Disbursements]]/'1.) CLM Reference'!$B$5</f>
        <v>0</v>
      </c>
      <c r="L363" s="34"/>
      <c r="M363" s="55">
        <f>Table3[[#This Row],[CLM $ Collected ]]/'1.) CLM Reference'!$B$4</f>
        <v>0</v>
      </c>
      <c r="N363" s="36"/>
      <c r="O363" s="37">
        <f>Table3[[#This Row],[Incentive Disbursements]]/'1.) CLM Reference'!$B$5</f>
        <v>0</v>
      </c>
    </row>
    <row r="364" spans="1:15" s="33" customFormat="1" ht="15" thickBot="1" x14ac:dyDescent="0.35">
      <c r="A364" s="75"/>
      <c r="B364" s="75"/>
      <c r="C364" s="123"/>
      <c r="D364" s="13">
        <f>Table3[[#This Row],[Residential CLM $ Collected]]+Table3[[#This Row],[Column1]]</f>
        <v>0</v>
      </c>
      <c r="E364" s="32">
        <f>Table3[[#This Row],[CLM $ Collected ]]/'1.) CLM Reference'!$B$4</f>
        <v>0</v>
      </c>
      <c r="F364" s="10">
        <f>Table3[[#This Row],[Residential Incentive Disbursements]]+Table3[[#This Row],[C&amp;I Incentive Disbursements]]</f>
        <v>0</v>
      </c>
      <c r="G364" s="15">
        <f>Table3[[#This Row],[Incentive Disbursements]]/'1.) CLM Reference'!$B$5</f>
        <v>0</v>
      </c>
      <c r="H364" s="34"/>
      <c r="I364" s="35">
        <f>Table3[[#This Row],[CLM $ Collected ]]/'1.) CLM Reference'!$B$4</f>
        <v>0</v>
      </c>
      <c r="J364" s="36"/>
      <c r="K364" s="35">
        <f>Table3[[#This Row],[Incentive Disbursements]]/'1.) CLM Reference'!$B$5</f>
        <v>0</v>
      </c>
      <c r="L364" s="34"/>
      <c r="M364" s="55">
        <f>Table3[[#This Row],[CLM $ Collected ]]/'1.) CLM Reference'!$B$4</f>
        <v>0</v>
      </c>
      <c r="N364" s="36"/>
      <c r="O364" s="37">
        <f>Table3[[#This Row],[Incentive Disbursements]]/'1.) CLM Reference'!$B$5</f>
        <v>0</v>
      </c>
    </row>
    <row r="365" spans="1:15" s="33" customFormat="1" ht="15" thickBot="1" x14ac:dyDescent="0.35">
      <c r="A365" s="75"/>
      <c r="B365" s="75"/>
      <c r="C365" s="123"/>
      <c r="D365" s="13">
        <f>Table3[[#This Row],[Residential CLM $ Collected]]+Table3[[#This Row],[Column1]]</f>
        <v>0</v>
      </c>
      <c r="E365" s="32">
        <f>Table3[[#This Row],[CLM $ Collected ]]/'1.) CLM Reference'!$B$4</f>
        <v>0</v>
      </c>
      <c r="F365" s="10">
        <f>Table3[[#This Row],[Residential Incentive Disbursements]]+Table3[[#This Row],[C&amp;I Incentive Disbursements]]</f>
        <v>0</v>
      </c>
      <c r="G365" s="15">
        <f>Table3[[#This Row],[Incentive Disbursements]]/'1.) CLM Reference'!$B$5</f>
        <v>0</v>
      </c>
      <c r="H365" s="34"/>
      <c r="I365" s="35">
        <f>Table3[[#This Row],[CLM $ Collected ]]/'1.) CLM Reference'!$B$4</f>
        <v>0</v>
      </c>
      <c r="J365" s="36"/>
      <c r="K365" s="35">
        <f>Table3[[#This Row],[Incentive Disbursements]]/'1.) CLM Reference'!$B$5</f>
        <v>0</v>
      </c>
      <c r="L365" s="34"/>
      <c r="M365" s="55">
        <f>Table3[[#This Row],[CLM $ Collected ]]/'1.) CLM Reference'!$B$4</f>
        <v>0</v>
      </c>
      <c r="N365" s="36"/>
      <c r="O365" s="37">
        <f>Table3[[#This Row],[Incentive Disbursements]]/'1.) CLM Reference'!$B$5</f>
        <v>0</v>
      </c>
    </row>
    <row r="366" spans="1:15" s="33" customFormat="1" ht="15" thickBot="1" x14ac:dyDescent="0.35">
      <c r="A366" s="75"/>
      <c r="B366" s="75"/>
      <c r="C366" s="123"/>
      <c r="D366" s="13">
        <f>Table3[[#This Row],[Residential CLM $ Collected]]+Table3[[#This Row],[Column1]]</f>
        <v>0</v>
      </c>
      <c r="E366" s="32">
        <f>Table3[[#This Row],[CLM $ Collected ]]/'1.) CLM Reference'!$B$4</f>
        <v>0</v>
      </c>
      <c r="F366" s="10">
        <f>Table3[[#This Row],[Residential Incentive Disbursements]]+Table3[[#This Row],[C&amp;I Incentive Disbursements]]</f>
        <v>0</v>
      </c>
      <c r="G366" s="15">
        <f>Table3[[#This Row],[Incentive Disbursements]]/'1.) CLM Reference'!$B$5</f>
        <v>0</v>
      </c>
      <c r="H366" s="34"/>
      <c r="I366" s="35">
        <f>Table3[[#This Row],[CLM $ Collected ]]/'1.) CLM Reference'!$B$4</f>
        <v>0</v>
      </c>
      <c r="J366" s="36"/>
      <c r="K366" s="35">
        <f>Table3[[#This Row],[Incentive Disbursements]]/'1.) CLM Reference'!$B$5</f>
        <v>0</v>
      </c>
      <c r="L366" s="34"/>
      <c r="M366" s="55">
        <f>Table3[[#This Row],[CLM $ Collected ]]/'1.) CLM Reference'!$B$4</f>
        <v>0</v>
      </c>
      <c r="N366" s="36"/>
      <c r="O366" s="37">
        <f>Table3[[#This Row],[Incentive Disbursements]]/'1.) CLM Reference'!$B$5</f>
        <v>0</v>
      </c>
    </row>
    <row r="367" spans="1:15" s="33" customFormat="1" ht="15" thickBot="1" x14ac:dyDescent="0.35">
      <c r="A367" s="75"/>
      <c r="B367" s="75"/>
      <c r="C367" s="123"/>
      <c r="D367" s="13">
        <f>Table3[[#This Row],[Residential CLM $ Collected]]+Table3[[#This Row],[Column1]]</f>
        <v>0</v>
      </c>
      <c r="E367" s="32">
        <f>Table3[[#This Row],[CLM $ Collected ]]/'1.) CLM Reference'!$B$4</f>
        <v>0</v>
      </c>
      <c r="F367" s="10">
        <f>Table3[[#This Row],[Residential Incentive Disbursements]]+Table3[[#This Row],[C&amp;I Incentive Disbursements]]</f>
        <v>0</v>
      </c>
      <c r="G367" s="15">
        <f>Table3[[#This Row],[Incentive Disbursements]]/'1.) CLM Reference'!$B$5</f>
        <v>0</v>
      </c>
      <c r="H367" s="34"/>
      <c r="I367" s="35">
        <f>Table3[[#This Row],[CLM $ Collected ]]/'1.) CLM Reference'!$B$4</f>
        <v>0</v>
      </c>
      <c r="J367" s="36"/>
      <c r="K367" s="35">
        <f>Table3[[#This Row],[Incentive Disbursements]]/'1.) CLM Reference'!$B$5</f>
        <v>0</v>
      </c>
      <c r="L367" s="34"/>
      <c r="M367" s="55">
        <f>Table3[[#This Row],[CLM $ Collected ]]/'1.) CLM Reference'!$B$4</f>
        <v>0</v>
      </c>
      <c r="N367" s="36"/>
      <c r="O367" s="37">
        <f>Table3[[#This Row],[Incentive Disbursements]]/'1.) CLM Reference'!$B$5</f>
        <v>0</v>
      </c>
    </row>
    <row r="368" spans="1:15" s="33" customFormat="1" ht="15" thickBot="1" x14ac:dyDescent="0.35">
      <c r="A368" s="75"/>
      <c r="B368" s="75"/>
      <c r="C368" s="123"/>
      <c r="D368" s="13">
        <f>Table3[[#This Row],[Residential CLM $ Collected]]+Table3[[#This Row],[Column1]]</f>
        <v>0</v>
      </c>
      <c r="E368" s="32">
        <f>Table3[[#This Row],[CLM $ Collected ]]/'1.) CLM Reference'!$B$4</f>
        <v>0</v>
      </c>
      <c r="F368" s="10">
        <f>Table3[[#This Row],[Residential Incentive Disbursements]]+Table3[[#This Row],[C&amp;I Incentive Disbursements]]</f>
        <v>0</v>
      </c>
      <c r="G368" s="15">
        <f>Table3[[#This Row],[Incentive Disbursements]]/'1.) CLM Reference'!$B$5</f>
        <v>0</v>
      </c>
      <c r="H368" s="34"/>
      <c r="I368" s="35">
        <f>Table3[[#This Row],[CLM $ Collected ]]/'1.) CLM Reference'!$B$4</f>
        <v>0</v>
      </c>
      <c r="J368" s="36"/>
      <c r="K368" s="35">
        <f>Table3[[#This Row],[Incentive Disbursements]]/'1.) CLM Reference'!$B$5</f>
        <v>0</v>
      </c>
      <c r="L368" s="34"/>
      <c r="M368" s="55">
        <f>Table3[[#This Row],[CLM $ Collected ]]/'1.) CLM Reference'!$B$4</f>
        <v>0</v>
      </c>
      <c r="N368" s="36"/>
      <c r="O368" s="37">
        <f>Table3[[#This Row],[Incentive Disbursements]]/'1.) CLM Reference'!$B$5</f>
        <v>0</v>
      </c>
    </row>
    <row r="369" spans="1:15" s="33" customFormat="1" ht="15" thickBot="1" x14ac:dyDescent="0.35">
      <c r="A369" s="75"/>
      <c r="B369" s="75"/>
      <c r="C369" s="123"/>
      <c r="D369" s="13">
        <f>Table3[[#This Row],[Residential CLM $ Collected]]+Table3[[#This Row],[Column1]]</f>
        <v>0</v>
      </c>
      <c r="E369" s="32">
        <f>Table3[[#This Row],[CLM $ Collected ]]/'1.) CLM Reference'!$B$4</f>
        <v>0</v>
      </c>
      <c r="F369" s="10">
        <f>Table3[[#This Row],[Residential Incentive Disbursements]]+Table3[[#This Row],[C&amp;I Incentive Disbursements]]</f>
        <v>0</v>
      </c>
      <c r="G369" s="15">
        <f>Table3[[#This Row],[Incentive Disbursements]]/'1.) CLM Reference'!$B$5</f>
        <v>0</v>
      </c>
      <c r="H369" s="34"/>
      <c r="I369" s="35">
        <f>Table3[[#This Row],[CLM $ Collected ]]/'1.) CLM Reference'!$B$4</f>
        <v>0</v>
      </c>
      <c r="J369" s="36"/>
      <c r="K369" s="35">
        <f>Table3[[#This Row],[Incentive Disbursements]]/'1.) CLM Reference'!$B$5</f>
        <v>0</v>
      </c>
      <c r="L369" s="34"/>
      <c r="M369" s="55">
        <f>Table3[[#This Row],[CLM $ Collected ]]/'1.) CLM Reference'!$B$4</f>
        <v>0</v>
      </c>
      <c r="N369" s="36"/>
      <c r="O369" s="37">
        <f>Table3[[#This Row],[Incentive Disbursements]]/'1.) CLM Reference'!$B$5</f>
        <v>0</v>
      </c>
    </row>
    <row r="370" spans="1:15" s="33" customFormat="1" ht="15" thickBot="1" x14ac:dyDescent="0.35">
      <c r="A370" s="75"/>
      <c r="B370" s="75"/>
      <c r="C370" s="123"/>
      <c r="D370" s="13">
        <f>Table3[[#This Row],[Residential CLM $ Collected]]+Table3[[#This Row],[Column1]]</f>
        <v>0</v>
      </c>
      <c r="E370" s="32">
        <f>Table3[[#This Row],[CLM $ Collected ]]/'1.) CLM Reference'!$B$4</f>
        <v>0</v>
      </c>
      <c r="F370" s="10">
        <f>Table3[[#This Row],[Residential Incentive Disbursements]]+Table3[[#This Row],[C&amp;I Incentive Disbursements]]</f>
        <v>0</v>
      </c>
      <c r="G370" s="15">
        <f>Table3[[#This Row],[Incentive Disbursements]]/'1.) CLM Reference'!$B$5</f>
        <v>0</v>
      </c>
      <c r="H370" s="34"/>
      <c r="I370" s="35">
        <f>Table3[[#This Row],[CLM $ Collected ]]/'1.) CLM Reference'!$B$4</f>
        <v>0</v>
      </c>
      <c r="J370" s="36"/>
      <c r="K370" s="35">
        <f>Table3[[#This Row],[Incentive Disbursements]]/'1.) CLM Reference'!$B$5</f>
        <v>0</v>
      </c>
      <c r="L370" s="34"/>
      <c r="M370" s="55">
        <f>Table3[[#This Row],[CLM $ Collected ]]/'1.) CLM Reference'!$B$4</f>
        <v>0</v>
      </c>
      <c r="N370" s="36"/>
      <c r="O370" s="37">
        <f>Table3[[#This Row],[Incentive Disbursements]]/'1.) CLM Reference'!$B$5</f>
        <v>0</v>
      </c>
    </row>
    <row r="371" spans="1:15" s="33" customFormat="1" ht="15" thickBot="1" x14ac:dyDescent="0.35">
      <c r="A371" s="75"/>
      <c r="B371" s="75"/>
      <c r="C371" s="123"/>
      <c r="D371" s="13">
        <f>Table3[[#This Row],[Residential CLM $ Collected]]+Table3[[#This Row],[Column1]]</f>
        <v>0</v>
      </c>
      <c r="E371" s="32">
        <f>Table3[[#This Row],[CLM $ Collected ]]/'1.) CLM Reference'!$B$4</f>
        <v>0</v>
      </c>
      <c r="F371" s="10">
        <f>Table3[[#This Row],[Residential Incentive Disbursements]]+Table3[[#This Row],[C&amp;I Incentive Disbursements]]</f>
        <v>0</v>
      </c>
      <c r="G371" s="15">
        <f>Table3[[#This Row],[Incentive Disbursements]]/'1.) CLM Reference'!$B$5</f>
        <v>0</v>
      </c>
      <c r="H371" s="34"/>
      <c r="I371" s="35">
        <f>Table3[[#This Row],[CLM $ Collected ]]/'1.) CLM Reference'!$B$4</f>
        <v>0</v>
      </c>
      <c r="J371" s="36"/>
      <c r="K371" s="35">
        <f>Table3[[#This Row],[Incentive Disbursements]]/'1.) CLM Reference'!$B$5</f>
        <v>0</v>
      </c>
      <c r="L371" s="34"/>
      <c r="M371" s="55">
        <f>Table3[[#This Row],[CLM $ Collected ]]/'1.) CLM Reference'!$B$4</f>
        <v>0</v>
      </c>
      <c r="N371" s="36"/>
      <c r="O371" s="37">
        <f>Table3[[#This Row],[Incentive Disbursements]]/'1.) CLM Reference'!$B$5</f>
        <v>0</v>
      </c>
    </row>
    <row r="372" spans="1:15" s="33" customFormat="1" ht="15" thickBot="1" x14ac:dyDescent="0.35">
      <c r="A372" s="75"/>
      <c r="B372" s="75"/>
      <c r="C372" s="123"/>
      <c r="D372" s="13">
        <f>Table3[[#This Row],[Residential CLM $ Collected]]+Table3[[#This Row],[Column1]]</f>
        <v>0</v>
      </c>
      <c r="E372" s="32">
        <f>Table3[[#This Row],[CLM $ Collected ]]/'1.) CLM Reference'!$B$4</f>
        <v>0</v>
      </c>
      <c r="F372" s="10">
        <f>Table3[[#This Row],[Residential Incentive Disbursements]]+Table3[[#This Row],[C&amp;I Incentive Disbursements]]</f>
        <v>0</v>
      </c>
      <c r="G372" s="15">
        <f>Table3[[#This Row],[Incentive Disbursements]]/'1.) CLM Reference'!$B$5</f>
        <v>0</v>
      </c>
      <c r="H372" s="34"/>
      <c r="I372" s="35">
        <f>Table3[[#This Row],[CLM $ Collected ]]/'1.) CLM Reference'!$B$4</f>
        <v>0</v>
      </c>
      <c r="J372" s="36"/>
      <c r="K372" s="35">
        <f>Table3[[#This Row],[Incentive Disbursements]]/'1.) CLM Reference'!$B$5</f>
        <v>0</v>
      </c>
      <c r="L372" s="34"/>
      <c r="M372" s="55">
        <f>Table3[[#This Row],[CLM $ Collected ]]/'1.) CLM Reference'!$B$4</f>
        <v>0</v>
      </c>
      <c r="N372" s="36"/>
      <c r="O372" s="37">
        <f>Table3[[#This Row],[Incentive Disbursements]]/'1.) CLM Reference'!$B$5</f>
        <v>0</v>
      </c>
    </row>
    <row r="373" spans="1:15" s="33" customFormat="1" ht="15" thickBot="1" x14ac:dyDescent="0.35">
      <c r="A373" s="75"/>
      <c r="B373" s="75"/>
      <c r="C373" s="123"/>
      <c r="D373" s="13">
        <f>Table3[[#This Row],[Residential CLM $ Collected]]+Table3[[#This Row],[Column1]]</f>
        <v>0</v>
      </c>
      <c r="E373" s="32">
        <f>Table3[[#This Row],[CLM $ Collected ]]/'1.) CLM Reference'!$B$4</f>
        <v>0</v>
      </c>
      <c r="F373" s="10">
        <f>Table3[[#This Row],[Residential Incentive Disbursements]]+Table3[[#This Row],[C&amp;I Incentive Disbursements]]</f>
        <v>0</v>
      </c>
      <c r="G373" s="15">
        <f>Table3[[#This Row],[Incentive Disbursements]]/'1.) CLM Reference'!$B$5</f>
        <v>0</v>
      </c>
      <c r="H373" s="34"/>
      <c r="I373" s="35">
        <f>Table3[[#This Row],[CLM $ Collected ]]/'1.) CLM Reference'!$B$4</f>
        <v>0</v>
      </c>
      <c r="J373" s="36"/>
      <c r="K373" s="35">
        <f>Table3[[#This Row],[Incentive Disbursements]]/'1.) CLM Reference'!$B$5</f>
        <v>0</v>
      </c>
      <c r="L373" s="34"/>
      <c r="M373" s="55">
        <f>Table3[[#This Row],[CLM $ Collected ]]/'1.) CLM Reference'!$B$4</f>
        <v>0</v>
      </c>
      <c r="N373" s="36"/>
      <c r="O373" s="37">
        <f>Table3[[#This Row],[Incentive Disbursements]]/'1.) CLM Reference'!$B$5</f>
        <v>0</v>
      </c>
    </row>
    <row r="374" spans="1:15" s="33" customFormat="1" ht="15" thickBot="1" x14ac:dyDescent="0.35">
      <c r="A374" s="75"/>
      <c r="B374" s="75"/>
      <c r="C374" s="123"/>
      <c r="D374" s="13">
        <f>Table3[[#This Row],[Residential CLM $ Collected]]+Table3[[#This Row],[Column1]]</f>
        <v>0</v>
      </c>
      <c r="E374" s="32">
        <f>Table3[[#This Row],[CLM $ Collected ]]/'1.) CLM Reference'!$B$4</f>
        <v>0</v>
      </c>
      <c r="F374" s="10">
        <f>Table3[[#This Row],[Residential Incentive Disbursements]]+Table3[[#This Row],[C&amp;I Incentive Disbursements]]</f>
        <v>0</v>
      </c>
      <c r="G374" s="15">
        <f>Table3[[#This Row],[Incentive Disbursements]]/'1.) CLM Reference'!$B$5</f>
        <v>0</v>
      </c>
      <c r="H374" s="34"/>
      <c r="I374" s="35">
        <f>Table3[[#This Row],[CLM $ Collected ]]/'1.) CLM Reference'!$B$4</f>
        <v>0</v>
      </c>
      <c r="J374" s="36"/>
      <c r="K374" s="35">
        <f>Table3[[#This Row],[Incentive Disbursements]]/'1.) CLM Reference'!$B$5</f>
        <v>0</v>
      </c>
      <c r="L374" s="34"/>
      <c r="M374" s="55">
        <f>Table3[[#This Row],[CLM $ Collected ]]/'1.) CLM Reference'!$B$4</f>
        <v>0</v>
      </c>
      <c r="N374" s="36"/>
      <c r="O374" s="37">
        <f>Table3[[#This Row],[Incentive Disbursements]]/'1.) CLM Reference'!$B$5</f>
        <v>0</v>
      </c>
    </row>
    <row r="375" spans="1:15" s="33" customFormat="1" ht="15" thickBot="1" x14ac:dyDescent="0.35">
      <c r="A375" s="75"/>
      <c r="B375" s="75"/>
      <c r="C375" s="123"/>
      <c r="D375" s="13">
        <f>Table3[[#This Row],[Residential CLM $ Collected]]+Table3[[#This Row],[Column1]]</f>
        <v>0</v>
      </c>
      <c r="E375" s="32">
        <f>Table3[[#This Row],[CLM $ Collected ]]/'1.) CLM Reference'!$B$4</f>
        <v>0</v>
      </c>
      <c r="F375" s="10">
        <f>Table3[[#This Row],[Residential Incentive Disbursements]]+Table3[[#This Row],[C&amp;I Incentive Disbursements]]</f>
        <v>0</v>
      </c>
      <c r="G375" s="15">
        <f>Table3[[#This Row],[Incentive Disbursements]]/'1.) CLM Reference'!$B$5</f>
        <v>0</v>
      </c>
      <c r="H375" s="34"/>
      <c r="I375" s="35">
        <f>Table3[[#This Row],[CLM $ Collected ]]/'1.) CLM Reference'!$B$4</f>
        <v>0</v>
      </c>
      <c r="J375" s="36"/>
      <c r="K375" s="35">
        <f>Table3[[#This Row],[Incentive Disbursements]]/'1.) CLM Reference'!$B$5</f>
        <v>0</v>
      </c>
      <c r="L375" s="34"/>
      <c r="M375" s="55">
        <f>Table3[[#This Row],[CLM $ Collected ]]/'1.) CLM Reference'!$B$4</f>
        <v>0</v>
      </c>
      <c r="N375" s="36"/>
      <c r="O375" s="37">
        <f>Table3[[#This Row],[Incentive Disbursements]]/'1.) CLM Reference'!$B$5</f>
        <v>0</v>
      </c>
    </row>
    <row r="376" spans="1:15" s="33" customFormat="1" ht="15" thickBot="1" x14ac:dyDescent="0.35">
      <c r="A376" s="75"/>
      <c r="B376" s="75"/>
      <c r="C376" s="123"/>
      <c r="D376" s="13">
        <f>Table3[[#This Row],[Residential CLM $ Collected]]+Table3[[#This Row],[Column1]]</f>
        <v>0</v>
      </c>
      <c r="E376" s="32">
        <f>Table3[[#This Row],[CLM $ Collected ]]/'1.) CLM Reference'!$B$4</f>
        <v>0</v>
      </c>
      <c r="F376" s="10">
        <f>Table3[[#This Row],[Residential Incentive Disbursements]]+Table3[[#This Row],[C&amp;I Incentive Disbursements]]</f>
        <v>0</v>
      </c>
      <c r="G376" s="15">
        <f>Table3[[#This Row],[Incentive Disbursements]]/'1.) CLM Reference'!$B$5</f>
        <v>0</v>
      </c>
      <c r="H376" s="34"/>
      <c r="I376" s="35">
        <f>Table3[[#This Row],[CLM $ Collected ]]/'1.) CLM Reference'!$B$4</f>
        <v>0</v>
      </c>
      <c r="J376" s="36"/>
      <c r="K376" s="35">
        <f>Table3[[#This Row],[Incentive Disbursements]]/'1.) CLM Reference'!$B$5</f>
        <v>0</v>
      </c>
      <c r="L376" s="34"/>
      <c r="M376" s="55">
        <f>Table3[[#This Row],[CLM $ Collected ]]/'1.) CLM Reference'!$B$4</f>
        <v>0</v>
      </c>
      <c r="N376" s="36"/>
      <c r="O376" s="37">
        <f>Table3[[#This Row],[Incentive Disbursements]]/'1.) CLM Reference'!$B$5</f>
        <v>0</v>
      </c>
    </row>
    <row r="377" spans="1:15" s="33" customFormat="1" ht="15" thickBot="1" x14ac:dyDescent="0.35">
      <c r="A377" s="75"/>
      <c r="B377" s="75"/>
      <c r="C377" s="123"/>
      <c r="D377" s="13">
        <f>Table3[[#This Row],[Residential CLM $ Collected]]+Table3[[#This Row],[Column1]]</f>
        <v>0</v>
      </c>
      <c r="E377" s="32">
        <f>Table3[[#This Row],[CLM $ Collected ]]/'1.) CLM Reference'!$B$4</f>
        <v>0</v>
      </c>
      <c r="F377" s="10">
        <f>Table3[[#This Row],[Residential Incentive Disbursements]]+Table3[[#This Row],[C&amp;I Incentive Disbursements]]</f>
        <v>0</v>
      </c>
      <c r="G377" s="15">
        <f>Table3[[#This Row],[Incentive Disbursements]]/'1.) CLM Reference'!$B$5</f>
        <v>0</v>
      </c>
      <c r="H377" s="34"/>
      <c r="I377" s="35">
        <f>Table3[[#This Row],[CLM $ Collected ]]/'1.) CLM Reference'!$B$4</f>
        <v>0</v>
      </c>
      <c r="J377" s="36"/>
      <c r="K377" s="35">
        <f>Table3[[#This Row],[Incentive Disbursements]]/'1.) CLM Reference'!$B$5</f>
        <v>0</v>
      </c>
      <c r="L377" s="34"/>
      <c r="M377" s="55">
        <f>Table3[[#This Row],[CLM $ Collected ]]/'1.) CLM Reference'!$B$4</f>
        <v>0</v>
      </c>
      <c r="N377" s="36"/>
      <c r="O377" s="37">
        <f>Table3[[#This Row],[Incentive Disbursements]]/'1.) CLM Reference'!$B$5</f>
        <v>0</v>
      </c>
    </row>
    <row r="378" spans="1:15" s="33" customFormat="1" ht="15" thickBot="1" x14ac:dyDescent="0.35">
      <c r="A378" s="75"/>
      <c r="B378" s="75"/>
      <c r="C378" s="123"/>
      <c r="D378" s="13">
        <f>Table3[[#This Row],[Residential CLM $ Collected]]+Table3[[#This Row],[Column1]]</f>
        <v>0</v>
      </c>
      <c r="E378" s="32">
        <f>Table3[[#This Row],[CLM $ Collected ]]/'1.) CLM Reference'!$B$4</f>
        <v>0</v>
      </c>
      <c r="F378" s="10">
        <f>Table3[[#This Row],[Residential Incentive Disbursements]]+Table3[[#This Row],[C&amp;I Incentive Disbursements]]</f>
        <v>0</v>
      </c>
      <c r="G378" s="15">
        <f>Table3[[#This Row],[Incentive Disbursements]]/'1.) CLM Reference'!$B$5</f>
        <v>0</v>
      </c>
      <c r="H378" s="34"/>
      <c r="I378" s="35">
        <f>Table3[[#This Row],[CLM $ Collected ]]/'1.) CLM Reference'!$B$4</f>
        <v>0</v>
      </c>
      <c r="J378" s="36"/>
      <c r="K378" s="35">
        <f>Table3[[#This Row],[Incentive Disbursements]]/'1.) CLM Reference'!$B$5</f>
        <v>0</v>
      </c>
      <c r="L378" s="34"/>
      <c r="M378" s="55">
        <f>Table3[[#This Row],[CLM $ Collected ]]/'1.) CLM Reference'!$B$4</f>
        <v>0</v>
      </c>
      <c r="N378" s="36"/>
      <c r="O378" s="37">
        <f>Table3[[#This Row],[Incentive Disbursements]]/'1.) CLM Reference'!$B$5</f>
        <v>0</v>
      </c>
    </row>
    <row r="379" spans="1:15" s="33" customFormat="1" ht="15" thickBot="1" x14ac:dyDescent="0.35">
      <c r="A379" s="75"/>
      <c r="B379" s="75"/>
      <c r="C379" s="123"/>
      <c r="D379" s="13">
        <f>Table3[[#This Row],[Residential CLM $ Collected]]+Table3[[#This Row],[Column1]]</f>
        <v>0</v>
      </c>
      <c r="E379" s="32">
        <f>Table3[[#This Row],[CLM $ Collected ]]/'1.) CLM Reference'!$B$4</f>
        <v>0</v>
      </c>
      <c r="F379" s="10">
        <f>Table3[[#This Row],[Residential Incentive Disbursements]]+Table3[[#This Row],[C&amp;I Incentive Disbursements]]</f>
        <v>0</v>
      </c>
      <c r="G379" s="15">
        <f>Table3[[#This Row],[Incentive Disbursements]]/'1.) CLM Reference'!$B$5</f>
        <v>0</v>
      </c>
      <c r="H379" s="34"/>
      <c r="I379" s="35">
        <f>Table3[[#This Row],[CLM $ Collected ]]/'1.) CLM Reference'!$B$4</f>
        <v>0</v>
      </c>
      <c r="J379" s="36"/>
      <c r="K379" s="35">
        <f>Table3[[#This Row],[Incentive Disbursements]]/'1.) CLM Reference'!$B$5</f>
        <v>0</v>
      </c>
      <c r="L379" s="34"/>
      <c r="M379" s="55">
        <f>Table3[[#This Row],[CLM $ Collected ]]/'1.) CLM Reference'!$B$4</f>
        <v>0</v>
      </c>
      <c r="N379" s="36"/>
      <c r="O379" s="37">
        <f>Table3[[#This Row],[Incentive Disbursements]]/'1.) CLM Reference'!$B$5</f>
        <v>0</v>
      </c>
    </row>
    <row r="380" spans="1:15" s="33" customFormat="1" ht="15" thickBot="1" x14ac:dyDescent="0.35">
      <c r="A380" s="75"/>
      <c r="B380" s="75"/>
      <c r="C380" s="123"/>
      <c r="D380" s="13">
        <f>Table3[[#This Row],[Residential CLM $ Collected]]+Table3[[#This Row],[Column1]]</f>
        <v>0</v>
      </c>
      <c r="E380" s="32">
        <f>Table3[[#This Row],[CLM $ Collected ]]/'1.) CLM Reference'!$B$4</f>
        <v>0</v>
      </c>
      <c r="F380" s="10">
        <f>Table3[[#This Row],[Residential Incentive Disbursements]]+Table3[[#This Row],[C&amp;I Incentive Disbursements]]</f>
        <v>0</v>
      </c>
      <c r="G380" s="15">
        <f>Table3[[#This Row],[Incentive Disbursements]]/'1.) CLM Reference'!$B$5</f>
        <v>0</v>
      </c>
      <c r="H380" s="34"/>
      <c r="I380" s="35">
        <f>Table3[[#This Row],[CLM $ Collected ]]/'1.) CLM Reference'!$B$4</f>
        <v>0</v>
      </c>
      <c r="J380" s="36"/>
      <c r="K380" s="35">
        <f>Table3[[#This Row],[Incentive Disbursements]]/'1.) CLM Reference'!$B$5</f>
        <v>0</v>
      </c>
      <c r="L380" s="34"/>
      <c r="M380" s="55">
        <f>Table3[[#This Row],[CLM $ Collected ]]/'1.) CLM Reference'!$B$4</f>
        <v>0</v>
      </c>
      <c r="N380" s="36"/>
      <c r="O380" s="37">
        <f>Table3[[#This Row],[Incentive Disbursements]]/'1.) CLM Reference'!$B$5</f>
        <v>0</v>
      </c>
    </row>
    <row r="381" spans="1:15" s="33" customFormat="1" ht="15" thickBot="1" x14ac:dyDescent="0.35">
      <c r="A381" s="75"/>
      <c r="B381" s="75"/>
      <c r="C381" s="123"/>
      <c r="D381" s="13">
        <f>Table3[[#This Row],[Residential CLM $ Collected]]+Table3[[#This Row],[Column1]]</f>
        <v>0</v>
      </c>
      <c r="E381" s="32">
        <f>Table3[[#This Row],[CLM $ Collected ]]/'1.) CLM Reference'!$B$4</f>
        <v>0</v>
      </c>
      <c r="F381" s="10">
        <f>Table3[[#This Row],[Residential Incentive Disbursements]]+Table3[[#This Row],[C&amp;I Incentive Disbursements]]</f>
        <v>0</v>
      </c>
      <c r="G381" s="15">
        <f>Table3[[#This Row],[Incentive Disbursements]]/'1.) CLM Reference'!$B$5</f>
        <v>0</v>
      </c>
      <c r="H381" s="34"/>
      <c r="I381" s="35">
        <f>Table3[[#This Row],[CLM $ Collected ]]/'1.) CLM Reference'!$B$4</f>
        <v>0</v>
      </c>
      <c r="J381" s="36"/>
      <c r="K381" s="35">
        <f>Table3[[#This Row],[Incentive Disbursements]]/'1.) CLM Reference'!$B$5</f>
        <v>0</v>
      </c>
      <c r="L381" s="34"/>
      <c r="M381" s="55">
        <f>Table3[[#This Row],[CLM $ Collected ]]/'1.) CLM Reference'!$B$4</f>
        <v>0</v>
      </c>
      <c r="N381" s="36"/>
      <c r="O381" s="37">
        <f>Table3[[#This Row],[Incentive Disbursements]]/'1.) CLM Reference'!$B$5</f>
        <v>0</v>
      </c>
    </row>
    <row r="382" spans="1:15" s="33" customFormat="1" ht="15" thickBot="1" x14ac:dyDescent="0.35">
      <c r="A382" s="75"/>
      <c r="B382" s="75"/>
      <c r="C382" s="123"/>
      <c r="D382" s="13">
        <f>Table3[[#This Row],[Residential CLM $ Collected]]+Table3[[#This Row],[Column1]]</f>
        <v>0</v>
      </c>
      <c r="E382" s="32">
        <f>Table3[[#This Row],[CLM $ Collected ]]/'1.) CLM Reference'!$B$4</f>
        <v>0</v>
      </c>
      <c r="F382" s="10">
        <f>Table3[[#This Row],[Residential Incentive Disbursements]]+Table3[[#This Row],[C&amp;I Incentive Disbursements]]</f>
        <v>0</v>
      </c>
      <c r="G382" s="15">
        <f>Table3[[#This Row],[Incentive Disbursements]]/'1.) CLM Reference'!$B$5</f>
        <v>0</v>
      </c>
      <c r="H382" s="34"/>
      <c r="I382" s="35">
        <f>Table3[[#This Row],[CLM $ Collected ]]/'1.) CLM Reference'!$B$4</f>
        <v>0</v>
      </c>
      <c r="J382" s="36"/>
      <c r="K382" s="35">
        <f>Table3[[#This Row],[Incentive Disbursements]]/'1.) CLM Reference'!$B$5</f>
        <v>0</v>
      </c>
      <c r="L382" s="34"/>
      <c r="M382" s="55">
        <f>Table3[[#This Row],[CLM $ Collected ]]/'1.) CLM Reference'!$B$4</f>
        <v>0</v>
      </c>
      <c r="N382" s="36"/>
      <c r="O382" s="37">
        <f>Table3[[#This Row],[Incentive Disbursements]]/'1.) CLM Reference'!$B$5</f>
        <v>0</v>
      </c>
    </row>
    <row r="383" spans="1:15" s="33" customFormat="1" ht="15" thickBot="1" x14ac:dyDescent="0.35">
      <c r="A383" s="75"/>
      <c r="B383" s="75"/>
      <c r="C383" s="123"/>
      <c r="D383" s="13">
        <f>Table3[[#This Row],[Residential CLM $ Collected]]+Table3[[#This Row],[Column1]]</f>
        <v>0</v>
      </c>
      <c r="E383" s="32">
        <f>Table3[[#This Row],[CLM $ Collected ]]/'1.) CLM Reference'!$B$4</f>
        <v>0</v>
      </c>
      <c r="F383" s="10">
        <f>Table3[[#This Row],[Residential Incentive Disbursements]]+Table3[[#This Row],[C&amp;I Incentive Disbursements]]</f>
        <v>0</v>
      </c>
      <c r="G383" s="15">
        <f>Table3[[#This Row],[Incentive Disbursements]]/'1.) CLM Reference'!$B$5</f>
        <v>0</v>
      </c>
      <c r="H383" s="34"/>
      <c r="I383" s="35">
        <f>Table3[[#This Row],[CLM $ Collected ]]/'1.) CLM Reference'!$B$4</f>
        <v>0</v>
      </c>
      <c r="J383" s="36"/>
      <c r="K383" s="35">
        <f>Table3[[#This Row],[Incentive Disbursements]]/'1.) CLM Reference'!$B$5</f>
        <v>0</v>
      </c>
      <c r="L383" s="34"/>
      <c r="M383" s="55">
        <f>Table3[[#This Row],[CLM $ Collected ]]/'1.) CLM Reference'!$B$4</f>
        <v>0</v>
      </c>
      <c r="N383" s="36"/>
      <c r="O383" s="37">
        <f>Table3[[#This Row],[Incentive Disbursements]]/'1.) CLM Reference'!$B$5</f>
        <v>0</v>
      </c>
    </row>
    <row r="384" spans="1:15" s="33" customFormat="1" ht="15" thickBot="1" x14ac:dyDescent="0.35">
      <c r="A384" s="75"/>
      <c r="B384" s="75"/>
      <c r="C384" s="123"/>
      <c r="D384" s="13">
        <f>Table3[[#This Row],[Residential CLM $ Collected]]+Table3[[#This Row],[Column1]]</f>
        <v>0</v>
      </c>
      <c r="E384" s="32">
        <f>Table3[[#This Row],[CLM $ Collected ]]/'1.) CLM Reference'!$B$4</f>
        <v>0</v>
      </c>
      <c r="F384" s="10">
        <f>Table3[[#This Row],[Residential Incentive Disbursements]]+Table3[[#This Row],[C&amp;I Incentive Disbursements]]</f>
        <v>0</v>
      </c>
      <c r="G384" s="15">
        <f>Table3[[#This Row],[Incentive Disbursements]]/'1.) CLM Reference'!$B$5</f>
        <v>0</v>
      </c>
      <c r="H384" s="34"/>
      <c r="I384" s="35">
        <f>Table3[[#This Row],[CLM $ Collected ]]/'1.) CLM Reference'!$B$4</f>
        <v>0</v>
      </c>
      <c r="J384" s="36"/>
      <c r="K384" s="35">
        <f>Table3[[#This Row],[Incentive Disbursements]]/'1.) CLM Reference'!$B$5</f>
        <v>0</v>
      </c>
      <c r="L384" s="34"/>
      <c r="M384" s="55">
        <f>Table3[[#This Row],[CLM $ Collected ]]/'1.) CLM Reference'!$B$4</f>
        <v>0</v>
      </c>
      <c r="N384" s="36"/>
      <c r="O384" s="37">
        <f>Table3[[#This Row],[Incentive Disbursements]]/'1.) CLM Reference'!$B$5</f>
        <v>0</v>
      </c>
    </row>
    <row r="385" spans="1:15" s="33" customFormat="1" ht="15" thickBot="1" x14ac:dyDescent="0.35">
      <c r="A385" s="75"/>
      <c r="B385" s="75"/>
      <c r="C385" s="123"/>
      <c r="D385" s="13">
        <f>Table3[[#This Row],[Residential CLM $ Collected]]+Table3[[#This Row],[Column1]]</f>
        <v>0</v>
      </c>
      <c r="E385" s="32">
        <f>Table3[[#This Row],[CLM $ Collected ]]/'1.) CLM Reference'!$B$4</f>
        <v>0</v>
      </c>
      <c r="F385" s="10">
        <f>Table3[[#This Row],[Residential Incentive Disbursements]]+Table3[[#This Row],[C&amp;I Incentive Disbursements]]</f>
        <v>0</v>
      </c>
      <c r="G385" s="15">
        <f>Table3[[#This Row],[Incentive Disbursements]]/'1.) CLM Reference'!$B$5</f>
        <v>0</v>
      </c>
      <c r="H385" s="34"/>
      <c r="I385" s="35">
        <f>Table3[[#This Row],[CLM $ Collected ]]/'1.) CLM Reference'!$B$4</f>
        <v>0</v>
      </c>
      <c r="J385" s="36"/>
      <c r="K385" s="35">
        <f>Table3[[#This Row],[Incentive Disbursements]]/'1.) CLM Reference'!$B$5</f>
        <v>0</v>
      </c>
      <c r="L385" s="34"/>
      <c r="M385" s="55">
        <f>Table3[[#This Row],[CLM $ Collected ]]/'1.) CLM Reference'!$B$4</f>
        <v>0</v>
      </c>
      <c r="N385" s="36"/>
      <c r="O385" s="37">
        <f>Table3[[#This Row],[Incentive Disbursements]]/'1.) CLM Reference'!$B$5</f>
        <v>0</v>
      </c>
    </row>
    <row r="386" spans="1:15" s="33" customFormat="1" ht="15" thickBot="1" x14ac:dyDescent="0.35">
      <c r="A386" s="75"/>
      <c r="B386" s="75"/>
      <c r="C386" s="123"/>
      <c r="D386" s="13">
        <f>Table3[[#This Row],[Residential CLM $ Collected]]+Table3[[#This Row],[Column1]]</f>
        <v>0</v>
      </c>
      <c r="E386" s="32">
        <f>Table3[[#This Row],[CLM $ Collected ]]/'1.) CLM Reference'!$B$4</f>
        <v>0</v>
      </c>
      <c r="F386" s="10">
        <f>Table3[[#This Row],[Residential Incentive Disbursements]]+Table3[[#This Row],[C&amp;I Incentive Disbursements]]</f>
        <v>0</v>
      </c>
      <c r="G386" s="15">
        <f>Table3[[#This Row],[Incentive Disbursements]]/'1.) CLM Reference'!$B$5</f>
        <v>0</v>
      </c>
      <c r="H386" s="34"/>
      <c r="I386" s="35">
        <f>Table3[[#This Row],[CLM $ Collected ]]/'1.) CLM Reference'!$B$4</f>
        <v>0</v>
      </c>
      <c r="J386" s="36"/>
      <c r="K386" s="35">
        <f>Table3[[#This Row],[Incentive Disbursements]]/'1.) CLM Reference'!$B$5</f>
        <v>0</v>
      </c>
      <c r="L386" s="34"/>
      <c r="M386" s="55">
        <f>Table3[[#This Row],[CLM $ Collected ]]/'1.) CLM Reference'!$B$4</f>
        <v>0</v>
      </c>
      <c r="N386" s="36"/>
      <c r="O386" s="37">
        <f>Table3[[#This Row],[Incentive Disbursements]]/'1.) CLM Reference'!$B$5</f>
        <v>0</v>
      </c>
    </row>
    <row r="387" spans="1:15" s="33" customFormat="1" ht="15" thickBot="1" x14ac:dyDescent="0.35">
      <c r="A387" s="75"/>
      <c r="B387" s="75"/>
      <c r="C387" s="123"/>
      <c r="D387" s="13">
        <f>Table3[[#This Row],[Residential CLM $ Collected]]+Table3[[#This Row],[Column1]]</f>
        <v>0</v>
      </c>
      <c r="E387" s="32">
        <f>Table3[[#This Row],[CLM $ Collected ]]/'1.) CLM Reference'!$B$4</f>
        <v>0</v>
      </c>
      <c r="F387" s="10">
        <f>Table3[[#This Row],[Residential Incentive Disbursements]]+Table3[[#This Row],[C&amp;I Incentive Disbursements]]</f>
        <v>0</v>
      </c>
      <c r="G387" s="15">
        <f>Table3[[#This Row],[Incentive Disbursements]]/'1.) CLM Reference'!$B$5</f>
        <v>0</v>
      </c>
      <c r="H387" s="34"/>
      <c r="I387" s="35">
        <f>Table3[[#This Row],[CLM $ Collected ]]/'1.) CLM Reference'!$B$4</f>
        <v>0</v>
      </c>
      <c r="J387" s="36"/>
      <c r="K387" s="35">
        <f>Table3[[#This Row],[Incentive Disbursements]]/'1.) CLM Reference'!$B$5</f>
        <v>0</v>
      </c>
      <c r="L387" s="34"/>
      <c r="M387" s="55">
        <f>Table3[[#This Row],[CLM $ Collected ]]/'1.) CLM Reference'!$B$4</f>
        <v>0</v>
      </c>
      <c r="N387" s="36"/>
      <c r="O387" s="37">
        <f>Table3[[#This Row],[Incentive Disbursements]]/'1.) CLM Reference'!$B$5</f>
        <v>0</v>
      </c>
    </row>
    <row r="388" spans="1:15" s="33" customFormat="1" ht="15" thickBot="1" x14ac:dyDescent="0.35">
      <c r="A388" s="75"/>
      <c r="B388" s="75"/>
      <c r="C388" s="123"/>
      <c r="D388" s="13">
        <f>Table3[[#This Row],[Residential CLM $ Collected]]+Table3[[#This Row],[Column1]]</f>
        <v>0</v>
      </c>
      <c r="E388" s="32">
        <f>Table3[[#This Row],[CLM $ Collected ]]/'1.) CLM Reference'!$B$4</f>
        <v>0</v>
      </c>
      <c r="F388" s="10">
        <f>Table3[[#This Row],[Residential Incentive Disbursements]]+Table3[[#This Row],[C&amp;I Incentive Disbursements]]</f>
        <v>0</v>
      </c>
      <c r="G388" s="15">
        <f>Table3[[#This Row],[Incentive Disbursements]]/'1.) CLM Reference'!$B$5</f>
        <v>0</v>
      </c>
      <c r="H388" s="34"/>
      <c r="I388" s="35">
        <f>Table3[[#This Row],[CLM $ Collected ]]/'1.) CLM Reference'!$B$4</f>
        <v>0</v>
      </c>
      <c r="J388" s="36"/>
      <c r="K388" s="35">
        <f>Table3[[#This Row],[Incentive Disbursements]]/'1.) CLM Reference'!$B$5</f>
        <v>0</v>
      </c>
      <c r="L388" s="34"/>
      <c r="M388" s="55">
        <f>Table3[[#This Row],[CLM $ Collected ]]/'1.) CLM Reference'!$B$4</f>
        <v>0</v>
      </c>
      <c r="N388" s="36"/>
      <c r="O388" s="37">
        <f>Table3[[#This Row],[Incentive Disbursements]]/'1.) CLM Reference'!$B$5</f>
        <v>0</v>
      </c>
    </row>
    <row r="389" spans="1:15" s="33" customFormat="1" ht="15" thickBot="1" x14ac:dyDescent="0.35">
      <c r="A389" s="75"/>
      <c r="B389" s="75"/>
      <c r="C389" s="123"/>
      <c r="D389" s="13">
        <f>Table3[[#This Row],[Residential CLM $ Collected]]+Table3[[#This Row],[Column1]]</f>
        <v>0</v>
      </c>
      <c r="E389" s="32">
        <f>Table3[[#This Row],[CLM $ Collected ]]/'1.) CLM Reference'!$B$4</f>
        <v>0</v>
      </c>
      <c r="F389" s="10">
        <f>Table3[[#This Row],[Residential Incentive Disbursements]]+Table3[[#This Row],[C&amp;I Incentive Disbursements]]</f>
        <v>0</v>
      </c>
      <c r="G389" s="15">
        <f>Table3[[#This Row],[Incentive Disbursements]]/'1.) CLM Reference'!$B$5</f>
        <v>0</v>
      </c>
      <c r="H389" s="34"/>
      <c r="I389" s="35">
        <f>Table3[[#This Row],[CLM $ Collected ]]/'1.) CLM Reference'!$B$4</f>
        <v>0</v>
      </c>
      <c r="J389" s="36"/>
      <c r="K389" s="35">
        <f>Table3[[#This Row],[Incentive Disbursements]]/'1.) CLM Reference'!$B$5</f>
        <v>0</v>
      </c>
      <c r="L389" s="34"/>
      <c r="M389" s="55">
        <f>Table3[[#This Row],[CLM $ Collected ]]/'1.) CLM Reference'!$B$4</f>
        <v>0</v>
      </c>
      <c r="N389" s="36"/>
      <c r="O389" s="37">
        <f>Table3[[#This Row],[Incentive Disbursements]]/'1.) CLM Reference'!$B$5</f>
        <v>0</v>
      </c>
    </row>
    <row r="390" spans="1:15" s="33" customFormat="1" ht="15" thickBot="1" x14ac:dyDescent="0.35">
      <c r="A390" s="75"/>
      <c r="B390" s="75"/>
      <c r="C390" s="123"/>
      <c r="D390" s="13">
        <f>Table3[[#This Row],[Residential CLM $ Collected]]+Table3[[#This Row],[Column1]]</f>
        <v>0</v>
      </c>
      <c r="E390" s="32">
        <f>Table3[[#This Row],[CLM $ Collected ]]/'1.) CLM Reference'!$B$4</f>
        <v>0</v>
      </c>
      <c r="F390" s="10">
        <f>Table3[[#This Row],[Residential Incentive Disbursements]]+Table3[[#This Row],[C&amp;I Incentive Disbursements]]</f>
        <v>0</v>
      </c>
      <c r="G390" s="15">
        <f>Table3[[#This Row],[Incentive Disbursements]]/'1.) CLM Reference'!$B$5</f>
        <v>0</v>
      </c>
      <c r="H390" s="34"/>
      <c r="I390" s="35">
        <f>Table3[[#This Row],[CLM $ Collected ]]/'1.) CLM Reference'!$B$4</f>
        <v>0</v>
      </c>
      <c r="J390" s="36"/>
      <c r="K390" s="35">
        <f>Table3[[#This Row],[Incentive Disbursements]]/'1.) CLM Reference'!$B$5</f>
        <v>0</v>
      </c>
      <c r="L390" s="34"/>
      <c r="M390" s="55">
        <f>Table3[[#This Row],[CLM $ Collected ]]/'1.) CLM Reference'!$B$4</f>
        <v>0</v>
      </c>
      <c r="N390" s="36"/>
      <c r="O390" s="37">
        <f>Table3[[#This Row],[Incentive Disbursements]]/'1.) CLM Reference'!$B$5</f>
        <v>0</v>
      </c>
    </row>
    <row r="391" spans="1:15" s="33" customFormat="1" ht="15" thickBot="1" x14ac:dyDescent="0.35">
      <c r="A391" s="75"/>
      <c r="B391" s="75"/>
      <c r="C391" s="123"/>
      <c r="D391" s="13">
        <f>Table3[[#This Row],[Residential CLM $ Collected]]+Table3[[#This Row],[Column1]]</f>
        <v>0</v>
      </c>
      <c r="E391" s="32">
        <f>Table3[[#This Row],[CLM $ Collected ]]/'1.) CLM Reference'!$B$4</f>
        <v>0</v>
      </c>
      <c r="F391" s="10">
        <f>Table3[[#This Row],[Residential Incentive Disbursements]]+Table3[[#This Row],[C&amp;I Incentive Disbursements]]</f>
        <v>0</v>
      </c>
      <c r="G391" s="15">
        <f>Table3[[#This Row],[Incentive Disbursements]]/'1.) CLM Reference'!$B$5</f>
        <v>0</v>
      </c>
      <c r="H391" s="34"/>
      <c r="I391" s="35">
        <f>Table3[[#This Row],[CLM $ Collected ]]/'1.) CLM Reference'!$B$4</f>
        <v>0</v>
      </c>
      <c r="J391" s="36"/>
      <c r="K391" s="35">
        <f>Table3[[#This Row],[Incentive Disbursements]]/'1.) CLM Reference'!$B$5</f>
        <v>0</v>
      </c>
      <c r="L391" s="34"/>
      <c r="M391" s="55">
        <f>Table3[[#This Row],[CLM $ Collected ]]/'1.) CLM Reference'!$B$4</f>
        <v>0</v>
      </c>
      <c r="N391" s="36"/>
      <c r="O391" s="37">
        <f>Table3[[#This Row],[Incentive Disbursements]]/'1.) CLM Reference'!$B$5</f>
        <v>0</v>
      </c>
    </row>
    <row r="392" spans="1:15" s="33" customFormat="1" ht="15" thickBot="1" x14ac:dyDescent="0.35">
      <c r="A392" s="75"/>
      <c r="B392" s="75"/>
      <c r="C392" s="123"/>
      <c r="D392" s="13">
        <f>Table3[[#This Row],[Residential CLM $ Collected]]+Table3[[#This Row],[Column1]]</f>
        <v>0</v>
      </c>
      <c r="E392" s="32">
        <f>Table3[[#This Row],[CLM $ Collected ]]/'1.) CLM Reference'!$B$4</f>
        <v>0</v>
      </c>
      <c r="F392" s="10">
        <f>Table3[[#This Row],[Residential Incentive Disbursements]]+Table3[[#This Row],[C&amp;I Incentive Disbursements]]</f>
        <v>0</v>
      </c>
      <c r="G392" s="15">
        <f>Table3[[#This Row],[Incentive Disbursements]]/'1.) CLM Reference'!$B$5</f>
        <v>0</v>
      </c>
      <c r="H392" s="34"/>
      <c r="I392" s="35">
        <f>Table3[[#This Row],[CLM $ Collected ]]/'1.) CLM Reference'!$B$4</f>
        <v>0</v>
      </c>
      <c r="J392" s="36"/>
      <c r="K392" s="35">
        <f>Table3[[#This Row],[Incentive Disbursements]]/'1.) CLM Reference'!$B$5</f>
        <v>0</v>
      </c>
      <c r="L392" s="34"/>
      <c r="M392" s="55">
        <f>Table3[[#This Row],[CLM $ Collected ]]/'1.) CLM Reference'!$B$4</f>
        <v>0</v>
      </c>
      <c r="N392" s="36"/>
      <c r="O392" s="37">
        <f>Table3[[#This Row],[Incentive Disbursements]]/'1.) CLM Reference'!$B$5</f>
        <v>0</v>
      </c>
    </row>
    <row r="393" spans="1:15" s="33" customFormat="1" ht="15" thickBot="1" x14ac:dyDescent="0.35">
      <c r="A393" s="75"/>
      <c r="B393" s="75"/>
      <c r="C393" s="123"/>
      <c r="D393" s="13">
        <f>Table3[[#This Row],[Residential CLM $ Collected]]+Table3[[#This Row],[Column1]]</f>
        <v>0</v>
      </c>
      <c r="E393" s="32">
        <f>Table3[[#This Row],[CLM $ Collected ]]/'1.) CLM Reference'!$B$4</f>
        <v>0</v>
      </c>
      <c r="F393" s="10">
        <f>Table3[[#This Row],[Residential Incentive Disbursements]]+Table3[[#This Row],[C&amp;I Incentive Disbursements]]</f>
        <v>0</v>
      </c>
      <c r="G393" s="15">
        <f>Table3[[#This Row],[Incentive Disbursements]]/'1.) CLM Reference'!$B$5</f>
        <v>0</v>
      </c>
      <c r="H393" s="34"/>
      <c r="I393" s="35">
        <f>Table3[[#This Row],[CLM $ Collected ]]/'1.) CLM Reference'!$B$4</f>
        <v>0</v>
      </c>
      <c r="J393" s="36"/>
      <c r="K393" s="35">
        <f>Table3[[#This Row],[Incentive Disbursements]]/'1.) CLM Reference'!$B$5</f>
        <v>0</v>
      </c>
      <c r="L393" s="34"/>
      <c r="M393" s="55">
        <f>Table3[[#This Row],[CLM $ Collected ]]/'1.) CLM Reference'!$B$4</f>
        <v>0</v>
      </c>
      <c r="N393" s="36"/>
      <c r="O393" s="37">
        <f>Table3[[#This Row],[Incentive Disbursements]]/'1.) CLM Reference'!$B$5</f>
        <v>0</v>
      </c>
    </row>
    <row r="394" spans="1:15" s="33" customFormat="1" ht="15" thickBot="1" x14ac:dyDescent="0.35">
      <c r="A394" s="75"/>
      <c r="B394" s="75"/>
      <c r="C394" s="123"/>
      <c r="D394" s="13">
        <f>Table3[[#This Row],[Residential CLM $ Collected]]+Table3[[#This Row],[Column1]]</f>
        <v>0</v>
      </c>
      <c r="E394" s="32">
        <f>Table3[[#This Row],[CLM $ Collected ]]/'1.) CLM Reference'!$B$4</f>
        <v>0</v>
      </c>
      <c r="F394" s="10">
        <f>Table3[[#This Row],[Residential Incentive Disbursements]]+Table3[[#This Row],[C&amp;I Incentive Disbursements]]</f>
        <v>0</v>
      </c>
      <c r="G394" s="15">
        <f>Table3[[#This Row],[Incentive Disbursements]]/'1.) CLM Reference'!$B$5</f>
        <v>0</v>
      </c>
      <c r="H394" s="34"/>
      <c r="I394" s="35">
        <f>Table3[[#This Row],[CLM $ Collected ]]/'1.) CLM Reference'!$B$4</f>
        <v>0</v>
      </c>
      <c r="J394" s="36"/>
      <c r="K394" s="35">
        <f>Table3[[#This Row],[Incentive Disbursements]]/'1.) CLM Reference'!$B$5</f>
        <v>0</v>
      </c>
      <c r="L394" s="34"/>
      <c r="M394" s="55">
        <f>Table3[[#This Row],[CLM $ Collected ]]/'1.) CLM Reference'!$B$4</f>
        <v>0</v>
      </c>
      <c r="N394" s="36"/>
      <c r="O394" s="37">
        <f>Table3[[#This Row],[Incentive Disbursements]]/'1.) CLM Reference'!$B$5</f>
        <v>0</v>
      </c>
    </row>
    <row r="395" spans="1:15" s="33" customFormat="1" ht="15" thickBot="1" x14ac:dyDescent="0.35">
      <c r="A395" s="75"/>
      <c r="B395" s="75"/>
      <c r="C395" s="123"/>
      <c r="D395" s="13">
        <f>Table3[[#This Row],[Residential CLM $ Collected]]+Table3[[#This Row],[Column1]]</f>
        <v>0</v>
      </c>
      <c r="E395" s="32">
        <f>Table3[[#This Row],[CLM $ Collected ]]/'1.) CLM Reference'!$B$4</f>
        <v>0</v>
      </c>
      <c r="F395" s="10">
        <f>Table3[[#This Row],[Residential Incentive Disbursements]]+Table3[[#This Row],[C&amp;I Incentive Disbursements]]</f>
        <v>0</v>
      </c>
      <c r="G395" s="15">
        <f>Table3[[#This Row],[Incentive Disbursements]]/'1.) CLM Reference'!$B$5</f>
        <v>0</v>
      </c>
      <c r="H395" s="34"/>
      <c r="I395" s="35">
        <f>Table3[[#This Row],[CLM $ Collected ]]/'1.) CLM Reference'!$B$4</f>
        <v>0</v>
      </c>
      <c r="J395" s="36"/>
      <c r="K395" s="35">
        <f>Table3[[#This Row],[Incentive Disbursements]]/'1.) CLM Reference'!$B$5</f>
        <v>0</v>
      </c>
      <c r="L395" s="34"/>
      <c r="M395" s="55">
        <f>Table3[[#This Row],[CLM $ Collected ]]/'1.) CLM Reference'!$B$4</f>
        <v>0</v>
      </c>
      <c r="N395" s="36"/>
      <c r="O395" s="37">
        <f>Table3[[#This Row],[Incentive Disbursements]]/'1.) CLM Reference'!$B$5</f>
        <v>0</v>
      </c>
    </row>
    <row r="396" spans="1:15" s="33" customFormat="1" ht="15" thickBot="1" x14ac:dyDescent="0.35">
      <c r="A396" s="75"/>
      <c r="B396" s="75"/>
      <c r="C396" s="123"/>
      <c r="D396" s="13">
        <f>Table3[[#This Row],[Residential CLM $ Collected]]+Table3[[#This Row],[Column1]]</f>
        <v>0</v>
      </c>
      <c r="E396" s="32">
        <f>Table3[[#This Row],[CLM $ Collected ]]/'1.) CLM Reference'!$B$4</f>
        <v>0</v>
      </c>
      <c r="F396" s="10">
        <f>Table3[[#This Row],[Residential Incentive Disbursements]]+Table3[[#This Row],[C&amp;I Incentive Disbursements]]</f>
        <v>0</v>
      </c>
      <c r="G396" s="15">
        <f>Table3[[#This Row],[Incentive Disbursements]]/'1.) CLM Reference'!$B$5</f>
        <v>0</v>
      </c>
      <c r="H396" s="34"/>
      <c r="I396" s="35">
        <f>Table3[[#This Row],[CLM $ Collected ]]/'1.) CLM Reference'!$B$4</f>
        <v>0</v>
      </c>
      <c r="J396" s="36"/>
      <c r="K396" s="35">
        <f>Table3[[#This Row],[Incentive Disbursements]]/'1.) CLM Reference'!$B$5</f>
        <v>0</v>
      </c>
      <c r="L396" s="34"/>
      <c r="M396" s="55">
        <f>Table3[[#This Row],[CLM $ Collected ]]/'1.) CLM Reference'!$B$4</f>
        <v>0</v>
      </c>
      <c r="N396" s="36"/>
      <c r="O396" s="37">
        <f>Table3[[#This Row],[Incentive Disbursements]]/'1.) CLM Reference'!$B$5</f>
        <v>0</v>
      </c>
    </row>
    <row r="397" spans="1:15" s="33" customFormat="1" ht="15" thickBot="1" x14ac:dyDescent="0.35">
      <c r="A397" s="75"/>
      <c r="B397" s="75"/>
      <c r="C397" s="123"/>
      <c r="D397" s="13">
        <f>Table3[[#This Row],[Residential CLM $ Collected]]+Table3[[#This Row],[Column1]]</f>
        <v>0</v>
      </c>
      <c r="E397" s="32">
        <f>Table3[[#This Row],[CLM $ Collected ]]/'1.) CLM Reference'!$B$4</f>
        <v>0</v>
      </c>
      <c r="F397" s="10">
        <f>Table3[[#This Row],[Residential Incentive Disbursements]]+Table3[[#This Row],[C&amp;I Incentive Disbursements]]</f>
        <v>0</v>
      </c>
      <c r="G397" s="15">
        <f>Table3[[#This Row],[Incentive Disbursements]]/'1.) CLM Reference'!$B$5</f>
        <v>0</v>
      </c>
      <c r="H397" s="34"/>
      <c r="I397" s="35">
        <f>Table3[[#This Row],[CLM $ Collected ]]/'1.) CLM Reference'!$B$4</f>
        <v>0</v>
      </c>
      <c r="J397" s="36"/>
      <c r="K397" s="35">
        <f>Table3[[#This Row],[Incentive Disbursements]]/'1.) CLM Reference'!$B$5</f>
        <v>0</v>
      </c>
      <c r="L397" s="34"/>
      <c r="M397" s="55">
        <f>Table3[[#This Row],[CLM $ Collected ]]/'1.) CLM Reference'!$B$4</f>
        <v>0</v>
      </c>
      <c r="N397" s="36"/>
      <c r="O397" s="37">
        <f>Table3[[#This Row],[Incentive Disbursements]]/'1.) CLM Reference'!$B$5</f>
        <v>0</v>
      </c>
    </row>
    <row r="398" spans="1:15" s="33" customFormat="1" ht="15" thickBot="1" x14ac:dyDescent="0.35">
      <c r="A398" s="75"/>
      <c r="B398" s="75"/>
      <c r="C398" s="123"/>
      <c r="D398" s="13">
        <f>Table3[[#This Row],[Residential CLM $ Collected]]+Table3[[#This Row],[Column1]]</f>
        <v>0</v>
      </c>
      <c r="E398" s="32">
        <f>Table3[[#This Row],[CLM $ Collected ]]/'1.) CLM Reference'!$B$4</f>
        <v>0</v>
      </c>
      <c r="F398" s="10">
        <f>Table3[[#This Row],[Residential Incentive Disbursements]]+Table3[[#This Row],[C&amp;I Incentive Disbursements]]</f>
        <v>0</v>
      </c>
      <c r="G398" s="15">
        <f>Table3[[#This Row],[Incentive Disbursements]]/'1.) CLM Reference'!$B$5</f>
        <v>0</v>
      </c>
      <c r="H398" s="34"/>
      <c r="I398" s="35">
        <f>Table3[[#This Row],[CLM $ Collected ]]/'1.) CLM Reference'!$B$4</f>
        <v>0</v>
      </c>
      <c r="J398" s="36"/>
      <c r="K398" s="35">
        <f>Table3[[#This Row],[Incentive Disbursements]]/'1.) CLM Reference'!$B$5</f>
        <v>0</v>
      </c>
      <c r="L398" s="34"/>
      <c r="M398" s="55">
        <f>Table3[[#This Row],[CLM $ Collected ]]/'1.) CLM Reference'!$B$4</f>
        <v>0</v>
      </c>
      <c r="N398" s="36"/>
      <c r="O398" s="37">
        <f>Table3[[#This Row],[Incentive Disbursements]]/'1.) CLM Reference'!$B$5</f>
        <v>0</v>
      </c>
    </row>
    <row r="399" spans="1:15" s="33" customFormat="1" ht="15" thickBot="1" x14ac:dyDescent="0.35">
      <c r="A399" s="75"/>
      <c r="B399" s="75"/>
      <c r="C399" s="123"/>
      <c r="D399" s="13">
        <f>Table3[[#This Row],[Residential CLM $ Collected]]+Table3[[#This Row],[Column1]]</f>
        <v>0</v>
      </c>
      <c r="E399" s="32">
        <f>Table3[[#This Row],[CLM $ Collected ]]/'1.) CLM Reference'!$B$4</f>
        <v>0</v>
      </c>
      <c r="F399" s="10">
        <f>Table3[[#This Row],[Residential Incentive Disbursements]]+Table3[[#This Row],[C&amp;I Incentive Disbursements]]</f>
        <v>0</v>
      </c>
      <c r="G399" s="15">
        <f>Table3[[#This Row],[Incentive Disbursements]]/'1.) CLM Reference'!$B$5</f>
        <v>0</v>
      </c>
      <c r="H399" s="34"/>
      <c r="I399" s="35">
        <f>Table3[[#This Row],[CLM $ Collected ]]/'1.) CLM Reference'!$B$4</f>
        <v>0</v>
      </c>
      <c r="J399" s="36"/>
      <c r="K399" s="35">
        <f>Table3[[#This Row],[Incentive Disbursements]]/'1.) CLM Reference'!$B$5</f>
        <v>0</v>
      </c>
      <c r="L399" s="34"/>
      <c r="M399" s="55">
        <f>Table3[[#This Row],[CLM $ Collected ]]/'1.) CLM Reference'!$B$4</f>
        <v>0</v>
      </c>
      <c r="N399" s="36"/>
      <c r="O399" s="37">
        <f>Table3[[#This Row],[Incentive Disbursements]]/'1.) CLM Reference'!$B$5</f>
        <v>0</v>
      </c>
    </row>
    <row r="400" spans="1:15" s="33" customFormat="1" ht="15" thickBot="1" x14ac:dyDescent="0.35">
      <c r="A400" s="75"/>
      <c r="B400" s="75"/>
      <c r="C400" s="123"/>
      <c r="D400" s="13">
        <f>Table3[[#This Row],[Residential CLM $ Collected]]+Table3[[#This Row],[Column1]]</f>
        <v>0</v>
      </c>
      <c r="E400" s="32">
        <f>Table3[[#This Row],[CLM $ Collected ]]/'1.) CLM Reference'!$B$4</f>
        <v>0</v>
      </c>
      <c r="F400" s="10">
        <f>Table3[[#This Row],[Residential Incentive Disbursements]]+Table3[[#This Row],[C&amp;I Incentive Disbursements]]</f>
        <v>0</v>
      </c>
      <c r="G400" s="15">
        <f>Table3[[#This Row],[Incentive Disbursements]]/'1.) CLM Reference'!$B$5</f>
        <v>0</v>
      </c>
      <c r="H400" s="34"/>
      <c r="I400" s="35">
        <f>Table3[[#This Row],[CLM $ Collected ]]/'1.) CLM Reference'!$B$4</f>
        <v>0</v>
      </c>
      <c r="J400" s="36"/>
      <c r="K400" s="35">
        <f>Table3[[#This Row],[Incentive Disbursements]]/'1.) CLM Reference'!$B$5</f>
        <v>0</v>
      </c>
      <c r="L400" s="34"/>
      <c r="M400" s="55">
        <f>Table3[[#This Row],[CLM $ Collected ]]/'1.) CLM Reference'!$B$4</f>
        <v>0</v>
      </c>
      <c r="N400" s="36"/>
      <c r="O400" s="37">
        <f>Table3[[#This Row],[Incentive Disbursements]]/'1.) CLM Reference'!$B$5</f>
        <v>0</v>
      </c>
    </row>
    <row r="401" spans="1:15" s="33" customFormat="1" ht="15" thickBot="1" x14ac:dyDescent="0.35">
      <c r="A401" s="75"/>
      <c r="B401" s="75"/>
      <c r="C401" s="123"/>
      <c r="D401" s="13">
        <f>Table3[[#This Row],[Residential CLM $ Collected]]+Table3[[#This Row],[Column1]]</f>
        <v>0</v>
      </c>
      <c r="E401" s="32">
        <f>Table3[[#This Row],[CLM $ Collected ]]/'1.) CLM Reference'!$B$4</f>
        <v>0</v>
      </c>
      <c r="F401" s="10">
        <f>Table3[[#This Row],[Residential Incentive Disbursements]]+Table3[[#This Row],[C&amp;I Incentive Disbursements]]</f>
        <v>0</v>
      </c>
      <c r="G401" s="15">
        <f>Table3[[#This Row],[Incentive Disbursements]]/'1.) CLM Reference'!$B$5</f>
        <v>0</v>
      </c>
      <c r="H401" s="34"/>
      <c r="I401" s="35">
        <f>Table3[[#This Row],[CLM $ Collected ]]/'1.) CLM Reference'!$B$4</f>
        <v>0</v>
      </c>
      <c r="J401" s="36"/>
      <c r="K401" s="35">
        <f>Table3[[#This Row],[Incentive Disbursements]]/'1.) CLM Reference'!$B$5</f>
        <v>0</v>
      </c>
      <c r="L401" s="34"/>
      <c r="M401" s="55">
        <f>Table3[[#This Row],[CLM $ Collected ]]/'1.) CLM Reference'!$B$4</f>
        <v>0</v>
      </c>
      <c r="N401" s="36"/>
      <c r="O401" s="37">
        <f>Table3[[#This Row],[Incentive Disbursements]]/'1.) CLM Reference'!$B$5</f>
        <v>0</v>
      </c>
    </row>
    <row r="402" spans="1:15" s="33" customFormat="1" ht="15" thickBot="1" x14ac:dyDescent="0.35">
      <c r="A402" s="75"/>
      <c r="B402" s="75"/>
      <c r="C402" s="123"/>
      <c r="D402" s="13">
        <f>Table3[[#This Row],[Residential CLM $ Collected]]+Table3[[#This Row],[Column1]]</f>
        <v>0</v>
      </c>
      <c r="E402" s="32">
        <f>Table3[[#This Row],[CLM $ Collected ]]/'1.) CLM Reference'!$B$4</f>
        <v>0</v>
      </c>
      <c r="F402" s="10">
        <f>Table3[[#This Row],[Residential Incentive Disbursements]]+Table3[[#This Row],[C&amp;I Incentive Disbursements]]</f>
        <v>0</v>
      </c>
      <c r="G402" s="15">
        <f>Table3[[#This Row],[Incentive Disbursements]]/'1.) CLM Reference'!$B$5</f>
        <v>0</v>
      </c>
      <c r="H402" s="34"/>
      <c r="I402" s="35">
        <f>Table3[[#This Row],[CLM $ Collected ]]/'1.) CLM Reference'!$B$4</f>
        <v>0</v>
      </c>
      <c r="J402" s="36"/>
      <c r="K402" s="35">
        <f>Table3[[#This Row],[Incentive Disbursements]]/'1.) CLM Reference'!$B$5</f>
        <v>0</v>
      </c>
      <c r="L402" s="34"/>
      <c r="M402" s="55">
        <f>Table3[[#This Row],[CLM $ Collected ]]/'1.) CLM Reference'!$B$4</f>
        <v>0</v>
      </c>
      <c r="N402" s="36"/>
      <c r="O402" s="37">
        <f>Table3[[#This Row],[Incentive Disbursements]]/'1.) CLM Reference'!$B$5</f>
        <v>0</v>
      </c>
    </row>
    <row r="403" spans="1:15" s="33" customFormat="1" ht="15" thickBot="1" x14ac:dyDescent="0.35">
      <c r="A403" s="75"/>
      <c r="B403" s="75"/>
      <c r="C403" s="123"/>
      <c r="D403" s="13">
        <f>Table3[[#This Row],[Residential CLM $ Collected]]+Table3[[#This Row],[Column1]]</f>
        <v>0</v>
      </c>
      <c r="E403" s="32">
        <f>Table3[[#This Row],[CLM $ Collected ]]/'1.) CLM Reference'!$B$4</f>
        <v>0</v>
      </c>
      <c r="F403" s="10">
        <f>Table3[[#This Row],[Residential Incentive Disbursements]]+Table3[[#This Row],[C&amp;I Incentive Disbursements]]</f>
        <v>0</v>
      </c>
      <c r="G403" s="15">
        <f>Table3[[#This Row],[Incentive Disbursements]]/'1.) CLM Reference'!$B$5</f>
        <v>0</v>
      </c>
      <c r="H403" s="34"/>
      <c r="I403" s="35">
        <f>Table3[[#This Row],[CLM $ Collected ]]/'1.) CLM Reference'!$B$4</f>
        <v>0</v>
      </c>
      <c r="J403" s="36"/>
      <c r="K403" s="35">
        <f>Table3[[#This Row],[Incentive Disbursements]]/'1.) CLM Reference'!$B$5</f>
        <v>0</v>
      </c>
      <c r="L403" s="34"/>
      <c r="M403" s="55">
        <f>Table3[[#This Row],[CLM $ Collected ]]/'1.) CLM Reference'!$B$4</f>
        <v>0</v>
      </c>
      <c r="N403" s="36"/>
      <c r="O403" s="37">
        <f>Table3[[#This Row],[Incentive Disbursements]]/'1.) CLM Reference'!$B$5</f>
        <v>0</v>
      </c>
    </row>
    <row r="404" spans="1:15" s="33" customFormat="1" ht="15" thickBot="1" x14ac:dyDescent="0.35">
      <c r="A404" s="75"/>
      <c r="B404" s="75"/>
      <c r="C404" s="123"/>
      <c r="D404" s="13">
        <f>Table3[[#This Row],[Residential CLM $ Collected]]+Table3[[#This Row],[Column1]]</f>
        <v>0</v>
      </c>
      <c r="E404" s="32">
        <f>Table3[[#This Row],[CLM $ Collected ]]/'1.) CLM Reference'!$B$4</f>
        <v>0</v>
      </c>
      <c r="F404" s="10">
        <f>Table3[[#This Row],[Residential Incentive Disbursements]]+Table3[[#This Row],[C&amp;I Incentive Disbursements]]</f>
        <v>0</v>
      </c>
      <c r="G404" s="15">
        <f>Table3[[#This Row],[Incentive Disbursements]]/'1.) CLM Reference'!$B$5</f>
        <v>0</v>
      </c>
      <c r="H404" s="34"/>
      <c r="I404" s="35">
        <f>Table3[[#This Row],[CLM $ Collected ]]/'1.) CLM Reference'!$B$4</f>
        <v>0</v>
      </c>
      <c r="J404" s="36"/>
      <c r="K404" s="35">
        <f>Table3[[#This Row],[Incentive Disbursements]]/'1.) CLM Reference'!$B$5</f>
        <v>0</v>
      </c>
      <c r="L404" s="34"/>
      <c r="M404" s="55">
        <f>Table3[[#This Row],[CLM $ Collected ]]/'1.) CLM Reference'!$B$4</f>
        <v>0</v>
      </c>
      <c r="N404" s="36"/>
      <c r="O404" s="37">
        <f>Table3[[#This Row],[Incentive Disbursements]]/'1.) CLM Reference'!$B$5</f>
        <v>0</v>
      </c>
    </row>
    <row r="405" spans="1:15" s="33" customFormat="1" ht="15" thickBot="1" x14ac:dyDescent="0.35">
      <c r="A405" s="75"/>
      <c r="B405" s="75"/>
      <c r="C405" s="123"/>
      <c r="D405" s="13">
        <f>Table3[[#This Row],[Residential CLM $ Collected]]+Table3[[#This Row],[Column1]]</f>
        <v>0</v>
      </c>
      <c r="E405" s="32">
        <f>Table3[[#This Row],[CLM $ Collected ]]/'1.) CLM Reference'!$B$4</f>
        <v>0</v>
      </c>
      <c r="F405" s="10">
        <f>Table3[[#This Row],[Residential Incentive Disbursements]]+Table3[[#This Row],[C&amp;I Incentive Disbursements]]</f>
        <v>0</v>
      </c>
      <c r="G405" s="15">
        <f>Table3[[#This Row],[Incentive Disbursements]]/'1.) CLM Reference'!$B$5</f>
        <v>0</v>
      </c>
      <c r="H405" s="34"/>
      <c r="I405" s="35">
        <f>Table3[[#This Row],[CLM $ Collected ]]/'1.) CLM Reference'!$B$4</f>
        <v>0</v>
      </c>
      <c r="J405" s="36"/>
      <c r="K405" s="35">
        <f>Table3[[#This Row],[Incentive Disbursements]]/'1.) CLM Reference'!$B$5</f>
        <v>0</v>
      </c>
      <c r="L405" s="34"/>
      <c r="M405" s="55">
        <f>Table3[[#This Row],[CLM $ Collected ]]/'1.) CLM Reference'!$B$4</f>
        <v>0</v>
      </c>
      <c r="N405" s="36"/>
      <c r="O405" s="37">
        <f>Table3[[#This Row],[Incentive Disbursements]]/'1.) CLM Reference'!$B$5</f>
        <v>0</v>
      </c>
    </row>
    <row r="406" spans="1:15" s="33" customFormat="1" ht="15" thickBot="1" x14ac:dyDescent="0.35">
      <c r="A406" s="75"/>
      <c r="B406" s="75"/>
      <c r="C406" s="123"/>
      <c r="D406" s="13">
        <f>Table3[[#This Row],[Residential CLM $ Collected]]+Table3[[#This Row],[Column1]]</f>
        <v>0</v>
      </c>
      <c r="E406" s="32">
        <f>Table3[[#This Row],[CLM $ Collected ]]/'1.) CLM Reference'!$B$4</f>
        <v>0</v>
      </c>
      <c r="F406" s="10">
        <f>Table3[[#This Row],[Residential Incentive Disbursements]]+Table3[[#This Row],[C&amp;I Incentive Disbursements]]</f>
        <v>0</v>
      </c>
      <c r="G406" s="15">
        <f>Table3[[#This Row],[Incentive Disbursements]]/'1.) CLM Reference'!$B$5</f>
        <v>0</v>
      </c>
      <c r="H406" s="34"/>
      <c r="I406" s="35">
        <f>Table3[[#This Row],[CLM $ Collected ]]/'1.) CLM Reference'!$B$4</f>
        <v>0</v>
      </c>
      <c r="J406" s="36"/>
      <c r="K406" s="35">
        <f>Table3[[#This Row],[Incentive Disbursements]]/'1.) CLM Reference'!$B$5</f>
        <v>0</v>
      </c>
      <c r="L406" s="34"/>
      <c r="M406" s="55">
        <f>Table3[[#This Row],[CLM $ Collected ]]/'1.) CLM Reference'!$B$4</f>
        <v>0</v>
      </c>
      <c r="N406" s="36"/>
      <c r="O406" s="37">
        <f>Table3[[#This Row],[Incentive Disbursements]]/'1.) CLM Reference'!$B$5</f>
        <v>0</v>
      </c>
    </row>
    <row r="407" spans="1:15" s="33" customFormat="1" ht="15" thickBot="1" x14ac:dyDescent="0.35">
      <c r="A407" s="75"/>
      <c r="B407" s="75"/>
      <c r="C407" s="123"/>
      <c r="D407" s="13">
        <f>Table3[[#This Row],[Residential CLM $ Collected]]+Table3[[#This Row],[Column1]]</f>
        <v>0</v>
      </c>
      <c r="E407" s="32">
        <f>Table3[[#This Row],[CLM $ Collected ]]/'1.) CLM Reference'!$B$4</f>
        <v>0</v>
      </c>
      <c r="F407" s="10">
        <f>Table3[[#This Row],[Residential Incentive Disbursements]]+Table3[[#This Row],[C&amp;I Incentive Disbursements]]</f>
        <v>0</v>
      </c>
      <c r="G407" s="15">
        <f>Table3[[#This Row],[Incentive Disbursements]]/'1.) CLM Reference'!$B$5</f>
        <v>0</v>
      </c>
      <c r="H407" s="34"/>
      <c r="I407" s="35">
        <f>Table3[[#This Row],[CLM $ Collected ]]/'1.) CLM Reference'!$B$4</f>
        <v>0</v>
      </c>
      <c r="J407" s="36"/>
      <c r="K407" s="35">
        <f>Table3[[#This Row],[Incentive Disbursements]]/'1.) CLM Reference'!$B$5</f>
        <v>0</v>
      </c>
      <c r="L407" s="34"/>
      <c r="M407" s="55">
        <f>Table3[[#This Row],[CLM $ Collected ]]/'1.) CLM Reference'!$B$4</f>
        <v>0</v>
      </c>
      <c r="N407" s="36"/>
      <c r="O407" s="37">
        <f>Table3[[#This Row],[Incentive Disbursements]]/'1.) CLM Reference'!$B$5</f>
        <v>0</v>
      </c>
    </row>
    <row r="408" spans="1:15" s="33" customFormat="1" ht="15" thickBot="1" x14ac:dyDescent="0.35">
      <c r="A408" s="75"/>
      <c r="B408" s="75"/>
      <c r="C408" s="123"/>
      <c r="D408" s="13">
        <f>Table3[[#This Row],[Residential CLM $ Collected]]+Table3[[#This Row],[Column1]]</f>
        <v>0</v>
      </c>
      <c r="E408" s="32">
        <f>Table3[[#This Row],[CLM $ Collected ]]/'1.) CLM Reference'!$B$4</f>
        <v>0</v>
      </c>
      <c r="F408" s="10">
        <f>Table3[[#This Row],[Residential Incentive Disbursements]]+Table3[[#This Row],[C&amp;I Incentive Disbursements]]</f>
        <v>0</v>
      </c>
      <c r="G408" s="15">
        <f>Table3[[#This Row],[Incentive Disbursements]]/'1.) CLM Reference'!$B$5</f>
        <v>0</v>
      </c>
      <c r="H408" s="34"/>
      <c r="I408" s="35">
        <f>Table3[[#This Row],[CLM $ Collected ]]/'1.) CLM Reference'!$B$4</f>
        <v>0</v>
      </c>
      <c r="J408" s="36"/>
      <c r="K408" s="35">
        <f>Table3[[#This Row],[Incentive Disbursements]]/'1.) CLM Reference'!$B$5</f>
        <v>0</v>
      </c>
      <c r="L408" s="34"/>
      <c r="M408" s="55">
        <f>Table3[[#This Row],[CLM $ Collected ]]/'1.) CLM Reference'!$B$4</f>
        <v>0</v>
      </c>
      <c r="N408" s="36"/>
      <c r="O408" s="37">
        <f>Table3[[#This Row],[Incentive Disbursements]]/'1.) CLM Reference'!$B$5</f>
        <v>0</v>
      </c>
    </row>
    <row r="409" spans="1:15" s="33" customFormat="1" ht="15" thickBot="1" x14ac:dyDescent="0.35">
      <c r="A409" s="75"/>
      <c r="B409" s="75"/>
      <c r="C409" s="123"/>
      <c r="D409" s="13">
        <f>Table3[[#This Row],[Residential CLM $ Collected]]+Table3[[#This Row],[Column1]]</f>
        <v>0</v>
      </c>
      <c r="E409" s="32">
        <f>Table3[[#This Row],[CLM $ Collected ]]/'1.) CLM Reference'!$B$4</f>
        <v>0</v>
      </c>
      <c r="F409" s="10">
        <f>Table3[[#This Row],[Residential Incentive Disbursements]]+Table3[[#This Row],[C&amp;I Incentive Disbursements]]</f>
        <v>0</v>
      </c>
      <c r="G409" s="15">
        <f>Table3[[#This Row],[Incentive Disbursements]]/'1.) CLM Reference'!$B$5</f>
        <v>0</v>
      </c>
      <c r="H409" s="34"/>
      <c r="I409" s="35">
        <f>Table3[[#This Row],[CLM $ Collected ]]/'1.) CLM Reference'!$B$4</f>
        <v>0</v>
      </c>
      <c r="J409" s="36"/>
      <c r="K409" s="35">
        <f>Table3[[#This Row],[Incentive Disbursements]]/'1.) CLM Reference'!$B$5</f>
        <v>0</v>
      </c>
      <c r="L409" s="34"/>
      <c r="M409" s="55">
        <f>Table3[[#This Row],[CLM $ Collected ]]/'1.) CLM Reference'!$B$4</f>
        <v>0</v>
      </c>
      <c r="N409" s="36"/>
      <c r="O409" s="37">
        <f>Table3[[#This Row],[Incentive Disbursements]]/'1.) CLM Reference'!$B$5</f>
        <v>0</v>
      </c>
    </row>
    <row r="410" spans="1:15" s="33" customFormat="1" ht="15" thickBot="1" x14ac:dyDescent="0.35">
      <c r="A410" s="75"/>
      <c r="B410" s="75"/>
      <c r="C410" s="123"/>
      <c r="D410" s="13">
        <f>Table3[[#This Row],[Residential CLM $ Collected]]+Table3[[#This Row],[Column1]]</f>
        <v>0</v>
      </c>
      <c r="E410" s="32">
        <f>Table3[[#This Row],[CLM $ Collected ]]/'1.) CLM Reference'!$B$4</f>
        <v>0</v>
      </c>
      <c r="F410" s="10">
        <f>Table3[[#This Row],[Residential Incentive Disbursements]]+Table3[[#This Row],[C&amp;I Incentive Disbursements]]</f>
        <v>0</v>
      </c>
      <c r="G410" s="15">
        <f>Table3[[#This Row],[Incentive Disbursements]]/'1.) CLM Reference'!$B$5</f>
        <v>0</v>
      </c>
      <c r="H410" s="34"/>
      <c r="I410" s="35">
        <f>Table3[[#This Row],[CLM $ Collected ]]/'1.) CLM Reference'!$B$4</f>
        <v>0</v>
      </c>
      <c r="J410" s="36"/>
      <c r="K410" s="35">
        <f>Table3[[#This Row],[Incentive Disbursements]]/'1.) CLM Reference'!$B$5</f>
        <v>0</v>
      </c>
      <c r="L410" s="34"/>
      <c r="M410" s="55">
        <f>Table3[[#This Row],[CLM $ Collected ]]/'1.) CLM Reference'!$B$4</f>
        <v>0</v>
      </c>
      <c r="N410" s="36"/>
      <c r="O410" s="37">
        <f>Table3[[#This Row],[Incentive Disbursements]]/'1.) CLM Reference'!$B$5</f>
        <v>0</v>
      </c>
    </row>
    <row r="411" spans="1:15" s="33" customFormat="1" ht="15" thickBot="1" x14ac:dyDescent="0.35">
      <c r="A411" s="75"/>
      <c r="B411" s="75"/>
      <c r="C411" s="123"/>
      <c r="D411" s="13">
        <f>Table3[[#This Row],[Residential CLM $ Collected]]+Table3[[#This Row],[Column1]]</f>
        <v>0</v>
      </c>
      <c r="E411" s="32">
        <f>Table3[[#This Row],[CLM $ Collected ]]/'1.) CLM Reference'!$B$4</f>
        <v>0</v>
      </c>
      <c r="F411" s="10">
        <f>Table3[[#This Row],[Residential Incentive Disbursements]]+Table3[[#This Row],[C&amp;I Incentive Disbursements]]</f>
        <v>0</v>
      </c>
      <c r="G411" s="15">
        <f>Table3[[#This Row],[Incentive Disbursements]]/'1.) CLM Reference'!$B$5</f>
        <v>0</v>
      </c>
      <c r="H411" s="34"/>
      <c r="I411" s="35">
        <f>Table3[[#This Row],[CLM $ Collected ]]/'1.) CLM Reference'!$B$4</f>
        <v>0</v>
      </c>
      <c r="J411" s="36"/>
      <c r="K411" s="35">
        <f>Table3[[#This Row],[Incentive Disbursements]]/'1.) CLM Reference'!$B$5</f>
        <v>0</v>
      </c>
      <c r="L411" s="34"/>
      <c r="M411" s="55">
        <f>Table3[[#This Row],[CLM $ Collected ]]/'1.) CLM Reference'!$B$4</f>
        <v>0</v>
      </c>
      <c r="N411" s="36"/>
      <c r="O411" s="37">
        <f>Table3[[#This Row],[Incentive Disbursements]]/'1.) CLM Reference'!$B$5</f>
        <v>0</v>
      </c>
    </row>
    <row r="412" spans="1:15" s="33" customFormat="1" ht="15" thickBot="1" x14ac:dyDescent="0.35">
      <c r="A412" s="75"/>
      <c r="B412" s="75"/>
      <c r="C412" s="123"/>
      <c r="D412" s="13">
        <f>Table3[[#This Row],[Residential CLM $ Collected]]+Table3[[#This Row],[Column1]]</f>
        <v>0</v>
      </c>
      <c r="E412" s="32">
        <f>Table3[[#This Row],[CLM $ Collected ]]/'1.) CLM Reference'!$B$4</f>
        <v>0</v>
      </c>
      <c r="F412" s="10">
        <f>Table3[[#This Row],[Residential Incentive Disbursements]]+Table3[[#This Row],[C&amp;I Incentive Disbursements]]</f>
        <v>0</v>
      </c>
      <c r="G412" s="15">
        <f>Table3[[#This Row],[Incentive Disbursements]]/'1.) CLM Reference'!$B$5</f>
        <v>0</v>
      </c>
      <c r="H412" s="34"/>
      <c r="I412" s="35">
        <f>Table3[[#This Row],[CLM $ Collected ]]/'1.) CLM Reference'!$B$4</f>
        <v>0</v>
      </c>
      <c r="J412" s="36"/>
      <c r="K412" s="35">
        <f>Table3[[#This Row],[Incentive Disbursements]]/'1.) CLM Reference'!$B$5</f>
        <v>0</v>
      </c>
      <c r="L412" s="34"/>
      <c r="M412" s="55">
        <f>Table3[[#This Row],[CLM $ Collected ]]/'1.) CLM Reference'!$B$4</f>
        <v>0</v>
      </c>
      <c r="N412" s="36"/>
      <c r="O412" s="37">
        <f>Table3[[#This Row],[Incentive Disbursements]]/'1.) CLM Reference'!$B$5</f>
        <v>0</v>
      </c>
    </row>
    <row r="413" spans="1:15" s="33" customFormat="1" ht="15" thickBot="1" x14ac:dyDescent="0.35">
      <c r="A413" s="75"/>
      <c r="B413" s="75"/>
      <c r="C413" s="123"/>
      <c r="D413" s="13">
        <f>Table3[[#This Row],[Residential CLM $ Collected]]+Table3[[#This Row],[Column1]]</f>
        <v>0</v>
      </c>
      <c r="E413" s="32">
        <f>Table3[[#This Row],[CLM $ Collected ]]/'1.) CLM Reference'!$B$4</f>
        <v>0</v>
      </c>
      <c r="F413" s="10">
        <f>Table3[[#This Row],[Residential Incentive Disbursements]]+Table3[[#This Row],[C&amp;I Incentive Disbursements]]</f>
        <v>0</v>
      </c>
      <c r="G413" s="15">
        <f>Table3[[#This Row],[Incentive Disbursements]]/'1.) CLM Reference'!$B$5</f>
        <v>0</v>
      </c>
      <c r="H413" s="34"/>
      <c r="I413" s="35">
        <f>Table3[[#This Row],[CLM $ Collected ]]/'1.) CLM Reference'!$B$4</f>
        <v>0</v>
      </c>
      <c r="J413" s="36"/>
      <c r="K413" s="35">
        <f>Table3[[#This Row],[Incentive Disbursements]]/'1.) CLM Reference'!$B$5</f>
        <v>0</v>
      </c>
      <c r="L413" s="34"/>
      <c r="M413" s="55">
        <f>Table3[[#This Row],[CLM $ Collected ]]/'1.) CLM Reference'!$B$4</f>
        <v>0</v>
      </c>
      <c r="N413" s="36"/>
      <c r="O413" s="37">
        <f>Table3[[#This Row],[Incentive Disbursements]]/'1.) CLM Reference'!$B$5</f>
        <v>0</v>
      </c>
    </row>
    <row r="414" spans="1:15" s="33" customFormat="1" ht="15" thickBot="1" x14ac:dyDescent="0.35">
      <c r="A414" s="75"/>
      <c r="B414" s="75"/>
      <c r="C414" s="123"/>
      <c r="D414" s="13">
        <f>Table3[[#This Row],[Residential CLM $ Collected]]+Table3[[#This Row],[Column1]]</f>
        <v>0</v>
      </c>
      <c r="E414" s="32">
        <f>Table3[[#This Row],[CLM $ Collected ]]/'1.) CLM Reference'!$B$4</f>
        <v>0</v>
      </c>
      <c r="F414" s="10">
        <f>Table3[[#This Row],[Residential Incentive Disbursements]]+Table3[[#This Row],[C&amp;I Incentive Disbursements]]</f>
        <v>0</v>
      </c>
      <c r="G414" s="15">
        <f>Table3[[#This Row],[Incentive Disbursements]]/'1.) CLM Reference'!$B$5</f>
        <v>0</v>
      </c>
      <c r="H414" s="34"/>
      <c r="I414" s="35">
        <f>Table3[[#This Row],[CLM $ Collected ]]/'1.) CLM Reference'!$B$4</f>
        <v>0</v>
      </c>
      <c r="J414" s="36"/>
      <c r="K414" s="35">
        <f>Table3[[#This Row],[Incentive Disbursements]]/'1.) CLM Reference'!$B$5</f>
        <v>0</v>
      </c>
      <c r="L414" s="34"/>
      <c r="M414" s="55">
        <f>Table3[[#This Row],[CLM $ Collected ]]/'1.) CLM Reference'!$B$4</f>
        <v>0</v>
      </c>
      <c r="N414" s="36"/>
      <c r="O414" s="37">
        <f>Table3[[#This Row],[Incentive Disbursements]]/'1.) CLM Reference'!$B$5</f>
        <v>0</v>
      </c>
    </row>
    <row r="415" spans="1:15" s="33" customFormat="1" ht="15" thickBot="1" x14ac:dyDescent="0.35">
      <c r="A415" s="75"/>
      <c r="B415" s="75"/>
      <c r="C415" s="123"/>
      <c r="D415" s="13">
        <f>Table3[[#This Row],[Residential CLM $ Collected]]+Table3[[#This Row],[Column1]]</f>
        <v>0</v>
      </c>
      <c r="E415" s="32">
        <f>Table3[[#This Row],[CLM $ Collected ]]/'1.) CLM Reference'!$B$4</f>
        <v>0</v>
      </c>
      <c r="F415" s="10">
        <f>Table3[[#This Row],[Residential Incentive Disbursements]]+Table3[[#This Row],[C&amp;I Incentive Disbursements]]</f>
        <v>0</v>
      </c>
      <c r="G415" s="15">
        <f>Table3[[#This Row],[Incentive Disbursements]]/'1.) CLM Reference'!$B$5</f>
        <v>0</v>
      </c>
      <c r="H415" s="34"/>
      <c r="I415" s="35">
        <f>Table3[[#This Row],[CLM $ Collected ]]/'1.) CLM Reference'!$B$4</f>
        <v>0</v>
      </c>
      <c r="J415" s="36"/>
      <c r="K415" s="35">
        <f>Table3[[#This Row],[Incentive Disbursements]]/'1.) CLM Reference'!$B$5</f>
        <v>0</v>
      </c>
      <c r="L415" s="34"/>
      <c r="M415" s="55">
        <f>Table3[[#This Row],[CLM $ Collected ]]/'1.) CLM Reference'!$B$4</f>
        <v>0</v>
      </c>
      <c r="N415" s="36"/>
      <c r="O415" s="37">
        <f>Table3[[#This Row],[Incentive Disbursements]]/'1.) CLM Reference'!$B$5</f>
        <v>0</v>
      </c>
    </row>
    <row r="416" spans="1:15" s="33" customFormat="1" ht="15" thickBot="1" x14ac:dyDescent="0.35">
      <c r="A416" s="75"/>
      <c r="B416" s="75"/>
      <c r="C416" s="123"/>
      <c r="D416" s="13">
        <f>Table3[[#This Row],[Residential CLM $ Collected]]+Table3[[#This Row],[Column1]]</f>
        <v>0</v>
      </c>
      <c r="E416" s="32">
        <f>Table3[[#This Row],[CLM $ Collected ]]/'1.) CLM Reference'!$B$4</f>
        <v>0</v>
      </c>
      <c r="F416" s="10">
        <f>Table3[[#This Row],[Residential Incentive Disbursements]]+Table3[[#This Row],[C&amp;I Incentive Disbursements]]</f>
        <v>0</v>
      </c>
      <c r="G416" s="15">
        <f>Table3[[#This Row],[Incentive Disbursements]]/'1.) CLM Reference'!$B$5</f>
        <v>0</v>
      </c>
      <c r="H416" s="34"/>
      <c r="I416" s="35">
        <f>Table3[[#This Row],[CLM $ Collected ]]/'1.) CLM Reference'!$B$4</f>
        <v>0</v>
      </c>
      <c r="J416" s="36"/>
      <c r="K416" s="35">
        <f>Table3[[#This Row],[Incentive Disbursements]]/'1.) CLM Reference'!$B$5</f>
        <v>0</v>
      </c>
      <c r="L416" s="34"/>
      <c r="M416" s="55">
        <f>Table3[[#This Row],[CLM $ Collected ]]/'1.) CLM Reference'!$B$4</f>
        <v>0</v>
      </c>
      <c r="N416" s="36"/>
      <c r="O416" s="37">
        <f>Table3[[#This Row],[Incentive Disbursements]]/'1.) CLM Reference'!$B$5</f>
        <v>0</v>
      </c>
    </row>
    <row r="417" spans="1:15" s="33" customFormat="1" ht="15" thickBot="1" x14ac:dyDescent="0.35">
      <c r="A417" s="75"/>
      <c r="B417" s="75"/>
      <c r="C417" s="123"/>
      <c r="D417" s="13">
        <f>Table3[[#This Row],[Residential CLM $ Collected]]+Table3[[#This Row],[Column1]]</f>
        <v>0</v>
      </c>
      <c r="E417" s="32">
        <f>Table3[[#This Row],[CLM $ Collected ]]/'1.) CLM Reference'!$B$4</f>
        <v>0</v>
      </c>
      <c r="F417" s="10">
        <f>Table3[[#This Row],[Residential Incentive Disbursements]]+Table3[[#This Row],[C&amp;I Incentive Disbursements]]</f>
        <v>0</v>
      </c>
      <c r="G417" s="15">
        <f>Table3[[#This Row],[Incentive Disbursements]]/'1.) CLM Reference'!$B$5</f>
        <v>0</v>
      </c>
      <c r="H417" s="34"/>
      <c r="I417" s="35">
        <f>Table3[[#This Row],[CLM $ Collected ]]/'1.) CLM Reference'!$B$4</f>
        <v>0</v>
      </c>
      <c r="J417" s="36"/>
      <c r="K417" s="35">
        <f>Table3[[#This Row],[Incentive Disbursements]]/'1.) CLM Reference'!$B$5</f>
        <v>0</v>
      </c>
      <c r="L417" s="34"/>
      <c r="M417" s="55">
        <f>Table3[[#This Row],[CLM $ Collected ]]/'1.) CLM Reference'!$B$4</f>
        <v>0</v>
      </c>
      <c r="N417" s="36"/>
      <c r="O417" s="37">
        <f>Table3[[#This Row],[Incentive Disbursements]]/'1.) CLM Reference'!$B$5</f>
        <v>0</v>
      </c>
    </row>
    <row r="418" spans="1:15" s="33" customFormat="1" ht="15" thickBot="1" x14ac:dyDescent="0.35">
      <c r="A418" s="75"/>
      <c r="B418" s="75"/>
      <c r="C418" s="123"/>
      <c r="D418" s="13">
        <f>Table3[[#This Row],[Residential CLM $ Collected]]+Table3[[#This Row],[Column1]]</f>
        <v>0</v>
      </c>
      <c r="E418" s="32">
        <f>Table3[[#This Row],[CLM $ Collected ]]/'1.) CLM Reference'!$B$4</f>
        <v>0</v>
      </c>
      <c r="F418" s="10">
        <f>Table3[[#This Row],[Residential Incentive Disbursements]]+Table3[[#This Row],[C&amp;I Incentive Disbursements]]</f>
        <v>0</v>
      </c>
      <c r="G418" s="15">
        <f>Table3[[#This Row],[Incentive Disbursements]]/'1.) CLM Reference'!$B$5</f>
        <v>0</v>
      </c>
      <c r="H418" s="34"/>
      <c r="I418" s="35">
        <f>Table3[[#This Row],[CLM $ Collected ]]/'1.) CLM Reference'!$B$4</f>
        <v>0</v>
      </c>
      <c r="J418" s="36"/>
      <c r="K418" s="35">
        <f>Table3[[#This Row],[Incentive Disbursements]]/'1.) CLM Reference'!$B$5</f>
        <v>0</v>
      </c>
      <c r="L418" s="34"/>
      <c r="M418" s="55">
        <f>Table3[[#This Row],[CLM $ Collected ]]/'1.) CLM Reference'!$B$4</f>
        <v>0</v>
      </c>
      <c r="N418" s="36"/>
      <c r="O418" s="37">
        <f>Table3[[#This Row],[Incentive Disbursements]]/'1.) CLM Reference'!$B$5</f>
        <v>0</v>
      </c>
    </row>
    <row r="419" spans="1:15" s="33" customFormat="1" x14ac:dyDescent="0.3">
      <c r="A419" s="75"/>
      <c r="B419" s="75"/>
      <c r="C419" s="123"/>
      <c r="D419" s="13">
        <f>Table3[[#This Row],[Residential CLM $ Collected]]+Table3[[#This Row],[Column1]]</f>
        <v>0</v>
      </c>
      <c r="E419" s="32">
        <f>Table3[[#This Row],[CLM $ Collected ]]/'1.) CLM Reference'!$B$4</f>
        <v>0</v>
      </c>
      <c r="F419" s="10">
        <f>Table3[[#This Row],[Residential Incentive Disbursements]]+Table3[[#This Row],[C&amp;I Incentive Disbursements]]</f>
        <v>0</v>
      </c>
      <c r="G419" s="15">
        <f>Table3[[#This Row],[Incentive Disbursements]]/'1.) CLM Reference'!$B$5</f>
        <v>0</v>
      </c>
      <c r="H419" s="34"/>
      <c r="I419" s="35">
        <f>Table3[[#This Row],[CLM $ Collected ]]/'1.) CLM Reference'!$B$4</f>
        <v>0</v>
      </c>
      <c r="J419" s="36"/>
      <c r="K419" s="35">
        <f>Table3[[#This Row],[Incentive Disbursements]]/'1.) CLM Reference'!$B$5</f>
        <v>0</v>
      </c>
      <c r="L419" s="34"/>
      <c r="M419" s="55">
        <f>Table3[[#This Row],[CLM $ Collected ]]/'1.) CLM Reference'!$B$4</f>
        <v>0</v>
      </c>
      <c r="N419" s="36"/>
      <c r="O419" s="37">
        <f>Table3[[#This Row],[Incentive Disbursements]]/'1.) CLM Reference'!$B$5</f>
        <v>0</v>
      </c>
    </row>
    <row r="420" spans="1:15" x14ac:dyDescent="0.3">
      <c r="A420" s="21"/>
      <c r="B420" s="22"/>
      <c r="C420" s="122" t="s">
        <v>24</v>
      </c>
      <c r="D420" s="23">
        <f>SUBTOTAL(109,D6:D419)</f>
        <v>13000153.403999992</v>
      </c>
      <c r="E420" s="24">
        <f>Table3[[#This Row],[CLM $ Collected ]]/'1.) CLM Reference'!$B$4</f>
        <v>0.41231529366118619</v>
      </c>
      <c r="F420" s="25">
        <f>SUBTOTAL(109,F6:F419)</f>
        <v>13505424.690000003</v>
      </c>
      <c r="G420" s="24">
        <f>Table3[[#This Row],[Incentive Disbursements]]/'1.) CLM Reference'!$B$5</f>
        <v>0.51180836613321201</v>
      </c>
      <c r="H420" s="23">
        <f>SUBTOTAL(109,H6:H419)</f>
        <v>14126934.048000006</v>
      </c>
      <c r="I420" s="24">
        <f>Table3[[#This Row],[CLM $ Collected ]]/'1.) CLM Reference'!$B$4</f>
        <v>0.41231529366118619</v>
      </c>
      <c r="J420" s="25">
        <f>SUBTOTAL(109,J6:J419)</f>
        <v>12503907.359900001</v>
      </c>
      <c r="K420" s="24">
        <f>Table3[[#This Row],[Incentive Disbursements]]/'1.) CLM Reference'!$B$5</f>
        <v>0.51180836613321201</v>
      </c>
      <c r="L420" s="23">
        <f>SUBTOTAL(109,L6:L419)</f>
        <v>5560939.5419999966</v>
      </c>
      <c r="M420" s="56">
        <f>Table3[[#This Row],[CLM $ Collected ]]/'1.) CLM Reference'!$B$4</f>
        <v>0.41231529366118619</v>
      </c>
      <c r="N420" s="25">
        <f>SUBTOTAL(109,N6:N419)</f>
        <v>8057939.629999998</v>
      </c>
      <c r="O420" s="26">
        <f>Table3[[#This Row],[Incentive Disbursements]]/'1.) CLM Reference'!$B$5</f>
        <v>0.51180836613321201</v>
      </c>
    </row>
    <row r="422" spans="1:15" x14ac:dyDescent="0.3">
      <c r="J422" s="11"/>
      <c r="N422" s="11"/>
    </row>
    <row r="425" spans="1:15" x14ac:dyDescent="0.3">
      <c r="B425" s="33"/>
      <c r="M425" s="1"/>
    </row>
    <row r="428" spans="1:15" x14ac:dyDescent="0.3">
      <c r="B428" s="33"/>
    </row>
  </sheetData>
  <mergeCells count="7">
    <mergeCell ref="D3:O3"/>
    <mergeCell ref="A1:O2"/>
    <mergeCell ref="L4:O4"/>
    <mergeCell ref="D4:G4"/>
    <mergeCell ref="H4:K4"/>
    <mergeCell ref="A3:C3"/>
    <mergeCell ref="A4:C4"/>
  </mergeCells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01"/>
  <sheetViews>
    <sheetView zoomScale="80" zoomScaleNormal="80" workbookViewId="0">
      <selection activeCell="O201" sqref="O201"/>
    </sheetView>
  </sheetViews>
  <sheetFormatPr defaultColWidth="8.6640625" defaultRowHeight="14.4" x14ac:dyDescent="0.3"/>
  <cols>
    <col min="1" max="2" width="15.6640625" style="108" customWidth="1"/>
    <col min="3" max="3" width="20" style="108" customWidth="1"/>
    <col min="4" max="4" width="22.6640625" style="109" customWidth="1"/>
    <col min="5" max="5" width="27.33203125" style="108" customWidth="1"/>
    <col min="6" max="6" width="25" style="109" customWidth="1"/>
    <col min="7" max="7" width="34.44140625" style="108" customWidth="1"/>
    <col min="8" max="8" width="30.33203125" style="108" customWidth="1"/>
    <col min="9" max="9" width="40.33203125" style="108" customWidth="1"/>
    <col min="10" max="10" width="38.5546875" style="108" customWidth="1"/>
    <col min="11" max="11" width="49.33203125" style="108" customWidth="1"/>
    <col min="12" max="12" width="22.6640625" style="108" customWidth="1"/>
    <col min="13" max="13" width="32.6640625" style="114" customWidth="1"/>
    <col min="14" max="14" width="31.33203125" style="108" customWidth="1"/>
    <col min="15" max="15" width="41.33203125" style="108" customWidth="1"/>
    <col min="16" max="16" width="20.5546875" style="1" customWidth="1"/>
    <col min="17" max="17" width="14.33203125" style="1" customWidth="1"/>
    <col min="18" max="18" width="20.5546875" style="1" customWidth="1"/>
    <col min="19" max="19" width="14.33203125" style="1" customWidth="1"/>
    <col min="20" max="16384" width="8.6640625" style="1"/>
  </cols>
  <sheetData>
    <row r="1" spans="1:19" ht="18.75" customHeight="1" x14ac:dyDescent="0.3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2"/>
      <c r="Q1" s="2"/>
      <c r="R1" s="2"/>
      <c r="S1" s="2"/>
    </row>
    <row r="2" spans="1:19" ht="15.75" customHeight="1" x14ac:dyDescent="0.3">
      <c r="A2" s="169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</row>
    <row r="3" spans="1:19" ht="15.6" x14ac:dyDescent="0.3">
      <c r="A3" s="170" t="s">
        <v>57</v>
      </c>
      <c r="B3" s="170"/>
      <c r="C3" s="170"/>
      <c r="D3" s="171" t="s">
        <v>22</v>
      </c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</row>
    <row r="4" spans="1:19" x14ac:dyDescent="0.3">
      <c r="A4" s="172"/>
      <c r="B4" s="172"/>
      <c r="C4" s="172"/>
      <c r="D4" s="173" t="s">
        <v>40</v>
      </c>
      <c r="E4" s="173"/>
      <c r="F4" s="173"/>
      <c r="G4" s="173"/>
      <c r="H4" s="174" t="s">
        <v>5</v>
      </c>
      <c r="I4" s="174"/>
      <c r="J4" s="174"/>
      <c r="K4" s="174"/>
      <c r="L4" s="175" t="s">
        <v>6</v>
      </c>
      <c r="M4" s="175"/>
      <c r="N4" s="175"/>
      <c r="O4" s="175"/>
    </row>
    <row r="5" spans="1:19" ht="17.399999999999999" x14ac:dyDescent="0.3">
      <c r="A5" s="89" t="s">
        <v>1</v>
      </c>
      <c r="B5" s="89" t="s">
        <v>2</v>
      </c>
      <c r="C5" s="90" t="s">
        <v>11</v>
      </c>
      <c r="D5" s="91" t="s">
        <v>8</v>
      </c>
      <c r="E5" s="92" t="s">
        <v>9</v>
      </c>
      <c r="F5" s="91" t="s">
        <v>10</v>
      </c>
      <c r="G5" s="92" t="s">
        <v>15</v>
      </c>
      <c r="H5" s="88" t="s">
        <v>7</v>
      </c>
      <c r="I5" s="88" t="s">
        <v>13</v>
      </c>
      <c r="J5" s="88" t="s">
        <v>12</v>
      </c>
      <c r="K5" s="88" t="s">
        <v>14</v>
      </c>
      <c r="L5" s="88" t="s">
        <v>16</v>
      </c>
      <c r="M5" s="111" t="s">
        <v>17</v>
      </c>
      <c r="N5" s="88" t="s">
        <v>18</v>
      </c>
      <c r="O5" s="88" t="s">
        <v>19</v>
      </c>
    </row>
    <row r="6" spans="1:19" s="33" customFormat="1" x14ac:dyDescent="0.3">
      <c r="A6" s="93" t="s">
        <v>58</v>
      </c>
      <c r="B6" s="94" t="s">
        <v>59</v>
      </c>
      <c r="C6" s="79" t="s">
        <v>60</v>
      </c>
      <c r="D6" s="76">
        <f>Table32[[#This Row],[Residential CLM $ Collected]]+Table32[[#This Row],[C&amp;I CLM $ Collected]]</f>
        <v>102065.4</v>
      </c>
      <c r="E6" s="95">
        <f>Table3[[#This Row],[CLM $ Collected ]]/'1.) CLM Reference'!$B$4</f>
        <v>1.4061054251521845E-5</v>
      </c>
      <c r="F6" s="76">
        <f>Table32[[#This Row],[Residential Incentive Disbursements]]+Table32[[#This Row],[C&amp;I Incentive Disbursements]]</f>
        <v>2992</v>
      </c>
      <c r="G6" s="96">
        <f>Table3[[#This Row],[Incentive Disbursements]]/'1.) CLM Reference'!$B$5</f>
        <v>0</v>
      </c>
      <c r="H6" s="76">
        <v>0</v>
      </c>
      <c r="I6" s="97">
        <f>Table3[[#This Row],[CLM $ Collected ]]/'1.) CLM Reference'!$B$4</f>
        <v>1.4061054251521845E-5</v>
      </c>
      <c r="J6" s="76">
        <v>0</v>
      </c>
      <c r="K6" s="97">
        <f>Table3[[#This Row],[Incentive Disbursements]]/'1.) CLM Reference'!$B$5</f>
        <v>0</v>
      </c>
      <c r="L6" s="76">
        <v>102065.4</v>
      </c>
      <c r="M6" s="112">
        <f>Table32[[#This Row],[CLM $ Collected ]]/'1.) CLM Reference'!$B$4</f>
        <v>3.237125291206022E-3</v>
      </c>
      <c r="N6" s="76">
        <v>2992</v>
      </c>
      <c r="O6" s="110">
        <f>Table3[[#This Row],[Incentive Disbursements]]/'1.) CLM Reference'!$B$5</f>
        <v>0</v>
      </c>
    </row>
    <row r="7" spans="1:19" s="33" customFormat="1" x14ac:dyDescent="0.3">
      <c r="A7" s="93" t="s">
        <v>61</v>
      </c>
      <c r="B7" s="94" t="s">
        <v>59</v>
      </c>
      <c r="C7" s="79" t="s">
        <v>60</v>
      </c>
      <c r="D7" s="76">
        <f>Table32[[#This Row],[Residential CLM $ Collected]]+Table32[[#This Row],[C&amp;I CLM $ Collected]]</f>
        <v>94407.6</v>
      </c>
      <c r="E7" s="95">
        <f>Table3[[#This Row],[CLM $ Collected ]]/'1.) CLM Reference'!$B$4</f>
        <v>2.6654156513650818E-5</v>
      </c>
      <c r="F7" s="76">
        <f>Table32[[#This Row],[Residential Incentive Disbursements]]+Table32[[#This Row],[C&amp;I Incentive Disbursements]]</f>
        <v>0</v>
      </c>
      <c r="G7" s="96">
        <f>Table3[[#This Row],[Incentive Disbursements]]/'1.) CLM Reference'!$B$5</f>
        <v>0</v>
      </c>
      <c r="H7" s="76">
        <v>0</v>
      </c>
      <c r="I7" s="97">
        <f>Table3[[#This Row],[CLM $ Collected ]]/'1.) CLM Reference'!$B$4</f>
        <v>2.6654156513650818E-5</v>
      </c>
      <c r="J7" s="76">
        <v>0</v>
      </c>
      <c r="K7" s="97">
        <f>Table3[[#This Row],[Incentive Disbursements]]/'1.) CLM Reference'!$B$5</f>
        <v>0</v>
      </c>
      <c r="L7" s="76">
        <v>94407.6</v>
      </c>
      <c r="M7" s="112">
        <f>Table32[[#This Row],[CLM $ Collected ]]/'1.) CLM Reference'!$B$4</f>
        <v>2.9942490760048132E-3</v>
      </c>
      <c r="N7" s="76">
        <v>0</v>
      </c>
      <c r="O7" s="110">
        <f>Table3[[#This Row],[Incentive Disbursements]]/'1.) CLM Reference'!$B$5</f>
        <v>0</v>
      </c>
    </row>
    <row r="8" spans="1:19" s="33" customFormat="1" x14ac:dyDescent="0.3">
      <c r="A8" s="93" t="s">
        <v>62</v>
      </c>
      <c r="B8" s="94" t="s">
        <v>59</v>
      </c>
      <c r="C8" s="79" t="s">
        <v>60</v>
      </c>
      <c r="D8" s="76">
        <f>Table32[[#This Row],[Residential CLM $ Collected]]+Table32[[#This Row],[C&amp;I CLM $ Collected]]</f>
        <v>45139.44</v>
      </c>
      <c r="E8" s="95">
        <f>Table3[[#This Row],[CLM $ Collected ]]/'1.) CLM Reference'!$B$4</f>
        <v>2.9686350835531306E-8</v>
      </c>
      <c r="F8" s="76">
        <f>Table32[[#This Row],[Residential Incentive Disbursements]]+Table32[[#This Row],[C&amp;I Incentive Disbursements]]</f>
        <v>7820</v>
      </c>
      <c r="G8" s="96">
        <f>Table3[[#This Row],[Incentive Disbursements]]/'1.) CLM Reference'!$B$5</f>
        <v>0</v>
      </c>
      <c r="H8" s="76">
        <v>0</v>
      </c>
      <c r="I8" s="97">
        <f>Table3[[#This Row],[CLM $ Collected ]]/'1.) CLM Reference'!$B$4</f>
        <v>2.9686350835531306E-8</v>
      </c>
      <c r="J8" s="76">
        <v>0</v>
      </c>
      <c r="K8" s="97">
        <f>Table3[[#This Row],[Incentive Disbursements]]/'1.) CLM Reference'!$B$5</f>
        <v>0</v>
      </c>
      <c r="L8" s="76">
        <v>45139.44</v>
      </c>
      <c r="M8" s="112">
        <f>Table32[[#This Row],[CLM $ Collected ]]/'1.) CLM Reference'!$B$4</f>
        <v>1.4316509106404008E-3</v>
      </c>
      <c r="N8" s="76">
        <v>7820</v>
      </c>
      <c r="O8" s="110">
        <f>Table3[[#This Row],[Incentive Disbursements]]/'1.) CLM Reference'!$B$5</f>
        <v>0</v>
      </c>
    </row>
    <row r="9" spans="1:19" s="33" customFormat="1" x14ac:dyDescent="0.3">
      <c r="A9" s="93" t="s">
        <v>63</v>
      </c>
      <c r="B9" s="94" t="s">
        <v>59</v>
      </c>
      <c r="C9" s="79" t="s">
        <v>60</v>
      </c>
      <c r="D9" s="76">
        <f>Table32[[#This Row],[Residential CLM $ Collected]]+Table32[[#This Row],[C&amp;I CLM $ Collected]]</f>
        <v>9622.56</v>
      </c>
      <c r="E9" s="95">
        <f>Table3[[#This Row],[CLM $ Collected ]]/'1.) CLM Reference'!$B$4</f>
        <v>2.4053559867552397E-3</v>
      </c>
      <c r="F9" s="76">
        <f>Table32[[#This Row],[Residential Incentive Disbursements]]+Table32[[#This Row],[C&amp;I Incentive Disbursements]]</f>
        <v>0</v>
      </c>
      <c r="G9" s="96">
        <f>Table3[[#This Row],[Incentive Disbursements]]/'1.) CLM Reference'!$B$5</f>
        <v>1.6993023075764205E-3</v>
      </c>
      <c r="H9" s="76">
        <v>0</v>
      </c>
      <c r="I9" s="97">
        <f>Table3[[#This Row],[CLM $ Collected ]]/'1.) CLM Reference'!$B$4</f>
        <v>2.4053559867552397E-3</v>
      </c>
      <c r="J9" s="76">
        <v>0</v>
      </c>
      <c r="K9" s="97">
        <f>Table3[[#This Row],[Incentive Disbursements]]/'1.) CLM Reference'!$B$5</f>
        <v>1.6993023075764205E-3</v>
      </c>
      <c r="L9" s="76">
        <v>9622.56</v>
      </c>
      <c r="M9" s="112">
        <f>Table32[[#This Row],[CLM $ Collected ]]/'1.) CLM Reference'!$B$4</f>
        <v>3.0519091035892106E-4</v>
      </c>
      <c r="N9" s="76">
        <v>0</v>
      </c>
      <c r="O9" s="110">
        <f>Table3[[#This Row],[Incentive Disbursements]]/'1.) CLM Reference'!$B$5</f>
        <v>1.6993023075764205E-3</v>
      </c>
    </row>
    <row r="10" spans="1:19" s="33" customFormat="1" x14ac:dyDescent="0.3">
      <c r="A10" s="93" t="s">
        <v>64</v>
      </c>
      <c r="B10" s="94" t="s">
        <v>59</v>
      </c>
      <c r="C10" s="79" t="s">
        <v>60</v>
      </c>
      <c r="D10" s="76">
        <f>Table32[[#This Row],[Residential CLM $ Collected]]+Table32[[#This Row],[C&amp;I CLM $ Collected]]</f>
        <v>7757.76</v>
      </c>
      <c r="E10" s="95">
        <f>Table3[[#This Row],[CLM $ Collected ]]/'1.) CLM Reference'!$B$4</f>
        <v>3.4824373095527106E-6</v>
      </c>
      <c r="F10" s="76">
        <f>Table32[[#This Row],[Residential Incentive Disbursements]]+Table32[[#This Row],[C&amp;I Incentive Disbursements]]</f>
        <v>0</v>
      </c>
      <c r="G10" s="96">
        <f>Table3[[#This Row],[Incentive Disbursements]]/'1.) CLM Reference'!$B$5</f>
        <v>0</v>
      </c>
      <c r="H10" s="76">
        <v>0</v>
      </c>
      <c r="I10" s="97">
        <f>Table3[[#This Row],[CLM $ Collected ]]/'1.) CLM Reference'!$B$4</f>
        <v>3.4824373095527106E-6</v>
      </c>
      <c r="J10" s="76">
        <v>0</v>
      </c>
      <c r="K10" s="97">
        <f>Table3[[#This Row],[Incentive Disbursements]]/'1.) CLM Reference'!$B$5</f>
        <v>0</v>
      </c>
      <c r="L10" s="76">
        <v>7757.76</v>
      </c>
      <c r="M10" s="112">
        <f>Table32[[#This Row],[CLM $ Collected ]]/'1.) CLM Reference'!$B$4</f>
        <v>2.4604656523274714E-4</v>
      </c>
      <c r="N10" s="76">
        <v>0</v>
      </c>
      <c r="O10" s="110">
        <f>Table3[[#This Row],[Incentive Disbursements]]/'1.) CLM Reference'!$B$5</f>
        <v>0</v>
      </c>
    </row>
    <row r="11" spans="1:19" s="33" customFormat="1" x14ac:dyDescent="0.3">
      <c r="A11" s="98" t="s">
        <v>65</v>
      </c>
      <c r="B11" s="99" t="s">
        <v>59</v>
      </c>
      <c r="C11" s="100" t="s">
        <v>60</v>
      </c>
      <c r="D11" s="76">
        <f>Table32[[#This Row],[Residential CLM $ Collected]]+Table32[[#This Row],[C&amp;I CLM $ Collected]]</f>
        <v>33011.519999999997</v>
      </c>
      <c r="E11" s="95">
        <f>Table3[[#This Row],[CLM $ Collected ]]/'1.) CLM Reference'!$B$4</f>
        <v>3.3455796165556173E-3</v>
      </c>
      <c r="F11" s="76">
        <f>Table32[[#This Row],[Residential Incentive Disbursements]]+Table32[[#This Row],[C&amp;I Incentive Disbursements]]</f>
        <v>0</v>
      </c>
      <c r="G11" s="96">
        <f>Table3[[#This Row],[Incentive Disbursements]]/'1.) CLM Reference'!$B$5</f>
        <v>1.1439516815689952E-2</v>
      </c>
      <c r="H11" s="76">
        <v>0</v>
      </c>
      <c r="I11" s="101">
        <f>Table32[[#This Row],[Residential CLM $ Collected]]/'1.) CLM Reference'!$B$4</f>
        <v>0</v>
      </c>
      <c r="J11" s="102">
        <v>0</v>
      </c>
      <c r="K11" s="97">
        <f>Table32[[#This Row],[Residential Incentive Disbursements]]/'1.) CLM Reference'!$B$5</f>
        <v>0</v>
      </c>
      <c r="L11" s="102">
        <v>33011.519999999997</v>
      </c>
      <c r="M11" s="112">
        <f>Table32[[#This Row],[CLM $ Collected ]]/'1.) CLM Reference'!$B$4</f>
        <v>1.0469995345450409E-3</v>
      </c>
      <c r="N11" s="102">
        <v>0</v>
      </c>
      <c r="O11" s="110">
        <f>Table3[[#This Row],[Incentive Disbursements]]/'1.) CLM Reference'!$B$5</f>
        <v>1.1439516815689952E-2</v>
      </c>
    </row>
    <row r="12" spans="1:19" s="33" customFormat="1" x14ac:dyDescent="0.3">
      <c r="A12" s="98" t="s">
        <v>66</v>
      </c>
      <c r="B12" s="99" t="s">
        <v>59</v>
      </c>
      <c r="C12" s="100" t="s">
        <v>60</v>
      </c>
      <c r="D12" s="76">
        <f>Table32[[#This Row],[Residential CLM $ Collected]]+Table32[[#This Row],[C&amp;I CLM $ Collected]]</f>
        <v>90360</v>
      </c>
      <c r="E12" s="95">
        <f>Table3[[#This Row],[CLM $ Collected ]]/'1.) CLM Reference'!$B$4</f>
        <v>3.4799978907619367E-3</v>
      </c>
      <c r="F12" s="76">
        <f>Table32[[#This Row],[Residential Incentive Disbursements]]+Table32[[#This Row],[C&amp;I Incentive Disbursements]]</f>
        <v>40779</v>
      </c>
      <c r="G12" s="96">
        <f>Table3[[#This Row],[Incentive Disbursements]]/'1.) CLM Reference'!$B$5</f>
        <v>1.5523707444043506E-3</v>
      </c>
      <c r="H12" s="76">
        <v>0</v>
      </c>
      <c r="I12" s="101">
        <f>Table32[[#This Row],[Residential CLM $ Collected]]/'1.) CLM Reference'!$B$4</f>
        <v>0</v>
      </c>
      <c r="J12" s="102">
        <v>0</v>
      </c>
      <c r="K12" s="97">
        <f>Table32[[#This Row],[Residential Incentive Disbursements]]/'1.) CLM Reference'!$B$5</f>
        <v>0</v>
      </c>
      <c r="L12" s="102">
        <v>90360</v>
      </c>
      <c r="M12" s="112">
        <f>Table32[[#This Row],[CLM $ Collected ]]/'1.) CLM Reference'!$B$4</f>
        <v>2.8658746383532145E-3</v>
      </c>
      <c r="N12" s="102">
        <v>40779</v>
      </c>
      <c r="O12" s="110">
        <f>Table3[[#This Row],[Incentive Disbursements]]/'1.) CLM Reference'!$B$5</f>
        <v>1.5523707444043506E-3</v>
      </c>
    </row>
    <row r="13" spans="1:19" s="33" customFormat="1" x14ac:dyDescent="0.3">
      <c r="A13" s="98" t="s">
        <v>67</v>
      </c>
      <c r="B13" s="99" t="s">
        <v>59</v>
      </c>
      <c r="C13" s="100" t="s">
        <v>60</v>
      </c>
      <c r="D13" s="76">
        <f>Table32[[#This Row],[Residential CLM $ Collected]]+Table32[[#This Row],[C&amp;I CLM $ Collected]]</f>
        <v>2421</v>
      </c>
      <c r="E13" s="95">
        <f>Table3[[#This Row],[CLM $ Collected ]]/'1.) CLM Reference'!$B$4</f>
        <v>3.6145035113466766E-6</v>
      </c>
      <c r="F13" s="76">
        <f>Table32[[#This Row],[Residential Incentive Disbursements]]+Table32[[#This Row],[C&amp;I Incentive Disbursements]]</f>
        <v>0</v>
      </c>
      <c r="G13" s="96">
        <f>Table3[[#This Row],[Incentive Disbursements]]/'1.) CLM Reference'!$B$5</f>
        <v>0</v>
      </c>
      <c r="H13" s="76">
        <v>0</v>
      </c>
      <c r="I13" s="101">
        <f>Table32[[#This Row],[Residential CLM $ Collected]]/'1.) CLM Reference'!$B$4</f>
        <v>0</v>
      </c>
      <c r="J13" s="102">
        <v>0</v>
      </c>
      <c r="K13" s="97">
        <f>Table32[[#This Row],[Residential Incentive Disbursements]]/'1.) CLM Reference'!$B$5</f>
        <v>0</v>
      </c>
      <c r="L13" s="102">
        <v>2421</v>
      </c>
      <c r="M13" s="112">
        <f>Table32[[#This Row],[CLM $ Collected ]]/'1.) CLM Reference'!$B$4</f>
        <v>7.6784888218826155E-5</v>
      </c>
      <c r="N13" s="102">
        <v>0</v>
      </c>
      <c r="O13" s="110">
        <f>Table3[[#This Row],[Incentive Disbursements]]/'1.) CLM Reference'!$B$5</f>
        <v>0</v>
      </c>
    </row>
    <row r="14" spans="1:19" s="33" customFormat="1" x14ac:dyDescent="0.3">
      <c r="A14" s="98" t="s">
        <v>68</v>
      </c>
      <c r="B14" s="99" t="s">
        <v>59</v>
      </c>
      <c r="C14" s="100" t="s">
        <v>60</v>
      </c>
      <c r="D14" s="76">
        <f>Table32[[#This Row],[Residential CLM $ Collected]]+Table32[[#This Row],[C&amp;I CLM $ Collected]]</f>
        <v>48857.4</v>
      </c>
      <c r="E14" s="95">
        <f>Table3[[#This Row],[CLM $ Collected ]]/'1.) CLM Reference'!$B$4</f>
        <v>5.9653561191563642E-3</v>
      </c>
      <c r="F14" s="76">
        <f>Table32[[#This Row],[Residential Incentive Disbursements]]+Table32[[#This Row],[C&amp;I Incentive Disbursements]]</f>
        <v>0</v>
      </c>
      <c r="G14" s="96">
        <f>Table3[[#This Row],[Incentive Disbursements]]/'1.) CLM Reference'!$B$5</f>
        <v>2.5671398036310358E-3</v>
      </c>
      <c r="H14" s="76">
        <v>0</v>
      </c>
      <c r="I14" s="101">
        <f>Table32[[#This Row],[Residential CLM $ Collected]]/'1.) CLM Reference'!$B$4</f>
        <v>0</v>
      </c>
      <c r="J14" s="102">
        <v>0</v>
      </c>
      <c r="K14" s="97">
        <f>Table32[[#This Row],[Residential Incentive Disbursements]]/'1.) CLM Reference'!$B$5</f>
        <v>0</v>
      </c>
      <c r="L14" s="102">
        <v>48857.4</v>
      </c>
      <c r="M14" s="112">
        <f>Table32[[#This Row],[CLM $ Collected ]]/'1.) CLM Reference'!$B$4</f>
        <v>1.5495704244785119E-3</v>
      </c>
      <c r="N14" s="102">
        <v>0</v>
      </c>
      <c r="O14" s="110">
        <f>Table3[[#This Row],[Incentive Disbursements]]/'1.) CLM Reference'!$B$5</f>
        <v>2.5671398036310358E-3</v>
      </c>
    </row>
    <row r="15" spans="1:19" s="33" customFormat="1" x14ac:dyDescent="0.3">
      <c r="A15" s="98" t="s">
        <v>69</v>
      </c>
      <c r="B15" s="99" t="s">
        <v>59</v>
      </c>
      <c r="C15" s="100" t="s">
        <v>60</v>
      </c>
      <c r="D15" s="76">
        <f>Table32[[#This Row],[Residential CLM $ Collected]]+Table32[[#This Row],[C&amp;I CLM $ Collected]]</f>
        <v>3528</v>
      </c>
      <c r="E15" s="95">
        <f>Table3[[#This Row],[CLM $ Collected ]]/'1.) CLM Reference'!$B$4</f>
        <v>2.5921916028695535E-3</v>
      </c>
      <c r="F15" s="76">
        <f>Table32[[#This Row],[Residential Incentive Disbursements]]+Table32[[#This Row],[C&amp;I Incentive Disbursements]]</f>
        <v>0</v>
      </c>
      <c r="G15" s="96">
        <f>Table3[[#This Row],[Incentive Disbursements]]/'1.) CLM Reference'!$B$5</f>
        <v>8.1497376931330369E-4</v>
      </c>
      <c r="H15" s="76">
        <v>0</v>
      </c>
      <c r="I15" s="101">
        <f>Table32[[#This Row],[Residential CLM $ Collected]]/'1.) CLM Reference'!$B$4</f>
        <v>0</v>
      </c>
      <c r="J15" s="102">
        <v>0</v>
      </c>
      <c r="K15" s="97">
        <f>Table32[[#This Row],[Residential Incentive Disbursements]]/'1.) CLM Reference'!$B$5</f>
        <v>0</v>
      </c>
      <c r="L15" s="102">
        <v>3528</v>
      </c>
      <c r="M15" s="112">
        <f>Table32[[#This Row],[CLM $ Collected ]]/'1.) CLM Reference'!$B$4</f>
        <v>1.1189470699546415E-4</v>
      </c>
      <c r="N15" s="102">
        <v>0</v>
      </c>
      <c r="O15" s="110">
        <f>Table3[[#This Row],[Incentive Disbursements]]/'1.) CLM Reference'!$B$5</f>
        <v>8.1497376931330369E-4</v>
      </c>
    </row>
    <row r="16" spans="1:19" s="33" customFormat="1" x14ac:dyDescent="0.3">
      <c r="A16" s="98" t="s">
        <v>70</v>
      </c>
      <c r="B16" s="99" t="s">
        <v>59</v>
      </c>
      <c r="C16" s="100" t="s">
        <v>60</v>
      </c>
      <c r="D16" s="76">
        <f>Table32[[#This Row],[Residential CLM $ Collected]]+Table32[[#This Row],[C&amp;I CLM $ Collected]]</f>
        <v>17088.96</v>
      </c>
      <c r="E16" s="95">
        <f>Table3[[#This Row],[CLM $ Collected ]]/'1.) CLM Reference'!$B$4</f>
        <v>0</v>
      </c>
      <c r="F16" s="76">
        <f>Table32[[#This Row],[Residential Incentive Disbursements]]+Table32[[#This Row],[C&amp;I Incentive Disbursements]]</f>
        <v>130418</v>
      </c>
      <c r="G16" s="96">
        <f>Table3[[#This Row],[Incentive Disbursements]]/'1.) CLM Reference'!$B$5</f>
        <v>2.8330440270195588E-4</v>
      </c>
      <c r="H16" s="76">
        <v>0</v>
      </c>
      <c r="I16" s="101">
        <f>Table32[[#This Row],[Residential CLM $ Collected]]/'1.) CLM Reference'!$B$4</f>
        <v>0</v>
      </c>
      <c r="J16" s="102">
        <v>0</v>
      </c>
      <c r="K16" s="97">
        <f>Table32[[#This Row],[Residential Incentive Disbursements]]/'1.) CLM Reference'!$B$5</f>
        <v>0</v>
      </c>
      <c r="L16" s="102">
        <v>17088.96</v>
      </c>
      <c r="M16" s="112">
        <f>Table32[[#This Row],[CLM $ Collected ]]/'1.) CLM Reference'!$B$4</f>
        <v>5.4199664740850538E-4</v>
      </c>
      <c r="N16" s="102">
        <v>130418</v>
      </c>
      <c r="O16" s="110">
        <f>Table3[[#This Row],[Incentive Disbursements]]/'1.) CLM Reference'!$B$5</f>
        <v>2.8330440270195588E-4</v>
      </c>
    </row>
    <row r="17" spans="1:15" s="33" customFormat="1" x14ac:dyDescent="0.3">
      <c r="A17" s="98" t="s">
        <v>71</v>
      </c>
      <c r="B17" s="99" t="s">
        <v>59</v>
      </c>
      <c r="C17" s="100" t="s">
        <v>60</v>
      </c>
      <c r="D17" s="76">
        <f>Table32[[#This Row],[Residential CLM $ Collected]]+Table32[[#This Row],[C&amp;I CLM $ Collected]]</f>
        <v>138350.29800000001</v>
      </c>
      <c r="E17" s="95">
        <f>Table3[[#This Row],[CLM $ Collected ]]/'1.) CLM Reference'!$B$4</f>
        <v>4.2136326827208869E-3</v>
      </c>
      <c r="F17" s="76">
        <f>Table32[[#This Row],[Residential Incentive Disbursements]]+Table32[[#This Row],[C&amp;I Incentive Disbursements]]</f>
        <v>30852</v>
      </c>
      <c r="G17" s="96">
        <f>Table3[[#This Row],[Incentive Disbursements]]/'1.) CLM Reference'!$B$5</f>
        <v>4.351278359528114E-3</v>
      </c>
      <c r="H17" s="76">
        <v>0</v>
      </c>
      <c r="I17" s="101">
        <f>Table32[[#This Row],[Residential CLM $ Collected]]/'1.) CLM Reference'!$B$4</f>
        <v>0</v>
      </c>
      <c r="J17" s="102">
        <v>0</v>
      </c>
      <c r="K17" s="97">
        <f>Table32[[#This Row],[Residential Incentive Disbursements]]/'1.) CLM Reference'!$B$5</f>
        <v>0</v>
      </c>
      <c r="L17" s="102">
        <v>138350.29800000001</v>
      </c>
      <c r="M17" s="112">
        <f>Table32[[#This Row],[CLM $ Collected ]]/'1.) CLM Reference'!$B$4</f>
        <v>4.387943893833659E-3</v>
      </c>
      <c r="N17" s="102">
        <v>30852</v>
      </c>
      <c r="O17" s="110">
        <f>Table3[[#This Row],[Incentive Disbursements]]/'1.) CLM Reference'!$B$5</f>
        <v>4.351278359528114E-3</v>
      </c>
    </row>
    <row r="18" spans="1:15" s="33" customFormat="1" x14ac:dyDescent="0.3">
      <c r="A18" s="98" t="s">
        <v>72</v>
      </c>
      <c r="B18" s="99" t="s">
        <v>73</v>
      </c>
      <c r="C18" s="100" t="s">
        <v>60</v>
      </c>
      <c r="D18" s="76">
        <f>Table32[[#This Row],[Residential CLM $ Collected]]+Table32[[#This Row],[C&amp;I CLM $ Collected]]</f>
        <v>3038.4</v>
      </c>
      <c r="E18" s="95">
        <f>Table3[[#This Row],[CLM $ Collected ]]/'1.) CLM Reference'!$B$4</f>
        <v>0</v>
      </c>
      <c r="F18" s="76">
        <f>Table32[[#This Row],[Residential Incentive Disbursements]]+Table32[[#This Row],[C&amp;I Incentive Disbursements]]</f>
        <v>0</v>
      </c>
      <c r="G18" s="96">
        <f>Table3[[#This Row],[Incentive Disbursements]]/'1.) CLM Reference'!$B$5</f>
        <v>4.5006682688442817E-4</v>
      </c>
      <c r="H18" s="76">
        <v>0</v>
      </c>
      <c r="I18" s="101">
        <f>Table32[[#This Row],[Residential CLM $ Collected]]/'1.) CLM Reference'!$B$4</f>
        <v>0</v>
      </c>
      <c r="J18" s="102">
        <v>0</v>
      </c>
      <c r="K18" s="97">
        <f>Table32[[#This Row],[Residential Incentive Disbursements]]/'1.) CLM Reference'!$B$5</f>
        <v>0</v>
      </c>
      <c r="L18" s="102">
        <v>3038.4</v>
      </c>
      <c r="M18" s="112">
        <f>Table32[[#This Row],[CLM $ Collected ]]/'1.) CLM Reference'!$B$4</f>
        <v>9.6366461943032388E-5</v>
      </c>
      <c r="N18" s="102">
        <v>0</v>
      </c>
      <c r="O18" s="110">
        <f>Table3[[#This Row],[Incentive Disbursements]]/'1.) CLM Reference'!$B$5</f>
        <v>4.5006682688442817E-4</v>
      </c>
    </row>
    <row r="19" spans="1:15" s="33" customFormat="1" x14ac:dyDescent="0.3">
      <c r="A19" s="98" t="s">
        <v>72</v>
      </c>
      <c r="B19" s="99" t="s">
        <v>59</v>
      </c>
      <c r="C19" s="100" t="s">
        <v>60</v>
      </c>
      <c r="D19" s="76">
        <f>Table32[[#This Row],[Residential CLM $ Collected]]+Table32[[#This Row],[C&amp;I CLM $ Collected]]</f>
        <v>62314.44</v>
      </c>
      <c r="E19" s="95">
        <f>Table3[[#This Row],[CLM $ Collected ]]/'1.) CLM Reference'!$B$4</f>
        <v>3.9445084050616875E-3</v>
      </c>
      <c r="F19" s="76">
        <f>Table32[[#This Row],[Residential Incentive Disbursements]]+Table32[[#This Row],[C&amp;I Incentive Disbursements]]</f>
        <v>7781</v>
      </c>
      <c r="G19" s="96">
        <f>Table3[[#This Row],[Incentive Disbursements]]/'1.) CLM Reference'!$B$5</f>
        <v>8.2695573401896389E-3</v>
      </c>
      <c r="H19" s="76">
        <v>0</v>
      </c>
      <c r="I19" s="101">
        <f>Table32[[#This Row],[Residential CLM $ Collected]]/'1.) CLM Reference'!$B$4</f>
        <v>0</v>
      </c>
      <c r="J19" s="102">
        <v>0</v>
      </c>
      <c r="K19" s="97">
        <f>Table32[[#This Row],[Residential Incentive Disbursements]]/'1.) CLM Reference'!$B$5</f>
        <v>0</v>
      </c>
      <c r="L19" s="102">
        <v>62314.44</v>
      </c>
      <c r="M19" s="112">
        <f>Table32[[#This Row],[CLM $ Collected ]]/'1.) CLM Reference'!$B$4</f>
        <v>1.9763764187603261E-3</v>
      </c>
      <c r="N19" s="102">
        <v>7781</v>
      </c>
      <c r="O19" s="110">
        <f>Table3[[#This Row],[Incentive Disbursements]]/'1.) CLM Reference'!$B$5</f>
        <v>8.2695573401896389E-3</v>
      </c>
    </row>
    <row r="20" spans="1:15" s="33" customFormat="1" x14ac:dyDescent="0.3">
      <c r="A20" s="98" t="s">
        <v>74</v>
      </c>
      <c r="B20" s="99" t="s">
        <v>59</v>
      </c>
      <c r="C20" s="100" t="s">
        <v>60</v>
      </c>
      <c r="D20" s="76">
        <f>Table32[[#This Row],[Residential CLM $ Collected]]+Table32[[#This Row],[C&amp;I CLM $ Collected]]</f>
        <v>36291.480000000003</v>
      </c>
      <c r="E20" s="95">
        <f>Table3[[#This Row],[CLM $ Collected ]]/'1.) CLM Reference'!$B$4</f>
        <v>1.4555155016611155E-3</v>
      </c>
      <c r="F20" s="76">
        <f>Table32[[#This Row],[Residential Incentive Disbursements]]+Table32[[#This Row],[C&amp;I Incentive Disbursements]]</f>
        <v>152320</v>
      </c>
      <c r="G20" s="96">
        <f>Table3[[#This Row],[Incentive Disbursements]]/'1.) CLM Reference'!$B$5</f>
        <v>3.6871402511171866E-4</v>
      </c>
      <c r="H20" s="76">
        <v>0</v>
      </c>
      <c r="I20" s="101">
        <f>Table32[[#This Row],[Residential CLM $ Collected]]/'1.) CLM Reference'!$B$4</f>
        <v>0</v>
      </c>
      <c r="J20" s="102">
        <v>0</v>
      </c>
      <c r="K20" s="97">
        <f>Table32[[#This Row],[Residential Incentive Disbursements]]/'1.) CLM Reference'!$B$5</f>
        <v>0</v>
      </c>
      <c r="L20" s="102">
        <v>36291.480000000003</v>
      </c>
      <c r="M20" s="112">
        <f>Table32[[#This Row],[CLM $ Collected ]]/'1.) CLM Reference'!$B$4</f>
        <v>1.1510273585690893E-3</v>
      </c>
      <c r="N20" s="102">
        <v>152320</v>
      </c>
      <c r="O20" s="110">
        <f>Table3[[#This Row],[Incentive Disbursements]]/'1.) CLM Reference'!$B$5</f>
        <v>3.6871402511171866E-4</v>
      </c>
    </row>
    <row r="21" spans="1:15" s="33" customFormat="1" x14ac:dyDescent="0.3">
      <c r="A21" s="98" t="s">
        <v>75</v>
      </c>
      <c r="B21" s="99" t="s">
        <v>73</v>
      </c>
      <c r="C21" s="100" t="s">
        <v>76</v>
      </c>
      <c r="D21" s="76">
        <f>Table32[[#This Row],[Residential CLM $ Collected]]+Table32[[#This Row],[C&amp;I CLM $ Collected]]</f>
        <v>1740</v>
      </c>
      <c r="E21" s="95">
        <f>Table3[[#This Row],[CLM $ Collected ]]/'1.) CLM Reference'!$B$4</f>
        <v>1.7202304047356347E-3</v>
      </c>
      <c r="F21" s="76">
        <f>Table32[[#This Row],[Residential Incentive Disbursements]]+Table32[[#This Row],[C&amp;I Incentive Disbursements]]</f>
        <v>100</v>
      </c>
      <c r="G21" s="96">
        <f>Table3[[#This Row],[Incentive Disbursements]]/'1.) CLM Reference'!$B$5</f>
        <v>1.3222283139216477E-3</v>
      </c>
      <c r="H21" s="76">
        <v>0</v>
      </c>
      <c r="I21" s="101">
        <f>Table32[[#This Row],[Residential CLM $ Collected]]/'1.) CLM Reference'!$B$4</f>
        <v>0</v>
      </c>
      <c r="J21" s="102">
        <v>0</v>
      </c>
      <c r="K21" s="97">
        <f>Table32[[#This Row],[Residential Incentive Disbursements]]/'1.) CLM Reference'!$B$5</f>
        <v>0</v>
      </c>
      <c r="L21" s="102">
        <v>1740</v>
      </c>
      <c r="M21" s="112">
        <f>Table32[[#This Row],[CLM $ Collected ]]/'1.) CLM Reference'!$B$4</f>
        <v>5.5186165014769728E-5</v>
      </c>
      <c r="N21" s="102">
        <v>100</v>
      </c>
      <c r="O21" s="110">
        <f>Table3[[#This Row],[Incentive Disbursements]]/'1.) CLM Reference'!$B$5</f>
        <v>1.3222283139216477E-3</v>
      </c>
    </row>
    <row r="22" spans="1:15" s="33" customFormat="1" x14ac:dyDescent="0.3">
      <c r="A22" s="98" t="s">
        <v>77</v>
      </c>
      <c r="B22" s="99" t="s">
        <v>73</v>
      </c>
      <c r="C22" s="100" t="s">
        <v>76</v>
      </c>
      <c r="D22" s="76">
        <f>Table32[[#This Row],[Residential CLM $ Collected]]+Table32[[#This Row],[C&amp;I CLM $ Collected]]</f>
        <v>24306.959999999999</v>
      </c>
      <c r="E22" s="95">
        <f>Table3[[#This Row],[CLM $ Collected ]]/'1.) CLM Reference'!$B$4</f>
        <v>4.6906078487262658E-3</v>
      </c>
      <c r="F22" s="76">
        <f>Table32[[#This Row],[Residential Incentive Disbursements]]+Table32[[#This Row],[C&amp;I Incentive Disbursements]]</f>
        <v>2781</v>
      </c>
      <c r="G22" s="96">
        <f>Table3[[#This Row],[Incentive Disbursements]]/'1.) CLM Reference'!$B$5</f>
        <v>1.5813195040161078E-3</v>
      </c>
      <c r="H22" s="76">
        <v>0</v>
      </c>
      <c r="I22" s="101">
        <f>Table32[[#This Row],[Residential CLM $ Collected]]/'1.) CLM Reference'!$B$4</f>
        <v>0</v>
      </c>
      <c r="J22" s="102">
        <v>0</v>
      </c>
      <c r="K22" s="97">
        <f>Table32[[#This Row],[Residential Incentive Disbursements]]/'1.) CLM Reference'!$B$5</f>
        <v>0</v>
      </c>
      <c r="L22" s="102">
        <v>24306.959999999999</v>
      </c>
      <c r="M22" s="112">
        <f>Table32[[#This Row],[CLM $ Collected ]]/'1.) CLM Reference'!$B$4</f>
        <v>7.7092408365942941E-4</v>
      </c>
      <c r="N22" s="102">
        <v>2781</v>
      </c>
      <c r="O22" s="110">
        <f>Table3[[#This Row],[Incentive Disbursements]]/'1.) CLM Reference'!$B$5</f>
        <v>1.5813195040161078E-3</v>
      </c>
    </row>
    <row r="23" spans="1:15" s="33" customFormat="1" x14ac:dyDescent="0.3">
      <c r="A23" s="98" t="s">
        <v>78</v>
      </c>
      <c r="B23" s="99" t="s">
        <v>73</v>
      </c>
      <c r="C23" s="100" t="s">
        <v>76</v>
      </c>
      <c r="D23" s="76">
        <f>Table32[[#This Row],[Residential CLM $ Collected]]+Table32[[#This Row],[C&amp;I CLM $ Collected]]</f>
        <v>98462.04</v>
      </c>
      <c r="E23" s="95">
        <f>Table3[[#This Row],[CLM $ Collected ]]/'1.) CLM Reference'!$B$4</f>
        <v>2.5580511576259683E-3</v>
      </c>
      <c r="F23" s="76">
        <f>Table32[[#This Row],[Residential Incentive Disbursements]]+Table32[[#This Row],[C&amp;I Incentive Disbursements]]</f>
        <v>9519</v>
      </c>
      <c r="G23" s="96">
        <f>Table3[[#This Row],[Incentive Disbursements]]/'1.) CLM Reference'!$B$5</f>
        <v>6.5936466490375181E-4</v>
      </c>
      <c r="H23" s="76">
        <v>0</v>
      </c>
      <c r="I23" s="101">
        <f>Table32[[#This Row],[Residential CLM $ Collected]]/'1.) CLM Reference'!$B$4</f>
        <v>0</v>
      </c>
      <c r="J23" s="102">
        <v>0</v>
      </c>
      <c r="K23" s="97">
        <f>Table32[[#This Row],[Residential Incentive Disbursements]]/'1.) CLM Reference'!$B$5</f>
        <v>0</v>
      </c>
      <c r="L23" s="102">
        <v>98462.04</v>
      </c>
      <c r="M23" s="112">
        <f>Table32[[#This Row],[CLM $ Collected ]]/'1.) CLM Reference'!$B$4</f>
        <v>3.1228404523740562E-3</v>
      </c>
      <c r="N23" s="102">
        <v>9519</v>
      </c>
      <c r="O23" s="110">
        <f>Table3[[#This Row],[Incentive Disbursements]]/'1.) CLM Reference'!$B$5</f>
        <v>6.5936466490375181E-4</v>
      </c>
    </row>
    <row r="24" spans="1:15" s="33" customFormat="1" x14ac:dyDescent="0.3">
      <c r="A24" s="98" t="s">
        <v>79</v>
      </c>
      <c r="B24" s="99" t="s">
        <v>73</v>
      </c>
      <c r="C24" s="100" t="s">
        <v>76</v>
      </c>
      <c r="D24" s="76">
        <f>Table32[[#This Row],[Residential CLM $ Collected]]+Table32[[#This Row],[C&amp;I CLM $ Collected]]</f>
        <v>32169</v>
      </c>
      <c r="E24" s="95">
        <f>Table3[[#This Row],[CLM $ Collected ]]/'1.) CLM Reference'!$B$4</f>
        <v>1.3390030447337602E-3</v>
      </c>
      <c r="F24" s="76">
        <f>Table32[[#This Row],[Residential Incentive Disbursements]]+Table32[[#This Row],[C&amp;I Incentive Disbursements]]</f>
        <v>0</v>
      </c>
      <c r="G24" s="96">
        <f>Table3[[#This Row],[Incentive Disbursements]]/'1.) CLM Reference'!$B$5</f>
        <v>5.3427929876710537E-4</v>
      </c>
      <c r="H24" s="76">
        <v>0</v>
      </c>
      <c r="I24" s="101">
        <f>Table32[[#This Row],[Residential CLM $ Collected]]/'1.) CLM Reference'!$B$4</f>
        <v>0</v>
      </c>
      <c r="J24" s="102">
        <v>0</v>
      </c>
      <c r="K24" s="97">
        <f>Table32[[#This Row],[Residential Incentive Disbursements]]/'1.) CLM Reference'!$B$5</f>
        <v>0</v>
      </c>
      <c r="L24" s="102">
        <v>32169</v>
      </c>
      <c r="M24" s="112">
        <f>Table32[[#This Row],[CLM $ Collected ]]/'1.) CLM Reference'!$B$4</f>
        <v>1.020278012850648E-3</v>
      </c>
      <c r="N24" s="102">
        <v>0</v>
      </c>
      <c r="O24" s="110">
        <f>Table3[[#This Row],[Incentive Disbursements]]/'1.) CLM Reference'!$B$5</f>
        <v>5.3427929876710537E-4</v>
      </c>
    </row>
    <row r="25" spans="1:15" s="33" customFormat="1" x14ac:dyDescent="0.3">
      <c r="A25" s="98" t="s">
        <v>80</v>
      </c>
      <c r="B25" s="99" t="s">
        <v>73</v>
      </c>
      <c r="C25" s="100" t="s">
        <v>76</v>
      </c>
      <c r="D25" s="76">
        <f>Table32[[#This Row],[Residential CLM $ Collected]]+Table32[[#This Row],[C&amp;I CLM $ Collected]]</f>
        <v>15321.6</v>
      </c>
      <c r="E25" s="95">
        <f>Table3[[#This Row],[CLM $ Collected ]]/'1.) CLM Reference'!$B$4</f>
        <v>2.5474430446302842E-3</v>
      </c>
      <c r="F25" s="76">
        <f>Table32[[#This Row],[Residential Incentive Disbursements]]+Table32[[#This Row],[C&amp;I Incentive Disbursements]]</f>
        <v>0</v>
      </c>
      <c r="G25" s="96">
        <f>Table3[[#This Row],[Incentive Disbursements]]/'1.) CLM Reference'!$B$5</f>
        <v>1.4545685865763461E-3</v>
      </c>
      <c r="H25" s="76">
        <v>0</v>
      </c>
      <c r="I25" s="101">
        <f>Table32[[#This Row],[Residential CLM $ Collected]]/'1.) CLM Reference'!$B$4</f>
        <v>0</v>
      </c>
      <c r="J25" s="102">
        <v>0</v>
      </c>
      <c r="K25" s="97">
        <f>Table32[[#This Row],[Residential Incentive Disbursements]]/'1.) CLM Reference'!$B$5</f>
        <v>0</v>
      </c>
      <c r="L25" s="102">
        <v>15321.6</v>
      </c>
      <c r="M25" s="112">
        <f>Table32[[#This Row],[CLM $ Collected ]]/'1.) CLM Reference'!$B$4</f>
        <v>4.8594272752315858E-4</v>
      </c>
      <c r="N25" s="102">
        <v>0</v>
      </c>
      <c r="O25" s="110">
        <f>Table3[[#This Row],[Incentive Disbursements]]/'1.) CLM Reference'!$B$5</f>
        <v>1.4545685865763461E-3</v>
      </c>
    </row>
    <row r="26" spans="1:15" s="33" customFormat="1" x14ac:dyDescent="0.3">
      <c r="A26" s="98" t="s">
        <v>81</v>
      </c>
      <c r="B26" s="99" t="s">
        <v>73</v>
      </c>
      <c r="C26" s="100" t="s">
        <v>76</v>
      </c>
      <c r="D26" s="76">
        <f>Table32[[#This Row],[Residential CLM $ Collected]]+Table32[[#This Row],[C&amp;I CLM $ Collected]]</f>
        <v>305391.96000000002</v>
      </c>
      <c r="E26" s="95">
        <f>Table3[[#This Row],[CLM $ Collected ]]/'1.) CLM Reference'!$B$4</f>
        <v>5.4166269499131767E-3</v>
      </c>
      <c r="F26" s="76">
        <f>Table32[[#This Row],[Residential Incentive Disbursements]]+Table32[[#This Row],[C&amp;I Incentive Disbursements]]</f>
        <v>29768</v>
      </c>
      <c r="G26" s="96">
        <f>Table3[[#This Row],[Incentive Disbursements]]/'1.) CLM Reference'!$B$5</f>
        <v>2.1315968114887902E-3</v>
      </c>
      <c r="H26" s="76">
        <v>0</v>
      </c>
      <c r="I26" s="101">
        <f>Table32[[#This Row],[Residential CLM $ Collected]]/'1.) CLM Reference'!$B$4</f>
        <v>0</v>
      </c>
      <c r="J26" s="102">
        <v>0</v>
      </c>
      <c r="K26" s="97">
        <f>Table32[[#This Row],[Residential Incentive Disbursements]]/'1.) CLM Reference'!$B$5</f>
        <v>0</v>
      </c>
      <c r="L26" s="102">
        <v>305391.96000000002</v>
      </c>
      <c r="M26" s="112">
        <f>Table32[[#This Row],[CLM $ Collected ]]/'1.) CLM Reference'!$B$4</f>
        <v>9.6858684475539993E-3</v>
      </c>
      <c r="N26" s="102">
        <v>29768</v>
      </c>
      <c r="O26" s="110">
        <f>Table3[[#This Row],[Incentive Disbursements]]/'1.) CLM Reference'!$B$5</f>
        <v>2.1315968114887902E-3</v>
      </c>
    </row>
    <row r="27" spans="1:15" s="33" customFormat="1" x14ac:dyDescent="0.3">
      <c r="A27" s="98" t="s">
        <v>82</v>
      </c>
      <c r="B27" s="99" t="s">
        <v>73</v>
      </c>
      <c r="C27" s="100" t="s">
        <v>76</v>
      </c>
      <c r="D27" s="76">
        <f>Table32[[#This Row],[Residential CLM $ Collected]]+Table32[[#This Row],[C&amp;I CLM $ Collected]]</f>
        <v>11030.64</v>
      </c>
      <c r="E27" s="95">
        <f>Table3[[#This Row],[CLM $ Collected ]]/'1.) CLM Reference'!$B$4</f>
        <v>1.9742945682594243E-5</v>
      </c>
      <c r="F27" s="76">
        <f>Table32[[#This Row],[Residential Incentive Disbursements]]+Table32[[#This Row],[C&amp;I Incentive Disbursements]]</f>
        <v>0</v>
      </c>
      <c r="G27" s="96">
        <f>Table3[[#This Row],[Incentive Disbursements]]/'1.) CLM Reference'!$B$5</f>
        <v>2.1222041632413016E-5</v>
      </c>
      <c r="H27" s="76">
        <v>0</v>
      </c>
      <c r="I27" s="101">
        <f>Table32[[#This Row],[Residential CLM $ Collected]]/'1.) CLM Reference'!$B$4</f>
        <v>0</v>
      </c>
      <c r="J27" s="102">
        <v>0</v>
      </c>
      <c r="K27" s="97">
        <f>Table32[[#This Row],[Residential Incentive Disbursements]]/'1.) CLM Reference'!$B$5</f>
        <v>0</v>
      </c>
      <c r="L27" s="102">
        <v>11030.64</v>
      </c>
      <c r="M27" s="112">
        <f>Table32[[#This Row],[CLM $ Collected ]]/'1.) CLM Reference'!$B$4</f>
        <v>3.4984983865432156E-4</v>
      </c>
      <c r="N27" s="102">
        <v>0</v>
      </c>
      <c r="O27" s="110">
        <f>Table3[[#This Row],[Incentive Disbursements]]/'1.) CLM Reference'!$B$5</f>
        <v>2.1222041632413016E-5</v>
      </c>
    </row>
    <row r="28" spans="1:15" s="33" customFormat="1" x14ac:dyDescent="0.3">
      <c r="A28" s="98" t="s">
        <v>83</v>
      </c>
      <c r="B28" s="99" t="s">
        <v>73</v>
      </c>
      <c r="C28" s="100" t="s">
        <v>76</v>
      </c>
      <c r="D28" s="76">
        <f>Table32[[#This Row],[Residential CLM $ Collected]]+Table32[[#This Row],[C&amp;I CLM $ Collected]]</f>
        <v>21982.32</v>
      </c>
      <c r="E28" s="95">
        <f>Table3[[#This Row],[CLM $ Collected ]]/'1.) CLM Reference'!$B$4</f>
        <v>6.2929328216107241E-3</v>
      </c>
      <c r="F28" s="76">
        <f>Table32[[#This Row],[Residential Incentive Disbursements]]+Table32[[#This Row],[C&amp;I Incentive Disbursements]]</f>
        <v>220</v>
      </c>
      <c r="G28" s="96">
        <f>Table3[[#This Row],[Incentive Disbursements]]/'1.) CLM Reference'!$B$5</f>
        <v>1.3456354679121409E-3</v>
      </c>
      <c r="H28" s="76">
        <v>0</v>
      </c>
      <c r="I28" s="101">
        <f>Table32[[#This Row],[Residential CLM $ Collected]]/'1.) CLM Reference'!$B$4</f>
        <v>0</v>
      </c>
      <c r="J28" s="102">
        <v>0</v>
      </c>
      <c r="K28" s="97">
        <f>Table32[[#This Row],[Residential Incentive Disbursements]]/'1.) CLM Reference'!$B$5</f>
        <v>0</v>
      </c>
      <c r="L28" s="102">
        <v>21982.32</v>
      </c>
      <c r="M28" s="112">
        <f>Table32[[#This Row],[CLM $ Collected ]]/'1.) CLM Reference'!$B$4</f>
        <v>6.9719536719969714E-4</v>
      </c>
      <c r="N28" s="102">
        <v>220</v>
      </c>
      <c r="O28" s="110">
        <f>Table3[[#This Row],[Incentive Disbursements]]/'1.) CLM Reference'!$B$5</f>
        <v>1.3456354679121409E-3</v>
      </c>
    </row>
    <row r="29" spans="1:15" s="33" customFormat="1" x14ac:dyDescent="0.3">
      <c r="A29" s="98" t="s">
        <v>84</v>
      </c>
      <c r="B29" s="99" t="s">
        <v>73</v>
      </c>
      <c r="C29" s="100" t="s">
        <v>60</v>
      </c>
      <c r="D29" s="76">
        <f>Table32[[#This Row],[Residential CLM $ Collected]]+Table32[[#This Row],[C&amp;I CLM $ Collected]]</f>
        <v>5152.8</v>
      </c>
      <c r="E29" s="95">
        <f>Table3[[#This Row],[CLM $ Collected ]]/'1.) CLM Reference'!$B$4</f>
        <v>6.1893095692653706E-3</v>
      </c>
      <c r="F29" s="76">
        <f>Table32[[#This Row],[Residential Incentive Disbursements]]+Table32[[#This Row],[C&amp;I Incentive Disbursements]]</f>
        <v>3000</v>
      </c>
      <c r="G29" s="96">
        <f>Table3[[#This Row],[Incentive Disbursements]]/'1.) CLM Reference'!$B$5</f>
        <v>1.0527243017212267E-3</v>
      </c>
      <c r="H29" s="76">
        <v>0</v>
      </c>
      <c r="I29" s="101">
        <f>Table32[[#This Row],[Residential CLM $ Collected]]/'1.) CLM Reference'!$B$4</f>
        <v>0</v>
      </c>
      <c r="J29" s="102">
        <v>0</v>
      </c>
      <c r="K29" s="97">
        <f>Table32[[#This Row],[Residential Incentive Disbursements]]/'1.) CLM Reference'!$B$5</f>
        <v>0</v>
      </c>
      <c r="L29" s="102">
        <v>5152.8</v>
      </c>
      <c r="M29" s="112">
        <f>Table32[[#This Row],[CLM $ Collected ]]/'1.) CLM Reference'!$B$4</f>
        <v>1.6342716729201464E-4</v>
      </c>
      <c r="N29" s="102">
        <v>3000</v>
      </c>
      <c r="O29" s="110">
        <f>Table3[[#This Row],[Incentive Disbursements]]/'1.) CLM Reference'!$B$5</f>
        <v>1.0527243017212267E-3</v>
      </c>
    </row>
    <row r="30" spans="1:15" s="33" customFormat="1" x14ac:dyDescent="0.3">
      <c r="A30" s="98" t="s">
        <v>85</v>
      </c>
      <c r="B30" s="99" t="s">
        <v>73</v>
      </c>
      <c r="C30" s="100" t="s">
        <v>76</v>
      </c>
      <c r="D30" s="76">
        <f>Table32[[#This Row],[Residential CLM $ Collected]]+Table32[[#This Row],[C&amp;I CLM $ Collected]]</f>
        <v>25735.8</v>
      </c>
      <c r="E30" s="95">
        <f>Table3[[#This Row],[CLM $ Collected ]]/'1.) CLM Reference'!$B$4</f>
        <v>7.3273525746920881E-5</v>
      </c>
      <c r="F30" s="76">
        <f>Table32[[#This Row],[Residential Incentive Disbursements]]+Table32[[#This Row],[C&amp;I Incentive Disbursements]]</f>
        <v>0</v>
      </c>
      <c r="G30" s="96">
        <f>Table3[[#This Row],[Incentive Disbursements]]/'1.) CLM Reference'!$B$5</f>
        <v>0</v>
      </c>
      <c r="H30" s="76">
        <v>0</v>
      </c>
      <c r="I30" s="101">
        <f>Table32[[#This Row],[Residential CLM $ Collected]]/'1.) CLM Reference'!$B$4</f>
        <v>0</v>
      </c>
      <c r="J30" s="102">
        <v>0</v>
      </c>
      <c r="K30" s="97">
        <f>Table32[[#This Row],[Residential Incentive Disbursements]]/'1.) CLM Reference'!$B$5</f>
        <v>0</v>
      </c>
      <c r="L30" s="102">
        <v>25735.8</v>
      </c>
      <c r="M30" s="112">
        <f>Table32[[#This Row],[CLM $ Collected ]]/'1.) CLM Reference'!$B$4</f>
        <v>8.1624143999259238E-4</v>
      </c>
      <c r="N30" s="102">
        <v>0</v>
      </c>
      <c r="O30" s="110">
        <f>Table3[[#This Row],[Incentive Disbursements]]/'1.) CLM Reference'!$B$5</f>
        <v>0</v>
      </c>
    </row>
    <row r="31" spans="1:15" s="33" customFormat="1" x14ac:dyDescent="0.3">
      <c r="A31" s="98" t="s">
        <v>86</v>
      </c>
      <c r="B31" s="99" t="s">
        <v>73</v>
      </c>
      <c r="C31" s="100" t="s">
        <v>76</v>
      </c>
      <c r="D31" s="76">
        <f>Table32[[#This Row],[Residential CLM $ Collected]]+Table32[[#This Row],[C&amp;I CLM $ Collected]]</f>
        <v>31259.88</v>
      </c>
      <c r="E31" s="95">
        <f>Table3[[#This Row],[CLM $ Collected ]]/'1.) CLM Reference'!$B$4</f>
        <v>4.2313426842626092E-3</v>
      </c>
      <c r="F31" s="76">
        <f>Table32[[#This Row],[Residential Incentive Disbursements]]+Table32[[#This Row],[C&amp;I Incentive Disbursements]]</f>
        <v>1666</v>
      </c>
      <c r="G31" s="96">
        <f>Table3[[#This Row],[Incentive Disbursements]]/'1.) CLM Reference'!$B$5</f>
        <v>1.0738849510189175E-3</v>
      </c>
      <c r="H31" s="76">
        <v>0</v>
      </c>
      <c r="I31" s="101">
        <f>Table32[[#This Row],[Residential CLM $ Collected]]/'1.) CLM Reference'!$B$4</f>
        <v>0</v>
      </c>
      <c r="J31" s="102">
        <v>0</v>
      </c>
      <c r="K31" s="97">
        <f>Table32[[#This Row],[Residential Incentive Disbursements]]/'1.) CLM Reference'!$B$5</f>
        <v>0</v>
      </c>
      <c r="L31" s="102">
        <v>31259.88</v>
      </c>
      <c r="M31" s="112">
        <f>Table32[[#This Row],[CLM $ Collected ]]/'1.) CLM Reference'!$B$4</f>
        <v>9.9144419311603463E-4</v>
      </c>
      <c r="N31" s="102">
        <v>1666</v>
      </c>
      <c r="O31" s="110">
        <f>Table3[[#This Row],[Incentive Disbursements]]/'1.) CLM Reference'!$B$5</f>
        <v>1.0738849510189175E-3</v>
      </c>
    </row>
    <row r="32" spans="1:15" s="33" customFormat="1" x14ac:dyDescent="0.3">
      <c r="A32" s="98" t="s">
        <v>87</v>
      </c>
      <c r="B32" s="99" t="s">
        <v>73</v>
      </c>
      <c r="C32" s="100" t="s">
        <v>60</v>
      </c>
      <c r="D32" s="76">
        <f>Table32[[#This Row],[Residential CLM $ Collected]]+Table32[[#This Row],[C&amp;I CLM $ Collected]]</f>
        <v>18114.240000000002</v>
      </c>
      <c r="E32" s="95">
        <f>Table3[[#This Row],[CLM $ Collected ]]/'1.) CLM Reference'!$B$4</f>
        <v>2.1996824780645732E-5</v>
      </c>
      <c r="F32" s="76">
        <f>Table32[[#This Row],[Residential Incentive Disbursements]]+Table32[[#This Row],[C&amp;I Incentive Disbursements]]</f>
        <v>104804.75</v>
      </c>
      <c r="G32" s="96">
        <f>Table3[[#This Row],[Incentive Disbursements]]/'1.) CLM Reference'!$B$5</f>
        <v>0</v>
      </c>
      <c r="H32" s="76">
        <v>0</v>
      </c>
      <c r="I32" s="101">
        <f>Table32[[#This Row],[Residential CLM $ Collected]]/'1.) CLM Reference'!$B$4</f>
        <v>0</v>
      </c>
      <c r="J32" s="102">
        <v>0</v>
      </c>
      <c r="K32" s="97">
        <f>Table32[[#This Row],[Residential Incentive Disbursements]]/'1.) CLM Reference'!$B$5</f>
        <v>0</v>
      </c>
      <c r="L32" s="102">
        <v>18114.240000000002</v>
      </c>
      <c r="M32" s="112">
        <f>Table32[[#This Row],[CLM $ Collected ]]/'1.) CLM Reference'!$B$4</f>
        <v>5.7451461940065667E-4</v>
      </c>
      <c r="N32" s="102">
        <v>104804.75</v>
      </c>
      <c r="O32" s="110">
        <f>Table3[[#This Row],[Incentive Disbursements]]/'1.) CLM Reference'!$B$5</f>
        <v>0</v>
      </c>
    </row>
    <row r="33" spans="1:15" s="33" customFormat="1" x14ac:dyDescent="0.3">
      <c r="A33" s="98" t="s">
        <v>88</v>
      </c>
      <c r="B33" s="99" t="s">
        <v>73</v>
      </c>
      <c r="C33" s="100" t="s">
        <v>76</v>
      </c>
      <c r="D33" s="76">
        <f>Table32[[#This Row],[Residential CLM $ Collected]]+Table32[[#This Row],[C&amp;I CLM $ Collected]]</f>
        <v>20975.759999999998</v>
      </c>
      <c r="E33" s="95">
        <f>Table3[[#This Row],[CLM $ Collected ]]/'1.) CLM Reference'!$B$4</f>
        <v>2.379525816774395E-3</v>
      </c>
      <c r="F33" s="76">
        <f>Table32[[#This Row],[Residential Incentive Disbursements]]+Table32[[#This Row],[C&amp;I Incentive Disbursements]]</f>
        <v>2634</v>
      </c>
      <c r="G33" s="96">
        <f>Table3[[#This Row],[Incentive Disbursements]]/'1.) CLM Reference'!$B$5</f>
        <v>4.8054357349371904E-4</v>
      </c>
      <c r="H33" s="76">
        <v>0</v>
      </c>
      <c r="I33" s="101">
        <f>Table32[[#This Row],[Residential CLM $ Collected]]/'1.) CLM Reference'!$B$4</f>
        <v>0</v>
      </c>
      <c r="J33" s="102">
        <v>0</v>
      </c>
      <c r="K33" s="97">
        <f>Table32[[#This Row],[Residential Incentive Disbursements]]/'1.) CLM Reference'!$B$5</f>
        <v>0</v>
      </c>
      <c r="L33" s="102">
        <v>20975.759999999998</v>
      </c>
      <c r="M33" s="112">
        <f>Table32[[#This Row],[CLM $ Collected ]]/'1.) CLM Reference'!$B$4</f>
        <v>6.6527112222425648E-4</v>
      </c>
      <c r="N33" s="102">
        <v>2634</v>
      </c>
      <c r="O33" s="110">
        <f>Table3[[#This Row],[Incentive Disbursements]]/'1.) CLM Reference'!$B$5</f>
        <v>4.8054357349371904E-4</v>
      </c>
    </row>
    <row r="34" spans="1:15" s="33" customFormat="1" x14ac:dyDescent="0.3">
      <c r="A34" s="98" t="s">
        <v>89</v>
      </c>
      <c r="B34" s="99" t="s">
        <v>73</v>
      </c>
      <c r="C34" s="100" t="s">
        <v>76</v>
      </c>
      <c r="D34" s="76">
        <f>Table32[[#This Row],[Residential CLM $ Collected]]+Table32[[#This Row],[C&amp;I CLM $ Collected]]</f>
        <v>17489.28</v>
      </c>
      <c r="E34" s="95">
        <f>Table3[[#This Row],[CLM $ Collected ]]/'1.) CLM Reference'!$B$4</f>
        <v>1.5185597959797468E-3</v>
      </c>
      <c r="F34" s="76">
        <f>Table32[[#This Row],[Residential Incentive Disbursements]]+Table32[[#This Row],[C&amp;I Incentive Disbursements]]</f>
        <v>0</v>
      </c>
      <c r="G34" s="96">
        <f>Table3[[#This Row],[Incentive Disbursements]]/'1.) CLM Reference'!$B$5</f>
        <v>1.2456944314596125E-3</v>
      </c>
      <c r="H34" s="76">
        <v>0</v>
      </c>
      <c r="I34" s="101">
        <f>Table32[[#This Row],[Residential CLM $ Collected]]/'1.) CLM Reference'!$B$4</f>
        <v>0</v>
      </c>
      <c r="J34" s="102">
        <v>0</v>
      </c>
      <c r="K34" s="97">
        <f>Table32[[#This Row],[Residential Incentive Disbursements]]/'1.) CLM Reference'!$B$5</f>
        <v>0</v>
      </c>
      <c r="L34" s="102">
        <v>17489.28</v>
      </c>
      <c r="M34" s="112">
        <f>Table32[[#This Row],[CLM $ Collected ]]/'1.) CLM Reference'!$B$4</f>
        <v>5.5469327130431721E-4</v>
      </c>
      <c r="N34" s="102">
        <v>0</v>
      </c>
      <c r="O34" s="110">
        <f>Table3[[#This Row],[Incentive Disbursements]]/'1.) CLM Reference'!$B$5</f>
        <v>1.2456944314596125E-3</v>
      </c>
    </row>
    <row r="35" spans="1:15" s="33" customFormat="1" x14ac:dyDescent="0.3">
      <c r="A35" s="98" t="s">
        <v>90</v>
      </c>
      <c r="B35" s="99" t="s">
        <v>73</v>
      </c>
      <c r="C35" s="100" t="s">
        <v>60</v>
      </c>
      <c r="D35" s="76">
        <f>Table32[[#This Row],[Residential CLM $ Collected]]+Table32[[#This Row],[C&amp;I CLM $ Collected]]</f>
        <v>88128.6</v>
      </c>
      <c r="E35" s="95">
        <f>Table3[[#This Row],[CLM $ Collected ]]/'1.) CLM Reference'!$B$4</f>
        <v>8.028450935838174E-4</v>
      </c>
      <c r="F35" s="76">
        <f>Table32[[#This Row],[Residential Incentive Disbursements]]+Table32[[#This Row],[C&amp;I Incentive Disbursements]]</f>
        <v>160</v>
      </c>
      <c r="G35" s="96">
        <f>Table3[[#This Row],[Incentive Disbursements]]/'1.) CLM Reference'!$B$5</f>
        <v>2.7678506730548441E-4</v>
      </c>
      <c r="H35" s="76">
        <v>0</v>
      </c>
      <c r="I35" s="101">
        <f>Table32[[#This Row],[Residential CLM $ Collected]]/'1.) CLM Reference'!$B$4</f>
        <v>0</v>
      </c>
      <c r="J35" s="102">
        <v>0</v>
      </c>
      <c r="K35" s="97">
        <f>Table32[[#This Row],[Residential Incentive Disbursements]]/'1.) CLM Reference'!$B$5</f>
        <v>0</v>
      </c>
      <c r="L35" s="102">
        <v>88128.6</v>
      </c>
      <c r="M35" s="112">
        <f>Table32[[#This Row],[CLM $ Collected ]]/'1.) CLM Reference'!$B$4</f>
        <v>2.7951031391497908E-3</v>
      </c>
      <c r="N35" s="102">
        <v>160</v>
      </c>
      <c r="O35" s="110">
        <f>Table3[[#This Row],[Incentive Disbursements]]/'1.) CLM Reference'!$B$5</f>
        <v>2.7678506730548441E-4</v>
      </c>
    </row>
    <row r="36" spans="1:15" s="33" customFormat="1" x14ac:dyDescent="0.3">
      <c r="A36" s="98" t="s">
        <v>91</v>
      </c>
      <c r="B36" s="99" t="s">
        <v>73</v>
      </c>
      <c r="C36" s="100" t="s">
        <v>76</v>
      </c>
      <c r="D36" s="76">
        <f>Table32[[#This Row],[Residential CLM $ Collected]]+Table32[[#This Row],[C&amp;I CLM $ Collected]]</f>
        <v>7779.84</v>
      </c>
      <c r="E36" s="95">
        <f>Table3[[#This Row],[CLM $ Collected ]]/'1.) CLM Reference'!$B$4</f>
        <v>4.9096657151071006E-7</v>
      </c>
      <c r="F36" s="76">
        <f>Table32[[#This Row],[Residential Incentive Disbursements]]+Table32[[#This Row],[C&amp;I Incentive Disbursements]]</f>
        <v>0</v>
      </c>
      <c r="G36" s="96">
        <f>Table3[[#This Row],[Incentive Disbursements]]/'1.) CLM Reference'!$B$5</f>
        <v>0</v>
      </c>
      <c r="H36" s="76">
        <v>0</v>
      </c>
      <c r="I36" s="101">
        <f>Table32[[#This Row],[Residential CLM $ Collected]]/'1.) CLM Reference'!$B$4</f>
        <v>0</v>
      </c>
      <c r="J36" s="102">
        <v>0</v>
      </c>
      <c r="K36" s="97">
        <f>Table32[[#This Row],[Residential Incentive Disbursements]]/'1.) CLM Reference'!$B$5</f>
        <v>0</v>
      </c>
      <c r="L36" s="102">
        <v>7779.84</v>
      </c>
      <c r="M36" s="112">
        <f>Table32[[#This Row],[CLM $ Collected ]]/'1.) CLM Reference'!$B$4</f>
        <v>2.4674685863707252E-4</v>
      </c>
      <c r="N36" s="102">
        <v>0</v>
      </c>
      <c r="O36" s="110">
        <f>Table3[[#This Row],[Incentive Disbursements]]/'1.) CLM Reference'!$B$5</f>
        <v>0</v>
      </c>
    </row>
    <row r="37" spans="1:15" s="33" customFormat="1" x14ac:dyDescent="0.3">
      <c r="A37" s="98" t="s">
        <v>92</v>
      </c>
      <c r="B37" s="99" t="s">
        <v>73</v>
      </c>
      <c r="C37" s="100" t="s">
        <v>60</v>
      </c>
      <c r="D37" s="76">
        <f>Table32[[#This Row],[Residential CLM $ Collected]]+Table32[[#This Row],[C&amp;I CLM $ Collected]]</f>
        <v>7830</v>
      </c>
      <c r="E37" s="95">
        <f>Table3[[#This Row],[CLM $ Collected ]]/'1.) CLM Reference'!$B$4</f>
        <v>7.632798483192802E-5</v>
      </c>
      <c r="F37" s="76">
        <f>Table32[[#This Row],[Residential Incentive Disbursements]]+Table32[[#This Row],[C&amp;I Incentive Disbursements]]</f>
        <v>0</v>
      </c>
      <c r="G37" s="96">
        <f>Table3[[#This Row],[Incentive Disbursements]]/'1.) CLM Reference'!$B$5</f>
        <v>0</v>
      </c>
      <c r="H37" s="76">
        <v>0</v>
      </c>
      <c r="I37" s="101">
        <f>Table32[[#This Row],[Residential CLM $ Collected]]/'1.) CLM Reference'!$B$4</f>
        <v>0</v>
      </c>
      <c r="J37" s="102">
        <v>0</v>
      </c>
      <c r="K37" s="97">
        <f>Table32[[#This Row],[Residential Incentive Disbursements]]/'1.) CLM Reference'!$B$5</f>
        <v>0</v>
      </c>
      <c r="L37" s="102">
        <v>7830</v>
      </c>
      <c r="M37" s="112">
        <f>Table32[[#This Row],[CLM $ Collected ]]/'1.) CLM Reference'!$B$4</f>
        <v>2.4833774256646378E-4</v>
      </c>
      <c r="N37" s="102">
        <v>0</v>
      </c>
      <c r="O37" s="110">
        <f>Table3[[#This Row],[Incentive Disbursements]]/'1.) CLM Reference'!$B$5</f>
        <v>0</v>
      </c>
    </row>
    <row r="38" spans="1:15" s="33" customFormat="1" x14ac:dyDescent="0.3">
      <c r="A38" s="98" t="s">
        <v>93</v>
      </c>
      <c r="B38" s="99" t="s">
        <v>73</v>
      </c>
      <c r="C38" s="100" t="s">
        <v>60</v>
      </c>
      <c r="D38" s="76">
        <f>Table32[[#This Row],[Residential CLM $ Collected]]+Table32[[#This Row],[C&amp;I CLM $ Collected]]</f>
        <v>5213.76</v>
      </c>
      <c r="E38" s="95">
        <f>Table3[[#This Row],[CLM $ Collected ]]/'1.) CLM Reference'!$B$4</f>
        <v>9.8883560018492257E-4</v>
      </c>
      <c r="F38" s="76">
        <f>Table32[[#This Row],[Residential Incentive Disbursements]]+Table32[[#This Row],[C&amp;I Incentive Disbursements]]</f>
        <v>0</v>
      </c>
      <c r="G38" s="96">
        <f>Table3[[#This Row],[Incentive Disbursements]]/'1.) CLM Reference'!$B$5</f>
        <v>1.3263776020258136E-5</v>
      </c>
      <c r="H38" s="76">
        <v>0</v>
      </c>
      <c r="I38" s="101">
        <f>Table32[[#This Row],[Residential CLM $ Collected]]/'1.) CLM Reference'!$B$4</f>
        <v>0</v>
      </c>
      <c r="J38" s="102">
        <v>0</v>
      </c>
      <c r="K38" s="97">
        <f>Table32[[#This Row],[Residential Incentive Disbursements]]/'1.) CLM Reference'!$B$5</f>
        <v>0</v>
      </c>
      <c r="L38" s="102">
        <v>5213.76</v>
      </c>
      <c r="M38" s="112">
        <f>Table32[[#This Row],[CLM $ Collected ]]/'1.) CLM Reference'!$B$4</f>
        <v>1.65360586038739E-4</v>
      </c>
      <c r="N38" s="102">
        <v>0</v>
      </c>
      <c r="O38" s="110">
        <f>Table3[[#This Row],[Incentive Disbursements]]/'1.) CLM Reference'!$B$5</f>
        <v>1.3263776020258136E-5</v>
      </c>
    </row>
    <row r="39" spans="1:15" s="33" customFormat="1" x14ac:dyDescent="0.3">
      <c r="A39" s="98" t="s">
        <v>94</v>
      </c>
      <c r="B39" s="99" t="s">
        <v>73</v>
      </c>
      <c r="C39" s="100" t="s">
        <v>60</v>
      </c>
      <c r="D39" s="76">
        <f>Table32[[#This Row],[Residential CLM $ Collected]]+Table32[[#This Row],[C&amp;I CLM $ Collected]]</f>
        <v>3065.04</v>
      </c>
      <c r="E39" s="95">
        <f>Table3[[#This Row],[CLM $ Collected ]]/'1.) CLM Reference'!$B$4</f>
        <v>3.5659587158457534E-5</v>
      </c>
      <c r="F39" s="76">
        <f>Table32[[#This Row],[Residential Incentive Disbursements]]+Table32[[#This Row],[C&amp;I Incentive Disbursements]]</f>
        <v>0</v>
      </c>
      <c r="G39" s="96">
        <f>Table3[[#This Row],[Incentive Disbursements]]/'1.) CLM Reference'!$B$5</f>
        <v>0</v>
      </c>
      <c r="H39" s="76">
        <v>0</v>
      </c>
      <c r="I39" s="101">
        <f>Table32[[#This Row],[Residential CLM $ Collected]]/'1.) CLM Reference'!$B$4</f>
        <v>0</v>
      </c>
      <c r="J39" s="102">
        <v>0</v>
      </c>
      <c r="K39" s="97">
        <f>Table32[[#This Row],[Residential Incentive Disbursements]]/'1.) CLM Reference'!$B$5</f>
        <v>0</v>
      </c>
      <c r="L39" s="102">
        <v>3065.04</v>
      </c>
      <c r="M39" s="112">
        <f>Table32[[#This Row],[CLM $ Collected ]]/'1.) CLM Reference'!$B$4</f>
        <v>9.7211381159120584E-5</v>
      </c>
      <c r="N39" s="102">
        <v>0</v>
      </c>
      <c r="O39" s="110">
        <f>Table3[[#This Row],[Incentive Disbursements]]/'1.) CLM Reference'!$B$5</f>
        <v>0</v>
      </c>
    </row>
    <row r="40" spans="1:15" s="33" customFormat="1" x14ac:dyDescent="0.3">
      <c r="A40" s="98" t="s">
        <v>95</v>
      </c>
      <c r="B40" s="99" t="s">
        <v>73</v>
      </c>
      <c r="C40" s="100" t="s">
        <v>60</v>
      </c>
      <c r="D40" s="76">
        <f>Table32[[#This Row],[Residential CLM $ Collected]]+Table32[[#This Row],[C&amp;I CLM $ Collected]]</f>
        <v>26771.759999999998</v>
      </c>
      <c r="E40" s="95">
        <f>Table3[[#This Row],[CLM $ Collected ]]/'1.) CLM Reference'!$B$4</f>
        <v>4.7766851356479756E-3</v>
      </c>
      <c r="F40" s="76">
        <f>Table32[[#This Row],[Residential Incentive Disbursements]]+Table32[[#This Row],[C&amp;I Incentive Disbursements]]</f>
        <v>0</v>
      </c>
      <c r="G40" s="96">
        <f>Table3[[#This Row],[Incentive Disbursements]]/'1.) CLM Reference'!$B$5</f>
        <v>1.7014737771934515E-3</v>
      </c>
      <c r="H40" s="76">
        <v>0</v>
      </c>
      <c r="I40" s="101">
        <f>Table32[[#This Row],[Residential CLM $ Collected]]/'1.) CLM Reference'!$B$4</f>
        <v>0</v>
      </c>
      <c r="J40" s="102">
        <v>0</v>
      </c>
      <c r="K40" s="97">
        <f>Table32[[#This Row],[Residential Incentive Disbursements]]/'1.) CLM Reference'!$B$5</f>
        <v>0</v>
      </c>
      <c r="L40" s="102">
        <v>26771.759999999998</v>
      </c>
      <c r="M40" s="112">
        <f>Table32[[#This Row],[CLM $ Collected ]]/'1.) CLM Reference'!$B$4</f>
        <v>8.4909814085966189E-4</v>
      </c>
      <c r="N40" s="102">
        <v>0</v>
      </c>
      <c r="O40" s="110">
        <f>Table3[[#This Row],[Incentive Disbursements]]/'1.) CLM Reference'!$B$5</f>
        <v>1.7014737771934515E-3</v>
      </c>
    </row>
    <row r="41" spans="1:15" s="33" customFormat="1" x14ac:dyDescent="0.3">
      <c r="A41" s="98" t="s">
        <v>96</v>
      </c>
      <c r="B41" s="99" t="s">
        <v>73</v>
      </c>
      <c r="C41" s="100" t="s">
        <v>60</v>
      </c>
      <c r="D41" s="76">
        <f>Table32[[#This Row],[Residential CLM $ Collected]]+Table32[[#This Row],[C&amp;I CLM $ Collected]]</f>
        <v>3977.28</v>
      </c>
      <c r="E41" s="95">
        <f>Table3[[#This Row],[CLM $ Collected ]]/'1.) CLM Reference'!$B$4</f>
        <v>1.4493599606965198E-3</v>
      </c>
      <c r="F41" s="76">
        <f>Table32[[#This Row],[Residential Incentive Disbursements]]+Table32[[#This Row],[C&amp;I Incentive Disbursements]]</f>
        <v>0</v>
      </c>
      <c r="G41" s="96">
        <f>Table3[[#This Row],[Incentive Disbursements]]/'1.) CLM Reference'!$B$5</f>
        <v>7.2834046882441479E-4</v>
      </c>
      <c r="H41" s="76">
        <v>0</v>
      </c>
      <c r="I41" s="101">
        <f>Table32[[#This Row],[Residential CLM $ Collected]]/'1.) CLM Reference'!$B$4</f>
        <v>0</v>
      </c>
      <c r="J41" s="102">
        <v>0</v>
      </c>
      <c r="K41" s="97">
        <f>Table32[[#This Row],[Residential Incentive Disbursements]]/'1.) CLM Reference'!$B$5</f>
        <v>0</v>
      </c>
      <c r="L41" s="102">
        <v>3977.28</v>
      </c>
      <c r="M41" s="112">
        <f>Table32[[#This Row],[CLM $ Collected ]]/'1.) CLM Reference'!$B$4</f>
        <v>1.2614415539651918E-4</v>
      </c>
      <c r="N41" s="102">
        <v>0</v>
      </c>
      <c r="O41" s="110">
        <f>Table3[[#This Row],[Incentive Disbursements]]/'1.) CLM Reference'!$B$5</f>
        <v>7.2834046882441479E-4</v>
      </c>
    </row>
    <row r="42" spans="1:15" s="33" customFormat="1" x14ac:dyDescent="0.3">
      <c r="A42" s="98" t="s">
        <v>97</v>
      </c>
      <c r="B42" s="99" t="s">
        <v>73</v>
      </c>
      <c r="C42" s="100" t="s">
        <v>60</v>
      </c>
      <c r="D42" s="76">
        <f>Table32[[#This Row],[Residential CLM $ Collected]]+Table32[[#This Row],[C&amp;I CLM $ Collected]]</f>
        <v>1952.64</v>
      </c>
      <c r="E42" s="95">
        <f>Table3[[#This Row],[CLM $ Collected ]]/'1.) CLM Reference'!$B$4</f>
        <v>2.1951052614194002E-3</v>
      </c>
      <c r="F42" s="76">
        <f>Table32[[#This Row],[Residential Incentive Disbursements]]+Table32[[#This Row],[C&amp;I Incentive Disbursements]]</f>
        <v>0</v>
      </c>
      <c r="G42" s="96">
        <f>Table3[[#This Row],[Incentive Disbursements]]/'1.) CLM Reference'!$B$5</f>
        <v>1.4394581139690389E-3</v>
      </c>
      <c r="H42" s="76">
        <v>0</v>
      </c>
      <c r="I42" s="101">
        <f>Table32[[#This Row],[Residential CLM $ Collected]]/'1.) CLM Reference'!$B$4</f>
        <v>0</v>
      </c>
      <c r="J42" s="102">
        <v>0</v>
      </c>
      <c r="K42" s="97">
        <f>Table32[[#This Row],[Residential Incentive Disbursements]]/'1.) CLM Reference'!$B$5</f>
        <v>0</v>
      </c>
      <c r="L42" s="102">
        <v>1952.64</v>
      </c>
      <c r="M42" s="112">
        <f>Table32[[#This Row],[CLM $ Collected ]]/'1.) CLM Reference'!$B$4</f>
        <v>6.1930294973816082E-5</v>
      </c>
      <c r="N42" s="102">
        <v>0</v>
      </c>
      <c r="O42" s="110">
        <f>Table3[[#This Row],[Incentive Disbursements]]/'1.) CLM Reference'!$B$5</f>
        <v>1.4394581139690389E-3</v>
      </c>
    </row>
    <row r="43" spans="1:15" s="33" customFormat="1" x14ac:dyDescent="0.3">
      <c r="A43" s="98" t="s">
        <v>98</v>
      </c>
      <c r="B43" s="99" t="s">
        <v>73</v>
      </c>
      <c r="C43" s="100" t="s">
        <v>60</v>
      </c>
      <c r="D43" s="76">
        <f>Table32[[#This Row],[Residential CLM $ Collected]]+Table32[[#This Row],[C&amp;I CLM $ Collected]]</f>
        <v>39706.559999999998</v>
      </c>
      <c r="E43" s="95">
        <f>Table3[[#This Row],[CLM $ Collected ]]/'1.) CLM Reference'!$B$4</f>
        <v>2.3645977688407792E-3</v>
      </c>
      <c r="F43" s="76">
        <f>Table32[[#This Row],[Residential Incentive Disbursements]]+Table32[[#This Row],[C&amp;I Incentive Disbursements]]</f>
        <v>4936</v>
      </c>
      <c r="G43" s="96">
        <f>Table3[[#This Row],[Incentive Disbursements]]/'1.) CLM Reference'!$B$5</f>
        <v>8.0314589178849571E-4</v>
      </c>
      <c r="H43" s="76">
        <v>0</v>
      </c>
      <c r="I43" s="101">
        <f>Table32[[#This Row],[Residential CLM $ Collected]]/'1.) CLM Reference'!$B$4</f>
        <v>0</v>
      </c>
      <c r="J43" s="102">
        <v>0</v>
      </c>
      <c r="K43" s="97">
        <f>Table32[[#This Row],[Residential Incentive Disbursements]]/'1.) CLM Reference'!$B$5</f>
        <v>0</v>
      </c>
      <c r="L43" s="102">
        <v>39706.559999999998</v>
      </c>
      <c r="M43" s="112">
        <f>Table32[[#This Row],[CLM $ Collected ]]/'1.) CLM Reference'!$B$4</f>
        <v>1.2593406737522155E-3</v>
      </c>
      <c r="N43" s="102">
        <v>4936</v>
      </c>
      <c r="O43" s="110">
        <f>Table3[[#This Row],[Incentive Disbursements]]/'1.) CLM Reference'!$B$5</f>
        <v>8.0314589178849571E-4</v>
      </c>
    </row>
    <row r="44" spans="1:15" s="33" customFormat="1" x14ac:dyDescent="0.3">
      <c r="A44" s="98" t="s">
        <v>99</v>
      </c>
      <c r="B44" s="99" t="s">
        <v>73</v>
      </c>
      <c r="C44" s="100" t="s">
        <v>60</v>
      </c>
      <c r="D44" s="76">
        <f>Table32[[#This Row],[Residential CLM $ Collected]]+Table32[[#This Row],[C&amp;I CLM $ Collected]]</f>
        <v>15545.28</v>
      </c>
      <c r="E44" s="95">
        <f>Table3[[#This Row],[CLM $ Collected ]]/'1.) CLM Reference'!$B$4</f>
        <v>2.3917154891405544E-3</v>
      </c>
      <c r="F44" s="76">
        <f>Table32[[#This Row],[Residential Incentive Disbursements]]+Table32[[#This Row],[C&amp;I Incentive Disbursements]]</f>
        <v>0</v>
      </c>
      <c r="G44" s="96">
        <f>Table3[[#This Row],[Incentive Disbursements]]/'1.) CLM Reference'!$B$5</f>
        <v>2.5948463158772385E-3</v>
      </c>
      <c r="H44" s="76">
        <v>0</v>
      </c>
      <c r="I44" s="101">
        <f>Table32[[#This Row],[Residential CLM $ Collected]]/'1.) CLM Reference'!$B$4</f>
        <v>0</v>
      </c>
      <c r="J44" s="102">
        <v>0</v>
      </c>
      <c r="K44" s="97">
        <f>Table32[[#This Row],[Residential Incentive Disbursements]]/'1.) CLM Reference'!$B$5</f>
        <v>0</v>
      </c>
      <c r="L44" s="102">
        <v>15545.28</v>
      </c>
      <c r="M44" s="112">
        <f>Table32[[#This Row],[CLM $ Collected ]]/'1.) CLM Reference'!$B$4</f>
        <v>4.9303700418436758E-4</v>
      </c>
      <c r="N44" s="102">
        <v>0</v>
      </c>
      <c r="O44" s="110">
        <f>Table3[[#This Row],[Incentive Disbursements]]/'1.) CLM Reference'!$B$5</f>
        <v>2.5948463158772385E-3</v>
      </c>
    </row>
    <row r="45" spans="1:15" s="33" customFormat="1" x14ac:dyDescent="0.3">
      <c r="A45" s="98" t="s">
        <v>100</v>
      </c>
      <c r="B45" s="99" t="s">
        <v>73</v>
      </c>
      <c r="C45" s="100" t="s">
        <v>76</v>
      </c>
      <c r="D45" s="76">
        <f>Table32[[#This Row],[Residential CLM $ Collected]]+Table32[[#This Row],[C&amp;I CLM $ Collected]]</f>
        <v>33276.959999999999</v>
      </c>
      <c r="E45" s="95">
        <f>Table3[[#This Row],[CLM $ Collected ]]/'1.) CLM Reference'!$B$4</f>
        <v>1.8483075982846364E-3</v>
      </c>
      <c r="F45" s="76">
        <f>Table32[[#This Row],[Residential Incentive Disbursements]]+Table32[[#This Row],[C&amp;I Incentive Disbursements]]</f>
        <v>-1266</v>
      </c>
      <c r="G45" s="96">
        <f>Table3[[#This Row],[Incentive Disbursements]]/'1.) CLM Reference'!$B$5</f>
        <v>3.4091694022354909E-6</v>
      </c>
      <c r="H45" s="76">
        <v>0</v>
      </c>
      <c r="I45" s="101">
        <f>Table32[[#This Row],[Residential CLM $ Collected]]/'1.) CLM Reference'!$B$4</f>
        <v>0</v>
      </c>
      <c r="J45" s="102">
        <v>0</v>
      </c>
      <c r="K45" s="97">
        <f>Table32[[#This Row],[Residential Incentive Disbursements]]/'1.) CLM Reference'!$B$5</f>
        <v>0</v>
      </c>
      <c r="L45" s="102">
        <v>33276.959999999999</v>
      </c>
      <c r="M45" s="112">
        <f>Table32[[#This Row],[CLM $ Collected ]]/'1.) CLM Reference'!$B$4</f>
        <v>1.0554182791666044E-3</v>
      </c>
      <c r="N45" s="102">
        <v>-1266</v>
      </c>
      <c r="O45" s="110">
        <f>Table3[[#This Row],[Incentive Disbursements]]/'1.) CLM Reference'!$B$5</f>
        <v>3.4091694022354909E-6</v>
      </c>
    </row>
    <row r="46" spans="1:15" s="33" customFormat="1" x14ac:dyDescent="0.3">
      <c r="A46" s="93" t="s">
        <v>101</v>
      </c>
      <c r="B46" s="94" t="s">
        <v>73</v>
      </c>
      <c r="C46" s="79" t="s">
        <v>76</v>
      </c>
      <c r="D46" s="76">
        <f>Table32[[#This Row],[Residential CLM $ Collected]]+Table32[[#This Row],[C&amp;I CLM $ Collected]]</f>
        <v>9865.92</v>
      </c>
      <c r="E46" s="95">
        <f>Table3[[#This Row],[CLM $ Collected ]]/'1.) CLM Reference'!$B$4</f>
        <v>2.4425678275275778E-3</v>
      </c>
      <c r="F46" s="76">
        <f>Table32[[#This Row],[Residential Incentive Disbursements]]+Table32[[#This Row],[C&amp;I Incentive Disbursements]]</f>
        <v>0</v>
      </c>
      <c r="G46" s="96">
        <f>Table3[[#This Row],[Incentive Disbursements]]/'1.) CLM Reference'!$B$5</f>
        <v>2.1577078809622706E-3</v>
      </c>
      <c r="H46" s="76">
        <v>0</v>
      </c>
      <c r="I46" s="97">
        <f>Table3[[#This Row],[CLM $ Collected ]]/'1.) CLM Reference'!$B$4</f>
        <v>2.4425678275275778E-3</v>
      </c>
      <c r="J46" s="76">
        <v>0</v>
      </c>
      <c r="K46" s="97">
        <f>Table3[[#This Row],[Incentive Disbursements]]/'1.) CLM Reference'!$B$5</f>
        <v>2.1577078809622706E-3</v>
      </c>
      <c r="L46" s="76">
        <v>9865.92</v>
      </c>
      <c r="M46" s="112">
        <f>Table32[[#This Row],[CLM $ Collected ]]/'1.) CLM Reference'!$B$4</f>
        <v>3.129093615761592E-4</v>
      </c>
      <c r="N46" s="76">
        <v>0</v>
      </c>
      <c r="O46" s="110">
        <f>Table3[[#This Row],[Incentive Disbursements]]/'1.) CLM Reference'!$B$5</f>
        <v>2.1577078809622706E-3</v>
      </c>
    </row>
    <row r="47" spans="1:15" s="33" customFormat="1" x14ac:dyDescent="0.3">
      <c r="A47" s="93" t="s">
        <v>102</v>
      </c>
      <c r="B47" s="94" t="s">
        <v>73</v>
      </c>
      <c r="C47" s="79" t="s">
        <v>76</v>
      </c>
      <c r="D47" s="76">
        <f>Table32[[#This Row],[Residential CLM $ Collected]]+Table32[[#This Row],[C&amp;I CLM $ Collected]]</f>
        <v>10642.8</v>
      </c>
      <c r="E47" s="95">
        <f>Table3[[#This Row],[CLM $ Collected ]]/'1.) CLM Reference'!$B$4</f>
        <v>1.0942242389193869E-3</v>
      </c>
      <c r="F47" s="76">
        <f>Table32[[#This Row],[Residential Incentive Disbursements]]+Table32[[#This Row],[C&amp;I Incentive Disbursements]]</f>
        <v>0</v>
      </c>
      <c r="G47" s="96">
        <f>Table3[[#This Row],[Incentive Disbursements]]/'1.) CLM Reference'!$B$5</f>
        <v>2.1277938974212677E-4</v>
      </c>
      <c r="H47" s="76">
        <v>0</v>
      </c>
      <c r="I47" s="97">
        <f>Table3[[#This Row],[CLM $ Collected ]]/'1.) CLM Reference'!$B$4</f>
        <v>1.0942242389193869E-3</v>
      </c>
      <c r="J47" s="76">
        <v>0</v>
      </c>
      <c r="K47" s="97">
        <f>Table3[[#This Row],[Incentive Disbursements]]/'1.) CLM Reference'!$B$5</f>
        <v>2.1277938974212677E-4</v>
      </c>
      <c r="L47" s="76">
        <v>10642.8</v>
      </c>
      <c r="M47" s="112">
        <f>Table32[[#This Row],[CLM $ Collected ]]/'1.) CLM Reference'!$B$4</f>
        <v>3.3754903276965014E-4</v>
      </c>
      <c r="N47" s="76">
        <v>0</v>
      </c>
      <c r="O47" s="110">
        <f>Table3[[#This Row],[Incentive Disbursements]]/'1.) CLM Reference'!$B$5</f>
        <v>2.1277938974212677E-4</v>
      </c>
    </row>
    <row r="48" spans="1:15" s="33" customFormat="1" x14ac:dyDescent="0.3">
      <c r="A48" s="93" t="s">
        <v>103</v>
      </c>
      <c r="B48" s="94" t="s">
        <v>73</v>
      </c>
      <c r="C48" s="79" t="s">
        <v>76</v>
      </c>
      <c r="D48" s="76">
        <f>Table32[[#This Row],[Residential CLM $ Collected]]+Table32[[#This Row],[C&amp;I CLM $ Collected]]</f>
        <v>2433.6</v>
      </c>
      <c r="E48" s="95">
        <f>Table3[[#This Row],[CLM $ Collected ]]/'1.) CLM Reference'!$B$4</f>
        <v>2.5162270855382403E-3</v>
      </c>
      <c r="F48" s="76">
        <f>Table32[[#This Row],[Residential Incentive Disbursements]]+Table32[[#This Row],[C&amp;I Incentive Disbursements]]</f>
        <v>0</v>
      </c>
      <c r="G48" s="96">
        <f>Table3[[#This Row],[Incentive Disbursements]]/'1.) CLM Reference'!$B$5</f>
        <v>1.1349525127112732E-3</v>
      </c>
      <c r="H48" s="76">
        <v>0</v>
      </c>
      <c r="I48" s="97">
        <f>Table3[[#This Row],[CLM $ Collected ]]/'1.) CLM Reference'!$B$4</f>
        <v>2.5162270855382403E-3</v>
      </c>
      <c r="J48" s="76">
        <v>0</v>
      </c>
      <c r="K48" s="97">
        <f>Table3[[#This Row],[Incentive Disbursements]]/'1.) CLM Reference'!$B$5</f>
        <v>1.1349525127112732E-3</v>
      </c>
      <c r="L48" s="76">
        <v>2433.6</v>
      </c>
      <c r="M48" s="112">
        <f>Table32[[#This Row],[CLM $ Collected ]]/'1.) CLM Reference'!$B$4</f>
        <v>7.7184512172381382E-5</v>
      </c>
      <c r="N48" s="76">
        <v>0</v>
      </c>
      <c r="O48" s="110">
        <f>Table3[[#This Row],[Incentive Disbursements]]/'1.) CLM Reference'!$B$5</f>
        <v>1.1349525127112732E-3</v>
      </c>
    </row>
    <row r="49" spans="1:15" s="33" customFormat="1" x14ac:dyDescent="0.3">
      <c r="A49" s="93" t="s">
        <v>104</v>
      </c>
      <c r="B49" s="94" t="s">
        <v>73</v>
      </c>
      <c r="C49" s="79" t="s">
        <v>76</v>
      </c>
      <c r="D49" s="76">
        <f>Table32[[#This Row],[Residential CLM $ Collected]]+Table32[[#This Row],[C&amp;I CLM $ Collected]]</f>
        <v>6153.6</v>
      </c>
      <c r="E49" s="95">
        <f>Table3[[#This Row],[CLM $ Collected ]]/'1.) CLM Reference'!$B$4</f>
        <v>1.9426257020200175E-3</v>
      </c>
      <c r="F49" s="76">
        <f>Table32[[#This Row],[Residential Incentive Disbursements]]+Table32[[#This Row],[C&amp;I Incentive Disbursements]]</f>
        <v>46811</v>
      </c>
      <c r="G49" s="96">
        <f>Table3[[#This Row],[Incentive Disbursements]]/'1.) CLM Reference'!$B$5</f>
        <v>7.0648896627858321E-4</v>
      </c>
      <c r="H49" s="76">
        <v>0</v>
      </c>
      <c r="I49" s="97">
        <f>Table3[[#This Row],[CLM $ Collected ]]/'1.) CLM Reference'!$B$4</f>
        <v>1.9426257020200175E-3</v>
      </c>
      <c r="J49" s="76">
        <v>0</v>
      </c>
      <c r="K49" s="97">
        <f>Table3[[#This Row],[Incentive Disbursements]]/'1.) CLM Reference'!$B$5</f>
        <v>7.0648896627858321E-4</v>
      </c>
      <c r="L49" s="76">
        <v>6153.6</v>
      </c>
      <c r="M49" s="112">
        <f>Table32[[#This Row],[CLM $ Collected ]]/'1.) CLM Reference'!$B$4</f>
        <v>1.9516872703154427E-4</v>
      </c>
      <c r="N49" s="76">
        <v>46811</v>
      </c>
      <c r="O49" s="110">
        <f>Table3[[#This Row],[Incentive Disbursements]]/'1.) CLM Reference'!$B$5</f>
        <v>7.0648896627858321E-4</v>
      </c>
    </row>
    <row r="50" spans="1:15" s="33" customFormat="1" x14ac:dyDescent="0.3">
      <c r="A50" s="93" t="s">
        <v>105</v>
      </c>
      <c r="B50" s="94" t="s">
        <v>73</v>
      </c>
      <c r="C50" s="79" t="s">
        <v>76</v>
      </c>
      <c r="D50" s="76">
        <f>Table32[[#This Row],[Residential CLM $ Collected]]+Table32[[#This Row],[C&amp;I CLM $ Collected]]</f>
        <v>200907.6</v>
      </c>
      <c r="E50" s="95">
        <f>Table3[[#This Row],[CLM $ Collected ]]/'1.) CLM Reference'!$B$4</f>
        <v>5.1941077692031924E-3</v>
      </c>
      <c r="F50" s="76">
        <f>Table32[[#This Row],[Residential Incentive Disbursements]]+Table32[[#This Row],[C&amp;I Incentive Disbursements]]</f>
        <v>2640</v>
      </c>
      <c r="G50" s="96">
        <f>Table3[[#This Row],[Incentive Disbursements]]/'1.) CLM Reference'!$B$5</f>
        <v>2.777759092707006E-3</v>
      </c>
      <c r="H50" s="76">
        <v>0</v>
      </c>
      <c r="I50" s="97">
        <f>Table3[[#This Row],[CLM $ Collected ]]/'1.) CLM Reference'!$B$4</f>
        <v>5.1941077692031924E-3</v>
      </c>
      <c r="J50" s="76">
        <v>0</v>
      </c>
      <c r="K50" s="97">
        <f>Table3[[#This Row],[Incentive Disbursements]]/'1.) CLM Reference'!$B$5</f>
        <v>2.777759092707006E-3</v>
      </c>
      <c r="L50" s="76">
        <v>200907.6</v>
      </c>
      <c r="M50" s="112">
        <f>Table32[[#This Row],[CLM $ Collected ]]/'1.) CLM Reference'!$B$4</f>
        <v>6.3720229691502017E-3</v>
      </c>
      <c r="N50" s="76">
        <v>2640</v>
      </c>
      <c r="O50" s="110">
        <f>Table3[[#This Row],[Incentive Disbursements]]/'1.) CLM Reference'!$B$5</f>
        <v>2.777759092707006E-3</v>
      </c>
    </row>
    <row r="51" spans="1:15" s="33" customFormat="1" x14ac:dyDescent="0.3">
      <c r="A51" s="93" t="s">
        <v>106</v>
      </c>
      <c r="B51" s="94" t="s">
        <v>73</v>
      </c>
      <c r="C51" s="79" t="s">
        <v>76</v>
      </c>
      <c r="D51" s="76">
        <f>Table32[[#This Row],[Residential CLM $ Collected]]+Table32[[#This Row],[C&amp;I CLM $ Collected]]</f>
        <v>47679</v>
      </c>
      <c r="E51" s="95">
        <f>Table3[[#This Row],[CLM $ Collected ]]/'1.) CLM Reference'!$B$4</f>
        <v>2.4729301137359799E-5</v>
      </c>
      <c r="F51" s="76">
        <f>Table32[[#This Row],[Residential Incentive Disbursements]]+Table32[[#This Row],[C&amp;I Incentive Disbursements]]</f>
        <v>9525</v>
      </c>
      <c r="G51" s="96">
        <f>Table3[[#This Row],[Incentive Disbursements]]/'1.) CLM Reference'!$B$5</f>
        <v>0</v>
      </c>
      <c r="H51" s="76">
        <v>0</v>
      </c>
      <c r="I51" s="97">
        <f>Table3[[#This Row],[CLM $ Collected ]]/'1.) CLM Reference'!$B$4</f>
        <v>2.4729301137359799E-5</v>
      </c>
      <c r="J51" s="76">
        <v>0</v>
      </c>
      <c r="K51" s="97">
        <f>Table3[[#This Row],[Incentive Disbursements]]/'1.) CLM Reference'!$B$5</f>
        <v>0</v>
      </c>
      <c r="L51" s="76">
        <v>47679</v>
      </c>
      <c r="M51" s="112">
        <f>Table32[[#This Row],[CLM $ Collected ]]/'1.) CLM Reference'!$B$4</f>
        <v>1.512196069965061E-3</v>
      </c>
      <c r="N51" s="76">
        <v>9525</v>
      </c>
      <c r="O51" s="110">
        <f>Table3[[#This Row],[Incentive Disbursements]]/'1.) CLM Reference'!$B$5</f>
        <v>0</v>
      </c>
    </row>
    <row r="52" spans="1:15" s="33" customFormat="1" x14ac:dyDescent="0.3">
      <c r="A52" s="93" t="s">
        <v>107</v>
      </c>
      <c r="B52" s="94" t="s">
        <v>73</v>
      </c>
      <c r="C52" s="79" t="s">
        <v>76</v>
      </c>
      <c r="D52" s="76">
        <f>Table32[[#This Row],[Residential CLM $ Collected]]+Table32[[#This Row],[C&amp;I CLM $ Collected]]</f>
        <v>7229.04</v>
      </c>
      <c r="E52" s="95">
        <f>Table3[[#This Row],[CLM $ Collected ]]/'1.) CLM Reference'!$B$4</f>
        <v>1.7624742722717164E-3</v>
      </c>
      <c r="F52" s="76">
        <f>Table32[[#This Row],[Residential Incentive Disbursements]]+Table32[[#This Row],[C&amp;I Incentive Disbursements]]</f>
        <v>0</v>
      </c>
      <c r="G52" s="96">
        <f>Table3[[#This Row],[Incentive Disbursements]]/'1.) CLM Reference'!$B$5</f>
        <v>1.979096736178387E-3</v>
      </c>
      <c r="H52" s="76">
        <v>0</v>
      </c>
      <c r="I52" s="97">
        <f>Table3[[#This Row],[CLM $ Collected ]]/'1.) CLM Reference'!$B$4</f>
        <v>1.7624742722717164E-3</v>
      </c>
      <c r="J52" s="76">
        <v>0</v>
      </c>
      <c r="K52" s="97">
        <f>Table3[[#This Row],[Incentive Disbursements]]/'1.) CLM Reference'!$B$5</f>
        <v>1.979096736178387E-3</v>
      </c>
      <c r="L52" s="76">
        <v>7229.04</v>
      </c>
      <c r="M52" s="112">
        <f>Table32[[#This Row],[CLM $ Collected ]]/'1.) CLM Reference'!$B$4</f>
        <v>2.2927758295308677E-4</v>
      </c>
      <c r="N52" s="76">
        <v>0</v>
      </c>
      <c r="O52" s="110">
        <f>Table3[[#This Row],[Incentive Disbursements]]/'1.) CLM Reference'!$B$5</f>
        <v>1.979096736178387E-3</v>
      </c>
    </row>
    <row r="53" spans="1:15" s="33" customFormat="1" x14ac:dyDescent="0.3">
      <c r="A53" s="93" t="s">
        <v>108</v>
      </c>
      <c r="B53" s="94" t="s">
        <v>73</v>
      </c>
      <c r="C53" s="79" t="s">
        <v>76</v>
      </c>
      <c r="D53" s="76">
        <f>Table32[[#This Row],[Residential CLM $ Collected]]+Table32[[#This Row],[C&amp;I CLM $ Collected]]</f>
        <v>22489.08</v>
      </c>
      <c r="E53" s="95">
        <f>Table3[[#This Row],[CLM $ Collected ]]/'1.) CLM Reference'!$B$4</f>
        <v>5.2522005324401532E-8</v>
      </c>
      <c r="F53" s="76">
        <f>Table32[[#This Row],[Residential Incentive Disbursements]]+Table32[[#This Row],[C&amp;I Incentive Disbursements]]</f>
        <v>3750</v>
      </c>
      <c r="G53" s="96">
        <f>Table3[[#This Row],[Incentive Disbursements]]/'1.) CLM Reference'!$B$5</f>
        <v>0</v>
      </c>
      <c r="H53" s="76">
        <v>0</v>
      </c>
      <c r="I53" s="97">
        <f>Table3[[#This Row],[CLM $ Collected ]]/'1.) CLM Reference'!$B$4</f>
        <v>5.2522005324401532E-8</v>
      </c>
      <c r="J53" s="76">
        <v>0</v>
      </c>
      <c r="K53" s="97">
        <f>Table3[[#This Row],[Incentive Disbursements]]/'1.) CLM Reference'!$B$5</f>
        <v>0</v>
      </c>
      <c r="L53" s="76">
        <v>22489.08</v>
      </c>
      <c r="M53" s="112">
        <f>Table32[[#This Row],[CLM $ Collected ]]/'1.) CLM Reference'!$B$4</f>
        <v>7.1326786201744697E-4</v>
      </c>
      <c r="N53" s="76">
        <v>3750</v>
      </c>
      <c r="O53" s="110">
        <f>Table3[[#This Row],[Incentive Disbursements]]/'1.) CLM Reference'!$B$5</f>
        <v>0</v>
      </c>
    </row>
    <row r="54" spans="1:15" s="33" customFormat="1" x14ac:dyDescent="0.3">
      <c r="A54" s="93" t="s">
        <v>109</v>
      </c>
      <c r="B54" s="94" t="s">
        <v>73</v>
      </c>
      <c r="C54" s="79" t="s">
        <v>76</v>
      </c>
      <c r="D54" s="76">
        <f>Table32[[#This Row],[Residential CLM $ Collected]]+Table32[[#This Row],[C&amp;I CLM $ Collected]]</f>
        <v>75663.48</v>
      </c>
      <c r="E54" s="95">
        <f>Table3[[#This Row],[CLM $ Collected ]]/'1.) CLM Reference'!$B$4</f>
        <v>2.6467157242012662E-3</v>
      </c>
      <c r="F54" s="76">
        <f>Table32[[#This Row],[Residential Incentive Disbursements]]+Table32[[#This Row],[C&amp;I Incentive Disbursements]]</f>
        <v>9611.43</v>
      </c>
      <c r="G54" s="96">
        <f>Table3[[#This Row],[Incentive Disbursements]]/'1.) CLM Reference'!$B$5</f>
        <v>1.1843206660237032E-3</v>
      </c>
      <c r="H54" s="76">
        <v>0</v>
      </c>
      <c r="I54" s="97">
        <f>Table3[[#This Row],[CLM $ Collected ]]/'1.) CLM Reference'!$B$4</f>
        <v>2.6467157242012662E-3</v>
      </c>
      <c r="J54" s="76">
        <v>0</v>
      </c>
      <c r="K54" s="97">
        <f>Table3[[#This Row],[Incentive Disbursements]]/'1.) CLM Reference'!$B$5</f>
        <v>1.1843206660237032E-3</v>
      </c>
      <c r="L54" s="76">
        <v>75663.48</v>
      </c>
      <c r="M54" s="112">
        <f>Table32[[#This Row],[CLM $ Collected ]]/'1.) CLM Reference'!$B$4</f>
        <v>2.3997570648688097E-3</v>
      </c>
      <c r="N54" s="76">
        <v>9611.43</v>
      </c>
      <c r="O54" s="110">
        <f>Table3[[#This Row],[Incentive Disbursements]]/'1.) CLM Reference'!$B$5</f>
        <v>1.1843206660237032E-3</v>
      </c>
    </row>
    <row r="55" spans="1:15" s="33" customFormat="1" x14ac:dyDescent="0.3">
      <c r="A55" s="93" t="s">
        <v>110</v>
      </c>
      <c r="B55" s="94" t="s">
        <v>73</v>
      </c>
      <c r="C55" s="79" t="s">
        <v>76</v>
      </c>
      <c r="D55" s="76">
        <f>Table32[[#This Row],[Residential CLM $ Collected]]+Table32[[#This Row],[C&amp;I CLM $ Collected]]</f>
        <v>68277.149999999994</v>
      </c>
      <c r="E55" s="95">
        <f>Table3[[#This Row],[CLM $ Collected ]]/'1.) CLM Reference'!$B$4</f>
        <v>1.6813332926620176E-3</v>
      </c>
      <c r="F55" s="76">
        <f>Table32[[#This Row],[Residential Incentive Disbursements]]+Table32[[#This Row],[C&amp;I Incentive Disbursements]]</f>
        <v>143354</v>
      </c>
      <c r="G55" s="96">
        <f>Table3[[#This Row],[Incentive Disbursements]]/'1.) CLM Reference'!$B$5</f>
        <v>1.6954073050068144E-3</v>
      </c>
      <c r="H55" s="76">
        <v>0</v>
      </c>
      <c r="I55" s="97">
        <f>Table3[[#This Row],[CLM $ Collected ]]/'1.) CLM Reference'!$B$4</f>
        <v>1.6813332926620176E-3</v>
      </c>
      <c r="J55" s="76">
        <v>0</v>
      </c>
      <c r="K55" s="97">
        <f>Table3[[#This Row],[Incentive Disbursements]]/'1.) CLM Reference'!$B$5</f>
        <v>1.6954073050068144E-3</v>
      </c>
      <c r="L55" s="76">
        <v>68277.149999999994</v>
      </c>
      <c r="M55" s="112">
        <f>Table32[[#This Row],[CLM $ Collected ]]/'1.) CLM Reference'!$B$4</f>
        <v>2.1654908428955085E-3</v>
      </c>
      <c r="N55" s="76">
        <v>143354</v>
      </c>
      <c r="O55" s="110">
        <f>Table3[[#This Row],[Incentive Disbursements]]/'1.) CLM Reference'!$B$5</f>
        <v>1.6954073050068144E-3</v>
      </c>
    </row>
    <row r="56" spans="1:15" s="33" customFormat="1" x14ac:dyDescent="0.3">
      <c r="A56" s="93" t="s">
        <v>111</v>
      </c>
      <c r="B56" s="94" t="s">
        <v>112</v>
      </c>
      <c r="C56" s="79" t="s">
        <v>60</v>
      </c>
      <c r="D56" s="76">
        <f>Table32[[#This Row],[Residential CLM $ Collected]]+Table32[[#This Row],[C&amp;I CLM $ Collected]]</f>
        <v>25780.799999999999</v>
      </c>
      <c r="E56" s="95">
        <f>Table3[[#This Row],[CLM $ Collected ]]/'1.) CLM Reference'!$B$4</f>
        <v>3.5974759152799301E-3</v>
      </c>
      <c r="F56" s="76">
        <f>Table32[[#This Row],[Residential Incentive Disbursements]]+Table32[[#This Row],[C&amp;I Incentive Disbursements]]</f>
        <v>560</v>
      </c>
      <c r="G56" s="96">
        <f>Table3[[#This Row],[Incentive Disbursements]]/'1.) CLM Reference'!$B$5</f>
        <v>3.5797980276453542E-3</v>
      </c>
      <c r="H56" s="76">
        <v>0</v>
      </c>
      <c r="I56" s="97">
        <f>Table3[[#This Row],[CLM $ Collected ]]/'1.) CLM Reference'!$B$4</f>
        <v>3.5974759152799301E-3</v>
      </c>
      <c r="J56" s="76">
        <v>0</v>
      </c>
      <c r="K56" s="97">
        <f>Table3[[#This Row],[Incentive Disbursements]]/'1.) CLM Reference'!$B$5</f>
        <v>3.5797980276453542E-3</v>
      </c>
      <c r="L56" s="76">
        <v>25780.799999999999</v>
      </c>
      <c r="M56" s="112">
        <f>Table32[[#This Row],[CLM $ Collected ]]/'1.) CLM Reference'!$B$4</f>
        <v>8.1766866839814685E-4</v>
      </c>
      <c r="N56" s="76">
        <v>560</v>
      </c>
      <c r="O56" s="110">
        <f>Table3[[#This Row],[Incentive Disbursements]]/'1.) CLM Reference'!$B$5</f>
        <v>3.5797980276453542E-3</v>
      </c>
    </row>
    <row r="57" spans="1:15" s="33" customFormat="1" x14ac:dyDescent="0.3">
      <c r="A57" s="93" t="s">
        <v>113</v>
      </c>
      <c r="B57" s="94" t="s">
        <v>112</v>
      </c>
      <c r="C57" s="79" t="s">
        <v>60</v>
      </c>
      <c r="D57" s="76">
        <f>Table32[[#This Row],[Residential CLM $ Collected]]+Table32[[#This Row],[C&amp;I CLM $ Collected]]</f>
        <v>29435.4</v>
      </c>
      <c r="E57" s="95">
        <f>Table3[[#This Row],[CLM $ Collected ]]/'1.) CLM Reference'!$B$4</f>
        <v>1.3581505507255572E-6</v>
      </c>
      <c r="F57" s="76">
        <f>Table32[[#This Row],[Residential Incentive Disbursements]]+Table32[[#This Row],[C&amp;I Incentive Disbursements]]</f>
        <v>0</v>
      </c>
      <c r="G57" s="96">
        <f>Table3[[#This Row],[Incentive Disbursements]]/'1.) CLM Reference'!$B$5</f>
        <v>0</v>
      </c>
      <c r="H57" s="76">
        <v>0</v>
      </c>
      <c r="I57" s="97">
        <f>Table3[[#This Row],[CLM $ Collected ]]/'1.) CLM Reference'!$B$4</f>
        <v>1.3581505507255572E-6</v>
      </c>
      <c r="J57" s="76">
        <v>0</v>
      </c>
      <c r="K57" s="97">
        <f>Table3[[#This Row],[Incentive Disbursements]]/'1.) CLM Reference'!$B$5</f>
        <v>0</v>
      </c>
      <c r="L57" s="76">
        <v>29435.4</v>
      </c>
      <c r="M57" s="112">
        <f>Table32[[#This Row],[CLM $ Collected ]]/'1.) CLM Reference'!$B$4</f>
        <v>9.3357864464123732E-4</v>
      </c>
      <c r="N57" s="76">
        <v>0</v>
      </c>
      <c r="O57" s="110">
        <f>Table3[[#This Row],[Incentive Disbursements]]/'1.) CLM Reference'!$B$5</f>
        <v>0</v>
      </c>
    </row>
    <row r="58" spans="1:15" s="33" customFormat="1" x14ac:dyDescent="0.3">
      <c r="A58" s="93" t="s">
        <v>114</v>
      </c>
      <c r="B58" s="94" t="s">
        <v>112</v>
      </c>
      <c r="C58" s="79" t="s">
        <v>60</v>
      </c>
      <c r="D58" s="76">
        <f>Table32[[#This Row],[Residential CLM $ Collected]]+Table32[[#This Row],[C&amp;I CLM $ Collected]]</f>
        <v>107605.08</v>
      </c>
      <c r="E58" s="95">
        <f>Table3[[#This Row],[CLM $ Collected ]]/'1.) CLM Reference'!$B$4</f>
        <v>1.8405537518029407E-6</v>
      </c>
      <c r="F58" s="76">
        <f>Table32[[#This Row],[Residential Incentive Disbursements]]+Table32[[#This Row],[C&amp;I Incentive Disbursements]]</f>
        <v>36398.25</v>
      </c>
      <c r="G58" s="96">
        <f>Table3[[#This Row],[Incentive Disbursements]]/'1.) CLM Reference'!$B$5</f>
        <v>0</v>
      </c>
      <c r="H58" s="76">
        <v>0</v>
      </c>
      <c r="I58" s="97">
        <f>Table3[[#This Row],[CLM $ Collected ]]/'1.) CLM Reference'!$B$4</f>
        <v>1.8405537518029407E-6</v>
      </c>
      <c r="J58" s="76">
        <v>0</v>
      </c>
      <c r="K58" s="97">
        <f>Table3[[#This Row],[Incentive Disbursements]]/'1.) CLM Reference'!$B$5</f>
        <v>0</v>
      </c>
      <c r="L58" s="76">
        <v>107605.08</v>
      </c>
      <c r="M58" s="112">
        <f>Table32[[#This Row],[CLM $ Collected ]]/'1.) CLM Reference'!$B$4</f>
        <v>3.4128228168433896E-3</v>
      </c>
      <c r="N58" s="76">
        <v>36398.25</v>
      </c>
      <c r="O58" s="110">
        <f>Table3[[#This Row],[Incentive Disbursements]]/'1.) CLM Reference'!$B$5</f>
        <v>0</v>
      </c>
    </row>
    <row r="59" spans="1:15" s="33" customFormat="1" x14ac:dyDescent="0.3">
      <c r="A59" s="93" t="s">
        <v>115</v>
      </c>
      <c r="B59" s="94" t="s">
        <v>112</v>
      </c>
      <c r="C59" s="79" t="s">
        <v>60</v>
      </c>
      <c r="D59" s="76">
        <f>Table32[[#This Row],[Residential CLM $ Collected]]+Table32[[#This Row],[C&amp;I CLM $ Collected]]</f>
        <v>89126.021999999997</v>
      </c>
      <c r="E59" s="95">
        <f>Table3[[#This Row],[CLM $ Collected ]]/'1.) CLM Reference'!$B$4</f>
        <v>5.2208302423831891E-3</v>
      </c>
      <c r="F59" s="76">
        <f>Table32[[#This Row],[Residential Incentive Disbursements]]+Table32[[#This Row],[C&amp;I Incentive Disbursements]]</f>
        <v>41501</v>
      </c>
      <c r="G59" s="96">
        <f>Table3[[#This Row],[Incentive Disbursements]]/'1.) CLM Reference'!$B$5</f>
        <v>4.5110557002932903E-3</v>
      </c>
      <c r="H59" s="76">
        <v>0</v>
      </c>
      <c r="I59" s="97">
        <f>Table3[[#This Row],[CLM $ Collected ]]/'1.) CLM Reference'!$B$4</f>
        <v>5.2208302423831891E-3</v>
      </c>
      <c r="J59" s="76">
        <v>0</v>
      </c>
      <c r="K59" s="97">
        <f>Table3[[#This Row],[Incentive Disbursements]]/'1.) CLM Reference'!$B$5</f>
        <v>4.5110557002932903E-3</v>
      </c>
      <c r="L59" s="76">
        <v>89126.021999999997</v>
      </c>
      <c r="M59" s="112">
        <f>Table32[[#This Row],[CLM $ Collected ]]/'1.) CLM Reference'!$B$4</f>
        <v>2.826737561610343E-3</v>
      </c>
      <c r="N59" s="76">
        <v>41501</v>
      </c>
      <c r="O59" s="110">
        <f>Table3[[#This Row],[Incentive Disbursements]]/'1.) CLM Reference'!$B$5</f>
        <v>4.5110557002932903E-3</v>
      </c>
    </row>
    <row r="60" spans="1:15" s="33" customFormat="1" x14ac:dyDescent="0.3">
      <c r="A60" s="93" t="s">
        <v>116</v>
      </c>
      <c r="B60" s="94" t="s">
        <v>112</v>
      </c>
      <c r="C60" s="79" t="s">
        <v>60</v>
      </c>
      <c r="D60" s="76">
        <f>Table32[[#This Row],[Residential CLM $ Collected]]+Table32[[#This Row],[C&amp;I CLM $ Collected]]</f>
        <v>52660.800000000003</v>
      </c>
      <c r="E60" s="95">
        <f>Table3[[#This Row],[CLM $ Collected ]]/'1.) CLM Reference'!$B$4</f>
        <v>1.271945955030072E-6</v>
      </c>
      <c r="F60" s="76">
        <f>Table32[[#This Row],[Residential Incentive Disbursements]]+Table32[[#This Row],[C&amp;I Incentive Disbursements]]</f>
        <v>0</v>
      </c>
      <c r="G60" s="96">
        <f>Table3[[#This Row],[Incentive Disbursements]]/'1.) CLM Reference'!$B$5</f>
        <v>0</v>
      </c>
      <c r="H60" s="76">
        <v>0</v>
      </c>
      <c r="I60" s="97">
        <f>Table3[[#This Row],[CLM $ Collected ]]/'1.) CLM Reference'!$B$4</f>
        <v>1.271945955030072E-6</v>
      </c>
      <c r="J60" s="76">
        <v>0</v>
      </c>
      <c r="K60" s="97">
        <f>Table3[[#This Row],[Incentive Disbursements]]/'1.) CLM Reference'!$B$5</f>
        <v>0</v>
      </c>
      <c r="L60" s="76">
        <v>52660.800000000003</v>
      </c>
      <c r="M60" s="112">
        <f>Table32[[#This Row],[CLM $ Collected ]]/'1.) CLM Reference'!$B$4</f>
        <v>1.670199769315969E-3</v>
      </c>
      <c r="N60" s="76">
        <v>0</v>
      </c>
      <c r="O60" s="110">
        <f>Table3[[#This Row],[Incentive Disbursements]]/'1.) CLM Reference'!$B$5</f>
        <v>0</v>
      </c>
    </row>
    <row r="61" spans="1:15" s="33" customFormat="1" x14ac:dyDescent="0.3">
      <c r="A61" s="93" t="s">
        <v>117</v>
      </c>
      <c r="B61" s="94" t="s">
        <v>112</v>
      </c>
      <c r="C61" s="79" t="s">
        <v>60</v>
      </c>
      <c r="D61" s="76">
        <f>Table32[[#This Row],[Residential CLM $ Collected]]+Table32[[#This Row],[C&amp;I CLM $ Collected]]</f>
        <v>46528.32</v>
      </c>
      <c r="E61" s="95">
        <f>Table3[[#This Row],[CLM $ Collected ]]/'1.) CLM Reference'!$B$4</f>
        <v>2.8192832427966935E-3</v>
      </c>
      <c r="F61" s="76">
        <f>Table32[[#This Row],[Residential Incentive Disbursements]]+Table32[[#This Row],[C&amp;I Incentive Disbursements]]</f>
        <v>310</v>
      </c>
      <c r="G61" s="96">
        <f>Table3[[#This Row],[Incentive Disbursements]]/'1.) CLM Reference'!$B$5</f>
        <v>1.0454148242389769E-3</v>
      </c>
      <c r="H61" s="76">
        <v>0</v>
      </c>
      <c r="I61" s="97">
        <f>Table3[[#This Row],[CLM $ Collected ]]/'1.) CLM Reference'!$B$4</f>
        <v>2.8192832427966935E-3</v>
      </c>
      <c r="J61" s="76">
        <v>0</v>
      </c>
      <c r="K61" s="97">
        <f>Table3[[#This Row],[Incentive Disbursements]]/'1.) CLM Reference'!$B$5</f>
        <v>1.0454148242389769E-3</v>
      </c>
      <c r="L61" s="76">
        <v>46528.32</v>
      </c>
      <c r="M61" s="112">
        <f>Table32[[#This Row],[CLM $ Collected ]]/'1.) CLM Reference'!$B$4</f>
        <v>1.4757008881494315E-3</v>
      </c>
      <c r="N61" s="76">
        <v>310</v>
      </c>
      <c r="O61" s="110">
        <f>Table3[[#This Row],[Incentive Disbursements]]/'1.) CLM Reference'!$B$5</f>
        <v>1.0454148242389769E-3</v>
      </c>
    </row>
    <row r="62" spans="1:15" s="33" customFormat="1" x14ac:dyDescent="0.3">
      <c r="A62" s="93" t="s">
        <v>118</v>
      </c>
      <c r="B62" s="94" t="s">
        <v>112</v>
      </c>
      <c r="C62" s="79" t="s">
        <v>60</v>
      </c>
      <c r="D62" s="76">
        <f>Table32[[#This Row],[Residential CLM $ Collected]]+Table32[[#This Row],[C&amp;I CLM $ Collected]]</f>
        <v>79648.679999999993</v>
      </c>
      <c r="E62" s="95">
        <f>Table3[[#This Row],[CLM $ Collected ]]/'1.) CLM Reference'!$B$4</f>
        <v>9.3454915995701432E-6</v>
      </c>
      <c r="F62" s="76">
        <f>Table32[[#This Row],[Residential Incentive Disbursements]]+Table32[[#This Row],[C&amp;I Incentive Disbursements]]</f>
        <v>51940</v>
      </c>
      <c r="G62" s="96">
        <f>Table3[[#This Row],[Incentive Disbursements]]/'1.) CLM Reference'!$B$5</f>
        <v>0</v>
      </c>
      <c r="H62" s="76">
        <v>0</v>
      </c>
      <c r="I62" s="97">
        <f>Table3[[#This Row],[CLM $ Collected ]]/'1.) CLM Reference'!$B$4</f>
        <v>9.3454915995701432E-6</v>
      </c>
      <c r="J62" s="76">
        <v>0</v>
      </c>
      <c r="K62" s="97">
        <f>Table3[[#This Row],[Incentive Disbursements]]/'1.) CLM Reference'!$B$5</f>
        <v>0</v>
      </c>
      <c r="L62" s="76">
        <v>79648.679999999993</v>
      </c>
      <c r="M62" s="112">
        <f>Table32[[#This Row],[CLM $ Collected ]]/'1.) CLM Reference'!$B$4</f>
        <v>2.5261524124647063E-3</v>
      </c>
      <c r="N62" s="76">
        <v>51940</v>
      </c>
      <c r="O62" s="110">
        <f>Table3[[#This Row],[Incentive Disbursements]]/'1.) CLM Reference'!$B$5</f>
        <v>0</v>
      </c>
    </row>
    <row r="63" spans="1:15" s="33" customFormat="1" x14ac:dyDescent="0.3">
      <c r="A63" s="93" t="s">
        <v>119</v>
      </c>
      <c r="B63" s="94" t="s">
        <v>112</v>
      </c>
      <c r="C63" s="79" t="s">
        <v>60</v>
      </c>
      <c r="D63" s="76">
        <f>Table32[[#This Row],[Residential CLM $ Collected]]+Table32[[#This Row],[C&amp;I CLM $ Collected]]</f>
        <v>2239.6799999999998</v>
      </c>
      <c r="E63" s="95">
        <f>Table3[[#This Row],[CLM $ Collected ]]/'1.) CLM Reference'!$B$4</f>
        <v>2.7719947888868992E-3</v>
      </c>
      <c r="F63" s="76">
        <f>Table32[[#This Row],[Residential Incentive Disbursements]]+Table32[[#This Row],[C&amp;I Incentive Disbursements]]</f>
        <v>1000</v>
      </c>
      <c r="G63" s="96">
        <f>Table3[[#This Row],[Incentive Disbursements]]/'1.) CLM Reference'!$B$5</f>
        <v>2.9340980837627012E-3</v>
      </c>
      <c r="H63" s="76">
        <v>0</v>
      </c>
      <c r="I63" s="97">
        <f>Table3[[#This Row],[CLM $ Collected ]]/'1.) CLM Reference'!$B$4</f>
        <v>2.7719947888868992E-3</v>
      </c>
      <c r="J63" s="76">
        <v>0</v>
      </c>
      <c r="K63" s="97">
        <f>Table3[[#This Row],[Incentive Disbursements]]/'1.) CLM Reference'!$B$5</f>
        <v>2.9340980837627012E-3</v>
      </c>
      <c r="L63" s="76">
        <v>2239.6799999999998</v>
      </c>
      <c r="M63" s="112">
        <f>Table32[[#This Row],[CLM $ Collected ]]/'1.) CLM Reference'!$B$4</f>
        <v>7.1034109230045674E-5</v>
      </c>
      <c r="N63" s="76">
        <v>1000</v>
      </c>
      <c r="O63" s="110">
        <f>Table3[[#This Row],[Incentive Disbursements]]/'1.) CLM Reference'!$B$5</f>
        <v>2.9340980837627012E-3</v>
      </c>
    </row>
    <row r="64" spans="1:15" s="33" customFormat="1" x14ac:dyDescent="0.3">
      <c r="A64" s="93" t="s">
        <v>120</v>
      </c>
      <c r="B64" s="94" t="s">
        <v>112</v>
      </c>
      <c r="C64" s="79" t="s">
        <v>60</v>
      </c>
      <c r="D64" s="76">
        <f>Table32[[#This Row],[Residential CLM $ Collected]]+Table32[[#This Row],[C&amp;I CLM $ Collected]]</f>
        <v>30422.400000000001</v>
      </c>
      <c r="E64" s="95">
        <f>Table3[[#This Row],[CLM $ Collected ]]/'1.) CLM Reference'!$B$4</f>
        <v>2.7870579477762406E-3</v>
      </c>
      <c r="F64" s="76">
        <f>Table32[[#This Row],[Residential Incentive Disbursements]]+Table32[[#This Row],[C&amp;I Incentive Disbursements]]</f>
        <v>0</v>
      </c>
      <c r="G64" s="96">
        <f>Table3[[#This Row],[Incentive Disbursements]]/'1.) CLM Reference'!$B$5</f>
        <v>6.2421774275772807E-3</v>
      </c>
      <c r="H64" s="76">
        <v>0</v>
      </c>
      <c r="I64" s="97">
        <f>Table3[[#This Row],[CLM $ Collected ]]/'1.) CLM Reference'!$B$4</f>
        <v>2.7870579477762406E-3</v>
      </c>
      <c r="J64" s="76">
        <v>0</v>
      </c>
      <c r="K64" s="97">
        <f>Table3[[#This Row],[Incentive Disbursements]]/'1.) CLM Reference'!$B$5</f>
        <v>6.2421774275772807E-3</v>
      </c>
      <c r="L64" s="76">
        <v>30422.400000000001</v>
      </c>
      <c r="M64" s="112">
        <f>Table32[[#This Row],[CLM $ Collected ]]/'1.) CLM Reference'!$B$4</f>
        <v>9.6488252100306363E-4</v>
      </c>
      <c r="N64" s="76">
        <v>0</v>
      </c>
      <c r="O64" s="110">
        <f>Table3[[#This Row],[Incentive Disbursements]]/'1.) CLM Reference'!$B$5</f>
        <v>6.2421774275772807E-3</v>
      </c>
    </row>
    <row r="65" spans="1:15" s="33" customFormat="1" x14ac:dyDescent="0.3">
      <c r="A65" s="93" t="s">
        <v>121</v>
      </c>
      <c r="B65" s="94" t="s">
        <v>112</v>
      </c>
      <c r="C65" s="79" t="s">
        <v>60</v>
      </c>
      <c r="D65" s="76">
        <f>Table32[[#This Row],[Residential CLM $ Collected]]+Table32[[#This Row],[C&amp;I CLM $ Collected]]</f>
        <v>17310.36</v>
      </c>
      <c r="E65" s="95">
        <f>Table3[[#This Row],[CLM $ Collected ]]/'1.) CLM Reference'!$B$4</f>
        <v>3.0694925575456408E-7</v>
      </c>
      <c r="F65" s="76">
        <f>Table32[[#This Row],[Residential Incentive Disbursements]]+Table32[[#This Row],[C&amp;I Incentive Disbursements]]</f>
        <v>4409</v>
      </c>
      <c r="G65" s="96">
        <f>Table3[[#This Row],[Incentive Disbursements]]/'1.) CLM Reference'!$B$5</f>
        <v>0</v>
      </c>
      <c r="H65" s="76">
        <v>0</v>
      </c>
      <c r="I65" s="97">
        <f>Table3[[#This Row],[CLM $ Collected ]]/'1.) CLM Reference'!$B$4</f>
        <v>3.0694925575456408E-7</v>
      </c>
      <c r="J65" s="76">
        <v>0</v>
      </c>
      <c r="K65" s="97">
        <f>Table3[[#This Row],[Incentive Disbursements]]/'1.) CLM Reference'!$B$5</f>
        <v>0</v>
      </c>
      <c r="L65" s="76">
        <v>17310.36</v>
      </c>
      <c r="M65" s="112">
        <f>Table32[[#This Row],[CLM $ Collected ]]/'1.) CLM Reference'!$B$4</f>
        <v>5.4901861116383294E-4</v>
      </c>
      <c r="N65" s="76">
        <v>4409</v>
      </c>
      <c r="O65" s="110">
        <f>Table3[[#This Row],[Incentive Disbursements]]/'1.) CLM Reference'!$B$5</f>
        <v>0</v>
      </c>
    </row>
    <row r="66" spans="1:15" s="33" customFormat="1" x14ac:dyDescent="0.3">
      <c r="A66" s="93" t="s">
        <v>122</v>
      </c>
      <c r="B66" s="94" t="s">
        <v>112</v>
      </c>
      <c r="C66" s="79" t="s">
        <v>60</v>
      </c>
      <c r="D66" s="76">
        <f>Table32[[#This Row],[Residential CLM $ Collected]]+Table32[[#This Row],[C&amp;I CLM $ Collected]]</f>
        <v>83007.960000000006</v>
      </c>
      <c r="E66" s="95">
        <f>Table3[[#This Row],[CLM $ Collected ]]/'1.) CLM Reference'!$B$4</f>
        <v>4.4733144172489372E-6</v>
      </c>
      <c r="F66" s="76">
        <f>Table32[[#This Row],[Residential Incentive Disbursements]]+Table32[[#This Row],[C&amp;I Incentive Disbursements]]</f>
        <v>1240</v>
      </c>
      <c r="G66" s="96">
        <f>Table3[[#This Row],[Incentive Disbursements]]/'1.) CLM Reference'!$B$5</f>
        <v>0</v>
      </c>
      <c r="H66" s="76">
        <v>0</v>
      </c>
      <c r="I66" s="97">
        <f>Table3[[#This Row],[CLM $ Collected ]]/'1.) CLM Reference'!$B$4</f>
        <v>4.4733144172489372E-6</v>
      </c>
      <c r="J66" s="76">
        <v>0</v>
      </c>
      <c r="K66" s="97">
        <f>Table3[[#This Row],[Incentive Disbursements]]/'1.) CLM Reference'!$B$5</f>
        <v>0</v>
      </c>
      <c r="L66" s="76">
        <v>83007.960000000006</v>
      </c>
      <c r="M66" s="112">
        <f>Table32[[#This Row],[CLM $ Collected ]]/'1.) CLM Reference'!$B$4</f>
        <v>2.6326959644249457E-3</v>
      </c>
      <c r="N66" s="76">
        <v>1240</v>
      </c>
      <c r="O66" s="110">
        <f>Table3[[#This Row],[Incentive Disbursements]]/'1.) CLM Reference'!$B$5</f>
        <v>0</v>
      </c>
    </row>
    <row r="67" spans="1:15" s="33" customFormat="1" x14ac:dyDescent="0.3">
      <c r="A67" s="93" t="s">
        <v>123</v>
      </c>
      <c r="B67" s="94" t="s">
        <v>124</v>
      </c>
      <c r="C67" s="79" t="s">
        <v>60</v>
      </c>
      <c r="D67" s="76">
        <f>Table32[[#This Row],[Residential CLM $ Collected]]+Table32[[#This Row],[C&amp;I CLM $ Collected]]</f>
        <v>62776.92</v>
      </c>
      <c r="E67" s="95">
        <f>Table3[[#This Row],[CLM $ Collected ]]/'1.) CLM Reference'!$B$4</f>
        <v>1.5411195196435431E-3</v>
      </c>
      <c r="F67" s="76">
        <f>Table32[[#This Row],[Residential Incentive Disbursements]]+Table32[[#This Row],[C&amp;I Incentive Disbursements]]</f>
        <v>141510.92000000001</v>
      </c>
      <c r="G67" s="96">
        <f>Table3[[#This Row],[Incentive Disbursements]]/'1.) CLM Reference'!$B$5</f>
        <v>2.1189397584802016E-3</v>
      </c>
      <c r="H67" s="76">
        <v>0</v>
      </c>
      <c r="I67" s="97">
        <f>Table3[[#This Row],[CLM $ Collected ]]/'1.) CLM Reference'!$B$4</f>
        <v>1.5411195196435431E-3</v>
      </c>
      <c r="J67" s="76">
        <v>0</v>
      </c>
      <c r="K67" s="97">
        <f>Table3[[#This Row],[Incentive Disbursements]]/'1.) CLM Reference'!$B$5</f>
        <v>2.1189397584802016E-3</v>
      </c>
      <c r="L67" s="76">
        <v>62776.92</v>
      </c>
      <c r="M67" s="112">
        <f>Table32[[#This Row],[CLM $ Collected ]]/'1.) CLM Reference'!$B$4</f>
        <v>1.9910445208270104E-3</v>
      </c>
      <c r="N67" s="76">
        <v>141510.92000000001</v>
      </c>
      <c r="O67" s="110">
        <f>Table3[[#This Row],[Incentive Disbursements]]/'1.) CLM Reference'!$B$5</f>
        <v>2.1189397584802016E-3</v>
      </c>
    </row>
    <row r="68" spans="1:15" s="33" customFormat="1" x14ac:dyDescent="0.3">
      <c r="A68" s="93" t="s">
        <v>125</v>
      </c>
      <c r="B68" s="94" t="s">
        <v>124</v>
      </c>
      <c r="C68" s="79" t="s">
        <v>60</v>
      </c>
      <c r="D68" s="76">
        <f>Table32[[#This Row],[Residential CLM $ Collected]]+Table32[[#This Row],[C&amp;I CLM $ Collected]]</f>
        <v>34344.720000000001</v>
      </c>
      <c r="E68" s="95">
        <f>Table3[[#This Row],[CLM $ Collected ]]/'1.) CLM Reference'!$B$4</f>
        <v>7.3475621289147384E-6</v>
      </c>
      <c r="F68" s="76">
        <f>Table32[[#This Row],[Residential Incentive Disbursements]]+Table32[[#This Row],[C&amp;I Incentive Disbursements]]</f>
        <v>0</v>
      </c>
      <c r="G68" s="96">
        <f>Table3[[#This Row],[Incentive Disbursements]]/'1.) CLM Reference'!$B$5</f>
        <v>0</v>
      </c>
      <c r="H68" s="76">
        <v>0</v>
      </c>
      <c r="I68" s="97">
        <f>Table3[[#This Row],[CLM $ Collected ]]/'1.) CLM Reference'!$B$4</f>
        <v>7.3475621289147384E-6</v>
      </c>
      <c r="J68" s="76">
        <v>0</v>
      </c>
      <c r="K68" s="97">
        <f>Table3[[#This Row],[Incentive Disbursements]]/'1.) CLM Reference'!$B$5</f>
        <v>0</v>
      </c>
      <c r="L68" s="76">
        <v>34344.720000000001</v>
      </c>
      <c r="M68" s="112">
        <f>Table32[[#This Row],[CLM $ Collected ]]/'1.) CLM Reference'!$B$4</f>
        <v>1.0892835547735989E-3</v>
      </c>
      <c r="N68" s="76">
        <v>0</v>
      </c>
      <c r="O68" s="110">
        <f>Table3[[#This Row],[Incentive Disbursements]]/'1.) CLM Reference'!$B$5</f>
        <v>0</v>
      </c>
    </row>
    <row r="69" spans="1:15" s="33" customFormat="1" x14ac:dyDescent="0.3">
      <c r="A69" s="93" t="s">
        <v>126</v>
      </c>
      <c r="B69" s="94" t="s">
        <v>124</v>
      </c>
      <c r="C69" s="79" t="s">
        <v>60</v>
      </c>
      <c r="D69" s="76">
        <f>Table32[[#This Row],[Residential CLM $ Collected]]+Table32[[#This Row],[C&amp;I CLM $ Collected]]</f>
        <v>100229.97</v>
      </c>
      <c r="E69" s="95">
        <f>Table3[[#This Row],[CLM $ Collected ]]/'1.) CLM Reference'!$B$4</f>
        <v>3.2548274905657947E-3</v>
      </c>
      <c r="F69" s="76">
        <f>Table32[[#This Row],[Residential Incentive Disbursements]]+Table32[[#This Row],[C&amp;I Incentive Disbursements]]</f>
        <v>17852.48</v>
      </c>
      <c r="G69" s="96">
        <f>Table3[[#This Row],[Incentive Disbursements]]/'1.) CLM Reference'!$B$5</f>
        <v>1.3489294319455145E-3</v>
      </c>
      <c r="H69" s="76">
        <v>0</v>
      </c>
      <c r="I69" s="97">
        <f>Table3[[#This Row],[CLM $ Collected ]]/'1.) CLM Reference'!$B$4</f>
        <v>3.2548274905657947E-3</v>
      </c>
      <c r="J69" s="76">
        <v>0</v>
      </c>
      <c r="K69" s="97">
        <f>Table3[[#This Row],[Incentive Disbursements]]/'1.) CLM Reference'!$B$5</f>
        <v>1.3489294319455145E-3</v>
      </c>
      <c r="L69" s="76">
        <v>100229.97</v>
      </c>
      <c r="M69" s="112">
        <f>Table32[[#This Row],[CLM $ Collected ]]/'1.) CLM Reference'!$B$4</f>
        <v>3.1789124504858733E-3</v>
      </c>
      <c r="N69" s="76">
        <v>17852.48</v>
      </c>
      <c r="O69" s="110">
        <f>Table3[[#This Row],[Incentive Disbursements]]/'1.) CLM Reference'!$B$5</f>
        <v>1.3489294319455145E-3</v>
      </c>
    </row>
    <row r="70" spans="1:15" s="33" customFormat="1" x14ac:dyDescent="0.3">
      <c r="A70" s="93" t="s">
        <v>127</v>
      </c>
      <c r="B70" s="94" t="s">
        <v>124</v>
      </c>
      <c r="C70" s="79" t="s">
        <v>60</v>
      </c>
      <c r="D70" s="76">
        <f>Table32[[#This Row],[Residential CLM $ Collected]]+Table32[[#This Row],[C&amp;I CLM $ Collected]]</f>
        <v>88649.04</v>
      </c>
      <c r="E70" s="95">
        <f>Table3[[#This Row],[CLM $ Collected ]]/'1.) CLM Reference'!$B$4</f>
        <v>2.9627358728101723E-6</v>
      </c>
      <c r="F70" s="76">
        <f>Table32[[#This Row],[Residential Incentive Disbursements]]+Table32[[#This Row],[C&amp;I Incentive Disbursements]]</f>
        <v>146112</v>
      </c>
      <c r="G70" s="96">
        <f>Table3[[#This Row],[Incentive Disbursements]]/'1.) CLM Reference'!$B$5</f>
        <v>0</v>
      </c>
      <c r="H70" s="76">
        <v>0</v>
      </c>
      <c r="I70" s="97">
        <f>Table3[[#This Row],[CLM $ Collected ]]/'1.) CLM Reference'!$B$4</f>
        <v>2.9627358728101723E-6</v>
      </c>
      <c r="J70" s="76">
        <v>0</v>
      </c>
      <c r="K70" s="97">
        <f>Table3[[#This Row],[Incentive Disbursements]]/'1.) CLM Reference'!$B$5</f>
        <v>0</v>
      </c>
      <c r="L70" s="76">
        <v>88649.04</v>
      </c>
      <c r="M70" s="112">
        <f>Table32[[#This Row],[CLM $ Collected ]]/'1.) CLM Reference'!$B$4</f>
        <v>2.811609511402829E-3</v>
      </c>
      <c r="N70" s="76">
        <v>146112</v>
      </c>
      <c r="O70" s="110">
        <f>Table3[[#This Row],[Incentive Disbursements]]/'1.) CLM Reference'!$B$5</f>
        <v>0</v>
      </c>
    </row>
    <row r="71" spans="1:15" s="33" customFormat="1" x14ac:dyDescent="0.3">
      <c r="A71" s="93" t="s">
        <v>128</v>
      </c>
      <c r="B71" s="94" t="s">
        <v>124</v>
      </c>
      <c r="C71" s="79" t="s">
        <v>60</v>
      </c>
      <c r="D71" s="76">
        <f>Table32[[#This Row],[Residential CLM $ Collected]]+Table32[[#This Row],[C&amp;I CLM $ Collected]]</f>
        <v>249676.2</v>
      </c>
      <c r="E71" s="95">
        <f>Table3[[#This Row],[CLM $ Collected ]]/'1.) CLM Reference'!$B$4</f>
        <v>9.2219925741519188E-4</v>
      </c>
      <c r="F71" s="76">
        <f>Table32[[#This Row],[Residential Incentive Disbursements]]+Table32[[#This Row],[C&amp;I Incentive Disbursements]]</f>
        <v>17277</v>
      </c>
      <c r="G71" s="96">
        <f>Table3[[#This Row],[Incentive Disbursements]]/'1.) CLM Reference'!$B$5</f>
        <v>3.4251996229685458E-5</v>
      </c>
      <c r="H71" s="76">
        <v>0</v>
      </c>
      <c r="I71" s="97">
        <f>Table3[[#This Row],[CLM $ Collected ]]/'1.) CLM Reference'!$B$4</f>
        <v>9.2219925741519188E-4</v>
      </c>
      <c r="J71" s="76">
        <v>0</v>
      </c>
      <c r="K71" s="97">
        <f>Table3[[#This Row],[Incentive Disbursements]]/'1.) CLM Reference'!$B$5</f>
        <v>3.4251996229685458E-5</v>
      </c>
      <c r="L71" s="76">
        <v>249676.2</v>
      </c>
      <c r="M71" s="112">
        <f>Table32[[#This Row],[CLM $ Collected ]]/'1.) CLM Reference'!$B$4</f>
        <v>7.9187769962417529E-3</v>
      </c>
      <c r="N71" s="76">
        <v>17277</v>
      </c>
      <c r="O71" s="110">
        <f>Table3[[#This Row],[Incentive Disbursements]]/'1.) CLM Reference'!$B$5</f>
        <v>3.4251996229685458E-5</v>
      </c>
    </row>
    <row r="72" spans="1:15" s="33" customFormat="1" x14ac:dyDescent="0.3">
      <c r="A72" s="93" t="s">
        <v>129</v>
      </c>
      <c r="B72" s="94" t="s">
        <v>124</v>
      </c>
      <c r="C72" s="79" t="s">
        <v>60</v>
      </c>
      <c r="D72" s="76">
        <f>Table32[[#This Row],[Residential CLM $ Collected]]+Table32[[#This Row],[C&amp;I CLM $ Collected]]</f>
        <v>22617.84</v>
      </c>
      <c r="E72" s="95">
        <f>Table3[[#This Row],[CLM $ Collected ]]/'1.) CLM Reference'!$B$4</f>
        <v>1.3670945154003646E-6</v>
      </c>
      <c r="F72" s="76">
        <f>Table32[[#This Row],[Residential Incentive Disbursements]]+Table32[[#This Row],[C&amp;I Incentive Disbursements]]</f>
        <v>1800</v>
      </c>
      <c r="G72" s="96">
        <f>Table3[[#This Row],[Incentive Disbursements]]/'1.) CLM Reference'!$B$5</f>
        <v>0</v>
      </c>
      <c r="H72" s="76">
        <v>0</v>
      </c>
      <c r="I72" s="97">
        <f>Table3[[#This Row],[CLM $ Collected ]]/'1.) CLM Reference'!$B$4</f>
        <v>1.3670945154003646E-6</v>
      </c>
      <c r="J72" s="76">
        <v>0</v>
      </c>
      <c r="K72" s="97">
        <f>Table3[[#This Row],[Incentive Disbursements]]/'1.) CLM Reference'!$B$5</f>
        <v>0</v>
      </c>
      <c r="L72" s="76">
        <v>22617.84</v>
      </c>
      <c r="M72" s="112">
        <f>Table32[[#This Row],[CLM $ Collected ]]/'1.) CLM Reference'!$B$4</f>
        <v>7.1735163822853987E-4</v>
      </c>
      <c r="N72" s="76">
        <v>1800</v>
      </c>
      <c r="O72" s="110">
        <f>Table3[[#This Row],[Incentive Disbursements]]/'1.) CLM Reference'!$B$5</f>
        <v>0</v>
      </c>
    </row>
    <row r="73" spans="1:15" s="33" customFormat="1" x14ac:dyDescent="0.3">
      <c r="A73" s="93" t="s">
        <v>130</v>
      </c>
      <c r="B73" s="94" t="s">
        <v>124</v>
      </c>
      <c r="C73" s="79" t="s">
        <v>60</v>
      </c>
      <c r="D73" s="76">
        <f>Table32[[#This Row],[Residential CLM $ Collected]]+Table32[[#This Row],[C&amp;I CLM $ Collected]]</f>
        <v>40834.92</v>
      </c>
      <c r="E73" s="95">
        <f>Table3[[#This Row],[CLM $ Collected ]]/'1.) CLM Reference'!$B$4</f>
        <v>2.5151812125626498E-3</v>
      </c>
      <c r="F73" s="76">
        <f>Table32[[#This Row],[Residential Incentive Disbursements]]+Table32[[#This Row],[C&amp;I Incentive Disbursements]]</f>
        <v>1640</v>
      </c>
      <c r="G73" s="96">
        <f>Table3[[#This Row],[Incentive Disbursements]]/'1.) CLM Reference'!$B$5</f>
        <v>7.8277060961721608E-3</v>
      </c>
      <c r="H73" s="76">
        <v>0</v>
      </c>
      <c r="I73" s="97">
        <f>Table3[[#This Row],[CLM $ Collected ]]/'1.) CLM Reference'!$B$4</f>
        <v>2.5151812125626498E-3</v>
      </c>
      <c r="J73" s="76">
        <v>750</v>
      </c>
      <c r="K73" s="97">
        <f>Table3[[#This Row],[Incentive Disbursements]]/'1.) CLM Reference'!$B$5</f>
        <v>7.8277060961721608E-3</v>
      </c>
      <c r="L73" s="76">
        <v>40834.92</v>
      </c>
      <c r="M73" s="112">
        <f>Table32[[#This Row],[CLM $ Collected ]]/'1.) CLM Reference'!$B$4</f>
        <v>1.29512795027869E-3</v>
      </c>
      <c r="N73" s="76">
        <v>890</v>
      </c>
      <c r="O73" s="110">
        <f>Table3[[#This Row],[Incentive Disbursements]]/'1.) CLM Reference'!$B$5</f>
        <v>7.8277060961721608E-3</v>
      </c>
    </row>
    <row r="74" spans="1:15" s="33" customFormat="1" x14ac:dyDescent="0.3">
      <c r="A74" s="93" t="s">
        <v>131</v>
      </c>
      <c r="B74" s="94" t="s">
        <v>132</v>
      </c>
      <c r="C74" s="79" t="s">
        <v>60</v>
      </c>
      <c r="D74" s="76">
        <f>Table32[[#This Row],[Residential CLM $ Collected]]+Table32[[#This Row],[C&amp;I CLM $ Collected]]</f>
        <v>34207.440000000002</v>
      </c>
      <c r="E74" s="95">
        <f>Table3[[#This Row],[CLM $ Collected ]]/'1.) CLM Reference'!$B$4</f>
        <v>2.7966616725686563E-3</v>
      </c>
      <c r="F74" s="76">
        <f>Table32[[#This Row],[Residential Incentive Disbursements]]+Table32[[#This Row],[C&amp;I Incentive Disbursements]]</f>
        <v>0</v>
      </c>
      <c r="G74" s="96">
        <f>Table3[[#This Row],[Incentive Disbursements]]/'1.) CLM Reference'!$B$5</f>
        <v>8.1155815750557259E-4</v>
      </c>
      <c r="H74" s="76">
        <v>0</v>
      </c>
      <c r="I74" s="97">
        <f>Table3[[#This Row],[CLM $ Collected ]]/'1.) CLM Reference'!$B$4</f>
        <v>2.7966616725686563E-3</v>
      </c>
      <c r="J74" s="76">
        <v>0</v>
      </c>
      <c r="K74" s="97">
        <f>Table3[[#This Row],[Incentive Disbursements]]/'1.) CLM Reference'!$B$5</f>
        <v>8.1155815750557259E-4</v>
      </c>
      <c r="L74" s="76">
        <v>34207.440000000002</v>
      </c>
      <c r="M74" s="112">
        <f>Table32[[#This Row],[CLM $ Collected ]]/'1.) CLM Reference'!$B$4</f>
        <v>1.0849295566510546E-3</v>
      </c>
      <c r="N74" s="76">
        <v>0</v>
      </c>
      <c r="O74" s="110">
        <f>Table3[[#This Row],[Incentive Disbursements]]/'1.) CLM Reference'!$B$5</f>
        <v>8.1155815750557259E-4</v>
      </c>
    </row>
    <row r="75" spans="1:15" s="33" customFormat="1" x14ac:dyDescent="0.3">
      <c r="A75" s="93" t="s">
        <v>133</v>
      </c>
      <c r="B75" s="94" t="s">
        <v>132</v>
      </c>
      <c r="C75" s="79" t="s">
        <v>60</v>
      </c>
      <c r="D75" s="76">
        <f>Table32[[#This Row],[Residential CLM $ Collected]]+Table32[[#This Row],[C&amp;I CLM $ Collected]]</f>
        <v>2299.0320000000002</v>
      </c>
      <c r="E75" s="95">
        <f>Table3[[#This Row],[CLM $ Collected ]]/'1.) CLM Reference'!$B$4</f>
        <v>1.8997058991110651E-3</v>
      </c>
      <c r="F75" s="76">
        <f>Table32[[#This Row],[Residential Incentive Disbursements]]+Table32[[#This Row],[C&amp;I Incentive Disbursements]]</f>
        <v>0</v>
      </c>
      <c r="G75" s="96">
        <f>Table3[[#This Row],[Incentive Disbursements]]/'1.) CLM Reference'!$B$5</f>
        <v>1.5790752731134798E-4</v>
      </c>
      <c r="H75" s="76">
        <v>0</v>
      </c>
      <c r="I75" s="97">
        <f>Table3[[#This Row],[CLM $ Collected ]]/'1.) CLM Reference'!$B$4</f>
        <v>1.8997058991110651E-3</v>
      </c>
      <c r="J75" s="76">
        <v>0</v>
      </c>
      <c r="K75" s="97">
        <f>Table3[[#This Row],[Incentive Disbursements]]/'1.) CLM Reference'!$B$5</f>
        <v>1.5790752731134798E-4</v>
      </c>
      <c r="L75" s="76">
        <v>2299.0320000000002</v>
      </c>
      <c r="M75" s="112">
        <f>Table32[[#This Row],[CLM $ Collected ]]/'1.) CLM Reference'!$B$4</f>
        <v>7.2916528348411548E-5</v>
      </c>
      <c r="N75" s="76">
        <v>0</v>
      </c>
      <c r="O75" s="110">
        <f>Table3[[#This Row],[Incentive Disbursements]]/'1.) CLM Reference'!$B$5</f>
        <v>1.5790752731134798E-4</v>
      </c>
    </row>
    <row r="76" spans="1:15" s="33" customFormat="1" x14ac:dyDescent="0.3">
      <c r="A76" s="93" t="s">
        <v>134</v>
      </c>
      <c r="B76" s="94" t="s">
        <v>135</v>
      </c>
      <c r="C76" s="79" t="s">
        <v>60</v>
      </c>
      <c r="D76" s="76">
        <f>Table32[[#This Row],[Residential CLM $ Collected]]+Table32[[#This Row],[C&amp;I CLM $ Collected]]</f>
        <v>75358.817999999999</v>
      </c>
      <c r="E76" s="95">
        <f>Table3[[#This Row],[CLM $ Collected ]]/'1.) CLM Reference'!$B$4</f>
        <v>1.1666494201020461E-3</v>
      </c>
      <c r="F76" s="76">
        <f>Table32[[#This Row],[Residential Incentive Disbursements]]+Table32[[#This Row],[C&amp;I Incentive Disbursements]]</f>
        <v>16755</v>
      </c>
      <c r="G76" s="96">
        <f>Table3[[#This Row],[Incentive Disbursements]]/'1.) CLM Reference'!$B$5</f>
        <v>3.7213115277956633E-4</v>
      </c>
      <c r="H76" s="76">
        <v>0</v>
      </c>
      <c r="I76" s="97">
        <f>Table3[[#This Row],[CLM $ Collected ]]/'1.) CLM Reference'!$B$4</f>
        <v>1.1666494201020461E-3</v>
      </c>
      <c r="J76" s="76">
        <v>0</v>
      </c>
      <c r="K76" s="97">
        <f>Table3[[#This Row],[Incentive Disbursements]]/'1.) CLM Reference'!$B$5</f>
        <v>3.7213115277956633E-4</v>
      </c>
      <c r="L76" s="76">
        <v>75358.817999999999</v>
      </c>
      <c r="M76" s="112">
        <f>Table32[[#This Row],[CLM $ Collected ]]/'1.) CLM Reference'!$B$4</f>
        <v>2.390094347968965E-3</v>
      </c>
      <c r="N76" s="76">
        <v>16755</v>
      </c>
      <c r="O76" s="110">
        <f>Table3[[#This Row],[Incentive Disbursements]]/'1.) CLM Reference'!$B$5</f>
        <v>3.7213115277956633E-4</v>
      </c>
    </row>
    <row r="77" spans="1:15" s="33" customFormat="1" x14ac:dyDescent="0.3">
      <c r="A77" s="93" t="s">
        <v>136</v>
      </c>
      <c r="B77" s="94" t="s">
        <v>135</v>
      </c>
      <c r="C77" s="79" t="s">
        <v>60</v>
      </c>
      <c r="D77" s="76">
        <f>Table32[[#This Row],[Residential CLM $ Collected]]+Table32[[#This Row],[C&amp;I CLM $ Collected]]</f>
        <v>14087.16</v>
      </c>
      <c r="E77" s="95">
        <f>Table3[[#This Row],[CLM $ Collected ]]/'1.) CLM Reference'!$B$4</f>
        <v>3.0578787242668427E-3</v>
      </c>
      <c r="F77" s="76">
        <f>Table32[[#This Row],[Residential Incentive Disbursements]]+Table32[[#This Row],[C&amp;I Incentive Disbursements]]</f>
        <v>150</v>
      </c>
      <c r="G77" s="96">
        <f>Table3[[#This Row],[Incentive Disbursements]]/'1.) CLM Reference'!$B$5</f>
        <v>8.3068300666666822E-4</v>
      </c>
      <c r="H77" s="76">
        <v>0</v>
      </c>
      <c r="I77" s="97">
        <f>Table3[[#This Row],[CLM $ Collected ]]/'1.) CLM Reference'!$B$4</f>
        <v>3.0578787242668427E-3</v>
      </c>
      <c r="J77" s="76">
        <v>0</v>
      </c>
      <c r="K77" s="97">
        <f>Table3[[#This Row],[Incentive Disbursements]]/'1.) CLM Reference'!$B$5</f>
        <v>8.3068300666666822E-4</v>
      </c>
      <c r="L77" s="76">
        <v>14087.16</v>
      </c>
      <c r="M77" s="112">
        <f>Table32[[#This Row],[CLM $ Collected ]]/'1.) CLM Reference'!$B$4</f>
        <v>4.4679099790199056E-4</v>
      </c>
      <c r="N77" s="76">
        <v>150</v>
      </c>
      <c r="O77" s="110">
        <f>Table3[[#This Row],[Incentive Disbursements]]/'1.) CLM Reference'!$B$5</f>
        <v>8.3068300666666822E-4</v>
      </c>
    </row>
    <row r="78" spans="1:15" s="33" customFormat="1" x14ac:dyDescent="0.3">
      <c r="A78" s="93" t="s">
        <v>137</v>
      </c>
      <c r="B78" s="94" t="s">
        <v>135</v>
      </c>
      <c r="C78" s="79" t="s">
        <v>60</v>
      </c>
      <c r="D78" s="76">
        <f>Table32[[#This Row],[Residential CLM $ Collected]]+Table32[[#This Row],[C&amp;I CLM $ Collected]]</f>
        <v>449941.02</v>
      </c>
      <c r="E78" s="95">
        <f>Table3[[#This Row],[CLM $ Collected ]]/'1.) CLM Reference'!$B$4</f>
        <v>4.548101185699988E-8</v>
      </c>
      <c r="F78" s="76">
        <f>Table32[[#This Row],[Residential Incentive Disbursements]]+Table32[[#This Row],[C&amp;I Incentive Disbursements]]</f>
        <v>68087</v>
      </c>
      <c r="G78" s="96">
        <f>Table3[[#This Row],[Incentive Disbursements]]/'1.) CLM Reference'!$B$5</f>
        <v>0</v>
      </c>
      <c r="H78" s="76">
        <v>0</v>
      </c>
      <c r="I78" s="97">
        <f>Table3[[#This Row],[CLM $ Collected ]]/'1.) CLM Reference'!$B$4</f>
        <v>4.548101185699988E-8</v>
      </c>
      <c r="J78" s="76">
        <v>0</v>
      </c>
      <c r="K78" s="97">
        <f>Table3[[#This Row],[Incentive Disbursements]]/'1.) CLM Reference'!$B$5</f>
        <v>0</v>
      </c>
      <c r="L78" s="76">
        <v>449941.02</v>
      </c>
      <c r="M78" s="112">
        <f>Table32[[#This Row],[CLM $ Collected ]]/'1.) CLM Reference'!$B$4</f>
        <v>1.4270413434847017E-2</v>
      </c>
      <c r="N78" s="76">
        <v>68087</v>
      </c>
      <c r="O78" s="110">
        <f>Table3[[#This Row],[Incentive Disbursements]]/'1.) CLM Reference'!$B$5</f>
        <v>0</v>
      </c>
    </row>
    <row r="79" spans="1:15" s="33" customFormat="1" x14ac:dyDescent="0.3">
      <c r="A79" s="93" t="s">
        <v>138</v>
      </c>
      <c r="B79" s="94" t="s">
        <v>135</v>
      </c>
      <c r="C79" s="79" t="s">
        <v>60</v>
      </c>
      <c r="D79" s="76">
        <f>Table32[[#This Row],[Residential CLM $ Collected]]+Table32[[#This Row],[C&amp;I CLM $ Collected]]</f>
        <v>61245.84</v>
      </c>
      <c r="E79" s="95">
        <f>Table3[[#This Row],[CLM $ Collected ]]/'1.) CLM Reference'!$B$4</f>
        <v>1.6118204186151722E-3</v>
      </c>
      <c r="F79" s="76">
        <f>Table32[[#This Row],[Residential Incentive Disbursements]]+Table32[[#This Row],[C&amp;I Incentive Disbursements]]</f>
        <v>52514</v>
      </c>
      <c r="G79" s="96">
        <f>Table3[[#This Row],[Incentive Disbursements]]/'1.) CLM Reference'!$B$5</f>
        <v>6.6004869678136795E-4</v>
      </c>
      <c r="H79" s="76">
        <v>0</v>
      </c>
      <c r="I79" s="97">
        <f>Table3[[#This Row],[CLM $ Collected ]]/'1.) CLM Reference'!$B$4</f>
        <v>1.6118204186151722E-3</v>
      </c>
      <c r="J79" s="76">
        <v>0</v>
      </c>
      <c r="K79" s="97">
        <f>Table3[[#This Row],[Incentive Disbursements]]/'1.) CLM Reference'!$B$5</f>
        <v>6.6004869678136795E-4</v>
      </c>
      <c r="L79" s="76">
        <v>61245.84</v>
      </c>
      <c r="M79" s="112">
        <f>Table32[[#This Row],[CLM $ Collected ]]/'1.) CLM Reference'!$B$4</f>
        <v>1.9424845015564279E-3</v>
      </c>
      <c r="N79" s="76">
        <v>52514</v>
      </c>
      <c r="O79" s="110">
        <f>Table3[[#This Row],[Incentive Disbursements]]/'1.) CLM Reference'!$B$5</f>
        <v>6.6004869678136795E-4</v>
      </c>
    </row>
    <row r="80" spans="1:15" s="33" customFormat="1" x14ac:dyDescent="0.3">
      <c r="A80" s="93" t="s">
        <v>139</v>
      </c>
      <c r="B80" s="94" t="s">
        <v>135</v>
      </c>
      <c r="C80" s="79" t="s">
        <v>60</v>
      </c>
      <c r="D80" s="76">
        <f>Table32[[#This Row],[Residential CLM $ Collected]]+Table32[[#This Row],[C&amp;I CLM $ Collected]]</f>
        <v>397060.86</v>
      </c>
      <c r="E80" s="95">
        <f>Table3[[#This Row],[CLM $ Collected ]]/'1.) CLM Reference'!$B$4</f>
        <v>1.890069252916762E-3</v>
      </c>
      <c r="F80" s="76">
        <f>Table32[[#This Row],[Residential Incentive Disbursements]]+Table32[[#This Row],[C&amp;I Incentive Disbursements]]</f>
        <v>137187</v>
      </c>
      <c r="G80" s="96">
        <f>Table3[[#This Row],[Incentive Disbursements]]/'1.) CLM Reference'!$B$5</f>
        <v>2.9779288000691883E-3</v>
      </c>
      <c r="H80" s="76">
        <v>0</v>
      </c>
      <c r="I80" s="97">
        <f>Table3[[#This Row],[CLM $ Collected ]]/'1.) CLM Reference'!$B$4</f>
        <v>1.890069252916762E-3</v>
      </c>
      <c r="J80" s="76">
        <v>0</v>
      </c>
      <c r="K80" s="97">
        <f>Table3[[#This Row],[Incentive Disbursements]]/'1.) CLM Reference'!$B$5</f>
        <v>2.9779288000691883E-3</v>
      </c>
      <c r="L80" s="76">
        <v>397060.86</v>
      </c>
      <c r="M80" s="112">
        <f>Table32[[#This Row],[CLM $ Collected ]]/'1.) CLM Reference'!$B$4</f>
        <v>1.259325640279677E-2</v>
      </c>
      <c r="N80" s="76">
        <v>137187</v>
      </c>
      <c r="O80" s="110">
        <f>Table3[[#This Row],[Incentive Disbursements]]/'1.) CLM Reference'!$B$5</f>
        <v>2.9779288000691883E-3</v>
      </c>
    </row>
    <row r="81" spans="1:15" s="33" customFormat="1" x14ac:dyDescent="0.3">
      <c r="A81" s="93" t="s">
        <v>140</v>
      </c>
      <c r="B81" s="94" t="s">
        <v>135</v>
      </c>
      <c r="C81" s="79" t="s">
        <v>60</v>
      </c>
      <c r="D81" s="76">
        <f>Table32[[#This Row],[Residential CLM $ Collected]]+Table32[[#This Row],[C&amp;I CLM $ Collected]]</f>
        <v>12330.96</v>
      </c>
      <c r="E81" s="95">
        <f>Table3[[#This Row],[CLM $ Collected ]]/'1.) CLM Reference'!$B$4</f>
        <v>1.653789877703146E-3</v>
      </c>
      <c r="F81" s="76">
        <f>Table32[[#This Row],[Residential Incentive Disbursements]]+Table32[[#This Row],[C&amp;I Incentive Disbursements]]</f>
        <v>0</v>
      </c>
      <c r="G81" s="96">
        <f>Table3[[#This Row],[Incentive Disbursements]]/'1.) CLM Reference'!$B$5</f>
        <v>1.1663330909150876E-4</v>
      </c>
      <c r="H81" s="76">
        <v>0</v>
      </c>
      <c r="I81" s="97">
        <f>Table3[[#This Row],[CLM $ Collected ]]/'1.) CLM Reference'!$B$4</f>
        <v>1.653789877703146E-3</v>
      </c>
      <c r="J81" s="76">
        <v>0</v>
      </c>
      <c r="K81" s="97">
        <f>Table3[[#This Row],[Incentive Disbursements]]/'1.) CLM Reference'!$B$5</f>
        <v>1.1663330909150876E-4</v>
      </c>
      <c r="L81" s="76">
        <v>12330.96</v>
      </c>
      <c r="M81" s="112">
        <f>Table32[[#This Row],[CLM $ Collected ]]/'1.) CLM Reference'!$B$4</f>
        <v>3.9109103066122122E-4</v>
      </c>
      <c r="N81" s="76">
        <v>0</v>
      </c>
      <c r="O81" s="110">
        <f>Table3[[#This Row],[Incentive Disbursements]]/'1.) CLM Reference'!$B$5</f>
        <v>1.1663330909150876E-4</v>
      </c>
    </row>
    <row r="82" spans="1:15" s="33" customFormat="1" x14ac:dyDescent="0.3">
      <c r="A82" s="93" t="s">
        <v>141</v>
      </c>
      <c r="B82" s="94" t="s">
        <v>135</v>
      </c>
      <c r="C82" s="79" t="s">
        <v>60</v>
      </c>
      <c r="D82" s="76">
        <f>Table32[[#This Row],[Residential CLM $ Collected]]+Table32[[#This Row],[C&amp;I CLM $ Collected]]</f>
        <v>21421.8</v>
      </c>
      <c r="E82" s="95">
        <f>Table3[[#This Row],[CLM $ Collected ]]/'1.) CLM Reference'!$B$4</f>
        <v>3.4753660588431111E-3</v>
      </c>
      <c r="F82" s="76">
        <f>Table32[[#This Row],[Residential Incentive Disbursements]]+Table32[[#This Row],[C&amp;I Incentive Disbursements]]</f>
        <v>0</v>
      </c>
      <c r="G82" s="96">
        <f>Table3[[#This Row],[Incentive Disbursements]]/'1.) CLM Reference'!$B$5</f>
        <v>3.1655680287425176E-3</v>
      </c>
      <c r="H82" s="76">
        <v>0</v>
      </c>
      <c r="I82" s="97">
        <f>Table3[[#This Row],[CLM $ Collected ]]/'1.) CLM Reference'!$B$4</f>
        <v>3.4753660588431111E-3</v>
      </c>
      <c r="J82" s="76">
        <v>0</v>
      </c>
      <c r="K82" s="97">
        <f>Table3[[#This Row],[Incentive Disbursements]]/'1.) CLM Reference'!$B$5</f>
        <v>3.1655680287425176E-3</v>
      </c>
      <c r="L82" s="76">
        <v>21421.8</v>
      </c>
      <c r="M82" s="112">
        <f>Table32[[#This Row],[CLM $ Collected ]]/'1.) CLM Reference'!$B$4</f>
        <v>6.7941781018011156E-4</v>
      </c>
      <c r="N82" s="76">
        <v>0</v>
      </c>
      <c r="O82" s="110">
        <f>Table3[[#This Row],[Incentive Disbursements]]/'1.) CLM Reference'!$B$5</f>
        <v>3.1655680287425176E-3</v>
      </c>
    </row>
    <row r="83" spans="1:15" s="33" customFormat="1" x14ac:dyDescent="0.3">
      <c r="A83" s="93" t="s">
        <v>142</v>
      </c>
      <c r="B83" s="94" t="s">
        <v>73</v>
      </c>
      <c r="C83" s="79" t="s">
        <v>60</v>
      </c>
      <c r="D83" s="76">
        <f>Table32[[#This Row],[Residential CLM $ Collected]]+Table32[[#This Row],[C&amp;I CLM $ Collected]]</f>
        <v>159436.07999999999</v>
      </c>
      <c r="E83" s="95">
        <f>Table3[[#This Row],[CLM $ Collected ]]/'1.) CLM Reference'!$B$4</f>
        <v>2.7446553724414614E-6</v>
      </c>
      <c r="F83" s="76">
        <f>Table32[[#This Row],[Residential Incentive Disbursements]]+Table32[[#This Row],[C&amp;I Incentive Disbursements]]</f>
        <v>45435.5</v>
      </c>
      <c r="G83" s="96">
        <f>Table3[[#This Row],[Incentive Disbursements]]/'1.) CLM Reference'!$B$5</f>
        <v>0</v>
      </c>
      <c r="H83" s="76">
        <v>0</v>
      </c>
      <c r="I83" s="97">
        <f>Table3[[#This Row],[CLM $ Collected ]]/'1.) CLM Reference'!$B$4</f>
        <v>2.7446553724414614E-6</v>
      </c>
      <c r="J83" s="76">
        <v>0</v>
      </c>
      <c r="K83" s="97">
        <f>Table3[[#This Row],[Incentive Disbursements]]/'1.) CLM Reference'!$B$5</f>
        <v>0</v>
      </c>
      <c r="L83" s="76">
        <v>159436.07999999999</v>
      </c>
      <c r="M83" s="112">
        <f>Table32[[#This Row],[CLM $ Collected ]]/'1.) CLM Reference'!$B$4</f>
        <v>5.0567044943609354E-3</v>
      </c>
      <c r="N83" s="76">
        <v>45435.5</v>
      </c>
      <c r="O83" s="110">
        <f>Table3[[#This Row],[Incentive Disbursements]]/'1.) CLM Reference'!$B$5</f>
        <v>0</v>
      </c>
    </row>
    <row r="84" spans="1:15" s="33" customFormat="1" x14ac:dyDescent="0.3">
      <c r="A84" s="93" t="s">
        <v>143</v>
      </c>
      <c r="B84" s="94" t="s">
        <v>144</v>
      </c>
      <c r="C84" s="79" t="s">
        <v>60</v>
      </c>
      <c r="D84" s="76">
        <f>Table32[[#This Row],[Residential CLM $ Collected]]+Table32[[#This Row],[C&amp;I CLM $ Collected]]</f>
        <v>27234.6</v>
      </c>
      <c r="E84" s="95">
        <f>Table3[[#This Row],[CLM $ Collected ]]/'1.) CLM Reference'!$B$4</f>
        <v>3.2088950939383981E-3</v>
      </c>
      <c r="F84" s="76">
        <f>Table32[[#This Row],[Residential Incentive Disbursements]]+Table32[[#This Row],[C&amp;I Incentive Disbursements]]</f>
        <v>69505</v>
      </c>
      <c r="G84" s="96">
        <f>Table3[[#This Row],[Incentive Disbursements]]/'1.) CLM Reference'!$B$5</f>
        <v>1.9578659783503036E-3</v>
      </c>
      <c r="H84" s="76">
        <v>0</v>
      </c>
      <c r="I84" s="97">
        <f>Table3[[#This Row],[CLM $ Collected ]]/'1.) CLM Reference'!$B$4</f>
        <v>3.2088950939383981E-3</v>
      </c>
      <c r="J84" s="76">
        <v>0</v>
      </c>
      <c r="K84" s="97">
        <f>Table3[[#This Row],[Incentive Disbursements]]/'1.) CLM Reference'!$B$5</f>
        <v>1.9578659783503036E-3</v>
      </c>
      <c r="L84" s="76">
        <v>27234.6</v>
      </c>
      <c r="M84" s="112">
        <f>Table32[[#This Row],[CLM $ Collected ]]/'1.) CLM Reference'!$B$4</f>
        <v>8.6377766075359055E-4</v>
      </c>
      <c r="N84" s="76">
        <v>69505</v>
      </c>
      <c r="O84" s="110">
        <f>Table3[[#This Row],[Incentive Disbursements]]/'1.) CLM Reference'!$B$5</f>
        <v>1.9578659783503036E-3</v>
      </c>
    </row>
    <row r="85" spans="1:15" s="33" customFormat="1" x14ac:dyDescent="0.3">
      <c r="A85" s="93" t="s">
        <v>145</v>
      </c>
      <c r="B85" s="94" t="s">
        <v>144</v>
      </c>
      <c r="C85" s="79" t="s">
        <v>60</v>
      </c>
      <c r="D85" s="76">
        <f>Table32[[#This Row],[Residential CLM $ Collected]]+Table32[[#This Row],[C&amp;I CLM $ Collected]]</f>
        <v>124038.72</v>
      </c>
      <c r="E85" s="95">
        <f>Table3[[#This Row],[CLM $ Collected ]]/'1.) CLM Reference'!$B$4</f>
        <v>1.0346264157544882E-5</v>
      </c>
      <c r="F85" s="76">
        <f>Table32[[#This Row],[Residential Incentive Disbursements]]+Table32[[#This Row],[C&amp;I Incentive Disbursements]]</f>
        <v>10133</v>
      </c>
      <c r="G85" s="96">
        <f>Table3[[#This Row],[Incentive Disbursements]]/'1.) CLM Reference'!$B$5</f>
        <v>1.7216381274295059E-6</v>
      </c>
      <c r="H85" s="76">
        <v>0</v>
      </c>
      <c r="I85" s="97">
        <f>Table3[[#This Row],[CLM $ Collected ]]/'1.) CLM Reference'!$B$4</f>
        <v>1.0346264157544882E-5</v>
      </c>
      <c r="J85" s="76">
        <v>1500</v>
      </c>
      <c r="K85" s="97">
        <f>Table3[[#This Row],[Incentive Disbursements]]/'1.) CLM Reference'!$B$5</f>
        <v>1.7216381274295059E-6</v>
      </c>
      <c r="L85" s="76">
        <v>124038.72</v>
      </c>
      <c r="M85" s="112">
        <f>Table32[[#This Row],[CLM $ Collected ]]/'1.) CLM Reference'!$B$4</f>
        <v>3.9340352127246086E-3</v>
      </c>
      <c r="N85" s="76">
        <v>8633</v>
      </c>
      <c r="O85" s="110">
        <f>Table3[[#This Row],[Incentive Disbursements]]/'1.) CLM Reference'!$B$5</f>
        <v>1.7216381274295059E-6</v>
      </c>
    </row>
    <row r="86" spans="1:15" s="33" customFormat="1" x14ac:dyDescent="0.3">
      <c r="A86" s="93" t="s">
        <v>146</v>
      </c>
      <c r="B86" s="94" t="s">
        <v>147</v>
      </c>
      <c r="C86" s="79" t="s">
        <v>60</v>
      </c>
      <c r="D86" s="76">
        <f>Table32[[#This Row],[Residential CLM $ Collected]]+Table32[[#This Row],[C&amp;I CLM $ Collected]]</f>
        <v>28856.04</v>
      </c>
      <c r="E86" s="95">
        <f>Table3[[#This Row],[CLM $ Collected ]]/'1.) CLM Reference'!$B$4</f>
        <v>2.8077592297588846E-3</v>
      </c>
      <c r="F86" s="76">
        <f>Table32[[#This Row],[Residential Incentive Disbursements]]+Table32[[#This Row],[C&amp;I Incentive Disbursements]]</f>
        <v>2238</v>
      </c>
      <c r="G86" s="96">
        <f>Table3[[#This Row],[Incentive Disbursements]]/'1.) CLM Reference'!$B$5</f>
        <v>1.4801013554153431E-3</v>
      </c>
      <c r="H86" s="76">
        <v>0</v>
      </c>
      <c r="I86" s="97">
        <f>Table3[[#This Row],[CLM $ Collected ]]/'1.) CLM Reference'!$B$4</f>
        <v>2.8077592297588846E-3</v>
      </c>
      <c r="J86" s="76">
        <v>0</v>
      </c>
      <c r="K86" s="97">
        <f>Table3[[#This Row],[Incentive Disbursements]]/'1.) CLM Reference'!$B$5</f>
        <v>1.4801013554153431E-3</v>
      </c>
      <c r="L86" s="76">
        <v>28856.04</v>
      </c>
      <c r="M86" s="112">
        <f>Table32[[#This Row],[CLM $ Collected ]]/'1.) CLM Reference'!$B$4</f>
        <v>9.1520355466252648E-4</v>
      </c>
      <c r="N86" s="76">
        <v>2238</v>
      </c>
      <c r="O86" s="110">
        <f>Table3[[#This Row],[Incentive Disbursements]]/'1.) CLM Reference'!$B$5</f>
        <v>1.4801013554153431E-3</v>
      </c>
    </row>
    <row r="87" spans="1:15" s="33" customFormat="1" x14ac:dyDescent="0.3">
      <c r="A87" s="93" t="s">
        <v>148</v>
      </c>
      <c r="B87" s="94" t="s">
        <v>147</v>
      </c>
      <c r="C87" s="79" t="s">
        <v>60</v>
      </c>
      <c r="D87" s="76">
        <f>Table32[[#This Row],[Residential CLM $ Collected]]+Table32[[#This Row],[C&amp;I CLM $ Collected]]</f>
        <v>21900.36</v>
      </c>
      <c r="E87" s="95">
        <f>Table3[[#This Row],[CLM $ Collected ]]/'1.) CLM Reference'!$B$4</f>
        <v>2.9742901430901783E-3</v>
      </c>
      <c r="F87" s="76">
        <f>Table32[[#This Row],[Residential Incentive Disbursements]]+Table32[[#This Row],[C&amp;I Incentive Disbursements]]</f>
        <v>7155</v>
      </c>
      <c r="G87" s="96">
        <f>Table3[[#This Row],[Incentive Disbursements]]/'1.) CLM Reference'!$B$5</f>
        <v>2.5747695065629172E-3</v>
      </c>
      <c r="H87" s="76">
        <v>0</v>
      </c>
      <c r="I87" s="97">
        <f>Table3[[#This Row],[CLM $ Collected ]]/'1.) CLM Reference'!$B$4</f>
        <v>2.9742901430901783E-3</v>
      </c>
      <c r="J87" s="76">
        <v>0</v>
      </c>
      <c r="K87" s="97">
        <f>Table3[[#This Row],[Incentive Disbursements]]/'1.) CLM Reference'!$B$5</f>
        <v>2.5747695065629172E-3</v>
      </c>
      <c r="L87" s="76">
        <v>21900.36</v>
      </c>
      <c r="M87" s="112">
        <f>Table32[[#This Row],[CLM $ Collected ]]/'1.) CLM Reference'!$B$4</f>
        <v>6.945959085303807E-4</v>
      </c>
      <c r="N87" s="76">
        <v>7155</v>
      </c>
      <c r="O87" s="110">
        <f>Table3[[#This Row],[Incentive Disbursements]]/'1.) CLM Reference'!$B$5</f>
        <v>2.5747695065629172E-3</v>
      </c>
    </row>
    <row r="88" spans="1:15" s="33" customFormat="1" x14ac:dyDescent="0.3">
      <c r="A88" s="93" t="s">
        <v>149</v>
      </c>
      <c r="B88" s="94" t="s">
        <v>147</v>
      </c>
      <c r="C88" s="79" t="s">
        <v>76</v>
      </c>
      <c r="D88" s="76">
        <f>Table32[[#This Row],[Residential CLM $ Collected]]+Table32[[#This Row],[C&amp;I CLM $ Collected]]</f>
        <v>58097.279999999999</v>
      </c>
      <c r="E88" s="95">
        <f>Table3[[#This Row],[CLM $ Collected ]]/'1.) CLM Reference'!$B$4</f>
        <v>9.8421670847030708E-7</v>
      </c>
      <c r="F88" s="76">
        <f>Table32[[#This Row],[Residential Incentive Disbursements]]+Table32[[#This Row],[C&amp;I Incentive Disbursements]]</f>
        <v>15016</v>
      </c>
      <c r="G88" s="96">
        <f>Table3[[#This Row],[Incentive Disbursements]]/'1.) CLM Reference'!$B$5</f>
        <v>0</v>
      </c>
      <c r="H88" s="76">
        <v>0</v>
      </c>
      <c r="I88" s="97">
        <f>Table3[[#This Row],[CLM $ Collected ]]/'1.) CLM Reference'!$B$4</f>
        <v>9.8421670847030708E-7</v>
      </c>
      <c r="J88" s="76">
        <v>0</v>
      </c>
      <c r="K88" s="97">
        <f>Table3[[#This Row],[Incentive Disbursements]]/'1.) CLM Reference'!$B$5</f>
        <v>0</v>
      </c>
      <c r="L88" s="76">
        <v>58097.279999999999</v>
      </c>
      <c r="M88" s="112">
        <f>Table32[[#This Row],[CLM $ Collected ]]/'1.) CLM Reference'!$B$4</f>
        <v>1.8426241844765984E-3</v>
      </c>
      <c r="N88" s="76">
        <v>15016</v>
      </c>
      <c r="O88" s="110">
        <f>Table3[[#This Row],[Incentive Disbursements]]/'1.) CLM Reference'!$B$5</f>
        <v>0</v>
      </c>
    </row>
    <row r="89" spans="1:15" s="33" customFormat="1" x14ac:dyDescent="0.3">
      <c r="A89" s="93" t="s">
        <v>150</v>
      </c>
      <c r="B89" s="94" t="s">
        <v>147</v>
      </c>
      <c r="C89" s="79" t="s">
        <v>60</v>
      </c>
      <c r="D89" s="76">
        <f>Table32[[#This Row],[Residential CLM $ Collected]]+Table32[[#This Row],[C&amp;I CLM $ Collected]]</f>
        <v>10500</v>
      </c>
      <c r="E89" s="95">
        <f>Table3[[#This Row],[CLM $ Collected ]]/'1.) CLM Reference'!$B$4</f>
        <v>5.5496665214797309E-3</v>
      </c>
      <c r="F89" s="76">
        <f>Table32[[#This Row],[Residential Incentive Disbursements]]+Table32[[#This Row],[C&amp;I Incentive Disbursements]]</f>
        <v>0</v>
      </c>
      <c r="G89" s="96">
        <f>Table3[[#This Row],[Incentive Disbursements]]/'1.) CLM Reference'!$B$5</f>
        <v>4.7638856301761298E-3</v>
      </c>
      <c r="H89" s="76">
        <v>0</v>
      </c>
      <c r="I89" s="97">
        <f>Table3[[#This Row],[CLM $ Collected ]]/'1.) CLM Reference'!$B$4</f>
        <v>5.5496665214797309E-3</v>
      </c>
      <c r="J89" s="76">
        <v>0</v>
      </c>
      <c r="K89" s="97">
        <f>Table3[[#This Row],[Incentive Disbursements]]/'1.) CLM Reference'!$B$5</f>
        <v>4.7638856301761298E-3</v>
      </c>
      <c r="L89" s="76">
        <v>10500</v>
      </c>
      <c r="M89" s="112">
        <f>Table32[[#This Row],[CLM $ Collected ]]/'1.) CLM Reference'!$B$4</f>
        <v>3.3301996129602422E-4</v>
      </c>
      <c r="N89" s="76">
        <v>0</v>
      </c>
      <c r="O89" s="110">
        <f>Table3[[#This Row],[Incentive Disbursements]]/'1.) CLM Reference'!$B$5</f>
        <v>4.7638856301761298E-3</v>
      </c>
    </row>
    <row r="90" spans="1:15" s="33" customFormat="1" x14ac:dyDescent="0.3">
      <c r="A90" s="93" t="s">
        <v>151</v>
      </c>
      <c r="B90" s="94" t="s">
        <v>152</v>
      </c>
      <c r="C90" s="79" t="s">
        <v>76</v>
      </c>
      <c r="D90" s="76">
        <f>Table32[[#This Row],[Residential CLM $ Collected]]+Table32[[#This Row],[C&amp;I CLM $ Collected]]</f>
        <v>603215.16</v>
      </c>
      <c r="E90" s="95">
        <f>Table3[[#This Row],[CLM $ Collected ]]/'1.) CLM Reference'!$B$4</f>
        <v>3.3301996129602428E-8</v>
      </c>
      <c r="F90" s="76">
        <f>Table32[[#This Row],[Residential Incentive Disbursements]]+Table32[[#This Row],[C&amp;I Incentive Disbursements]]</f>
        <v>54514</v>
      </c>
      <c r="G90" s="96">
        <f>Table3[[#This Row],[Incentive Disbursements]]/'1.) CLM Reference'!$B$5</f>
        <v>0</v>
      </c>
      <c r="H90" s="76">
        <v>0</v>
      </c>
      <c r="I90" s="97">
        <f>Table3[[#This Row],[CLM $ Collected ]]/'1.) CLM Reference'!$B$4</f>
        <v>3.3301996129602428E-8</v>
      </c>
      <c r="J90" s="76">
        <v>0</v>
      </c>
      <c r="K90" s="97">
        <f>Table3[[#This Row],[Incentive Disbursements]]/'1.) CLM Reference'!$B$5</f>
        <v>0</v>
      </c>
      <c r="L90" s="76">
        <v>603215.16</v>
      </c>
      <c r="M90" s="112">
        <f>Table32[[#This Row],[CLM $ Collected ]]/'1.) CLM Reference'!$B$4</f>
        <v>1.9131684689178578E-2</v>
      </c>
      <c r="N90" s="76">
        <v>54514</v>
      </c>
      <c r="O90" s="110">
        <f>Table3[[#This Row],[Incentive Disbursements]]/'1.) CLM Reference'!$B$5</f>
        <v>0</v>
      </c>
    </row>
    <row r="91" spans="1:15" s="33" customFormat="1" x14ac:dyDescent="0.3">
      <c r="A91" s="93" t="s">
        <v>153</v>
      </c>
      <c r="B91" s="94" t="s">
        <v>152</v>
      </c>
      <c r="C91" s="79" t="s">
        <v>76</v>
      </c>
      <c r="D91" s="76">
        <f>Table32[[#This Row],[Residential CLM $ Collected]]+Table32[[#This Row],[C&amp;I CLM $ Collected]]</f>
        <v>398229.42</v>
      </c>
      <c r="E91" s="95">
        <f>Table3[[#This Row],[CLM $ Collected ]]/'1.) CLM Reference'!$B$4</f>
        <v>3.9192021230542422E-3</v>
      </c>
      <c r="F91" s="76">
        <f>Table32[[#This Row],[Residential Incentive Disbursements]]+Table32[[#This Row],[C&amp;I Incentive Disbursements]]</f>
        <v>364420.98</v>
      </c>
      <c r="G91" s="96">
        <f>Table3[[#This Row],[Incentive Disbursements]]/'1.) CLM Reference'!$B$5</f>
        <v>1.2868906207799497E-2</v>
      </c>
      <c r="H91" s="76">
        <v>0</v>
      </c>
      <c r="I91" s="97">
        <f>Table3[[#This Row],[CLM $ Collected ]]/'1.) CLM Reference'!$B$4</f>
        <v>3.9192021230542422E-3</v>
      </c>
      <c r="J91" s="76">
        <v>320855.98</v>
      </c>
      <c r="K91" s="97">
        <f>Table3[[#This Row],[Incentive Disbursements]]/'1.) CLM Reference'!$B$5</f>
        <v>1.2868906207799497E-2</v>
      </c>
      <c r="L91" s="76">
        <v>398229.42</v>
      </c>
      <c r="M91" s="112">
        <f>Table32[[#This Row],[CLM $ Collected ]]/'1.) CLM Reference'!$B$4</f>
        <v>1.2630318670032207E-2</v>
      </c>
      <c r="N91" s="76">
        <v>43565</v>
      </c>
      <c r="O91" s="110">
        <f>Table3[[#This Row],[Incentive Disbursements]]/'1.) CLM Reference'!$B$5</f>
        <v>1.2868906207799497E-2</v>
      </c>
    </row>
    <row r="92" spans="1:15" s="33" customFormat="1" x14ac:dyDescent="0.3">
      <c r="A92" s="93" t="s">
        <v>154</v>
      </c>
      <c r="B92" s="94" t="s">
        <v>152</v>
      </c>
      <c r="C92" s="79" t="s">
        <v>76</v>
      </c>
      <c r="D92" s="76">
        <f>Table32[[#This Row],[Residential CLM $ Collected]]+Table32[[#This Row],[C&amp;I CLM $ Collected]]</f>
        <v>426106.92</v>
      </c>
      <c r="E92" s="95">
        <f>Table3[[#This Row],[CLM $ Collected ]]/'1.) CLM Reference'!$B$4</f>
        <v>2.301967941651121E-3</v>
      </c>
      <c r="F92" s="76">
        <f>Table32[[#This Row],[Residential Incentive Disbursements]]+Table32[[#This Row],[C&amp;I Incentive Disbursements]]</f>
        <v>6415</v>
      </c>
      <c r="G92" s="96">
        <f>Table3[[#This Row],[Incentive Disbursements]]/'1.) CLM Reference'!$B$5</f>
        <v>8.5453392870629642E-4</v>
      </c>
      <c r="H92" s="76">
        <v>0</v>
      </c>
      <c r="I92" s="97">
        <f>Table3[[#This Row],[CLM $ Collected ]]/'1.) CLM Reference'!$B$4</f>
        <v>2.301967941651121E-3</v>
      </c>
      <c r="J92" s="76">
        <v>0</v>
      </c>
      <c r="K92" s="97">
        <f>Table3[[#This Row],[Incentive Disbursements]]/'1.) CLM Reference'!$B$5</f>
        <v>8.5453392870629642E-4</v>
      </c>
      <c r="L92" s="76">
        <v>426106.92</v>
      </c>
      <c r="M92" s="112">
        <f>Table32[[#This Row],[CLM $ Collected ]]/'1.) CLM Reference'!$B$4</f>
        <v>1.3514486667273151E-2</v>
      </c>
      <c r="N92" s="76">
        <v>6415</v>
      </c>
      <c r="O92" s="110">
        <f>Table3[[#This Row],[Incentive Disbursements]]/'1.) CLM Reference'!$B$5</f>
        <v>8.5453392870629642E-4</v>
      </c>
    </row>
    <row r="93" spans="1:15" s="33" customFormat="1" x14ac:dyDescent="0.3">
      <c r="A93" s="93" t="s">
        <v>155</v>
      </c>
      <c r="B93" s="94" t="s">
        <v>152</v>
      </c>
      <c r="C93" s="79" t="s">
        <v>76</v>
      </c>
      <c r="D93" s="76">
        <f>Table32[[#This Row],[Residential CLM $ Collected]]+Table32[[#This Row],[C&amp;I CLM $ Collected]]</f>
        <v>17607.599999999999</v>
      </c>
      <c r="E93" s="95">
        <f>Table3[[#This Row],[CLM $ Collected ]]/'1.) CLM Reference'!$B$4</f>
        <v>2.9185214785888217E-3</v>
      </c>
      <c r="F93" s="76">
        <f>Table32[[#This Row],[Residential Incentive Disbursements]]+Table32[[#This Row],[C&amp;I Incentive Disbursements]]</f>
        <v>0</v>
      </c>
      <c r="G93" s="96">
        <f>Table3[[#This Row],[Incentive Disbursements]]/'1.) CLM Reference'!$B$5</f>
        <v>4.3255924888173413E-3</v>
      </c>
      <c r="H93" s="76">
        <v>0</v>
      </c>
      <c r="I93" s="97">
        <f>Table3[[#This Row],[CLM $ Collected ]]/'1.) CLM Reference'!$B$4</f>
        <v>2.9185214785888217E-3</v>
      </c>
      <c r="J93" s="76">
        <v>0</v>
      </c>
      <c r="K93" s="97">
        <f>Table3[[#This Row],[Incentive Disbursements]]/'1.) CLM Reference'!$B$5</f>
        <v>4.3255924888173413E-3</v>
      </c>
      <c r="L93" s="76">
        <v>17607.599999999999</v>
      </c>
      <c r="M93" s="112">
        <f>Table32[[#This Row],[CLM $ Collected ]]/'1.) CLM Reference'!$B$4</f>
        <v>5.5844593052532148E-4</v>
      </c>
      <c r="N93" s="76">
        <v>0</v>
      </c>
      <c r="O93" s="110">
        <f>Table3[[#This Row],[Incentive Disbursements]]/'1.) CLM Reference'!$B$5</f>
        <v>4.3255924888173413E-3</v>
      </c>
    </row>
    <row r="94" spans="1:15" s="33" customFormat="1" x14ac:dyDescent="0.3">
      <c r="A94" s="93" t="s">
        <v>156</v>
      </c>
      <c r="B94" s="94" t="s">
        <v>152</v>
      </c>
      <c r="C94" s="79" t="s">
        <v>76</v>
      </c>
      <c r="D94" s="76">
        <f>Table32[[#This Row],[Residential CLM $ Collected]]+Table32[[#This Row],[C&amp;I CLM $ Collected]]</f>
        <v>23998.44</v>
      </c>
      <c r="E94" s="95">
        <f>Table3[[#This Row],[CLM $ Collected ]]/'1.) CLM Reference'!$B$4</f>
        <v>4.5671308977740462E-9</v>
      </c>
      <c r="F94" s="76">
        <f>Table32[[#This Row],[Residential Incentive Disbursements]]+Table32[[#This Row],[C&amp;I Incentive Disbursements]]</f>
        <v>19944</v>
      </c>
      <c r="G94" s="96">
        <f>Table3[[#This Row],[Incentive Disbursements]]/'1.) CLM Reference'!$B$5</f>
        <v>0</v>
      </c>
      <c r="H94" s="76">
        <v>0</v>
      </c>
      <c r="I94" s="97">
        <f>Table3[[#This Row],[CLM $ Collected ]]/'1.) CLM Reference'!$B$4</f>
        <v>4.5671308977740462E-9</v>
      </c>
      <c r="J94" s="76">
        <v>0</v>
      </c>
      <c r="K94" s="97">
        <f>Table3[[#This Row],[Incentive Disbursements]]/'1.) CLM Reference'!$B$5</f>
        <v>0</v>
      </c>
      <c r="L94" s="76">
        <v>23998.44</v>
      </c>
      <c r="M94" s="112">
        <f>Table32[[#This Row],[CLM $ Collected ]]/'1.) CLM Reference'!$B$4</f>
        <v>7.6113900571094851E-4</v>
      </c>
      <c r="N94" s="76">
        <v>19944</v>
      </c>
      <c r="O94" s="110">
        <f>Table3[[#This Row],[Incentive Disbursements]]/'1.) CLM Reference'!$B$5</f>
        <v>0</v>
      </c>
    </row>
    <row r="95" spans="1:15" s="33" customFormat="1" x14ac:dyDescent="0.3">
      <c r="A95" s="93" t="s">
        <v>157</v>
      </c>
      <c r="B95" s="94" t="s">
        <v>152</v>
      </c>
      <c r="C95" s="79" t="s">
        <v>76</v>
      </c>
      <c r="D95" s="76">
        <f>Table32[[#This Row],[Residential CLM $ Collected]]+Table32[[#This Row],[C&amp;I CLM $ Collected]]</f>
        <v>43879.68</v>
      </c>
      <c r="E95" s="95">
        <f>Table3[[#This Row],[CLM $ Collected ]]/'1.) CLM Reference'!$B$4</f>
        <v>4.2244084474799427E-3</v>
      </c>
      <c r="F95" s="76">
        <f>Table32[[#This Row],[Residential Incentive Disbursements]]+Table32[[#This Row],[C&amp;I Incentive Disbursements]]</f>
        <v>348</v>
      </c>
      <c r="G95" s="96">
        <f>Table3[[#This Row],[Incentive Disbursements]]/'1.) CLM Reference'!$B$5</f>
        <v>2.4081673845877758E-3</v>
      </c>
      <c r="H95" s="76">
        <v>0</v>
      </c>
      <c r="I95" s="97">
        <f>Table3[[#This Row],[CLM $ Collected ]]/'1.) CLM Reference'!$B$4</f>
        <v>4.2244084474799427E-3</v>
      </c>
      <c r="J95" s="76">
        <v>0</v>
      </c>
      <c r="K95" s="97">
        <f>Table3[[#This Row],[Incentive Disbursements]]/'1.) CLM Reference'!$B$5</f>
        <v>2.4081673845877758E-3</v>
      </c>
      <c r="L95" s="76">
        <v>43879.68</v>
      </c>
      <c r="M95" s="112">
        <f>Table32[[#This Row],[CLM $ Collected ]]/'1.) CLM Reference'!$B$4</f>
        <v>1.3916961271697075E-3</v>
      </c>
      <c r="N95" s="76">
        <v>348</v>
      </c>
      <c r="O95" s="110">
        <f>Table3[[#This Row],[Incentive Disbursements]]/'1.) CLM Reference'!$B$5</f>
        <v>2.4081673845877758E-3</v>
      </c>
    </row>
    <row r="96" spans="1:15" s="33" customFormat="1" x14ac:dyDescent="0.3">
      <c r="A96" s="93" t="s">
        <v>158</v>
      </c>
      <c r="B96" s="94" t="s">
        <v>152</v>
      </c>
      <c r="C96" s="79" t="s">
        <v>76</v>
      </c>
      <c r="D96" s="76">
        <f>Table32[[#This Row],[Residential CLM $ Collected]]+Table32[[#This Row],[C&amp;I CLM $ Collected]]</f>
        <v>56655.24</v>
      </c>
      <c r="E96" s="95">
        <f>Table3[[#This Row],[CLM $ Collected ]]/'1.) CLM Reference'!$B$4</f>
        <v>3.3340055553750541E-7</v>
      </c>
      <c r="F96" s="76">
        <f>Table32[[#This Row],[Residential Incentive Disbursements]]+Table32[[#This Row],[C&amp;I Incentive Disbursements]]</f>
        <v>5700</v>
      </c>
      <c r="G96" s="96">
        <f>Table3[[#This Row],[Incentive Disbursements]]/'1.) CLM Reference'!$B$5</f>
        <v>0</v>
      </c>
      <c r="H96" s="76">
        <v>0</v>
      </c>
      <c r="I96" s="97">
        <f>Table3[[#This Row],[CLM $ Collected ]]/'1.) CLM Reference'!$B$4</f>
        <v>3.3340055553750541E-7</v>
      </c>
      <c r="J96" s="76">
        <v>0</v>
      </c>
      <c r="K96" s="97">
        <f>Table3[[#This Row],[Incentive Disbursements]]/'1.) CLM Reference'!$B$5</f>
        <v>0</v>
      </c>
      <c r="L96" s="76">
        <v>56655.24</v>
      </c>
      <c r="M96" s="112">
        <f>Table32[[#This Row],[CLM $ Collected ]]/'1.) CLM Reference'!$B$4</f>
        <v>1.7968881744778061E-3</v>
      </c>
      <c r="N96" s="76">
        <v>5700</v>
      </c>
      <c r="O96" s="110">
        <f>Table3[[#This Row],[Incentive Disbursements]]/'1.) CLM Reference'!$B$5</f>
        <v>0</v>
      </c>
    </row>
    <row r="97" spans="1:15" s="33" customFormat="1" x14ac:dyDescent="0.3">
      <c r="A97" s="93" t="s">
        <v>159</v>
      </c>
      <c r="B97" s="94" t="s">
        <v>152</v>
      </c>
      <c r="C97" s="79" t="s">
        <v>76</v>
      </c>
      <c r="D97" s="76">
        <f>Table32[[#This Row],[Residential CLM $ Collected]]+Table32[[#This Row],[C&amp;I CLM $ Collected]]</f>
        <v>181836.72</v>
      </c>
      <c r="E97" s="95">
        <f>Table3[[#This Row],[CLM $ Collected ]]/'1.) CLM Reference'!$B$4</f>
        <v>3.6002293243199254E-3</v>
      </c>
      <c r="F97" s="76">
        <f>Table32[[#This Row],[Residential Incentive Disbursements]]+Table32[[#This Row],[C&amp;I Incentive Disbursements]]</f>
        <v>2666</v>
      </c>
      <c r="G97" s="96">
        <f>Table3[[#This Row],[Incentive Disbursements]]/'1.) CLM Reference'!$B$5</f>
        <v>3.7612551997981561E-3</v>
      </c>
      <c r="H97" s="76">
        <v>0</v>
      </c>
      <c r="I97" s="97">
        <f>Table3[[#This Row],[CLM $ Collected ]]/'1.) CLM Reference'!$B$4</f>
        <v>3.6002293243199254E-3</v>
      </c>
      <c r="J97" s="76">
        <v>0</v>
      </c>
      <c r="K97" s="97">
        <f>Table3[[#This Row],[Incentive Disbursements]]/'1.) CLM Reference'!$B$5</f>
        <v>3.7612551997981561E-3</v>
      </c>
      <c r="L97" s="76">
        <v>181836.72</v>
      </c>
      <c r="M97" s="112">
        <f>Table32[[#This Row],[CLM $ Collected ]]/'1.) CLM Reference'!$B$4</f>
        <v>5.7671673768186667E-3</v>
      </c>
      <c r="N97" s="76">
        <v>2666</v>
      </c>
      <c r="O97" s="110">
        <f>Table3[[#This Row],[Incentive Disbursements]]/'1.) CLM Reference'!$B$5</f>
        <v>3.7612551997981561E-3</v>
      </c>
    </row>
    <row r="98" spans="1:15" s="33" customFormat="1" x14ac:dyDescent="0.3">
      <c r="A98" s="93" t="s">
        <v>160</v>
      </c>
      <c r="B98" s="94" t="s">
        <v>152</v>
      </c>
      <c r="C98" s="79" t="s">
        <v>76</v>
      </c>
      <c r="D98" s="76">
        <f>Table32[[#This Row],[Residential CLM $ Collected]]+Table32[[#This Row],[C&amp;I CLM $ Collected]]</f>
        <v>2992.32</v>
      </c>
      <c r="E98" s="95">
        <f>Table3[[#This Row],[CLM $ Collected ]]/'1.) CLM Reference'!$B$4</f>
        <v>2.8942289093435615E-6</v>
      </c>
      <c r="F98" s="76">
        <f>Table32[[#This Row],[Residential Incentive Disbursements]]+Table32[[#This Row],[C&amp;I Incentive Disbursements]]</f>
        <v>0</v>
      </c>
      <c r="G98" s="96">
        <f>Table3[[#This Row],[Incentive Disbursements]]/'1.) CLM Reference'!$B$5</f>
        <v>0</v>
      </c>
      <c r="H98" s="76">
        <v>0</v>
      </c>
      <c r="I98" s="97">
        <f>Table3[[#This Row],[CLM $ Collected ]]/'1.) CLM Reference'!$B$4</f>
        <v>2.8942289093435615E-6</v>
      </c>
      <c r="J98" s="76">
        <v>0</v>
      </c>
      <c r="K98" s="97">
        <f>Table3[[#This Row],[Incentive Disbursements]]/'1.) CLM Reference'!$B$5</f>
        <v>0</v>
      </c>
      <c r="L98" s="76">
        <v>2992.32</v>
      </c>
      <c r="M98" s="112">
        <f>Table32[[#This Row],[CLM $ Collected ]]/'1.) CLM Reference'!$B$4</f>
        <v>9.4904980055744701E-5</v>
      </c>
      <c r="N98" s="76">
        <v>0</v>
      </c>
      <c r="O98" s="110">
        <f>Table3[[#This Row],[Incentive Disbursements]]/'1.) CLM Reference'!$B$5</f>
        <v>0</v>
      </c>
    </row>
    <row r="99" spans="1:15" s="33" customFormat="1" x14ac:dyDescent="0.3">
      <c r="A99" s="93" t="s">
        <v>161</v>
      </c>
      <c r="B99" s="94" t="s">
        <v>152</v>
      </c>
      <c r="C99" s="79" t="s">
        <v>60</v>
      </c>
      <c r="D99" s="76">
        <f>Table32[[#This Row],[Residential CLM $ Collected]]+Table32[[#This Row],[C&amp;I CLM $ Collected]]</f>
        <v>10123.56</v>
      </c>
      <c r="E99" s="95">
        <f>Table3[[#This Row],[CLM $ Collected ]]/'1.) CLM Reference'!$B$4</f>
        <v>2.6855513703048844E-3</v>
      </c>
      <c r="F99" s="76">
        <f>Table32[[#This Row],[Residential Incentive Disbursements]]+Table32[[#This Row],[C&amp;I Incentive Disbursements]]</f>
        <v>6066</v>
      </c>
      <c r="G99" s="96">
        <f>Table3[[#This Row],[Incentive Disbursements]]/'1.) CLM Reference'!$B$5</f>
        <v>1.7834207961318685E-3</v>
      </c>
      <c r="H99" s="76">
        <v>0</v>
      </c>
      <c r="I99" s="97">
        <f>Table3[[#This Row],[CLM $ Collected ]]/'1.) CLM Reference'!$B$4</f>
        <v>2.6855513703048844E-3</v>
      </c>
      <c r="J99" s="76">
        <v>0</v>
      </c>
      <c r="K99" s="97">
        <f>Table3[[#This Row],[Incentive Disbursements]]/'1.) CLM Reference'!$B$5</f>
        <v>1.7834207961318685E-3</v>
      </c>
      <c r="L99" s="76">
        <v>10123.56</v>
      </c>
      <c r="M99" s="112">
        <f>Table32[[#This Row],[CLM $ Collected ]]/'1.) CLM Reference'!$B$4</f>
        <v>3.210807199407599E-4</v>
      </c>
      <c r="N99" s="76">
        <v>6066</v>
      </c>
      <c r="O99" s="110">
        <f>Table3[[#This Row],[Incentive Disbursements]]/'1.) CLM Reference'!$B$5</f>
        <v>1.7834207961318685E-3</v>
      </c>
    </row>
    <row r="100" spans="1:15" s="33" customFormat="1" x14ac:dyDescent="0.3">
      <c r="A100" s="93" t="s">
        <v>162</v>
      </c>
      <c r="B100" s="94" t="s">
        <v>152</v>
      </c>
      <c r="C100" s="79" t="s">
        <v>60</v>
      </c>
      <c r="D100" s="76">
        <f>Table32[[#This Row],[Residential CLM $ Collected]]+Table32[[#This Row],[C&amp;I CLM $ Collected]]</f>
        <v>15833.1</v>
      </c>
      <c r="E100" s="95">
        <f>Table3[[#This Row],[CLM $ Collected ]]/'1.) CLM Reference'!$B$4</f>
        <v>3.4402644228426651E-3</v>
      </c>
      <c r="F100" s="76">
        <f>Table32[[#This Row],[Residential Incentive Disbursements]]+Table32[[#This Row],[C&amp;I Incentive Disbursements]]</f>
        <v>0</v>
      </c>
      <c r="G100" s="96">
        <f>Table3[[#This Row],[Incentive Disbursements]]/'1.) CLM Reference'!$B$5</f>
        <v>1.7593682646967323E-3</v>
      </c>
      <c r="H100" s="76">
        <v>0</v>
      </c>
      <c r="I100" s="97">
        <f>Table3[[#This Row],[CLM $ Collected ]]/'1.) CLM Reference'!$B$4</f>
        <v>3.4402644228426651E-3</v>
      </c>
      <c r="J100" s="76">
        <v>0</v>
      </c>
      <c r="K100" s="97">
        <f>Table3[[#This Row],[Incentive Disbursements]]/'1.) CLM Reference'!$B$5</f>
        <v>1.7593682646967323E-3</v>
      </c>
      <c r="L100" s="76">
        <v>15833.1</v>
      </c>
      <c r="M100" s="112">
        <f>Table32[[#This Row],[CLM $ Collected ]]/'1.) CLM Reference'!$B$4</f>
        <v>5.0216555706629343E-4</v>
      </c>
      <c r="N100" s="76">
        <v>0</v>
      </c>
      <c r="O100" s="110">
        <f>Table3[[#This Row],[Incentive Disbursements]]/'1.) CLM Reference'!$B$5</f>
        <v>1.7593682646967323E-3</v>
      </c>
    </row>
    <row r="101" spans="1:15" s="33" customFormat="1" x14ac:dyDescent="0.3">
      <c r="A101" s="93" t="s">
        <v>163</v>
      </c>
      <c r="B101" s="94" t="s">
        <v>152</v>
      </c>
      <c r="C101" s="79" t="s">
        <v>60</v>
      </c>
      <c r="D101" s="76">
        <f>Table32[[#This Row],[Residential CLM $ Collected]]+Table32[[#This Row],[C&amp;I CLM $ Collected]]</f>
        <v>36872.400000000001</v>
      </c>
      <c r="E101" s="95">
        <f>Table3[[#This Row],[CLM $ Collected ]]/'1.) CLM Reference'!$B$4</f>
        <v>9.7464476329705562E-6</v>
      </c>
      <c r="F101" s="76">
        <f>Table32[[#This Row],[Residential Incentive Disbursements]]+Table32[[#This Row],[C&amp;I Incentive Disbursements]]</f>
        <v>330</v>
      </c>
      <c r="G101" s="96">
        <f>Table3[[#This Row],[Incentive Disbursements]]/'1.) CLM Reference'!$B$5</f>
        <v>0</v>
      </c>
      <c r="H101" s="76">
        <v>0</v>
      </c>
      <c r="I101" s="97">
        <f>Table3[[#This Row],[CLM $ Collected ]]/'1.) CLM Reference'!$B$4</f>
        <v>9.7464476329705562E-6</v>
      </c>
      <c r="J101" s="76">
        <v>0</v>
      </c>
      <c r="K101" s="97">
        <f>Table3[[#This Row],[Incentive Disbursements]]/'1.) CLM Reference'!$B$5</f>
        <v>0</v>
      </c>
      <c r="L101" s="76">
        <v>36872.400000000001</v>
      </c>
      <c r="M101" s="112">
        <f>Table32[[#This Row],[CLM $ Collected ]]/'1.) CLM Reference'!$B$4</f>
        <v>1.1694519257991929E-3</v>
      </c>
      <c r="N101" s="76">
        <v>330</v>
      </c>
      <c r="O101" s="110">
        <f>Table3[[#This Row],[Incentive Disbursements]]/'1.) CLM Reference'!$B$5</f>
        <v>0</v>
      </c>
    </row>
    <row r="102" spans="1:15" s="33" customFormat="1" x14ac:dyDescent="0.3">
      <c r="A102" s="93" t="s">
        <v>164</v>
      </c>
      <c r="B102" s="94" t="s">
        <v>152</v>
      </c>
      <c r="C102" s="79" t="s">
        <v>76</v>
      </c>
      <c r="D102" s="76">
        <f>Table32[[#This Row],[Residential CLM $ Collected]]+Table32[[#This Row],[C&amp;I CLM $ Collected]]</f>
        <v>49198.398000000001</v>
      </c>
      <c r="E102" s="95">
        <f>Table3[[#This Row],[CLM $ Collected ]]/'1.) CLM Reference'!$B$4</f>
        <v>9.6939256276461544E-6</v>
      </c>
      <c r="F102" s="76">
        <f>Table32[[#This Row],[Residential Incentive Disbursements]]+Table32[[#This Row],[C&amp;I Incentive Disbursements]]</f>
        <v>3140</v>
      </c>
      <c r="G102" s="96">
        <f>Table3[[#This Row],[Incentive Disbursements]]/'1.) CLM Reference'!$B$5</f>
        <v>0</v>
      </c>
      <c r="H102" s="76">
        <v>0</v>
      </c>
      <c r="I102" s="97">
        <f>Table3[[#This Row],[CLM $ Collected ]]/'1.) CLM Reference'!$B$4</f>
        <v>9.6939256276461544E-6</v>
      </c>
      <c r="J102" s="76">
        <v>0</v>
      </c>
      <c r="K102" s="97">
        <f>Table3[[#This Row],[Incentive Disbursements]]/'1.) CLM Reference'!$B$5</f>
        <v>0</v>
      </c>
      <c r="L102" s="76">
        <v>49198.398000000001</v>
      </c>
      <c r="M102" s="112">
        <f>Table32[[#This Row],[CLM $ Collected ]]/'1.) CLM Reference'!$B$4</f>
        <v>1.5603855807415617E-3</v>
      </c>
      <c r="N102" s="76">
        <v>3140</v>
      </c>
      <c r="O102" s="110">
        <f>Table3[[#This Row],[Incentive Disbursements]]/'1.) CLM Reference'!$B$5</f>
        <v>0</v>
      </c>
    </row>
    <row r="103" spans="1:15" s="33" customFormat="1" x14ac:dyDescent="0.3">
      <c r="A103" s="93" t="s">
        <v>165</v>
      </c>
      <c r="B103" s="94" t="s">
        <v>152</v>
      </c>
      <c r="C103" s="79" t="s">
        <v>60</v>
      </c>
      <c r="D103" s="76">
        <f>Table32[[#This Row],[Residential CLM $ Collected]]+Table32[[#This Row],[C&amp;I CLM $ Collected]]</f>
        <v>89894.16</v>
      </c>
      <c r="E103" s="95">
        <f>Table3[[#This Row],[CLM $ Collected ]]/'1.) CLM Reference'!$B$4</f>
        <v>4.2117915580777215E-3</v>
      </c>
      <c r="F103" s="76">
        <f>Table32[[#This Row],[Residential Incentive Disbursements]]+Table32[[#This Row],[C&amp;I Incentive Disbursements]]</f>
        <v>18749</v>
      </c>
      <c r="G103" s="96">
        <f>Table3[[#This Row],[Incentive Disbursements]]/'1.) CLM Reference'!$B$5</f>
        <v>3.8182973949508776E-3</v>
      </c>
      <c r="H103" s="76">
        <v>0</v>
      </c>
      <c r="I103" s="97">
        <f>Table3[[#This Row],[CLM $ Collected ]]/'1.) CLM Reference'!$B$4</f>
        <v>4.2117915580777215E-3</v>
      </c>
      <c r="J103" s="76">
        <v>0</v>
      </c>
      <c r="K103" s="97">
        <f>Table3[[#This Row],[Incentive Disbursements]]/'1.) CLM Reference'!$B$5</f>
        <v>3.8182973949508776E-3</v>
      </c>
      <c r="L103" s="76">
        <v>89894.16</v>
      </c>
      <c r="M103" s="112">
        <f>Table32[[#This Row],[CLM $ Collected ]]/'1.) CLM Reference'!$B$4</f>
        <v>2.8510999698989153E-3</v>
      </c>
      <c r="N103" s="76">
        <v>18749</v>
      </c>
      <c r="O103" s="110">
        <f>Table3[[#This Row],[Incentive Disbursements]]/'1.) CLM Reference'!$B$5</f>
        <v>3.8182973949508776E-3</v>
      </c>
    </row>
    <row r="104" spans="1:15" s="33" customFormat="1" x14ac:dyDescent="0.3">
      <c r="A104" s="93" t="s">
        <v>166</v>
      </c>
      <c r="B104" s="94" t="s">
        <v>152</v>
      </c>
      <c r="C104" s="79" t="s">
        <v>76</v>
      </c>
      <c r="D104" s="76">
        <f>Table32[[#This Row],[Residential CLM $ Collected]]+Table32[[#This Row],[C&amp;I CLM $ Collected]]</f>
        <v>96628.92</v>
      </c>
      <c r="E104" s="95">
        <f>Table3[[#This Row],[CLM $ Collected ]]/'1.) CLM Reference'!$B$4</f>
        <v>4.378635319875512E-3</v>
      </c>
      <c r="F104" s="76">
        <f>Table32[[#This Row],[Residential Incentive Disbursements]]+Table32[[#This Row],[C&amp;I Incentive Disbursements]]</f>
        <v>8297</v>
      </c>
      <c r="G104" s="96">
        <f>Table3[[#This Row],[Incentive Disbursements]]/'1.) CLM Reference'!$B$5</f>
        <v>4.3251607718561333E-2</v>
      </c>
      <c r="H104" s="76">
        <v>0</v>
      </c>
      <c r="I104" s="97">
        <f>Table3[[#This Row],[CLM $ Collected ]]/'1.) CLM Reference'!$B$4</f>
        <v>4.378635319875512E-3</v>
      </c>
      <c r="J104" s="76">
        <v>0</v>
      </c>
      <c r="K104" s="97">
        <f>Table3[[#This Row],[Incentive Disbursements]]/'1.) CLM Reference'!$B$5</f>
        <v>4.3251607718561333E-2</v>
      </c>
      <c r="L104" s="76">
        <v>96628.92</v>
      </c>
      <c r="M104" s="112">
        <f>Table32[[#This Row],[CLM $ Collected ]]/'1.) CLM Reference'!$B$4</f>
        <v>3.0647008760453925E-3</v>
      </c>
      <c r="N104" s="76">
        <v>8297</v>
      </c>
      <c r="O104" s="110">
        <f>Table3[[#This Row],[Incentive Disbursements]]/'1.) CLM Reference'!$B$5</f>
        <v>4.3251607718561333E-2</v>
      </c>
    </row>
    <row r="105" spans="1:15" s="33" customFormat="1" x14ac:dyDescent="0.3">
      <c r="A105" s="93" t="s">
        <v>167</v>
      </c>
      <c r="B105" s="94" t="s">
        <v>152</v>
      </c>
      <c r="C105" s="79" t="s">
        <v>76</v>
      </c>
      <c r="D105" s="76">
        <f>Table32[[#This Row],[Residential CLM $ Collected]]+Table32[[#This Row],[C&amp;I CLM $ Collected]]</f>
        <v>68438.399999999994</v>
      </c>
      <c r="E105" s="95">
        <f>Table3[[#This Row],[CLM $ Collected ]]/'1.) CLM Reference'!$B$4</f>
        <v>1.2614225242531176E-5</v>
      </c>
      <c r="F105" s="76">
        <f>Table32[[#This Row],[Residential Incentive Disbursements]]+Table32[[#This Row],[C&amp;I Incentive Disbursements]]</f>
        <v>685</v>
      </c>
      <c r="G105" s="96">
        <f>Table3[[#This Row],[Incentive Disbursements]]/'1.) CLM Reference'!$B$5</f>
        <v>0</v>
      </c>
      <c r="H105" s="76">
        <v>0</v>
      </c>
      <c r="I105" s="97">
        <f>Table3[[#This Row],[CLM $ Collected ]]/'1.) CLM Reference'!$B$4</f>
        <v>1.2614225242531176E-5</v>
      </c>
      <c r="J105" s="76">
        <v>0</v>
      </c>
      <c r="K105" s="97">
        <f>Table3[[#This Row],[Incentive Disbursements]]/'1.) CLM Reference'!$B$5</f>
        <v>0</v>
      </c>
      <c r="L105" s="76">
        <v>68438.399999999994</v>
      </c>
      <c r="M105" s="112">
        <f>Table32[[#This Row],[CLM $ Collected ]]/'1.) CLM Reference'!$B$4</f>
        <v>2.1706050780154118E-3</v>
      </c>
      <c r="N105" s="76">
        <v>685</v>
      </c>
      <c r="O105" s="110">
        <f>Table3[[#This Row],[Incentive Disbursements]]/'1.) CLM Reference'!$B$5</f>
        <v>0</v>
      </c>
    </row>
    <row r="106" spans="1:15" s="33" customFormat="1" x14ac:dyDescent="0.3">
      <c r="A106" s="93" t="s">
        <v>168</v>
      </c>
      <c r="B106" s="94" t="s">
        <v>152</v>
      </c>
      <c r="C106" s="79" t="s">
        <v>60</v>
      </c>
      <c r="D106" s="76">
        <f>Table32[[#This Row],[Residential CLM $ Collected]]+Table32[[#This Row],[C&amp;I CLM $ Collected]]</f>
        <v>84332.28</v>
      </c>
      <c r="E106" s="95">
        <f>Table3[[#This Row],[CLM $ Collected ]]/'1.) CLM Reference'!$B$4</f>
        <v>3.116891383785464E-3</v>
      </c>
      <c r="F106" s="76">
        <f>Table32[[#This Row],[Residential Incentive Disbursements]]+Table32[[#This Row],[C&amp;I Incentive Disbursements]]</f>
        <v>7030</v>
      </c>
      <c r="G106" s="96">
        <f>Table3[[#This Row],[Incentive Disbursements]]/'1.) CLM Reference'!$B$5</f>
        <v>4.9522896102782848E-3</v>
      </c>
      <c r="H106" s="76">
        <v>0</v>
      </c>
      <c r="I106" s="97">
        <f>Table3[[#This Row],[CLM $ Collected ]]/'1.) CLM Reference'!$B$4</f>
        <v>3.116891383785464E-3</v>
      </c>
      <c r="J106" s="76">
        <v>0</v>
      </c>
      <c r="K106" s="97">
        <f>Table3[[#This Row],[Incentive Disbursements]]/'1.) CLM Reference'!$B$5</f>
        <v>4.9522896102782848E-3</v>
      </c>
      <c r="L106" s="76">
        <v>84332.28</v>
      </c>
      <c r="M106" s="112">
        <f>Table32[[#This Row],[CLM $ Collected ]]/'1.) CLM Reference'!$B$4</f>
        <v>2.6746983449148073E-3</v>
      </c>
      <c r="N106" s="76">
        <v>7030</v>
      </c>
      <c r="O106" s="110">
        <f>Table3[[#This Row],[Incentive Disbursements]]/'1.) CLM Reference'!$B$5</f>
        <v>4.9522896102782848E-3</v>
      </c>
    </row>
    <row r="107" spans="1:15" s="33" customFormat="1" x14ac:dyDescent="0.3">
      <c r="A107" s="93" t="s">
        <v>169</v>
      </c>
      <c r="B107" s="94" t="s">
        <v>152</v>
      </c>
      <c r="C107" s="79" t="s">
        <v>60</v>
      </c>
      <c r="D107" s="76">
        <f>Table32[[#This Row],[Residential CLM $ Collected]]+Table32[[#This Row],[C&amp;I CLM $ Collected]]</f>
        <v>28792.080000000002</v>
      </c>
      <c r="E107" s="95">
        <f>Table3[[#This Row],[CLM $ Collected ]]/'1.) CLM Reference'!$B$4</f>
        <v>9.7660482364068378E-7</v>
      </c>
      <c r="F107" s="76">
        <f>Table32[[#This Row],[Residential Incentive Disbursements]]+Table32[[#This Row],[C&amp;I Incentive Disbursements]]</f>
        <v>4700</v>
      </c>
      <c r="G107" s="96">
        <f>Table3[[#This Row],[Incentive Disbursements]]/'1.) CLM Reference'!$B$5</f>
        <v>0</v>
      </c>
      <c r="H107" s="76">
        <v>0</v>
      </c>
      <c r="I107" s="97">
        <f>Table3[[#This Row],[CLM $ Collected ]]/'1.) CLM Reference'!$B$4</f>
        <v>9.7660482364068378E-7</v>
      </c>
      <c r="J107" s="76">
        <v>0</v>
      </c>
      <c r="K107" s="97">
        <f>Table3[[#This Row],[Incentive Disbursements]]/'1.) CLM Reference'!$B$5</f>
        <v>0</v>
      </c>
      <c r="L107" s="76">
        <v>28792.080000000002</v>
      </c>
      <c r="M107" s="112">
        <f>Table32[[#This Row],[CLM $ Collected ]]/'1.) CLM Reference'!$B$4</f>
        <v>9.1317498735543178E-4</v>
      </c>
      <c r="N107" s="76">
        <v>4700</v>
      </c>
      <c r="O107" s="110">
        <f>Table3[[#This Row],[Incentive Disbursements]]/'1.) CLM Reference'!$B$5</f>
        <v>0</v>
      </c>
    </row>
    <row r="108" spans="1:15" s="33" customFormat="1" x14ac:dyDescent="0.3">
      <c r="A108" s="93" t="s">
        <v>170</v>
      </c>
      <c r="B108" s="94" t="s">
        <v>152</v>
      </c>
      <c r="C108" s="79" t="s">
        <v>60</v>
      </c>
      <c r="D108" s="76">
        <f>Table32[[#This Row],[Residential CLM $ Collected]]+Table32[[#This Row],[C&amp;I CLM $ Collected]]</f>
        <v>39725.279999999999</v>
      </c>
      <c r="E108" s="95">
        <f>Table3[[#This Row],[CLM $ Collected ]]/'1.) CLM Reference'!$B$4</f>
        <v>5.7829460528819919E-3</v>
      </c>
      <c r="F108" s="76">
        <f>Table32[[#This Row],[Residential Incentive Disbursements]]+Table32[[#This Row],[C&amp;I Incentive Disbursements]]</f>
        <v>8881</v>
      </c>
      <c r="G108" s="96">
        <f>Table3[[#This Row],[Incentive Disbursements]]/'1.) CLM Reference'!$B$5</f>
        <v>4.4914457758948815E-3</v>
      </c>
      <c r="H108" s="76">
        <v>0</v>
      </c>
      <c r="I108" s="97">
        <f>Table3[[#This Row],[CLM $ Collected ]]/'1.) CLM Reference'!$B$4</f>
        <v>5.7829460528819919E-3</v>
      </c>
      <c r="J108" s="76">
        <v>0</v>
      </c>
      <c r="K108" s="97">
        <f>Table3[[#This Row],[Incentive Disbursements]]/'1.) CLM Reference'!$B$5</f>
        <v>4.4914457758948815E-3</v>
      </c>
      <c r="L108" s="76">
        <v>39725.279999999999</v>
      </c>
      <c r="M108" s="112">
        <f>Table32[[#This Row],[CLM $ Collected ]]/'1.) CLM Reference'!$B$4</f>
        <v>1.2599344007689262E-3</v>
      </c>
      <c r="N108" s="76">
        <v>8881</v>
      </c>
      <c r="O108" s="110">
        <f>Table3[[#This Row],[Incentive Disbursements]]/'1.) CLM Reference'!$B$5</f>
        <v>4.4914457758948815E-3</v>
      </c>
    </row>
    <row r="109" spans="1:15" s="33" customFormat="1" x14ac:dyDescent="0.3">
      <c r="A109" s="93" t="s">
        <v>171</v>
      </c>
      <c r="B109" s="94" t="s">
        <v>152</v>
      </c>
      <c r="C109" s="79" t="s">
        <v>76</v>
      </c>
      <c r="D109" s="76">
        <f>Table32[[#This Row],[Residential CLM $ Collected]]+Table32[[#This Row],[C&amp;I CLM $ Collected]]</f>
        <v>2157.36</v>
      </c>
      <c r="E109" s="95">
        <f>Table3[[#This Row],[CLM $ Collected ]]/'1.) CLM Reference'!$B$4</f>
        <v>6.456781306728059E-6</v>
      </c>
      <c r="F109" s="76">
        <f>Table32[[#This Row],[Residential Incentive Disbursements]]+Table32[[#This Row],[C&amp;I Incentive Disbursements]]</f>
        <v>0</v>
      </c>
      <c r="G109" s="96">
        <f>Table3[[#This Row],[Incentive Disbursements]]/'1.) CLM Reference'!$B$5</f>
        <v>0</v>
      </c>
      <c r="H109" s="76">
        <v>0</v>
      </c>
      <c r="I109" s="97">
        <f>Table3[[#This Row],[CLM $ Collected ]]/'1.) CLM Reference'!$B$4</f>
        <v>6.456781306728059E-6</v>
      </c>
      <c r="J109" s="76">
        <v>0</v>
      </c>
      <c r="K109" s="97">
        <f>Table3[[#This Row],[Incentive Disbursements]]/'1.) CLM Reference'!$B$5</f>
        <v>0</v>
      </c>
      <c r="L109" s="76">
        <v>2157.36</v>
      </c>
      <c r="M109" s="112">
        <f>Table32[[#This Row],[CLM $ Collected ]]/'1.) CLM Reference'!$B$4</f>
        <v>6.8423232733484847E-5</v>
      </c>
      <c r="N109" s="76">
        <v>0</v>
      </c>
      <c r="O109" s="110">
        <f>Table3[[#This Row],[Incentive Disbursements]]/'1.) CLM Reference'!$B$5</f>
        <v>0</v>
      </c>
    </row>
    <row r="110" spans="1:15" s="33" customFormat="1" x14ac:dyDescent="0.3">
      <c r="A110" s="93" t="s">
        <v>172</v>
      </c>
      <c r="B110" s="94" t="s">
        <v>152</v>
      </c>
      <c r="C110" s="79" t="s">
        <v>60</v>
      </c>
      <c r="D110" s="76">
        <f>Table32[[#This Row],[Residential CLM $ Collected]]+Table32[[#This Row],[C&amp;I CLM $ Collected]]</f>
        <v>32265.66</v>
      </c>
      <c r="E110" s="95">
        <f>Table3[[#This Row],[CLM $ Collected ]]/'1.) CLM Reference'!$B$4</f>
        <v>4.6704300741227797E-3</v>
      </c>
      <c r="F110" s="76">
        <f>Table32[[#This Row],[Residential Incentive Disbursements]]+Table32[[#This Row],[C&amp;I Incentive Disbursements]]</f>
        <v>225</v>
      </c>
      <c r="G110" s="96">
        <f>Table3[[#This Row],[Incentive Disbursements]]/'1.) CLM Reference'!$B$5</f>
        <v>2.0064932550307446E-3</v>
      </c>
      <c r="H110" s="76">
        <v>0</v>
      </c>
      <c r="I110" s="97">
        <f>Table3[[#This Row],[CLM $ Collected ]]/'1.) CLM Reference'!$B$4</f>
        <v>4.6704300741227797E-3</v>
      </c>
      <c r="J110" s="76">
        <v>0</v>
      </c>
      <c r="K110" s="97">
        <f>Table3[[#This Row],[Incentive Disbursements]]/'1.) CLM Reference'!$B$5</f>
        <v>2.0064932550307446E-3</v>
      </c>
      <c r="L110" s="76">
        <v>32265.66</v>
      </c>
      <c r="M110" s="112">
        <f>Table32[[#This Row],[CLM $ Collected ]]/'1.) CLM Reference'!$B$4</f>
        <v>1.0233436994657788E-3</v>
      </c>
      <c r="N110" s="76">
        <v>225</v>
      </c>
      <c r="O110" s="110">
        <f>Table3[[#This Row],[Incentive Disbursements]]/'1.) CLM Reference'!$B$5</f>
        <v>2.0064932550307446E-3</v>
      </c>
    </row>
    <row r="111" spans="1:15" s="33" customFormat="1" x14ac:dyDescent="0.3">
      <c r="A111" s="93" t="s">
        <v>173</v>
      </c>
      <c r="B111" s="94" t="s">
        <v>152</v>
      </c>
      <c r="C111" s="79" t="s">
        <v>76</v>
      </c>
      <c r="D111" s="76">
        <f>Table32[[#This Row],[Residential CLM $ Collected]]+Table32[[#This Row],[C&amp;I CLM $ Collected]]</f>
        <v>25136.400000000001</v>
      </c>
      <c r="E111" s="95">
        <f>Table3[[#This Row],[CLM $ Collected ]]/'1.) CLM Reference'!$B$4</f>
        <v>3.9144117736338396E-7</v>
      </c>
      <c r="F111" s="76">
        <f>Table32[[#This Row],[Residential Incentive Disbursements]]+Table32[[#This Row],[C&amp;I Incentive Disbursements]]</f>
        <v>54051.17</v>
      </c>
      <c r="G111" s="96">
        <f>Table3[[#This Row],[Incentive Disbursements]]/'1.) CLM Reference'!$B$5</f>
        <v>0</v>
      </c>
      <c r="H111" s="76">
        <v>0</v>
      </c>
      <c r="I111" s="97">
        <f>Table3[[#This Row],[CLM $ Collected ]]/'1.) CLM Reference'!$B$4</f>
        <v>3.9144117736338396E-7</v>
      </c>
      <c r="J111" s="76">
        <v>0</v>
      </c>
      <c r="K111" s="97">
        <f>Table3[[#This Row],[Incentive Disbursements]]/'1.) CLM Reference'!$B$5</f>
        <v>0</v>
      </c>
      <c r="L111" s="76">
        <v>25136.400000000001</v>
      </c>
      <c r="M111" s="112">
        <f>Table32[[#This Row],[CLM $ Collected ]]/'1.) CLM Reference'!$B$4</f>
        <v>7.97230757630608E-4</v>
      </c>
      <c r="N111" s="76">
        <v>54051.17</v>
      </c>
      <c r="O111" s="110">
        <f>Table3[[#This Row],[Incentive Disbursements]]/'1.) CLM Reference'!$B$5</f>
        <v>0</v>
      </c>
    </row>
    <row r="112" spans="1:15" s="33" customFormat="1" x14ac:dyDescent="0.3">
      <c r="A112" s="93" t="s">
        <v>174</v>
      </c>
      <c r="B112" s="94" t="s">
        <v>152</v>
      </c>
      <c r="C112" s="79" t="s">
        <v>76</v>
      </c>
      <c r="D112" s="76">
        <f>Table32[[#This Row],[Residential CLM $ Collected]]+Table32[[#This Row],[C&amp;I CLM $ Collected]]</f>
        <v>37303.56</v>
      </c>
      <c r="E112" s="95">
        <f>Table3[[#This Row],[CLM $ Collected ]]/'1.) CLM Reference'!$B$4</f>
        <v>5.8876026185929681E-3</v>
      </c>
      <c r="F112" s="76">
        <f>Table32[[#This Row],[Residential Incentive Disbursements]]+Table32[[#This Row],[C&amp;I Incentive Disbursements]]</f>
        <v>0</v>
      </c>
      <c r="G112" s="96">
        <f>Table3[[#This Row],[Incentive Disbursements]]/'1.) CLM Reference'!$B$5</f>
        <v>5.8905255449729927E-3</v>
      </c>
      <c r="H112" s="76">
        <v>0</v>
      </c>
      <c r="I112" s="97">
        <f>Table3[[#This Row],[CLM $ Collected ]]/'1.) CLM Reference'!$B$4</f>
        <v>5.8876026185929681E-3</v>
      </c>
      <c r="J112" s="76">
        <v>0</v>
      </c>
      <c r="K112" s="97">
        <f>Table3[[#This Row],[Incentive Disbursements]]/'1.) CLM Reference'!$B$5</f>
        <v>5.8905255449729927E-3</v>
      </c>
      <c r="L112" s="76">
        <v>37303.56</v>
      </c>
      <c r="M112" s="112">
        <f>Table32[[#This Row],[CLM $ Collected ]]/'1.) CLM Reference'!$B$4</f>
        <v>1.1831266768956112E-3</v>
      </c>
      <c r="N112" s="76">
        <v>0</v>
      </c>
      <c r="O112" s="110">
        <f>Table3[[#This Row],[Incentive Disbursements]]/'1.) CLM Reference'!$B$5</f>
        <v>5.8905255449729927E-3</v>
      </c>
    </row>
    <row r="113" spans="1:15" s="33" customFormat="1" x14ac:dyDescent="0.3">
      <c r="A113" s="93" t="s">
        <v>175</v>
      </c>
      <c r="B113" s="94" t="s">
        <v>152</v>
      </c>
      <c r="C113" s="79" t="s">
        <v>76</v>
      </c>
      <c r="D113" s="76">
        <f>Table32[[#This Row],[Residential CLM $ Collected]]+Table32[[#This Row],[C&amp;I CLM $ Collected]]</f>
        <v>111824.04</v>
      </c>
      <c r="E113" s="95">
        <f>Table3[[#This Row],[CLM $ Collected ]]/'1.) CLM Reference'!$B$4</f>
        <v>1.2552949569652709E-5</v>
      </c>
      <c r="F113" s="76">
        <f>Table32[[#This Row],[Residential Incentive Disbursements]]+Table32[[#This Row],[C&amp;I Incentive Disbursements]]</f>
        <v>68312.679999999993</v>
      </c>
      <c r="G113" s="96">
        <f>Table3[[#This Row],[Incentive Disbursements]]/'1.) CLM Reference'!$B$5</f>
        <v>0</v>
      </c>
      <c r="H113" s="76">
        <v>0</v>
      </c>
      <c r="I113" s="97">
        <f>Table3[[#This Row],[CLM $ Collected ]]/'1.) CLM Reference'!$B$4</f>
        <v>1.2552949569652709E-5</v>
      </c>
      <c r="J113" s="76">
        <v>68312.679999999993</v>
      </c>
      <c r="K113" s="97">
        <f>Table3[[#This Row],[Incentive Disbursements]]/'1.) CLM Reference'!$B$5</f>
        <v>0</v>
      </c>
      <c r="L113" s="76">
        <v>111824.04</v>
      </c>
      <c r="M113" s="112">
        <f>Table32[[#This Row],[CLM $ Collected ]]/'1.) CLM Reference'!$B$4</f>
        <v>3.5466321402633397E-3</v>
      </c>
      <c r="N113" s="76">
        <v>0</v>
      </c>
      <c r="O113" s="110">
        <f>Table3[[#This Row],[Incentive Disbursements]]/'1.) CLM Reference'!$B$5</f>
        <v>0</v>
      </c>
    </row>
    <row r="114" spans="1:15" s="33" customFormat="1" x14ac:dyDescent="0.3">
      <c r="A114" s="93" t="s">
        <v>176</v>
      </c>
      <c r="B114" s="94" t="s">
        <v>152</v>
      </c>
      <c r="C114" s="79" t="s">
        <v>60</v>
      </c>
      <c r="D114" s="76">
        <f>Table32[[#This Row],[Residential CLM $ Collected]]+Table32[[#This Row],[C&amp;I CLM $ Collected]]</f>
        <v>39552.720000000001</v>
      </c>
      <c r="E114" s="95">
        <f>Table3[[#This Row],[CLM $ Collected ]]/'1.) CLM Reference'!$B$4</f>
        <v>1.3571990651218542E-6</v>
      </c>
      <c r="F114" s="76">
        <f>Table32[[#This Row],[Residential Incentive Disbursements]]+Table32[[#This Row],[C&amp;I Incentive Disbursements]]</f>
        <v>125415.5</v>
      </c>
      <c r="G114" s="96">
        <f>Table3[[#This Row],[Incentive Disbursements]]/'1.) CLM Reference'!$B$5</f>
        <v>0</v>
      </c>
      <c r="H114" s="76">
        <v>0</v>
      </c>
      <c r="I114" s="97">
        <f>Table3[[#This Row],[CLM $ Collected ]]/'1.) CLM Reference'!$B$4</f>
        <v>1.3571990651218542E-6</v>
      </c>
      <c r="J114" s="76">
        <v>125367.5</v>
      </c>
      <c r="K114" s="97">
        <f>Table3[[#This Row],[Incentive Disbursements]]/'1.) CLM Reference'!$B$5</f>
        <v>0</v>
      </c>
      <c r="L114" s="76">
        <v>39552.720000000001</v>
      </c>
      <c r="M114" s="112">
        <f>Table32[[#This Row],[CLM $ Collected ]]/'1.) CLM Reference'!$B$4</f>
        <v>1.254461455576427E-3</v>
      </c>
      <c r="N114" s="76">
        <v>48</v>
      </c>
      <c r="O114" s="110">
        <f>Table3[[#This Row],[Incentive Disbursements]]/'1.) CLM Reference'!$B$5</f>
        <v>0</v>
      </c>
    </row>
    <row r="115" spans="1:15" s="33" customFormat="1" x14ac:dyDescent="0.3">
      <c r="A115" s="93" t="s">
        <v>177</v>
      </c>
      <c r="B115" s="94" t="s">
        <v>152</v>
      </c>
      <c r="C115" s="79" t="s">
        <v>76</v>
      </c>
      <c r="D115" s="76">
        <f>Table32[[#This Row],[Residential CLM $ Collected]]+Table32[[#This Row],[C&amp;I CLM $ Collected]]</f>
        <v>54548.4</v>
      </c>
      <c r="E115" s="95">
        <f>Table3[[#This Row],[CLM $ Collected ]]/'1.) CLM Reference'!$B$4</f>
        <v>5.8702855806055753E-6</v>
      </c>
      <c r="F115" s="76">
        <f>Table32[[#This Row],[Residential Incentive Disbursements]]+Table32[[#This Row],[C&amp;I Incentive Disbursements]]</f>
        <v>15450</v>
      </c>
      <c r="G115" s="96">
        <f>Table3[[#This Row],[Incentive Disbursements]]/'1.) CLM Reference'!$B$5</f>
        <v>0</v>
      </c>
      <c r="H115" s="76">
        <v>0</v>
      </c>
      <c r="I115" s="97">
        <f>Table3[[#This Row],[CLM $ Collected ]]/'1.) CLM Reference'!$B$4</f>
        <v>5.8702855806055753E-6</v>
      </c>
      <c r="J115" s="76">
        <v>0</v>
      </c>
      <c r="K115" s="97">
        <f>Table3[[#This Row],[Incentive Disbursements]]/'1.) CLM Reference'!$B$5</f>
        <v>0</v>
      </c>
      <c r="L115" s="76">
        <v>54548.4</v>
      </c>
      <c r="M115" s="112">
        <f>Table32[[#This Row],[CLM $ Collected ]]/'1.) CLM Reference'!$B$4</f>
        <v>1.7300672435009571E-3</v>
      </c>
      <c r="N115" s="76">
        <v>15450</v>
      </c>
      <c r="O115" s="110">
        <f>Table3[[#This Row],[Incentive Disbursements]]/'1.) CLM Reference'!$B$5</f>
        <v>0</v>
      </c>
    </row>
    <row r="116" spans="1:15" s="33" customFormat="1" x14ac:dyDescent="0.3">
      <c r="A116" s="93" t="s">
        <v>178</v>
      </c>
      <c r="B116" s="94" t="s">
        <v>152</v>
      </c>
      <c r="C116" s="79" t="s">
        <v>60</v>
      </c>
      <c r="D116" s="76">
        <f>Table32[[#This Row],[Residential CLM $ Collected]]+Table32[[#This Row],[C&amp;I CLM $ Collected]]</f>
        <v>36221.040000000001</v>
      </c>
      <c r="E116" s="95">
        <f>Table3[[#This Row],[CLM $ Collected ]]/'1.) CLM Reference'!$B$4</f>
        <v>3.9041539976374389E-3</v>
      </c>
      <c r="F116" s="76">
        <f>Table32[[#This Row],[Residential Incentive Disbursements]]+Table32[[#This Row],[C&amp;I Incentive Disbursements]]</f>
        <v>2805</v>
      </c>
      <c r="G116" s="96">
        <f>Table3[[#This Row],[Incentive Disbursements]]/'1.) CLM Reference'!$B$5</f>
        <v>2.9417952424697718E-3</v>
      </c>
      <c r="H116" s="76">
        <v>0</v>
      </c>
      <c r="I116" s="97">
        <f>Table3[[#This Row],[CLM $ Collected ]]/'1.) CLM Reference'!$B$4</f>
        <v>3.9041539976374389E-3</v>
      </c>
      <c r="J116" s="76">
        <v>0</v>
      </c>
      <c r="K116" s="97">
        <f>Table3[[#This Row],[Incentive Disbursements]]/'1.) CLM Reference'!$B$5</f>
        <v>2.9417952424697718E-3</v>
      </c>
      <c r="L116" s="76">
        <v>36221.040000000001</v>
      </c>
      <c r="M116" s="112">
        <f>Table32[[#This Row],[CLM $ Collected ]]/'1.) CLM Reference'!$B$4</f>
        <v>1.1487932703715949E-3</v>
      </c>
      <c r="N116" s="76">
        <v>2805</v>
      </c>
      <c r="O116" s="110">
        <f>Table3[[#This Row],[Incentive Disbursements]]/'1.) CLM Reference'!$B$5</f>
        <v>2.9417952424697718E-3</v>
      </c>
    </row>
    <row r="117" spans="1:15" s="33" customFormat="1" x14ac:dyDescent="0.3">
      <c r="A117" s="93" t="s">
        <v>179</v>
      </c>
      <c r="B117" s="94" t="s">
        <v>152</v>
      </c>
      <c r="C117" s="79" t="s">
        <v>60</v>
      </c>
      <c r="D117" s="76">
        <f>Table32[[#This Row],[Residential CLM $ Collected]]+Table32[[#This Row],[C&amp;I CLM $ Collected]]</f>
        <v>202944</v>
      </c>
      <c r="E117" s="95">
        <f>Table3[[#This Row],[CLM $ Collected ]]/'1.) CLM Reference'!$B$4</f>
        <v>1.753778264745234E-6</v>
      </c>
      <c r="F117" s="76">
        <f>Table32[[#This Row],[Residential Incentive Disbursements]]+Table32[[#This Row],[C&amp;I Incentive Disbursements]]</f>
        <v>66936</v>
      </c>
      <c r="G117" s="96">
        <f>Table3[[#This Row],[Incentive Disbursements]]/'1.) CLM Reference'!$B$5</f>
        <v>0</v>
      </c>
      <c r="H117" s="76">
        <v>0</v>
      </c>
      <c r="I117" s="97">
        <f>Table3[[#This Row],[CLM $ Collected ]]/'1.) CLM Reference'!$B$4</f>
        <v>1.753778264745234E-6</v>
      </c>
      <c r="J117" s="76">
        <v>0</v>
      </c>
      <c r="K117" s="97">
        <f>Table3[[#This Row],[Incentive Disbursements]]/'1.) CLM Reference'!$B$5</f>
        <v>0</v>
      </c>
      <c r="L117" s="76">
        <v>202944</v>
      </c>
      <c r="M117" s="112">
        <f>Table32[[#This Row],[CLM $ Collected ]]/'1.) CLM Reference'!$B$4</f>
        <v>6.4366098119295568E-3</v>
      </c>
      <c r="N117" s="76">
        <v>66936</v>
      </c>
      <c r="O117" s="110">
        <f>Table3[[#This Row],[Incentive Disbursements]]/'1.) CLM Reference'!$B$5</f>
        <v>0</v>
      </c>
    </row>
    <row r="118" spans="1:15" s="33" customFormat="1" x14ac:dyDescent="0.3">
      <c r="A118" s="93" t="s">
        <v>180</v>
      </c>
      <c r="B118" s="94" t="s">
        <v>152</v>
      </c>
      <c r="C118" s="79" t="s">
        <v>60</v>
      </c>
      <c r="D118" s="76">
        <f>Table32[[#This Row],[Residential CLM $ Collected]]+Table32[[#This Row],[C&amp;I CLM $ Collected]]</f>
        <v>23289.599999999999</v>
      </c>
      <c r="E118" s="95">
        <f>Table3[[#This Row],[CLM $ Collected ]]/'1.) CLM Reference'!$B$4</f>
        <v>2.7817005129360316E-3</v>
      </c>
      <c r="F118" s="76">
        <f>Table32[[#This Row],[Residential Incentive Disbursements]]+Table32[[#This Row],[C&amp;I Incentive Disbursements]]</f>
        <v>0</v>
      </c>
      <c r="G118" s="96">
        <f>Table3[[#This Row],[Incentive Disbursements]]/'1.) CLM Reference'!$B$5</f>
        <v>2.6791971099955555E-3</v>
      </c>
      <c r="H118" s="76">
        <v>0</v>
      </c>
      <c r="I118" s="97">
        <f>Table3[[#This Row],[CLM $ Collected ]]/'1.) CLM Reference'!$B$4</f>
        <v>2.7817005129360316E-3</v>
      </c>
      <c r="J118" s="76">
        <v>0</v>
      </c>
      <c r="K118" s="97">
        <f>Table3[[#This Row],[Incentive Disbursements]]/'1.) CLM Reference'!$B$5</f>
        <v>2.6791971099955555E-3</v>
      </c>
      <c r="L118" s="76">
        <v>23289.599999999999</v>
      </c>
      <c r="M118" s="112">
        <f>Table32[[#This Row],[CLM $ Collected ]]/'1.) CLM Reference'!$B$4</f>
        <v>7.3865730386665578E-4</v>
      </c>
      <c r="N118" s="76">
        <v>0</v>
      </c>
      <c r="O118" s="110">
        <f>Table3[[#This Row],[Incentive Disbursements]]/'1.) CLM Reference'!$B$5</f>
        <v>2.6791971099955555E-3</v>
      </c>
    </row>
    <row r="119" spans="1:15" s="33" customFormat="1" x14ac:dyDescent="0.3">
      <c r="A119" s="93" t="s">
        <v>181</v>
      </c>
      <c r="B119" s="94" t="s">
        <v>182</v>
      </c>
      <c r="C119" s="79" t="s">
        <v>60</v>
      </c>
      <c r="D119" s="76">
        <f>Table32[[#This Row],[Residential CLM $ Collected]]+Table32[[#This Row],[C&amp;I CLM $ Collected]]</f>
        <v>59958.258000000002</v>
      </c>
      <c r="E119" s="95">
        <f>Table3[[#This Row],[CLM $ Collected ]]/'1.) CLM Reference'!$B$4</f>
        <v>1.1303648971990765E-6</v>
      </c>
      <c r="F119" s="76">
        <f>Table32[[#This Row],[Residential Incentive Disbursements]]+Table32[[#This Row],[C&amp;I Incentive Disbursements]]</f>
        <v>111000.95</v>
      </c>
      <c r="G119" s="96">
        <f>Table3[[#This Row],[Incentive Disbursements]]/'1.) CLM Reference'!$B$5</f>
        <v>0</v>
      </c>
      <c r="H119" s="76">
        <v>0</v>
      </c>
      <c r="I119" s="97">
        <f>Table3[[#This Row],[CLM $ Collected ]]/'1.) CLM Reference'!$B$4</f>
        <v>1.1303648971990765E-6</v>
      </c>
      <c r="J119" s="76">
        <v>0</v>
      </c>
      <c r="K119" s="97">
        <f>Table3[[#This Row],[Incentive Disbursements]]/'1.) CLM Reference'!$B$5</f>
        <v>0</v>
      </c>
      <c r="L119" s="76">
        <v>59958.258000000002</v>
      </c>
      <c r="M119" s="112">
        <f>Table32[[#This Row],[CLM $ Collected ]]/'1.) CLM Reference'!$B$4</f>
        <v>1.9016473103368606E-3</v>
      </c>
      <c r="N119" s="76">
        <v>111000.95</v>
      </c>
      <c r="O119" s="110">
        <f>Table3[[#This Row],[Incentive Disbursements]]/'1.) CLM Reference'!$B$5</f>
        <v>0</v>
      </c>
    </row>
    <row r="120" spans="1:15" s="33" customFormat="1" x14ac:dyDescent="0.3">
      <c r="A120" s="93" t="s">
        <v>183</v>
      </c>
      <c r="B120" s="94" t="s">
        <v>182</v>
      </c>
      <c r="C120" s="79" t="s">
        <v>60</v>
      </c>
      <c r="D120" s="76">
        <f>Table32[[#This Row],[Residential CLM $ Collected]]+Table32[[#This Row],[C&amp;I CLM $ Collected]]</f>
        <v>49721.16</v>
      </c>
      <c r="E120" s="95">
        <f>Table3[[#This Row],[CLM $ Collected ]]/'1.) CLM Reference'!$B$4</f>
        <v>1.3898730807530126E-5</v>
      </c>
      <c r="F120" s="76">
        <f>Table32[[#This Row],[Residential Incentive Disbursements]]+Table32[[#This Row],[C&amp;I Incentive Disbursements]]</f>
        <v>0</v>
      </c>
      <c r="G120" s="96">
        <f>Table3[[#This Row],[Incentive Disbursements]]/'1.) CLM Reference'!$B$5</f>
        <v>0</v>
      </c>
      <c r="H120" s="76">
        <v>0</v>
      </c>
      <c r="I120" s="97">
        <f>Table3[[#This Row],[CLM $ Collected ]]/'1.) CLM Reference'!$B$4</f>
        <v>1.3898730807530126E-5</v>
      </c>
      <c r="J120" s="76">
        <v>0</v>
      </c>
      <c r="K120" s="97">
        <f>Table3[[#This Row],[Incentive Disbursements]]/'1.) CLM Reference'!$B$5</f>
        <v>0</v>
      </c>
      <c r="L120" s="76">
        <v>49721.16</v>
      </c>
      <c r="M120" s="112">
        <f>Table32[[#This Row],[CLM $ Collected ]]/'1.) CLM Reference'!$B$4</f>
        <v>1.5769655979803265E-3</v>
      </c>
      <c r="N120" s="76">
        <v>0</v>
      </c>
      <c r="O120" s="110">
        <f>Table3[[#This Row],[Incentive Disbursements]]/'1.) CLM Reference'!$B$5</f>
        <v>0</v>
      </c>
    </row>
    <row r="121" spans="1:15" s="33" customFormat="1" x14ac:dyDescent="0.3">
      <c r="A121" s="93" t="s">
        <v>184</v>
      </c>
      <c r="B121" s="94" t="s">
        <v>182</v>
      </c>
      <c r="C121" s="79" t="s">
        <v>60</v>
      </c>
      <c r="D121" s="76">
        <f>Table32[[#This Row],[Residential CLM $ Collected]]+Table32[[#This Row],[C&amp;I CLM $ Collected]]</f>
        <v>22573.200000000001</v>
      </c>
      <c r="E121" s="95">
        <f>Table3[[#This Row],[CLM $ Collected ]]/'1.) CLM Reference'!$B$4</f>
        <v>4.6964393136942409E-3</v>
      </c>
      <c r="F121" s="76">
        <f>Table32[[#This Row],[Residential Incentive Disbursements]]+Table32[[#This Row],[C&amp;I Incentive Disbursements]]</f>
        <v>0</v>
      </c>
      <c r="G121" s="96">
        <f>Table3[[#This Row],[Incentive Disbursements]]/'1.) CLM Reference'!$B$5</f>
        <v>4.5176512076606206E-3</v>
      </c>
      <c r="H121" s="76">
        <v>0</v>
      </c>
      <c r="I121" s="97">
        <f>Table3[[#This Row],[CLM $ Collected ]]/'1.) CLM Reference'!$B$4</f>
        <v>4.6964393136942409E-3</v>
      </c>
      <c r="J121" s="76">
        <v>0</v>
      </c>
      <c r="K121" s="97">
        <f>Table3[[#This Row],[Incentive Disbursements]]/'1.) CLM Reference'!$B$5</f>
        <v>4.5176512076606206E-3</v>
      </c>
      <c r="L121" s="76">
        <v>22573.200000000001</v>
      </c>
      <c r="M121" s="112">
        <f>Table32[[#This Row],[CLM $ Collected ]]/'1.) CLM Reference'!$B$4</f>
        <v>7.1593582765022994E-4</v>
      </c>
      <c r="N121" s="76">
        <v>0</v>
      </c>
      <c r="O121" s="110">
        <f>Table3[[#This Row],[Incentive Disbursements]]/'1.) CLM Reference'!$B$5</f>
        <v>4.5176512076606206E-3</v>
      </c>
    </row>
    <row r="122" spans="1:15" s="33" customFormat="1" x14ac:dyDescent="0.3">
      <c r="A122" s="93" t="s">
        <v>185</v>
      </c>
      <c r="B122" s="94" t="s">
        <v>182</v>
      </c>
      <c r="C122" s="79" t="s">
        <v>60</v>
      </c>
      <c r="D122" s="76">
        <f>Table32[[#This Row],[Residential CLM $ Collected]]+Table32[[#This Row],[C&amp;I CLM $ Collected]]</f>
        <v>4394.0879999999997</v>
      </c>
      <c r="E122" s="95">
        <f>Table3[[#This Row],[CLM $ Collected ]]/'1.) CLM Reference'!$B$4</f>
        <v>3.0700824786199361E-5</v>
      </c>
      <c r="F122" s="76">
        <f>Table32[[#This Row],[Residential Incentive Disbursements]]+Table32[[#This Row],[C&amp;I Incentive Disbursements]]</f>
        <v>0</v>
      </c>
      <c r="G122" s="96">
        <f>Table3[[#This Row],[Incentive Disbursements]]/'1.) CLM Reference'!$B$5</f>
        <v>7.9639500875921347E-6</v>
      </c>
      <c r="H122" s="76">
        <v>0</v>
      </c>
      <c r="I122" s="97">
        <f>Table3[[#This Row],[CLM $ Collected ]]/'1.) CLM Reference'!$B$4</f>
        <v>3.0700824786199361E-5</v>
      </c>
      <c r="J122" s="76">
        <v>0</v>
      </c>
      <c r="K122" s="97">
        <f>Table3[[#This Row],[Incentive Disbursements]]/'1.) CLM Reference'!$B$5</f>
        <v>7.9639500875921347E-6</v>
      </c>
      <c r="L122" s="76">
        <v>4394.0879999999997</v>
      </c>
      <c r="M122" s="112">
        <f>Table32[[#This Row],[CLM $ Collected ]]/'1.) CLM Reference'!$B$4</f>
        <v>1.3936371578012613E-4</v>
      </c>
      <c r="N122" s="76">
        <v>0</v>
      </c>
      <c r="O122" s="110">
        <f>Table3[[#This Row],[Incentive Disbursements]]/'1.) CLM Reference'!$B$5</f>
        <v>7.9639500875921347E-6</v>
      </c>
    </row>
    <row r="123" spans="1:15" s="33" customFormat="1" x14ac:dyDescent="0.3">
      <c r="A123" s="93" t="s">
        <v>186</v>
      </c>
      <c r="B123" s="94" t="s">
        <v>182</v>
      </c>
      <c r="C123" s="79" t="s">
        <v>60</v>
      </c>
      <c r="D123" s="76">
        <f>Table32[[#This Row],[Residential CLM $ Collected]]+Table32[[#This Row],[C&amp;I CLM $ Collected]]</f>
        <v>223825.5</v>
      </c>
      <c r="E123" s="95">
        <f>Table3[[#This Row],[CLM $ Collected ]]/'1.) CLM Reference'!$B$4</f>
        <v>6.3414612515592632E-6</v>
      </c>
      <c r="F123" s="76">
        <f>Table32[[#This Row],[Residential Incentive Disbursements]]+Table32[[#This Row],[C&amp;I Incentive Disbursements]]</f>
        <v>34488</v>
      </c>
      <c r="G123" s="96">
        <f>Table3[[#This Row],[Incentive Disbursements]]/'1.) CLM Reference'!$B$5</f>
        <v>0</v>
      </c>
      <c r="H123" s="76">
        <v>0</v>
      </c>
      <c r="I123" s="97">
        <f>Table3[[#This Row],[CLM $ Collected ]]/'1.) CLM Reference'!$B$4</f>
        <v>6.3414612515592632E-6</v>
      </c>
      <c r="J123" s="76">
        <v>0</v>
      </c>
      <c r="K123" s="97">
        <f>Table3[[#This Row],[Incentive Disbursements]]/'1.) CLM Reference'!$B$5</f>
        <v>0</v>
      </c>
      <c r="L123" s="76">
        <v>223825.5</v>
      </c>
      <c r="M123" s="112">
        <f>Table32[[#This Row],[CLM $ Collected ]]/'1.) CLM Reference'!$B$4</f>
        <v>7.0988913663869785E-3</v>
      </c>
      <c r="N123" s="76">
        <v>34488</v>
      </c>
      <c r="O123" s="110">
        <f>Table3[[#This Row],[Incentive Disbursements]]/'1.) CLM Reference'!$B$5</f>
        <v>0</v>
      </c>
    </row>
    <row r="124" spans="1:15" s="33" customFormat="1" x14ac:dyDescent="0.3">
      <c r="A124" s="93" t="s">
        <v>187</v>
      </c>
      <c r="B124" s="94" t="s">
        <v>182</v>
      </c>
      <c r="C124" s="79" t="s">
        <v>60</v>
      </c>
      <c r="D124" s="76">
        <f>Table32[[#This Row],[Residential CLM $ Collected]]+Table32[[#This Row],[C&amp;I CLM $ Collected]]</f>
        <v>54404.4</v>
      </c>
      <c r="E124" s="95">
        <f>Table3[[#This Row],[CLM $ Collected ]]/'1.) CLM Reference'!$B$4</f>
        <v>1.5792377456019691E-5</v>
      </c>
      <c r="F124" s="76">
        <f>Table32[[#This Row],[Residential Incentive Disbursements]]+Table32[[#This Row],[C&amp;I Incentive Disbursements]]</f>
        <v>0</v>
      </c>
      <c r="G124" s="96">
        <f>Table3[[#This Row],[Incentive Disbursements]]/'1.) CLM Reference'!$B$5</f>
        <v>0</v>
      </c>
      <c r="H124" s="76">
        <v>0</v>
      </c>
      <c r="I124" s="97">
        <f>Table3[[#This Row],[CLM $ Collected ]]/'1.) CLM Reference'!$B$4</f>
        <v>1.5792377456019691E-5</v>
      </c>
      <c r="J124" s="76">
        <v>0</v>
      </c>
      <c r="K124" s="97">
        <f>Table3[[#This Row],[Incentive Disbursements]]/'1.) CLM Reference'!$B$5</f>
        <v>0</v>
      </c>
      <c r="L124" s="76">
        <v>54404.4</v>
      </c>
      <c r="M124" s="112">
        <f>Table32[[#This Row],[CLM $ Collected ]]/'1.) CLM Reference'!$B$4</f>
        <v>1.7255001126031831E-3</v>
      </c>
      <c r="N124" s="76">
        <v>0</v>
      </c>
      <c r="O124" s="110">
        <f>Table3[[#This Row],[Incentive Disbursements]]/'1.) CLM Reference'!$B$5</f>
        <v>0</v>
      </c>
    </row>
    <row r="125" spans="1:15" s="33" customFormat="1" x14ac:dyDescent="0.3">
      <c r="A125" s="93" t="s">
        <v>188</v>
      </c>
      <c r="B125" s="94" t="s">
        <v>182</v>
      </c>
      <c r="C125" s="79" t="s">
        <v>60</v>
      </c>
      <c r="D125" s="76">
        <f>Table32[[#This Row],[Residential CLM $ Collected]]+Table32[[#This Row],[C&amp;I CLM $ Collected]]</f>
        <v>187937.598</v>
      </c>
      <c r="E125" s="95">
        <f>Table3[[#This Row],[CLM $ Collected ]]/'1.) CLM Reference'!$B$4</f>
        <v>4.0210120341360586E-3</v>
      </c>
      <c r="F125" s="76">
        <f>Table32[[#This Row],[Residential Incentive Disbursements]]+Table32[[#This Row],[C&amp;I Incentive Disbursements]]</f>
        <v>12725</v>
      </c>
      <c r="G125" s="96">
        <f>Table3[[#This Row],[Incentive Disbursements]]/'1.) CLM Reference'!$B$5</f>
        <v>2.9491937767338722E-3</v>
      </c>
      <c r="H125" s="76">
        <v>0</v>
      </c>
      <c r="I125" s="97">
        <f>Table3[[#This Row],[CLM $ Collected ]]/'1.) CLM Reference'!$B$4</f>
        <v>4.0210120341360586E-3</v>
      </c>
      <c r="J125" s="76">
        <v>0</v>
      </c>
      <c r="K125" s="97">
        <f>Table3[[#This Row],[Incentive Disbursements]]/'1.) CLM Reference'!$B$5</f>
        <v>2.9491937767338722E-3</v>
      </c>
      <c r="L125" s="76">
        <v>187937.598</v>
      </c>
      <c r="M125" s="112">
        <f>Table32[[#This Row],[CLM $ Collected ]]/'1.) CLM Reference'!$B$4</f>
        <v>5.9606639630502634E-3</v>
      </c>
      <c r="N125" s="76">
        <v>12725</v>
      </c>
      <c r="O125" s="110">
        <f>Table3[[#This Row],[Incentive Disbursements]]/'1.) CLM Reference'!$B$5</f>
        <v>2.9491937767338722E-3</v>
      </c>
    </row>
    <row r="126" spans="1:15" s="33" customFormat="1" x14ac:dyDescent="0.3">
      <c r="A126" s="93" t="s">
        <v>189</v>
      </c>
      <c r="B126" s="94" t="s">
        <v>182</v>
      </c>
      <c r="C126" s="79" t="s">
        <v>60</v>
      </c>
      <c r="D126" s="76">
        <f>Table32[[#This Row],[Residential CLM $ Collected]]+Table32[[#This Row],[C&amp;I CLM $ Collected]]</f>
        <v>218223.84</v>
      </c>
      <c r="E126" s="95">
        <f>Table3[[#This Row],[CLM $ Collected ]]/'1.) CLM Reference'!$B$4</f>
        <v>3.1273428822507785E-6</v>
      </c>
      <c r="F126" s="76">
        <f>Table32[[#This Row],[Residential Incentive Disbursements]]+Table32[[#This Row],[C&amp;I Incentive Disbursements]]</f>
        <v>4567</v>
      </c>
      <c r="G126" s="96">
        <f>Table3[[#This Row],[Incentive Disbursements]]/'1.) CLM Reference'!$B$5</f>
        <v>0</v>
      </c>
      <c r="H126" s="76">
        <v>0</v>
      </c>
      <c r="I126" s="97">
        <f>Table3[[#This Row],[CLM $ Collected ]]/'1.) CLM Reference'!$B$4</f>
        <v>3.1273428822507785E-6</v>
      </c>
      <c r="J126" s="76">
        <v>0</v>
      </c>
      <c r="K126" s="97">
        <f>Table3[[#This Row],[Incentive Disbursements]]/'1.) CLM Reference'!$B$5</f>
        <v>0</v>
      </c>
      <c r="L126" s="76">
        <v>218223.84</v>
      </c>
      <c r="M126" s="112">
        <f>Table32[[#This Row],[CLM $ Collected ]]/'1.) CLM Reference'!$B$4</f>
        <v>6.9212280714923604E-3</v>
      </c>
      <c r="N126" s="76">
        <v>4567</v>
      </c>
      <c r="O126" s="110">
        <f>Table3[[#This Row],[Incentive Disbursements]]/'1.) CLM Reference'!$B$5</f>
        <v>0</v>
      </c>
    </row>
    <row r="127" spans="1:15" s="33" customFormat="1" x14ac:dyDescent="0.3">
      <c r="A127" s="93" t="s">
        <v>190</v>
      </c>
      <c r="B127" s="94" t="s">
        <v>182</v>
      </c>
      <c r="C127" s="79" t="s">
        <v>60</v>
      </c>
      <c r="D127" s="76">
        <f>Table32[[#This Row],[Residential CLM $ Collected]]+Table32[[#This Row],[C&amp;I CLM $ Collected]]</f>
        <v>3821.76</v>
      </c>
      <c r="E127" s="95">
        <f>Table3[[#This Row],[CLM $ Collected ]]/'1.) CLM Reference'!$B$4</f>
        <v>1.3265041395463979E-5</v>
      </c>
      <c r="F127" s="76">
        <f>Table32[[#This Row],[Residential Incentive Disbursements]]+Table32[[#This Row],[C&amp;I Incentive Disbursements]]</f>
        <v>0</v>
      </c>
      <c r="G127" s="96">
        <f>Table3[[#This Row],[Incentive Disbursements]]/'1.) CLM Reference'!$B$5</f>
        <v>0</v>
      </c>
      <c r="H127" s="76">
        <v>0</v>
      </c>
      <c r="I127" s="97">
        <f>Table3[[#This Row],[CLM $ Collected ]]/'1.) CLM Reference'!$B$4</f>
        <v>1.3265041395463979E-5</v>
      </c>
      <c r="J127" s="76">
        <v>0</v>
      </c>
      <c r="K127" s="97">
        <f>Table3[[#This Row],[Incentive Disbursements]]/'1.) CLM Reference'!$B$5</f>
        <v>0</v>
      </c>
      <c r="L127" s="76">
        <v>3821.76</v>
      </c>
      <c r="M127" s="112">
        <f>Table32[[#This Row],[CLM $ Collected ]]/'1.) CLM Reference'!$B$4</f>
        <v>1.2121165402692321E-4</v>
      </c>
      <c r="N127" s="76">
        <v>0</v>
      </c>
      <c r="O127" s="110">
        <f>Table3[[#This Row],[Incentive Disbursements]]/'1.) CLM Reference'!$B$5</f>
        <v>0</v>
      </c>
    </row>
    <row r="128" spans="1:15" s="33" customFormat="1" x14ac:dyDescent="0.3">
      <c r="A128" s="93" t="s">
        <v>191</v>
      </c>
      <c r="B128" s="94" t="s">
        <v>182</v>
      </c>
      <c r="C128" s="79" t="s">
        <v>60</v>
      </c>
      <c r="D128" s="76">
        <f>Table32[[#This Row],[Residential CLM $ Collected]]+Table32[[#This Row],[C&amp;I CLM $ Collected]]</f>
        <v>81532.56</v>
      </c>
      <c r="E128" s="95">
        <f>Table3[[#This Row],[CLM $ Collected ]]/'1.) CLM Reference'!$B$4</f>
        <v>3.7612161213355631E-3</v>
      </c>
      <c r="F128" s="76">
        <f>Table32[[#This Row],[Residential Incentive Disbursements]]+Table32[[#This Row],[C&amp;I Incentive Disbursements]]</f>
        <v>34953</v>
      </c>
      <c r="G128" s="96">
        <f>Table3[[#This Row],[Incentive Disbursements]]/'1.) CLM Reference'!$B$5</f>
        <v>4.2349042625165452E-3</v>
      </c>
      <c r="H128" s="76">
        <v>0</v>
      </c>
      <c r="I128" s="97">
        <f>Table3[[#This Row],[CLM $ Collected ]]/'1.) CLM Reference'!$B$4</f>
        <v>3.7612161213355631E-3</v>
      </c>
      <c r="J128" s="76">
        <v>0</v>
      </c>
      <c r="K128" s="97">
        <f>Table3[[#This Row],[Incentive Disbursements]]/'1.) CLM Reference'!$B$5</f>
        <v>4.2349042625165452E-3</v>
      </c>
      <c r="L128" s="76">
        <v>81532.56</v>
      </c>
      <c r="M128" s="112">
        <f>Table32[[#This Row],[CLM $ Collected ]]/'1.) CLM Reference'!$B$4</f>
        <v>2.5859019024348355E-3</v>
      </c>
      <c r="N128" s="76">
        <v>34953</v>
      </c>
      <c r="O128" s="110">
        <f>Table3[[#This Row],[Incentive Disbursements]]/'1.) CLM Reference'!$B$5</f>
        <v>4.2349042625165452E-3</v>
      </c>
    </row>
    <row r="129" spans="1:15" s="33" customFormat="1" x14ac:dyDescent="0.3">
      <c r="A129" s="93" t="s">
        <v>192</v>
      </c>
      <c r="B129" s="94" t="s">
        <v>182</v>
      </c>
      <c r="C129" s="79" t="s">
        <v>60</v>
      </c>
      <c r="D129" s="76">
        <f>Table32[[#This Row],[Residential CLM $ Collected]]+Table32[[#This Row],[C&amp;I CLM $ Collected]]</f>
        <v>21299.279999999999</v>
      </c>
      <c r="E129" s="95">
        <f>Table3[[#This Row],[CLM $ Collected ]]/'1.) CLM Reference'!$B$4</f>
        <v>3.2677821573573304E-6</v>
      </c>
      <c r="F129" s="76">
        <f>Table32[[#This Row],[Residential Incentive Disbursements]]+Table32[[#This Row],[C&amp;I Incentive Disbursements]]</f>
        <v>1625</v>
      </c>
      <c r="G129" s="96">
        <f>Table3[[#This Row],[Incentive Disbursements]]/'1.) CLM Reference'!$B$5</f>
        <v>0</v>
      </c>
      <c r="H129" s="76">
        <v>0</v>
      </c>
      <c r="I129" s="97">
        <f>Table3[[#This Row],[CLM $ Collected ]]/'1.) CLM Reference'!$B$4</f>
        <v>3.2677821573573304E-6</v>
      </c>
      <c r="J129" s="76">
        <v>0</v>
      </c>
      <c r="K129" s="97">
        <f>Table3[[#This Row],[Incentive Disbursements]]/'1.) CLM Reference'!$B$5</f>
        <v>0</v>
      </c>
      <c r="L129" s="76">
        <v>21299.279999999999</v>
      </c>
      <c r="M129" s="112">
        <f>Table32[[#This Row],[CLM $ Collected ]]/'1.) CLM Reference'!$B$4</f>
        <v>6.7553194297458887E-4</v>
      </c>
      <c r="N129" s="76">
        <v>1625</v>
      </c>
      <c r="O129" s="110">
        <f>Table3[[#This Row],[Incentive Disbursements]]/'1.) CLM Reference'!$B$5</f>
        <v>0</v>
      </c>
    </row>
    <row r="130" spans="1:15" s="33" customFormat="1" x14ac:dyDescent="0.3">
      <c r="A130" s="93" t="s">
        <v>193</v>
      </c>
      <c r="B130" s="94" t="s">
        <v>194</v>
      </c>
      <c r="C130" s="79" t="s">
        <v>60</v>
      </c>
      <c r="D130" s="76">
        <f>Table32[[#This Row],[Residential CLM $ Collected]]+Table32[[#This Row],[C&amp;I CLM $ Collected]]</f>
        <v>62872.56</v>
      </c>
      <c r="E130" s="95">
        <f>Table3[[#This Row],[CLM $ Collected ]]/'1.) CLM Reference'!$B$4</f>
        <v>2.9781703013820791E-3</v>
      </c>
      <c r="F130" s="76">
        <f>Table32[[#This Row],[Residential Incentive Disbursements]]+Table32[[#This Row],[C&amp;I Incentive Disbursements]]</f>
        <v>0</v>
      </c>
      <c r="G130" s="96">
        <f>Table3[[#This Row],[Incentive Disbursements]]/'1.) CLM Reference'!$B$5</f>
        <v>2.464758990320838E-3</v>
      </c>
      <c r="H130" s="76">
        <v>0</v>
      </c>
      <c r="I130" s="97">
        <f>Table3[[#This Row],[CLM $ Collected ]]/'1.) CLM Reference'!$B$4</f>
        <v>2.9781703013820791E-3</v>
      </c>
      <c r="J130" s="76">
        <v>0</v>
      </c>
      <c r="K130" s="97">
        <f>Table3[[#This Row],[Incentive Disbursements]]/'1.) CLM Reference'!$B$5</f>
        <v>2.464758990320838E-3</v>
      </c>
      <c r="L130" s="76">
        <v>62872.56</v>
      </c>
      <c r="M130" s="112">
        <f>Table32[[#This Row],[CLM $ Collected ]]/'1.) CLM Reference'!$B$4</f>
        <v>1.9940778569316154E-3</v>
      </c>
      <c r="N130" s="76">
        <v>0</v>
      </c>
      <c r="O130" s="110">
        <f>Table3[[#This Row],[Incentive Disbursements]]/'1.) CLM Reference'!$B$5</f>
        <v>2.464758990320838E-3</v>
      </c>
    </row>
    <row r="131" spans="1:15" s="33" customFormat="1" x14ac:dyDescent="0.3">
      <c r="A131" s="93" t="s">
        <v>195</v>
      </c>
      <c r="B131" s="94" t="s">
        <v>194</v>
      </c>
      <c r="C131" s="79" t="s">
        <v>60</v>
      </c>
      <c r="D131" s="76">
        <f>Table32[[#This Row],[Residential CLM $ Collected]]+Table32[[#This Row],[C&amp;I CLM $ Collected]]</f>
        <v>23243.16</v>
      </c>
      <c r="E131" s="95">
        <f>Table3[[#This Row],[CLM $ Collected ]]/'1.) CLM Reference'!$B$4</f>
        <v>3.692871100718702E-3</v>
      </c>
      <c r="F131" s="76">
        <f>Table32[[#This Row],[Residential Incentive Disbursements]]+Table32[[#This Row],[C&amp;I Incentive Disbursements]]</f>
        <v>34858</v>
      </c>
      <c r="G131" s="96">
        <f>Table3[[#This Row],[Incentive Disbursements]]/'1.) CLM Reference'!$B$5</f>
        <v>1.4049177253521699E-3</v>
      </c>
      <c r="H131" s="76">
        <v>0</v>
      </c>
      <c r="I131" s="97">
        <f>Table3[[#This Row],[CLM $ Collected ]]/'1.) CLM Reference'!$B$4</f>
        <v>3.692871100718702E-3</v>
      </c>
      <c r="J131" s="76">
        <v>0</v>
      </c>
      <c r="K131" s="97">
        <f>Table3[[#This Row],[Incentive Disbursements]]/'1.) CLM Reference'!$B$5</f>
        <v>1.4049177253521699E-3</v>
      </c>
      <c r="L131" s="76">
        <v>23243.16</v>
      </c>
      <c r="M131" s="112">
        <f>Table32[[#This Row],[CLM $ Collected ]]/'1.) CLM Reference'!$B$4</f>
        <v>7.3718440415212365E-4</v>
      </c>
      <c r="N131" s="76">
        <v>34858</v>
      </c>
      <c r="O131" s="110">
        <f>Table3[[#This Row],[Incentive Disbursements]]/'1.) CLM Reference'!$B$5</f>
        <v>1.4049177253521699E-3</v>
      </c>
    </row>
    <row r="132" spans="1:15" s="33" customFormat="1" x14ac:dyDescent="0.3">
      <c r="A132" s="93" t="s">
        <v>196</v>
      </c>
      <c r="B132" s="94" t="s">
        <v>197</v>
      </c>
      <c r="C132" s="79" t="s">
        <v>76</v>
      </c>
      <c r="D132" s="76">
        <f>Table32[[#This Row],[Residential CLM $ Collected]]+Table32[[#This Row],[C&amp;I CLM $ Collected]]</f>
        <v>4463.76</v>
      </c>
      <c r="E132" s="95">
        <f>Table3[[#This Row],[CLM $ Collected ]]/'1.) CLM Reference'!$B$4</f>
        <v>5.4955814156055667E-3</v>
      </c>
      <c r="F132" s="76">
        <f>Table32[[#This Row],[Residential Incentive Disbursements]]+Table32[[#This Row],[C&amp;I Incentive Disbursements]]</f>
        <v>0</v>
      </c>
      <c r="G132" s="96">
        <f>Table3[[#This Row],[Incentive Disbursements]]/'1.) CLM Reference'!$B$5</f>
        <v>8.0369774066394433E-3</v>
      </c>
      <c r="H132" s="76">
        <v>0</v>
      </c>
      <c r="I132" s="97">
        <f>Table3[[#This Row],[CLM $ Collected ]]/'1.) CLM Reference'!$B$4</f>
        <v>5.4955814156055667E-3</v>
      </c>
      <c r="J132" s="76">
        <v>0</v>
      </c>
      <c r="K132" s="97">
        <f>Table3[[#This Row],[Incentive Disbursements]]/'1.) CLM Reference'!$B$5</f>
        <v>8.0369774066394433E-3</v>
      </c>
      <c r="L132" s="76">
        <v>4463.76</v>
      </c>
      <c r="M132" s="112">
        <f>Table32[[#This Row],[CLM $ Collected ]]/'1.) CLM Reference'!$B$4</f>
        <v>1.4157344594616583E-4</v>
      </c>
      <c r="N132" s="76">
        <v>0</v>
      </c>
      <c r="O132" s="110">
        <f>Table3[[#This Row],[Incentive Disbursements]]/'1.) CLM Reference'!$B$5</f>
        <v>8.0369774066394433E-3</v>
      </c>
    </row>
    <row r="133" spans="1:15" s="33" customFormat="1" x14ac:dyDescent="0.3">
      <c r="A133" s="93" t="s">
        <v>196</v>
      </c>
      <c r="B133" s="94" t="s">
        <v>194</v>
      </c>
      <c r="C133" s="79" t="s">
        <v>76</v>
      </c>
      <c r="D133" s="76">
        <f>Table32[[#This Row],[Residential CLM $ Collected]]+Table32[[#This Row],[C&amp;I CLM $ Collected]]</f>
        <v>9178.08</v>
      </c>
      <c r="E133" s="95">
        <f>Table3[[#This Row],[CLM $ Collected ]]/'1.) CLM Reference'!$B$4</f>
        <v>4.5193663204681594E-6</v>
      </c>
      <c r="F133" s="76">
        <f>Table32[[#This Row],[Residential Incentive Disbursements]]+Table32[[#This Row],[C&amp;I Incentive Disbursements]]</f>
        <v>500</v>
      </c>
      <c r="G133" s="96">
        <f>Table3[[#This Row],[Incentive Disbursements]]/'1.) CLM Reference'!$B$5</f>
        <v>0</v>
      </c>
      <c r="H133" s="76">
        <v>0</v>
      </c>
      <c r="I133" s="97">
        <f>Table3[[#This Row],[CLM $ Collected ]]/'1.) CLM Reference'!$B$4</f>
        <v>4.5193663204681594E-6</v>
      </c>
      <c r="J133" s="76">
        <v>0</v>
      </c>
      <c r="K133" s="97">
        <f>Table3[[#This Row],[Incentive Disbursements]]/'1.) CLM Reference'!$B$5</f>
        <v>0</v>
      </c>
      <c r="L133" s="76">
        <v>9178.08</v>
      </c>
      <c r="M133" s="112">
        <f>Table32[[#This Row],[CLM $ Collected ]]/'1.) CLM Reference'!$B$4</f>
        <v>2.9109369965445847E-4</v>
      </c>
      <c r="N133" s="76">
        <v>500</v>
      </c>
      <c r="O133" s="110">
        <f>Table3[[#This Row],[Incentive Disbursements]]/'1.) CLM Reference'!$B$5</f>
        <v>0</v>
      </c>
    </row>
    <row r="134" spans="1:15" s="33" customFormat="1" x14ac:dyDescent="0.3">
      <c r="A134" s="93" t="s">
        <v>198</v>
      </c>
      <c r="B134" s="94" t="s">
        <v>194</v>
      </c>
      <c r="C134" s="79" t="s">
        <v>60</v>
      </c>
      <c r="D134" s="76">
        <f>Table32[[#This Row],[Residential CLM $ Collected]]+Table32[[#This Row],[C&amp;I CLM $ Collected]]</f>
        <v>54739.8</v>
      </c>
      <c r="E134" s="95">
        <f>Table3[[#This Row],[CLM $ Collected ]]/'1.) CLM Reference'!$B$4</f>
        <v>5.468499661461612E-3</v>
      </c>
      <c r="F134" s="76">
        <f>Table32[[#This Row],[Residential Incentive Disbursements]]+Table32[[#This Row],[C&amp;I Incentive Disbursements]]</f>
        <v>75650</v>
      </c>
      <c r="G134" s="96">
        <f>Table3[[#This Row],[Incentive Disbursements]]/'1.) CLM Reference'!$B$5</f>
        <v>3.5743507843163489E-3</v>
      </c>
      <c r="H134" s="76">
        <v>0</v>
      </c>
      <c r="I134" s="97">
        <f>Table3[[#This Row],[CLM $ Collected ]]/'1.) CLM Reference'!$B$4</f>
        <v>5.468499661461612E-3</v>
      </c>
      <c r="J134" s="76">
        <v>0</v>
      </c>
      <c r="K134" s="97">
        <f>Table3[[#This Row],[Incentive Disbursements]]/'1.) CLM Reference'!$B$5</f>
        <v>3.5743507843163489E-3</v>
      </c>
      <c r="L134" s="76">
        <v>54739.8</v>
      </c>
      <c r="M134" s="112">
        <f>Table32[[#This Row],[CLM $ Collected ]]/'1.) CLM Reference'!$B$4</f>
        <v>1.7361377216525817E-3</v>
      </c>
      <c r="N134" s="76">
        <v>75650</v>
      </c>
      <c r="O134" s="110">
        <f>Table3[[#This Row],[Incentive Disbursements]]/'1.) CLM Reference'!$B$5</f>
        <v>3.5743507843163489E-3</v>
      </c>
    </row>
    <row r="135" spans="1:15" s="33" customFormat="1" x14ac:dyDescent="0.3">
      <c r="A135" s="93" t="s">
        <v>199</v>
      </c>
      <c r="B135" s="94" t="s">
        <v>194</v>
      </c>
      <c r="C135" s="79" t="s">
        <v>60</v>
      </c>
      <c r="D135" s="76">
        <f>Table32[[#This Row],[Residential CLM $ Collected]]+Table32[[#This Row],[C&amp;I CLM $ Collected]]</f>
        <v>361917.6</v>
      </c>
      <c r="E135" s="95">
        <f>Table3[[#This Row],[CLM $ Collected ]]/'1.) CLM Reference'!$B$4</f>
        <v>5.5300383249609437E-3</v>
      </c>
      <c r="F135" s="76">
        <f>Table32[[#This Row],[Residential Incentive Disbursements]]+Table32[[#This Row],[C&amp;I Incentive Disbursements]]</f>
        <v>3699</v>
      </c>
      <c r="G135" s="96">
        <f>Table3[[#This Row],[Incentive Disbursements]]/'1.) CLM Reference'!$B$5</f>
        <v>9.2198648269228994E-3</v>
      </c>
      <c r="H135" s="76">
        <v>0</v>
      </c>
      <c r="I135" s="97">
        <f>Table3[[#This Row],[CLM $ Collected ]]/'1.) CLM Reference'!$B$4</f>
        <v>5.5300383249609437E-3</v>
      </c>
      <c r="J135" s="76">
        <v>0</v>
      </c>
      <c r="K135" s="97">
        <f>Table3[[#This Row],[Incentive Disbursements]]/'1.) CLM Reference'!$B$5</f>
        <v>9.2198648269228994E-3</v>
      </c>
      <c r="L135" s="76">
        <v>361917.6</v>
      </c>
      <c r="M135" s="112">
        <f>Table32[[#This Row],[CLM $ Collected ]]/'1.) CLM Reference'!$B$4</f>
        <v>1.1478646204223807E-2</v>
      </c>
      <c r="N135" s="76">
        <v>3699</v>
      </c>
      <c r="O135" s="110">
        <f>Table3[[#This Row],[Incentive Disbursements]]/'1.) CLM Reference'!$B$5</f>
        <v>9.2198648269228994E-3</v>
      </c>
    </row>
    <row r="136" spans="1:15" s="33" customFormat="1" x14ac:dyDescent="0.3">
      <c r="A136" s="93" t="s">
        <v>200</v>
      </c>
      <c r="B136" s="94" t="s">
        <v>194</v>
      </c>
      <c r="C136" s="79" t="s">
        <v>60</v>
      </c>
      <c r="D136" s="76">
        <f>Table32[[#This Row],[Residential CLM $ Collected]]+Table32[[#This Row],[C&amp;I CLM $ Collected]]</f>
        <v>740.64</v>
      </c>
      <c r="E136" s="95">
        <f>Table3[[#This Row],[CLM $ Collected ]]/'1.) CLM Reference'!$B$4</f>
        <v>3.3218265396476566E-6</v>
      </c>
      <c r="F136" s="76">
        <f>Table32[[#This Row],[Residential Incentive Disbursements]]+Table32[[#This Row],[C&amp;I Incentive Disbursements]]</f>
        <v>0</v>
      </c>
      <c r="G136" s="96">
        <f>Table3[[#This Row],[Incentive Disbursements]]/'1.) CLM Reference'!$B$5</f>
        <v>0</v>
      </c>
      <c r="H136" s="76">
        <v>0</v>
      </c>
      <c r="I136" s="97">
        <f>Table3[[#This Row],[CLM $ Collected ]]/'1.) CLM Reference'!$B$4</f>
        <v>3.3218265396476566E-6</v>
      </c>
      <c r="J136" s="76">
        <v>0</v>
      </c>
      <c r="K136" s="97">
        <f>Table3[[#This Row],[Incentive Disbursements]]/'1.) CLM Reference'!$B$5</f>
        <v>0</v>
      </c>
      <c r="L136" s="76">
        <v>740.64</v>
      </c>
      <c r="M136" s="112">
        <f>Table32[[#This Row],[CLM $ Collected ]]/'1.) CLM Reference'!$B$4</f>
        <v>2.3490276584217847E-5</v>
      </c>
      <c r="N136" s="76">
        <v>0</v>
      </c>
      <c r="O136" s="110">
        <f>Table3[[#This Row],[Incentive Disbursements]]/'1.) CLM Reference'!$B$5</f>
        <v>0</v>
      </c>
    </row>
    <row r="137" spans="1:15" s="33" customFormat="1" x14ac:dyDescent="0.3">
      <c r="A137" s="93" t="s">
        <v>201</v>
      </c>
      <c r="B137" s="94" t="s">
        <v>194</v>
      </c>
      <c r="C137" s="79" t="s">
        <v>60</v>
      </c>
      <c r="D137" s="76">
        <f>Table32[[#This Row],[Residential CLM $ Collected]]+Table32[[#This Row],[C&amp;I CLM $ Collected]]</f>
        <v>25064.880000000001</v>
      </c>
      <c r="E137" s="95">
        <f>Table3[[#This Row],[CLM $ Collected ]]/'1.) CLM Reference'!$B$4</f>
        <v>5.0468699391610627E-6</v>
      </c>
      <c r="F137" s="76">
        <f>Table32[[#This Row],[Residential Incentive Disbursements]]+Table32[[#This Row],[C&amp;I Incentive Disbursements]]</f>
        <v>0</v>
      </c>
      <c r="G137" s="96">
        <f>Table3[[#This Row],[Incentive Disbursements]]/'1.) CLM Reference'!$B$5</f>
        <v>0</v>
      </c>
      <c r="H137" s="76">
        <v>0</v>
      </c>
      <c r="I137" s="97">
        <f>Table3[[#This Row],[CLM $ Collected ]]/'1.) CLM Reference'!$B$4</f>
        <v>5.0468699391610627E-6</v>
      </c>
      <c r="J137" s="76">
        <v>0</v>
      </c>
      <c r="K137" s="97">
        <f>Table3[[#This Row],[Incentive Disbursements]]/'1.) CLM Reference'!$B$5</f>
        <v>0</v>
      </c>
      <c r="L137" s="76">
        <v>25064.880000000001</v>
      </c>
      <c r="M137" s="112">
        <f>Table32[[#This Row],[CLM $ Collected ]]/'1.) CLM Reference'!$B$4</f>
        <v>7.9496241595138019E-4</v>
      </c>
      <c r="N137" s="76">
        <v>0</v>
      </c>
      <c r="O137" s="110">
        <f>Table3[[#This Row],[Incentive Disbursements]]/'1.) CLM Reference'!$B$5</f>
        <v>0</v>
      </c>
    </row>
    <row r="138" spans="1:15" s="33" customFormat="1" x14ac:dyDescent="0.3">
      <c r="A138" s="93" t="s">
        <v>202</v>
      </c>
      <c r="B138" s="94" t="s">
        <v>194</v>
      </c>
      <c r="C138" s="79" t="s">
        <v>60</v>
      </c>
      <c r="D138" s="76">
        <f>Table32[[#This Row],[Residential CLM $ Collected]]+Table32[[#This Row],[C&amp;I CLM $ Collected]]</f>
        <v>27708.959999999999</v>
      </c>
      <c r="E138" s="95">
        <f>Table3[[#This Row],[CLM $ Collected ]]/'1.) CLM Reference'!$B$4</f>
        <v>3.7914568076838112E-3</v>
      </c>
      <c r="F138" s="76">
        <f>Table32[[#This Row],[Residential Incentive Disbursements]]+Table32[[#This Row],[C&amp;I Incentive Disbursements]]</f>
        <v>10257</v>
      </c>
      <c r="G138" s="96">
        <f>Table3[[#This Row],[Incentive Disbursements]]/'1.) CLM Reference'!$B$5</f>
        <v>5.4613745559774244E-3</v>
      </c>
      <c r="H138" s="76">
        <v>0</v>
      </c>
      <c r="I138" s="97">
        <f>Table3[[#This Row],[CLM $ Collected ]]/'1.) CLM Reference'!$B$4</f>
        <v>3.7914568076838112E-3</v>
      </c>
      <c r="J138" s="76">
        <v>0</v>
      </c>
      <c r="K138" s="97">
        <f>Table3[[#This Row],[Incentive Disbursements]]/'1.) CLM Reference'!$B$5</f>
        <v>5.4613745559774244E-3</v>
      </c>
      <c r="L138" s="76">
        <v>27708.959999999999</v>
      </c>
      <c r="M138" s="112">
        <f>Table32[[#This Row],[CLM $ Collected ]]/'1.) CLM Reference'!$B$4</f>
        <v>8.7882255111934127E-4</v>
      </c>
      <c r="N138" s="76">
        <v>10257</v>
      </c>
      <c r="O138" s="110">
        <f>Table3[[#This Row],[Incentive Disbursements]]/'1.) CLM Reference'!$B$5</f>
        <v>5.4613745559774244E-3</v>
      </c>
    </row>
    <row r="139" spans="1:15" s="33" customFormat="1" x14ac:dyDescent="0.3">
      <c r="A139" s="93" t="s">
        <v>203</v>
      </c>
      <c r="B139" s="94" t="s">
        <v>194</v>
      </c>
      <c r="C139" s="79" t="s">
        <v>76</v>
      </c>
      <c r="D139" s="76">
        <f>Table32[[#This Row],[Residential CLM $ Collected]]+Table32[[#This Row],[C&amp;I CLM $ Collected]]</f>
        <v>15331.68</v>
      </c>
      <c r="E139" s="95">
        <f>Table3[[#This Row],[CLM $ Collected ]]/'1.) CLM Reference'!$B$4</f>
        <v>8.8221745175335331E-7</v>
      </c>
      <c r="F139" s="76">
        <f>Table32[[#This Row],[Residential Incentive Disbursements]]+Table32[[#This Row],[C&amp;I Incentive Disbursements]]</f>
        <v>0</v>
      </c>
      <c r="G139" s="96">
        <f>Table3[[#This Row],[Incentive Disbursements]]/'1.) CLM Reference'!$B$5</f>
        <v>0</v>
      </c>
      <c r="H139" s="76">
        <v>0</v>
      </c>
      <c r="I139" s="97">
        <f>Table3[[#This Row],[CLM $ Collected ]]/'1.) CLM Reference'!$B$4</f>
        <v>8.8221745175335331E-7</v>
      </c>
      <c r="J139" s="76">
        <v>0</v>
      </c>
      <c r="K139" s="97">
        <f>Table3[[#This Row],[Incentive Disbursements]]/'1.) CLM Reference'!$B$5</f>
        <v>0</v>
      </c>
      <c r="L139" s="76">
        <v>15331.68</v>
      </c>
      <c r="M139" s="112">
        <f>Table32[[#This Row],[CLM $ Collected ]]/'1.) CLM Reference'!$B$4</f>
        <v>4.8626242668600277E-4</v>
      </c>
      <c r="N139" s="76">
        <v>0</v>
      </c>
      <c r="O139" s="110">
        <f>Table3[[#This Row],[Incentive Disbursements]]/'1.) CLM Reference'!$B$5</f>
        <v>0</v>
      </c>
    </row>
    <row r="140" spans="1:15" s="33" customFormat="1" x14ac:dyDescent="0.3">
      <c r="A140" s="93" t="s">
        <v>204</v>
      </c>
      <c r="B140" s="94" t="s">
        <v>205</v>
      </c>
      <c r="C140" s="79" t="s">
        <v>60</v>
      </c>
      <c r="D140" s="76">
        <f>Table32[[#This Row],[Residential CLM $ Collected]]+Table32[[#This Row],[C&amp;I CLM $ Collected]]</f>
        <v>230370.12</v>
      </c>
      <c r="E140" s="95">
        <f>Table3[[#This Row],[CLM $ Collected ]]/'1.) CLM Reference'!$B$4</f>
        <v>4.5463801385400102E-3</v>
      </c>
      <c r="F140" s="76">
        <f>Table32[[#This Row],[Residential Incentive Disbursements]]+Table32[[#This Row],[C&amp;I Incentive Disbursements]]</f>
        <v>228406</v>
      </c>
      <c r="G140" s="96">
        <f>Table3[[#This Row],[Incentive Disbursements]]/'1.) CLM Reference'!$B$5</f>
        <v>3.7496683440318875E-3</v>
      </c>
      <c r="H140" s="76">
        <v>0</v>
      </c>
      <c r="I140" s="97">
        <f>Table3[[#This Row],[CLM $ Collected ]]/'1.) CLM Reference'!$B$4</f>
        <v>4.5463801385400102E-3</v>
      </c>
      <c r="J140" s="76">
        <v>2250</v>
      </c>
      <c r="K140" s="97">
        <f>Table3[[#This Row],[Incentive Disbursements]]/'1.) CLM Reference'!$B$5</f>
        <v>3.7496683440318875E-3</v>
      </c>
      <c r="L140" s="76">
        <v>230370.12</v>
      </c>
      <c r="M140" s="112">
        <f>Table32[[#This Row],[CLM $ Collected ]]/'1.) CLM Reference'!$B$4</f>
        <v>7.3064617567771863E-3</v>
      </c>
      <c r="N140" s="76">
        <v>226156</v>
      </c>
      <c r="O140" s="110">
        <f>Table3[[#This Row],[Incentive Disbursements]]/'1.) CLM Reference'!$B$5</f>
        <v>3.7496683440318875E-3</v>
      </c>
    </row>
    <row r="141" spans="1:15" s="33" customFormat="1" x14ac:dyDescent="0.3">
      <c r="A141" s="93" t="s">
        <v>206</v>
      </c>
      <c r="B141" s="94" t="s">
        <v>205</v>
      </c>
      <c r="C141" s="79" t="s">
        <v>60</v>
      </c>
      <c r="D141" s="76">
        <f>Table32[[#This Row],[Residential CLM $ Collected]]+Table32[[#This Row],[C&amp;I CLM $ Collected]]</f>
        <v>3419.04</v>
      </c>
      <c r="E141" s="95">
        <f>Table3[[#This Row],[CLM $ Collected ]]/'1.) CLM Reference'!$B$4</f>
        <v>2.226856906906329E-6</v>
      </c>
      <c r="F141" s="76">
        <f>Table32[[#This Row],[Residential Incentive Disbursements]]+Table32[[#This Row],[C&amp;I Incentive Disbursements]]</f>
        <v>0</v>
      </c>
      <c r="G141" s="96">
        <f>Table3[[#This Row],[Incentive Disbursements]]/'1.) CLM Reference'!$B$5</f>
        <v>0</v>
      </c>
      <c r="H141" s="76">
        <v>0</v>
      </c>
      <c r="I141" s="97">
        <f>Table3[[#This Row],[CLM $ Collected ]]/'1.) CLM Reference'!$B$4</f>
        <v>2.226856906906329E-6</v>
      </c>
      <c r="J141" s="76">
        <v>0</v>
      </c>
      <c r="K141" s="97">
        <f>Table3[[#This Row],[Incentive Disbursements]]/'1.) CLM Reference'!$B$5</f>
        <v>0</v>
      </c>
      <c r="L141" s="76">
        <v>3419.04</v>
      </c>
      <c r="M141" s="112">
        <f>Table32[[#This Row],[CLM $ Collected ]]/'1.) CLM Reference'!$B$4</f>
        <v>1.0843891128281511E-4</v>
      </c>
      <c r="N141" s="76">
        <v>0</v>
      </c>
      <c r="O141" s="110">
        <f>Table3[[#This Row],[Incentive Disbursements]]/'1.) CLM Reference'!$B$5</f>
        <v>0</v>
      </c>
    </row>
    <row r="142" spans="1:15" s="33" customFormat="1" x14ac:dyDescent="0.3">
      <c r="A142" s="93" t="s">
        <v>207</v>
      </c>
      <c r="B142" s="94" t="s">
        <v>144</v>
      </c>
      <c r="C142" s="79" t="s">
        <v>60</v>
      </c>
      <c r="D142" s="76">
        <f>Table32[[#This Row],[Residential CLM $ Collected]]+Table32[[#This Row],[C&amp;I CLM $ Collected]]</f>
        <v>12508.8</v>
      </c>
      <c r="E142" s="95">
        <f>Table3[[#This Row],[CLM $ Collected ]]/'1.) CLM Reference'!$B$4</f>
        <v>2.5124928851379474E-5</v>
      </c>
      <c r="F142" s="76">
        <f>Table32[[#This Row],[Residential Incentive Disbursements]]+Table32[[#This Row],[C&amp;I Incentive Disbursements]]</f>
        <v>0</v>
      </c>
      <c r="G142" s="96">
        <f>Table3[[#This Row],[Incentive Disbursements]]/'1.) CLM Reference'!$B$5</f>
        <v>0</v>
      </c>
      <c r="H142" s="76">
        <v>0</v>
      </c>
      <c r="I142" s="97">
        <f>Table3[[#This Row],[CLM $ Collected ]]/'1.) CLM Reference'!$B$4</f>
        <v>2.5124928851379474E-5</v>
      </c>
      <c r="J142" s="76">
        <v>0</v>
      </c>
      <c r="K142" s="97">
        <f>Table3[[#This Row],[Incentive Disbursements]]/'1.) CLM Reference'!$B$5</f>
        <v>0</v>
      </c>
      <c r="L142" s="76">
        <v>12508.8</v>
      </c>
      <c r="M142" s="112">
        <f>Table32[[#This Row],[CLM $ Collected ]]/'1.) CLM Reference'!$B$4</f>
        <v>3.9673143731997217E-4</v>
      </c>
      <c r="N142" s="76">
        <v>0</v>
      </c>
      <c r="O142" s="110">
        <f>Table3[[#This Row],[Incentive Disbursements]]/'1.) CLM Reference'!$B$5</f>
        <v>0</v>
      </c>
    </row>
    <row r="143" spans="1:15" s="33" customFormat="1" x14ac:dyDescent="0.3">
      <c r="A143" s="93" t="s">
        <v>207</v>
      </c>
      <c r="B143" s="94" t="s">
        <v>205</v>
      </c>
      <c r="C143" s="79" t="s">
        <v>60</v>
      </c>
      <c r="D143" s="76">
        <f>Table32[[#This Row],[Residential CLM $ Collected]]+Table32[[#This Row],[C&amp;I CLM $ Collected]]</f>
        <v>5821.2</v>
      </c>
      <c r="E143" s="95">
        <f>Table3[[#This Row],[CLM $ Collected ]]/'1.) CLM Reference'!$B$4</f>
        <v>5.9600831762377637E-3</v>
      </c>
      <c r="F143" s="76">
        <f>Table32[[#This Row],[Residential Incentive Disbursements]]+Table32[[#This Row],[C&amp;I Incentive Disbursements]]</f>
        <v>0</v>
      </c>
      <c r="G143" s="96">
        <f>Table3[[#This Row],[Incentive Disbursements]]/'1.) CLM Reference'!$B$5</f>
        <v>4.2881621128881726E-3</v>
      </c>
      <c r="H143" s="76">
        <v>0</v>
      </c>
      <c r="I143" s="97">
        <f>Table3[[#This Row],[CLM $ Collected ]]/'1.) CLM Reference'!$B$4</f>
        <v>5.9600831762377637E-3</v>
      </c>
      <c r="J143" s="76">
        <v>0</v>
      </c>
      <c r="K143" s="97">
        <f>Table3[[#This Row],[Incentive Disbursements]]/'1.) CLM Reference'!$B$5</f>
        <v>4.2881621128881726E-3</v>
      </c>
      <c r="L143" s="76">
        <v>5821.2</v>
      </c>
      <c r="M143" s="112">
        <f>Table32[[#This Row],[CLM $ Collected ]]/'1.) CLM Reference'!$B$4</f>
        <v>1.8462626654251583E-4</v>
      </c>
      <c r="N143" s="76">
        <v>0</v>
      </c>
      <c r="O143" s="110">
        <f>Table3[[#This Row],[Incentive Disbursements]]/'1.) CLM Reference'!$B$5</f>
        <v>4.2881621128881726E-3</v>
      </c>
    </row>
    <row r="144" spans="1:15" s="33" customFormat="1" x14ac:dyDescent="0.3">
      <c r="A144" s="93" t="s">
        <v>208</v>
      </c>
      <c r="B144" s="94" t="s">
        <v>205</v>
      </c>
      <c r="C144" s="79" t="s">
        <v>60</v>
      </c>
      <c r="D144" s="76">
        <f>Table32[[#This Row],[Residential CLM $ Collected]]+Table32[[#This Row],[C&amp;I CLM $ Collected]]</f>
        <v>7554.24</v>
      </c>
      <c r="E144" s="95">
        <f>Table3[[#This Row],[CLM $ Collected ]]/'1.) CLM Reference'!$B$4</f>
        <v>5.423829505636088E-5</v>
      </c>
      <c r="F144" s="76">
        <f>Table32[[#This Row],[Residential Incentive Disbursements]]+Table32[[#This Row],[C&amp;I Incentive Disbursements]]</f>
        <v>0</v>
      </c>
      <c r="G144" s="96">
        <f>Table3[[#This Row],[Incentive Disbursements]]/'1.) CLM Reference'!$B$5</f>
        <v>0</v>
      </c>
      <c r="H144" s="76">
        <v>0</v>
      </c>
      <c r="I144" s="97">
        <f>Table3[[#This Row],[CLM $ Collected ]]/'1.) CLM Reference'!$B$4</f>
        <v>5.423829505636088E-5</v>
      </c>
      <c r="J144" s="76">
        <v>0</v>
      </c>
      <c r="K144" s="97">
        <f>Table3[[#This Row],[Incentive Disbursements]]/'1.) CLM Reference'!$B$5</f>
        <v>0</v>
      </c>
      <c r="L144" s="76">
        <v>7554.24</v>
      </c>
      <c r="M144" s="112">
        <f>Table32[[#This Row],[CLM $ Collected ]]/'1.) CLM Reference'!$B$4</f>
        <v>2.3959168689722648E-4</v>
      </c>
      <c r="N144" s="76">
        <v>0</v>
      </c>
      <c r="O144" s="110">
        <f>Table3[[#This Row],[Incentive Disbursements]]/'1.) CLM Reference'!$B$5</f>
        <v>0</v>
      </c>
    </row>
    <row r="145" spans="1:15" s="33" customFormat="1" x14ac:dyDescent="0.3">
      <c r="A145" s="93" t="s">
        <v>209</v>
      </c>
      <c r="B145" s="94" t="s">
        <v>210</v>
      </c>
      <c r="C145" s="79" t="s">
        <v>60</v>
      </c>
      <c r="D145" s="76">
        <f>Table32[[#This Row],[Residential CLM $ Collected]]+Table32[[#This Row],[C&amp;I CLM $ Collected]]</f>
        <v>8255.76</v>
      </c>
      <c r="E145" s="95">
        <f>Table3[[#This Row],[CLM $ Collected ]]/'1.) CLM Reference'!$B$4</f>
        <v>3.9283780599192325E-3</v>
      </c>
      <c r="F145" s="76">
        <f>Table32[[#This Row],[Residential Incentive Disbursements]]+Table32[[#This Row],[C&amp;I Incentive Disbursements]]</f>
        <v>27812.23</v>
      </c>
      <c r="G145" s="96">
        <f>Table3[[#This Row],[Incentive Disbursements]]/'1.) CLM Reference'!$B$5</f>
        <v>8.5472352491038038E-3</v>
      </c>
      <c r="H145" s="76">
        <v>0</v>
      </c>
      <c r="I145" s="97">
        <f>Table3[[#This Row],[CLM $ Collected ]]/'1.) CLM Reference'!$B$4</f>
        <v>3.9283780599192325E-3</v>
      </c>
      <c r="J145" s="76">
        <v>0</v>
      </c>
      <c r="K145" s="97">
        <f>Table3[[#This Row],[Incentive Disbursements]]/'1.) CLM Reference'!$B$5</f>
        <v>8.5472352491038038E-3</v>
      </c>
      <c r="L145" s="76">
        <v>8255.76</v>
      </c>
      <c r="M145" s="112">
        <f>Table32[[#This Row],[CLM $ Collected ]]/'1.) CLM Reference'!$B$4</f>
        <v>2.6184122625421574E-4</v>
      </c>
      <c r="N145" s="76">
        <v>27812.23</v>
      </c>
      <c r="O145" s="110">
        <f>Table3[[#This Row],[Incentive Disbursements]]/'1.) CLM Reference'!$B$5</f>
        <v>8.5472352491038038E-3</v>
      </c>
    </row>
    <row r="146" spans="1:15" s="33" customFormat="1" x14ac:dyDescent="0.3">
      <c r="A146" s="93" t="s">
        <v>211</v>
      </c>
      <c r="B146" s="94" t="s">
        <v>210</v>
      </c>
      <c r="C146" s="79" t="s">
        <v>60</v>
      </c>
      <c r="D146" s="76">
        <f>Table32[[#This Row],[Residential CLM $ Collected]]+Table32[[#This Row],[C&amp;I CLM $ Collected]]</f>
        <v>57241.68</v>
      </c>
      <c r="E146" s="95">
        <f>Table3[[#This Row],[CLM $ Collected ]]/'1.) CLM Reference'!$B$4</f>
        <v>1.8906399539818627E-5</v>
      </c>
      <c r="F146" s="76">
        <f>Table32[[#This Row],[Residential Incentive Disbursements]]+Table32[[#This Row],[C&amp;I Incentive Disbursements]]</f>
        <v>1897</v>
      </c>
      <c r="G146" s="96">
        <f>Table3[[#This Row],[Incentive Disbursements]]/'1.) CLM Reference'!$B$5</f>
        <v>0</v>
      </c>
      <c r="H146" s="76">
        <v>0</v>
      </c>
      <c r="I146" s="97">
        <f>Table3[[#This Row],[CLM $ Collected ]]/'1.) CLM Reference'!$B$4</f>
        <v>1.8906399539818627E-5</v>
      </c>
      <c r="J146" s="76">
        <v>0</v>
      </c>
      <c r="K146" s="97">
        <f>Table3[[#This Row],[Incentive Disbursements]]/'1.) CLM Reference'!$B$5</f>
        <v>0</v>
      </c>
      <c r="L146" s="76">
        <v>57241.68</v>
      </c>
      <c r="M146" s="112">
        <f>Table32[[#This Row],[CLM $ Collected ]]/'1.) CLM Reference'!$B$4</f>
        <v>1.815487815058991E-3</v>
      </c>
      <c r="N146" s="76">
        <v>1897</v>
      </c>
      <c r="O146" s="110">
        <f>Table3[[#This Row],[Incentive Disbursements]]/'1.) CLM Reference'!$B$5</f>
        <v>0</v>
      </c>
    </row>
    <row r="147" spans="1:15" s="33" customFormat="1" x14ac:dyDescent="0.3">
      <c r="A147" s="93" t="s">
        <v>212</v>
      </c>
      <c r="B147" s="94" t="s">
        <v>213</v>
      </c>
      <c r="C147" s="79" t="s">
        <v>60</v>
      </c>
      <c r="D147" s="76">
        <f>Table32[[#This Row],[Residential CLM $ Collected]]+Table32[[#This Row],[C&amp;I CLM $ Collected]]</f>
        <v>44153.64</v>
      </c>
      <c r="E147" s="95">
        <f>Table3[[#This Row],[CLM $ Collected ]]/'1.) CLM Reference'!$B$4</f>
        <v>5.2122638271959306E-3</v>
      </c>
      <c r="F147" s="76">
        <f>Table32[[#This Row],[Residential Incentive Disbursements]]+Table32[[#This Row],[C&amp;I Incentive Disbursements]]</f>
        <v>6735</v>
      </c>
      <c r="G147" s="96">
        <f>Table3[[#This Row],[Incentive Disbursements]]/'1.) CLM Reference'!$B$5</f>
        <v>5.6921775225059357E-3</v>
      </c>
      <c r="H147" s="76">
        <v>0</v>
      </c>
      <c r="I147" s="97">
        <f>Table3[[#This Row],[CLM $ Collected ]]/'1.) CLM Reference'!$B$4</f>
        <v>5.2122638271959306E-3</v>
      </c>
      <c r="J147" s="76">
        <v>0</v>
      </c>
      <c r="K147" s="97">
        <f>Table3[[#This Row],[Incentive Disbursements]]/'1.) CLM Reference'!$B$5</f>
        <v>5.6921775225059357E-3</v>
      </c>
      <c r="L147" s="76">
        <v>44153.64</v>
      </c>
      <c r="M147" s="112">
        <f>Table32[[#This Row],[CLM $ Collected ]]/'1.) CLM Reference'!$B$4</f>
        <v>1.4003850937027225E-3</v>
      </c>
      <c r="N147" s="76">
        <v>6735</v>
      </c>
      <c r="O147" s="110">
        <f>Table3[[#This Row],[Incentive Disbursements]]/'1.) CLM Reference'!$B$5</f>
        <v>5.6921775225059357E-3</v>
      </c>
    </row>
    <row r="148" spans="1:15" s="33" customFormat="1" x14ac:dyDescent="0.3">
      <c r="A148" s="93" t="s">
        <v>214</v>
      </c>
      <c r="B148" s="94" t="s">
        <v>213</v>
      </c>
      <c r="C148" s="79" t="s">
        <v>60</v>
      </c>
      <c r="D148" s="76">
        <f>Table32[[#This Row],[Residential CLM $ Collected]]+Table32[[#This Row],[C&amp;I CLM $ Collected]]</f>
        <v>3620.04</v>
      </c>
      <c r="E148" s="95">
        <f>Table3[[#This Row],[CLM $ Collected ]]/'1.) CLM Reference'!$B$4</f>
        <v>4.0472391639107678E-6</v>
      </c>
      <c r="F148" s="76">
        <f>Table32[[#This Row],[Residential Incentive Disbursements]]+Table32[[#This Row],[C&amp;I Incentive Disbursements]]</f>
        <v>600</v>
      </c>
      <c r="G148" s="96">
        <f>Table3[[#This Row],[Incentive Disbursements]]/'1.) CLM Reference'!$B$5</f>
        <v>0</v>
      </c>
      <c r="H148" s="76">
        <v>0</v>
      </c>
      <c r="I148" s="97">
        <f>Table3[[#This Row],[CLM $ Collected ]]/'1.) CLM Reference'!$B$4</f>
        <v>4.0472391639107678E-6</v>
      </c>
      <c r="J148" s="76">
        <v>0</v>
      </c>
      <c r="K148" s="97">
        <f>Table3[[#This Row],[Incentive Disbursements]]/'1.) CLM Reference'!$B$5</f>
        <v>0</v>
      </c>
      <c r="L148" s="76">
        <v>3620.04</v>
      </c>
      <c r="M148" s="112">
        <f>Table32[[#This Row],[CLM $ Collected ]]/'1.) CLM Reference'!$B$4</f>
        <v>1.1481386482762472E-4</v>
      </c>
      <c r="N148" s="76">
        <v>600</v>
      </c>
      <c r="O148" s="110">
        <f>Table3[[#This Row],[Incentive Disbursements]]/'1.) CLM Reference'!$B$5</f>
        <v>0</v>
      </c>
    </row>
    <row r="149" spans="1:15" s="33" customFormat="1" x14ac:dyDescent="0.3">
      <c r="A149" s="93" t="s">
        <v>215</v>
      </c>
      <c r="B149" s="94" t="s">
        <v>213</v>
      </c>
      <c r="C149" s="79" t="s">
        <v>60</v>
      </c>
      <c r="D149" s="76">
        <f>Table32[[#This Row],[Residential CLM $ Collected]]+Table32[[#This Row],[C&amp;I CLM $ Collected]]</f>
        <v>33518.76</v>
      </c>
      <c r="E149" s="95">
        <f>Table3[[#This Row],[CLM $ Collected ]]/'1.) CLM Reference'!$B$4</f>
        <v>2.1642491541826764E-6</v>
      </c>
      <c r="F149" s="76">
        <f>Table32[[#This Row],[Residential Incentive Disbursements]]+Table32[[#This Row],[C&amp;I Incentive Disbursements]]</f>
        <v>102446.5</v>
      </c>
      <c r="G149" s="96">
        <f>Table3[[#This Row],[Incentive Disbursements]]/'1.) CLM Reference'!$B$5</f>
        <v>0</v>
      </c>
      <c r="H149" s="76">
        <v>0</v>
      </c>
      <c r="I149" s="97">
        <f>Table3[[#This Row],[CLM $ Collected ]]/'1.) CLM Reference'!$B$4</f>
        <v>2.1642491541826764E-6</v>
      </c>
      <c r="J149" s="76">
        <v>0</v>
      </c>
      <c r="K149" s="97">
        <f>Table3[[#This Row],[Incentive Disbursements]]/'1.) CLM Reference'!$B$5</f>
        <v>0</v>
      </c>
      <c r="L149" s="76">
        <v>33518.76</v>
      </c>
      <c r="M149" s="112">
        <f>Table32[[#This Row],[CLM $ Collected ]]/'1.) CLM Reference'!$B$4</f>
        <v>1.06308725313245E-3</v>
      </c>
      <c r="N149" s="76">
        <v>102446.5</v>
      </c>
      <c r="O149" s="110">
        <f>Table3[[#This Row],[Incentive Disbursements]]/'1.) CLM Reference'!$B$5</f>
        <v>0</v>
      </c>
    </row>
    <row r="150" spans="1:15" s="33" customFormat="1" x14ac:dyDescent="0.3">
      <c r="A150" s="93" t="s">
        <v>216</v>
      </c>
      <c r="B150" s="94" t="s">
        <v>213</v>
      </c>
      <c r="C150" s="79" t="s">
        <v>60</v>
      </c>
      <c r="D150" s="76">
        <f>Table32[[#This Row],[Residential CLM $ Collected]]+Table32[[#This Row],[C&amp;I CLM $ Collected]]</f>
        <v>118808.46</v>
      </c>
      <c r="E150" s="95">
        <f>Table3[[#This Row],[CLM $ Collected ]]/'1.) CLM Reference'!$B$4</f>
        <v>5.6247615712663812E-3</v>
      </c>
      <c r="F150" s="76">
        <f>Table32[[#This Row],[Residential Incentive Disbursements]]+Table32[[#This Row],[C&amp;I Incentive Disbursements]]</f>
        <v>2805</v>
      </c>
      <c r="G150" s="96">
        <f>Table3[[#This Row],[Incentive Disbursements]]/'1.) CLM Reference'!$B$5</f>
        <v>3.0762395289663127E-3</v>
      </c>
      <c r="H150" s="76">
        <v>0</v>
      </c>
      <c r="I150" s="97">
        <f>Table3[[#This Row],[CLM $ Collected ]]/'1.) CLM Reference'!$B$4</f>
        <v>5.6247615712663812E-3</v>
      </c>
      <c r="J150" s="76">
        <v>0</v>
      </c>
      <c r="K150" s="97">
        <f>Table3[[#This Row],[Incentive Disbursements]]/'1.) CLM Reference'!$B$5</f>
        <v>3.0762395289663127E-3</v>
      </c>
      <c r="L150" s="76">
        <v>118808.46</v>
      </c>
      <c r="M150" s="112">
        <f>Table32[[#This Row],[CLM $ Collected ]]/'1.) CLM Reference'!$B$4</f>
        <v>3.768151309603833E-3</v>
      </c>
      <c r="N150" s="76">
        <v>2805</v>
      </c>
      <c r="O150" s="110">
        <f>Table3[[#This Row],[Incentive Disbursements]]/'1.) CLM Reference'!$B$5</f>
        <v>3.0762395289663127E-3</v>
      </c>
    </row>
    <row r="151" spans="1:15" s="33" customFormat="1" x14ac:dyDescent="0.3">
      <c r="A151" s="124" t="s">
        <v>217</v>
      </c>
      <c r="B151" s="99" t="s">
        <v>213</v>
      </c>
      <c r="C151" s="100" t="s">
        <v>76</v>
      </c>
      <c r="D151" s="76">
        <f>Table32[[#This Row],[Residential CLM $ Collected]]+Table32[[#This Row],[C&amp;I CLM $ Collected]]</f>
        <v>16542.96</v>
      </c>
      <c r="E151" s="95">
        <f>Table3[[#This Row],[CLM $ Collected ]]/'1.) CLM Reference'!$B$4</f>
        <v>1.4386462327988246E-7</v>
      </c>
      <c r="F151" s="125">
        <f>Table32[[#This Row],[Residential Incentive Disbursements]]+Table32[[#This Row],[C&amp;I Incentive Disbursements]]</f>
        <v>40</v>
      </c>
      <c r="G151" s="96">
        <f>Table3[[#This Row],[Incentive Disbursements]]/'1.) CLM Reference'!$B$5</f>
        <v>0</v>
      </c>
      <c r="H151" s="126">
        <v>0</v>
      </c>
      <c r="I151" s="101">
        <f>Table32[[#This Row],[Residential CLM $ Collected]]/'1.) CLM Reference'!$B$4</f>
        <v>0</v>
      </c>
      <c r="J151" s="102">
        <v>0</v>
      </c>
      <c r="K151" s="101">
        <f>Table32[[#This Row],[Residential Incentive Disbursements]]/'1.) CLM Reference'!$B$5</f>
        <v>0</v>
      </c>
      <c r="L151" s="102">
        <v>16542.96</v>
      </c>
      <c r="M151" s="127">
        <f>Table32[[#This Row],[C&amp;I CLM $ Collected]]/'1.) CLM Reference'!$B$4</f>
        <v>5.2467960942111211E-4</v>
      </c>
      <c r="N151" s="102">
        <v>40</v>
      </c>
      <c r="O151" s="128">
        <f>Table32[[#This Row],[C&amp;I Incentive Disbursements]]/'1.) CLM Reference'!$B$5</f>
        <v>1.5158601166009298E-6</v>
      </c>
    </row>
    <row r="152" spans="1:15" s="33" customFormat="1" x14ac:dyDescent="0.3">
      <c r="A152" s="124" t="s">
        <v>218</v>
      </c>
      <c r="B152" s="99" t="s">
        <v>213</v>
      </c>
      <c r="C152" s="100" t="s">
        <v>60</v>
      </c>
      <c r="D152" s="76">
        <f>Table32[[#This Row],[Residential CLM $ Collected]]+Table32[[#This Row],[C&amp;I CLM $ Collected]]</f>
        <v>18090.240000000002</v>
      </c>
      <c r="E152" s="95">
        <f>Table3[[#This Row],[CLM $ Collected ]]/'1.) CLM Reference'!$B$4</f>
        <v>2.8508362180895688E-3</v>
      </c>
      <c r="F152" s="125">
        <f>Table32[[#This Row],[Residential Incentive Disbursements]]+Table32[[#This Row],[C&amp;I Incentive Disbursements]]</f>
        <v>1135</v>
      </c>
      <c r="G152" s="96">
        <f>Table3[[#This Row],[Incentive Disbursements]]/'1.) CLM Reference'!$B$5</f>
        <v>3.7999607930504151E-3</v>
      </c>
      <c r="H152" s="126">
        <v>0</v>
      </c>
      <c r="I152" s="101">
        <f>Table32[[#This Row],[Residential CLM $ Collected]]/'1.) CLM Reference'!$B$4</f>
        <v>0</v>
      </c>
      <c r="J152" s="102">
        <v>0</v>
      </c>
      <c r="K152" s="101">
        <f>Table32[[#This Row],[Residential Incentive Disbursements]]/'1.) CLM Reference'!$B$5</f>
        <v>0</v>
      </c>
      <c r="L152" s="102">
        <v>18090.240000000002</v>
      </c>
      <c r="M152" s="127">
        <f>Table32[[#This Row],[C&amp;I CLM $ Collected]]/'1.) CLM Reference'!$B$4</f>
        <v>5.737534309176943E-4</v>
      </c>
      <c r="N152" s="102">
        <v>1135</v>
      </c>
      <c r="O152" s="128">
        <f>Table32[[#This Row],[C&amp;I Incentive Disbursements]]/'1.) CLM Reference'!$B$5</f>
        <v>4.3012530808551384E-5</v>
      </c>
    </row>
    <row r="153" spans="1:15" s="33" customFormat="1" x14ac:dyDescent="0.3">
      <c r="A153" s="124" t="s">
        <v>219</v>
      </c>
      <c r="B153" s="99" t="s">
        <v>213</v>
      </c>
      <c r="C153" s="100" t="s">
        <v>60</v>
      </c>
      <c r="D153" s="76">
        <f>Table32[[#This Row],[Residential CLM $ Collected]]+Table32[[#This Row],[C&amp;I CLM $ Collected]]</f>
        <v>24529.32</v>
      </c>
      <c r="E153" s="95">
        <f>Table3[[#This Row],[CLM $ Collected ]]/'1.) CLM Reference'!$B$4</f>
        <v>2.4662126253738369E-5</v>
      </c>
      <c r="F153" s="125">
        <f>Table32[[#This Row],[Residential Incentive Disbursements]]+Table32[[#This Row],[C&amp;I Incentive Disbursements]]</f>
        <v>1100</v>
      </c>
      <c r="G153" s="96">
        <f>Table3[[#This Row],[Incentive Disbursements]]/'1.) CLM Reference'!$B$5</f>
        <v>2.8422377186267435E-5</v>
      </c>
      <c r="H153" s="126">
        <v>0</v>
      </c>
      <c r="I153" s="101">
        <f>Table32[[#This Row],[Residential CLM $ Collected]]/'1.) CLM Reference'!$B$4</f>
        <v>0</v>
      </c>
      <c r="J153" s="102">
        <v>0</v>
      </c>
      <c r="K153" s="101">
        <f>Table32[[#This Row],[Residential Incentive Disbursements]]/'1.) CLM Reference'!$B$5</f>
        <v>0</v>
      </c>
      <c r="L153" s="102">
        <v>24529.32</v>
      </c>
      <c r="M153" s="127">
        <f>Table32[[#This Row],[C&amp;I CLM $ Collected]]/'1.) CLM Reference'!$B$4</f>
        <v>7.7797649495407555E-4</v>
      </c>
      <c r="N153" s="102">
        <v>1100</v>
      </c>
      <c r="O153" s="128">
        <f>Table32[[#This Row],[C&amp;I Incentive Disbursements]]/'1.) CLM Reference'!$B$5</f>
        <v>4.1686153206525571E-5</v>
      </c>
    </row>
    <row r="154" spans="1:15" s="33" customFormat="1" x14ac:dyDescent="0.3">
      <c r="A154" s="124" t="s">
        <v>220</v>
      </c>
      <c r="B154" s="99" t="s">
        <v>213</v>
      </c>
      <c r="C154" s="100" t="s">
        <v>60</v>
      </c>
      <c r="D154" s="76">
        <f>Table32[[#This Row],[Residential CLM $ Collected]]+Table32[[#This Row],[C&amp;I CLM $ Collected]]</f>
        <v>115567.2</v>
      </c>
      <c r="E154" s="95">
        <f>Table3[[#This Row],[CLM $ Collected ]]/'1.) CLM Reference'!$B$4</f>
        <v>4.5694013327216027E-3</v>
      </c>
      <c r="F154" s="125">
        <f>Table32[[#This Row],[Residential Incentive Disbursements]]+Table32[[#This Row],[C&amp;I Incentive Disbursements]]</f>
        <v>91522</v>
      </c>
      <c r="G154" s="96">
        <f>Table3[[#This Row],[Incentive Disbursements]]/'1.) CLM Reference'!$B$5</f>
        <v>4.96774873071241E-3</v>
      </c>
      <c r="H154" s="126">
        <v>0</v>
      </c>
      <c r="I154" s="101">
        <f>Table32[[#This Row],[Residential CLM $ Collected]]/'1.) CLM Reference'!$B$4</f>
        <v>0</v>
      </c>
      <c r="J154" s="102">
        <v>0</v>
      </c>
      <c r="K154" s="101">
        <f>Table32[[#This Row],[Residential Incentive Disbursements]]/'1.) CLM Reference'!$B$5</f>
        <v>0</v>
      </c>
      <c r="L154" s="102">
        <v>115567.2</v>
      </c>
      <c r="M154" s="127">
        <f>Table32[[#This Row],[C&amp;I CLM $ Collected]]/'1.) CLM Reference'!$B$4</f>
        <v>3.6653509020085611E-3</v>
      </c>
      <c r="N154" s="102">
        <v>91522</v>
      </c>
      <c r="O154" s="128">
        <f>Table32[[#This Row],[C&amp;I Incentive Disbursements]]/'1.) CLM Reference'!$B$5</f>
        <v>3.4683637397887575E-3</v>
      </c>
    </row>
    <row r="155" spans="1:15" s="33" customFormat="1" x14ac:dyDescent="0.3">
      <c r="A155" s="124" t="s">
        <v>221</v>
      </c>
      <c r="B155" s="99" t="s">
        <v>213</v>
      </c>
      <c r="C155" s="100" t="s">
        <v>60</v>
      </c>
      <c r="D155" s="76">
        <f>Table32[[#This Row],[Residential CLM $ Collected]]+Table32[[#This Row],[C&amp;I CLM $ Collected]]</f>
        <v>6547.2</v>
      </c>
      <c r="E155" s="95">
        <f>Table3[[#This Row],[CLM $ Collected ]]/'1.) CLM Reference'!$B$4</f>
        <v>3.9771278054191936E-3</v>
      </c>
      <c r="F155" s="125">
        <f>Table32[[#This Row],[Residential Incentive Disbursements]]+Table32[[#This Row],[C&amp;I Incentive Disbursements]]</f>
        <v>0</v>
      </c>
      <c r="G155" s="96">
        <f>Table3[[#This Row],[Incentive Disbursements]]/'1.) CLM Reference'!$B$5</f>
        <v>3.4111127349049737E-3</v>
      </c>
      <c r="H155" s="126">
        <v>0</v>
      </c>
      <c r="I155" s="101">
        <f>Table32[[#This Row],[Residential CLM $ Collected]]/'1.) CLM Reference'!$B$4</f>
        <v>0</v>
      </c>
      <c r="J155" s="102">
        <v>0</v>
      </c>
      <c r="K155" s="101">
        <f>Table32[[#This Row],[Residential Incentive Disbursements]]/'1.) CLM Reference'!$B$5</f>
        <v>0</v>
      </c>
      <c r="L155" s="102">
        <v>6547.2</v>
      </c>
      <c r="M155" s="127">
        <f>Table32[[#This Row],[C&amp;I CLM $ Collected]]/'1.) CLM Reference'!$B$4</f>
        <v>2.0765221815212666E-4</v>
      </c>
      <c r="N155" s="102">
        <v>0</v>
      </c>
      <c r="O155" s="128">
        <f>Table32[[#This Row],[C&amp;I Incentive Disbursements]]/'1.) CLM Reference'!$B$5</f>
        <v>0</v>
      </c>
    </row>
    <row r="156" spans="1:15" s="33" customFormat="1" x14ac:dyDescent="0.3">
      <c r="A156" s="124" t="s">
        <v>222</v>
      </c>
      <c r="B156" s="99" t="s">
        <v>213</v>
      </c>
      <c r="C156" s="100" t="s">
        <v>60</v>
      </c>
      <c r="D156" s="76">
        <f>Table32[[#This Row],[Residential CLM $ Collected]]+Table32[[#This Row],[C&amp;I CLM $ Collected]]</f>
        <v>101832.24</v>
      </c>
      <c r="E156" s="95">
        <f>Table3[[#This Row],[CLM $ Collected ]]/'1.) CLM Reference'!$B$4</f>
        <v>2.1487483119156311E-3</v>
      </c>
      <c r="F156" s="125">
        <f>Table32[[#This Row],[Residential Incentive Disbursements]]+Table32[[#This Row],[C&amp;I Incentive Disbursements]]</f>
        <v>598191</v>
      </c>
      <c r="G156" s="96">
        <f>Table3[[#This Row],[Incentive Disbursements]]/'1.) CLM Reference'!$B$5</f>
        <v>3.0407968246150365E-3</v>
      </c>
      <c r="H156" s="126">
        <v>0</v>
      </c>
      <c r="I156" s="101">
        <f>Table32[[#This Row],[Residential CLM $ Collected]]/'1.) CLM Reference'!$B$4</f>
        <v>0</v>
      </c>
      <c r="J156" s="102">
        <v>0</v>
      </c>
      <c r="K156" s="101">
        <f>Table32[[#This Row],[Residential Incentive Disbursements]]/'1.) CLM Reference'!$B$5</f>
        <v>0</v>
      </c>
      <c r="L156" s="102">
        <v>101832.24</v>
      </c>
      <c r="M156" s="127">
        <f>Table32[[#This Row],[C&amp;I CLM $ Collected]]/'1.) CLM Reference'!$B$4</f>
        <v>3.2297303450940433E-3</v>
      </c>
      <c r="N156" s="102">
        <v>598191</v>
      </c>
      <c r="O156" s="128">
        <f>Table32[[#This Row],[C&amp;I Incentive Disbursements]]/'1.) CLM Reference'!$B$5</f>
        <v>2.2669346975240669E-2</v>
      </c>
    </row>
    <row r="157" spans="1:15" s="33" customFormat="1" x14ac:dyDescent="0.3">
      <c r="A157" s="124" t="s">
        <v>223</v>
      </c>
      <c r="B157" s="99" t="s">
        <v>213</v>
      </c>
      <c r="C157" s="100" t="s">
        <v>60</v>
      </c>
      <c r="D157" s="76">
        <f>Table32[[#This Row],[Residential CLM $ Collected]]+Table32[[#This Row],[C&amp;I CLM $ Collected]]</f>
        <v>37345.800000000003</v>
      </c>
      <c r="E157" s="95">
        <f>Table3[[#This Row],[CLM $ Collected ]]/'1.) CLM Reference'!$B$4</f>
        <v>9.4541512555130173E-6</v>
      </c>
      <c r="F157" s="125">
        <f>Table32[[#This Row],[Residential Incentive Disbursements]]+Table32[[#This Row],[C&amp;I Incentive Disbursements]]</f>
        <v>7375</v>
      </c>
      <c r="G157" s="96">
        <f>Table3[[#This Row],[Incentive Disbursements]]/'1.) CLM Reference'!$B$5</f>
        <v>7.0843722549344457E-6</v>
      </c>
      <c r="H157" s="126">
        <v>0</v>
      </c>
      <c r="I157" s="101">
        <f>Table32[[#This Row],[Residential CLM $ Collected]]/'1.) CLM Reference'!$B$4</f>
        <v>0</v>
      </c>
      <c r="J157" s="102">
        <v>0</v>
      </c>
      <c r="K157" s="101">
        <f>Table32[[#This Row],[Residential Incentive Disbursements]]/'1.) CLM Reference'!$B$5</f>
        <v>0</v>
      </c>
      <c r="L157" s="102">
        <v>37345.800000000003</v>
      </c>
      <c r="M157" s="127">
        <f>Table32[[#This Row],[C&amp;I CLM $ Collected]]/'1.) CLM Reference'!$B$4</f>
        <v>1.1844663686256249E-3</v>
      </c>
      <c r="N157" s="102">
        <v>7375</v>
      </c>
      <c r="O157" s="128">
        <f>Table32[[#This Row],[C&amp;I Incentive Disbursements]]/'1.) CLM Reference'!$B$5</f>
        <v>2.7948670899829645E-4</v>
      </c>
    </row>
    <row r="158" spans="1:15" s="33" customFormat="1" x14ac:dyDescent="0.3">
      <c r="A158" s="124" t="s">
        <v>224</v>
      </c>
      <c r="B158" s="99" t="s">
        <v>213</v>
      </c>
      <c r="C158" s="100" t="s">
        <v>60</v>
      </c>
      <c r="D158" s="76">
        <f>Table32[[#This Row],[Residential CLM $ Collected]]+Table32[[#This Row],[C&amp;I CLM $ Collected]]</f>
        <v>109615.56</v>
      </c>
      <c r="E158" s="95">
        <f>Table3[[#This Row],[CLM $ Collected ]]/'1.) CLM Reference'!$B$4</f>
        <v>6.6076869234753426E-6</v>
      </c>
      <c r="F158" s="125">
        <f>Table32[[#This Row],[Residential Incentive Disbursements]]+Table32[[#This Row],[C&amp;I Incentive Disbursements]]</f>
        <v>491079</v>
      </c>
      <c r="G158" s="96">
        <f>Table3[[#This Row],[Incentive Disbursements]]/'1.) CLM Reference'!$B$5</f>
        <v>0</v>
      </c>
      <c r="H158" s="126">
        <v>0</v>
      </c>
      <c r="I158" s="101">
        <f>Table32[[#This Row],[Residential CLM $ Collected]]/'1.) CLM Reference'!$B$4</f>
        <v>0</v>
      </c>
      <c r="J158" s="102">
        <v>0</v>
      </c>
      <c r="K158" s="101">
        <f>Table32[[#This Row],[Residential Incentive Disbursements]]/'1.) CLM Reference'!$B$5</f>
        <v>0</v>
      </c>
      <c r="L158" s="102">
        <v>109615.56</v>
      </c>
      <c r="M158" s="127">
        <f>Table32[[#This Row],[C&amp;I CLM $ Collected]]/'1.) CLM Reference'!$B$4</f>
        <v>3.4765875760611451E-3</v>
      </c>
      <c r="N158" s="102">
        <v>491079</v>
      </c>
      <c r="O158" s="128">
        <f>Table32[[#This Row],[C&amp;I Incentive Disbursements]]/'1.) CLM Reference'!$B$5</f>
        <v>1.8610176755006699E-2</v>
      </c>
    </row>
    <row r="159" spans="1:15" s="33" customFormat="1" x14ac:dyDescent="0.3">
      <c r="A159" s="93" t="s">
        <v>225</v>
      </c>
      <c r="B159" s="94" t="s">
        <v>197</v>
      </c>
      <c r="C159" s="79" t="s">
        <v>60</v>
      </c>
      <c r="D159" s="76">
        <f>Table32[[#This Row],[Residential CLM $ Collected]]+Table32[[#This Row],[C&amp;I CLM $ Collected]]</f>
        <v>110954.94</v>
      </c>
      <c r="E159" s="95">
        <f>Table3[[#This Row],[CLM $ Collected ]]/'1.) CLM Reference'!$B$4</f>
        <v>1.9506596658634435E-5</v>
      </c>
      <c r="F159" s="76">
        <f>Table32[[#This Row],[Residential Incentive Disbursements]]+Table32[[#This Row],[C&amp;I Incentive Disbursements]]</f>
        <v>26045.77</v>
      </c>
      <c r="G159" s="96">
        <f>Table3[[#This Row],[Incentive Disbursements]]/'1.) CLM Reference'!$B$5</f>
        <v>0</v>
      </c>
      <c r="H159" s="76">
        <v>0</v>
      </c>
      <c r="I159" s="97">
        <f>Table3[[#This Row],[CLM $ Collected ]]/'1.) CLM Reference'!$B$4</f>
        <v>1.9506596658634435E-5</v>
      </c>
      <c r="J159" s="76">
        <v>0</v>
      </c>
      <c r="K159" s="97">
        <f>Table3[[#This Row],[Incentive Disbursements]]/'1.) CLM Reference'!$B$5</f>
        <v>0</v>
      </c>
      <c r="L159" s="76">
        <v>110954.94</v>
      </c>
      <c r="M159" s="112">
        <f>Table32[[#This Row],[CLM $ Collected ]]/'1.) CLM Reference'!$B$4</f>
        <v>3.5190676023240659E-3</v>
      </c>
      <c r="N159" s="76">
        <v>26045.77</v>
      </c>
      <c r="O159" s="110">
        <f>Table3[[#This Row],[Incentive Disbursements]]/'1.) CLM Reference'!$B$5</f>
        <v>0</v>
      </c>
    </row>
    <row r="160" spans="1:15" s="33" customFormat="1" x14ac:dyDescent="0.3">
      <c r="A160" s="93" t="s">
        <v>226</v>
      </c>
      <c r="B160" s="94" t="s">
        <v>197</v>
      </c>
      <c r="C160" s="79" t="s">
        <v>60</v>
      </c>
      <c r="D160" s="76">
        <f>Table32[[#This Row],[Residential CLM $ Collected]]+Table32[[#This Row],[C&amp;I CLM $ Collected]]</f>
        <v>252403.56</v>
      </c>
      <c r="E160" s="95">
        <f>Table3[[#This Row],[CLM $ Collected ]]/'1.) CLM Reference'!$B$4</f>
        <v>6.1125338153083393E-6</v>
      </c>
      <c r="F160" s="76">
        <f>Table32[[#This Row],[Residential Incentive Disbursements]]+Table32[[#This Row],[C&amp;I Incentive Disbursements]]</f>
        <v>93543</v>
      </c>
      <c r="G160" s="96">
        <f>Table3[[#This Row],[Incentive Disbursements]]/'1.) CLM Reference'!$B$5</f>
        <v>0</v>
      </c>
      <c r="H160" s="76">
        <v>0</v>
      </c>
      <c r="I160" s="97">
        <f>Table3[[#This Row],[CLM $ Collected ]]/'1.) CLM Reference'!$B$4</f>
        <v>6.1125338153083393E-6</v>
      </c>
      <c r="J160" s="76">
        <v>0</v>
      </c>
      <c r="K160" s="97">
        <f>Table3[[#This Row],[Incentive Disbursements]]/'1.) CLM Reference'!$B$5</f>
        <v>0</v>
      </c>
      <c r="L160" s="76">
        <v>252403.56</v>
      </c>
      <c r="M160" s="112">
        <f>Table32[[#This Row],[CLM $ Collected ]]/'1.) CLM Reference'!$B$4</f>
        <v>8.0052784554455938E-3</v>
      </c>
      <c r="N160" s="76">
        <v>93543</v>
      </c>
      <c r="O160" s="110">
        <f>Table3[[#This Row],[Incentive Disbursements]]/'1.) CLM Reference'!$B$5</f>
        <v>0</v>
      </c>
    </row>
    <row r="161" spans="1:15" s="33" customFormat="1" x14ac:dyDescent="0.3">
      <c r="A161" s="124" t="s">
        <v>227</v>
      </c>
      <c r="B161" s="99" t="s">
        <v>197</v>
      </c>
      <c r="C161" s="100" t="s">
        <v>60</v>
      </c>
      <c r="D161" s="76">
        <f>Table32[[#This Row],[Residential CLM $ Collected]]+Table32[[#This Row],[C&amp;I CLM $ Collected]]</f>
        <v>331930.446</v>
      </c>
      <c r="E161" s="95">
        <f>Table3[[#This Row],[CLM $ Collected ]]/'1.) CLM Reference'!$B$4</f>
        <v>3.4991910680627121E-4</v>
      </c>
      <c r="F161" s="125">
        <f>Table32[[#This Row],[Residential Incentive Disbursements]]+Table32[[#This Row],[C&amp;I Incentive Disbursements]]</f>
        <v>6957</v>
      </c>
      <c r="G161" s="96">
        <f>Table3[[#This Row],[Incentive Disbursements]]/'1.) CLM Reference'!$B$5</f>
        <v>0</v>
      </c>
      <c r="H161" s="126">
        <v>0</v>
      </c>
      <c r="I161" s="101">
        <f>Table32[[#This Row],[Residential CLM $ Collected]]/'1.) CLM Reference'!$B$4</f>
        <v>0</v>
      </c>
      <c r="J161" s="102">
        <v>0</v>
      </c>
      <c r="K161" s="101">
        <f>Table32[[#This Row],[Residential Incentive Disbursements]]/'1.) CLM Reference'!$B$5</f>
        <v>0</v>
      </c>
      <c r="L161" s="102">
        <v>331930.446</v>
      </c>
      <c r="M161" s="127">
        <f>Table32[[#This Row],[C&amp;I CLM $ Collected]]/'1.) CLM Reference'!$B$4</f>
        <v>1.0527568026656386E-2</v>
      </c>
      <c r="N161" s="102">
        <v>6957</v>
      </c>
      <c r="O161" s="128">
        <f>Table32[[#This Row],[C&amp;I Incentive Disbursements]]/'1.) CLM Reference'!$B$5</f>
        <v>2.6364597077981674E-4</v>
      </c>
    </row>
    <row r="162" spans="1:15" s="33" customFormat="1" x14ac:dyDescent="0.3">
      <c r="A162" s="124" t="s">
        <v>228</v>
      </c>
      <c r="B162" s="99" t="s">
        <v>197</v>
      </c>
      <c r="C162" s="100" t="s">
        <v>60</v>
      </c>
      <c r="D162" s="76">
        <f>Table32[[#This Row],[Residential CLM $ Collected]]+Table32[[#This Row],[C&amp;I CLM $ Collected]]</f>
        <v>177589.92</v>
      </c>
      <c r="E162" s="95">
        <f>Table3[[#This Row],[CLM $ Collected ]]/'1.) CLM Reference'!$B$4</f>
        <v>7.1316468291858139E-3</v>
      </c>
      <c r="F162" s="125">
        <f>Table32[[#This Row],[Residential Incentive Disbursements]]+Table32[[#This Row],[C&amp;I Incentive Disbursements]]</f>
        <v>5166</v>
      </c>
      <c r="G162" s="96">
        <f>Table3[[#This Row],[Incentive Disbursements]]/'1.) CLM Reference'!$B$5</f>
        <v>4.214242710162245E-3</v>
      </c>
      <c r="H162" s="126">
        <v>0</v>
      </c>
      <c r="I162" s="101">
        <f>Table32[[#This Row],[Residential CLM $ Collected]]/'1.) CLM Reference'!$B$4</f>
        <v>0</v>
      </c>
      <c r="J162" s="102">
        <v>0</v>
      </c>
      <c r="K162" s="101">
        <f>Table32[[#This Row],[Residential Incentive Disbursements]]/'1.) CLM Reference'!$B$5</f>
        <v>0</v>
      </c>
      <c r="L162" s="102">
        <v>177589.92</v>
      </c>
      <c r="M162" s="127">
        <f>Table32[[#This Row],[C&amp;I CLM $ Collected]]/'1.) CLM Reference'!$B$4</f>
        <v>5.6324750747584803E-3</v>
      </c>
      <c r="N162" s="102">
        <v>5166</v>
      </c>
      <c r="O162" s="128">
        <f>Table32[[#This Row],[C&amp;I Incentive Disbursements]]/'1.) CLM Reference'!$B$5</f>
        <v>1.9577333405901008E-4</v>
      </c>
    </row>
    <row r="163" spans="1:15" s="33" customFormat="1" x14ac:dyDescent="0.3">
      <c r="A163" s="124" t="s">
        <v>229</v>
      </c>
      <c r="B163" s="99" t="s">
        <v>230</v>
      </c>
      <c r="C163" s="100" t="s">
        <v>60</v>
      </c>
      <c r="D163" s="76">
        <f>Table32[[#This Row],[Residential CLM $ Collected]]+Table32[[#This Row],[C&amp;I CLM $ Collected]]</f>
        <v>21234.84</v>
      </c>
      <c r="E163" s="95">
        <f>Table3[[#This Row],[CLM $ Collected ]]/'1.) CLM Reference'!$B$4</f>
        <v>2.0333437648252276E-4</v>
      </c>
      <c r="F163" s="125">
        <f>Table32[[#This Row],[Residential Incentive Disbursements]]+Table32[[#This Row],[C&amp;I Incentive Disbursements]]</f>
        <v>116195</v>
      </c>
      <c r="G163" s="96">
        <f>Table3[[#This Row],[Incentive Disbursements]]/'1.) CLM Reference'!$B$5</f>
        <v>0</v>
      </c>
      <c r="H163" s="126">
        <v>0</v>
      </c>
      <c r="I163" s="101">
        <f>Table32[[#This Row],[Residential CLM $ Collected]]/'1.) CLM Reference'!$B$4</f>
        <v>0</v>
      </c>
      <c r="J163" s="102">
        <v>0</v>
      </c>
      <c r="K163" s="101">
        <f>Table32[[#This Row],[Residential Incentive Disbursements]]/'1.) CLM Reference'!$B$5</f>
        <v>0</v>
      </c>
      <c r="L163" s="102">
        <v>21234.84</v>
      </c>
      <c r="M163" s="127">
        <f>Table32[[#This Row],[C&amp;I CLM $ Collected]]/'1.) CLM Reference'!$B$4</f>
        <v>6.7348815189783499E-4</v>
      </c>
      <c r="N163" s="102">
        <v>116195</v>
      </c>
      <c r="O163" s="128">
        <f>Table32[[#This Row],[C&amp;I Incentive Disbursements]]/'1.) CLM Reference'!$B$5</f>
        <v>4.4033841562111263E-3</v>
      </c>
    </row>
    <row r="164" spans="1:15" s="33" customFormat="1" x14ac:dyDescent="0.3">
      <c r="A164" s="124" t="s">
        <v>231</v>
      </c>
      <c r="B164" s="99" t="s">
        <v>230</v>
      </c>
      <c r="C164" s="100" t="s">
        <v>60</v>
      </c>
      <c r="D164" s="76">
        <f>Table32[[#This Row],[Residential CLM $ Collected]]+Table32[[#This Row],[C&amp;I CLM $ Collected]]</f>
        <v>23072.639999999999</v>
      </c>
      <c r="E164" s="95">
        <f>Table3[[#This Row],[CLM $ Collected ]]/'1.) CLM Reference'!$B$4</f>
        <v>2.1242475576202808E-3</v>
      </c>
      <c r="F164" s="125">
        <f>Table32[[#This Row],[Residential Incentive Disbursements]]+Table32[[#This Row],[C&amp;I Incentive Disbursements]]</f>
        <v>7516</v>
      </c>
      <c r="G164" s="96">
        <f>Table3[[#This Row],[Incentive Disbursements]]/'1.) CLM Reference'!$B$5</f>
        <v>2.539939209698749E-3</v>
      </c>
      <c r="H164" s="126">
        <v>0</v>
      </c>
      <c r="I164" s="101">
        <f>Table32[[#This Row],[Residential CLM $ Collected]]/'1.) CLM Reference'!$B$4</f>
        <v>0</v>
      </c>
      <c r="J164" s="102">
        <v>0</v>
      </c>
      <c r="K164" s="101">
        <f>Table32[[#This Row],[Residential Incentive Disbursements]]/'1.) CLM Reference'!$B$5</f>
        <v>0</v>
      </c>
      <c r="L164" s="102">
        <v>23072.639999999999</v>
      </c>
      <c r="M164" s="127">
        <f>Table32[[#This Row],[C&amp;I CLM $ Collected]]/'1.) CLM Reference'!$B$4</f>
        <v>7.3177615998067623E-4</v>
      </c>
      <c r="N164" s="102">
        <v>7516</v>
      </c>
      <c r="O164" s="128">
        <f>Table32[[#This Row],[C&amp;I Incentive Disbursements]]/'1.) CLM Reference'!$B$5</f>
        <v>2.8483011590931472E-4</v>
      </c>
    </row>
    <row r="165" spans="1:15" s="33" customFormat="1" x14ac:dyDescent="0.3">
      <c r="A165" s="93" t="s">
        <v>231</v>
      </c>
      <c r="B165" s="94" t="s">
        <v>232</v>
      </c>
      <c r="C165" s="79" t="s">
        <v>60</v>
      </c>
      <c r="D165" s="76">
        <f>Table32[[#This Row],[Residential CLM $ Collected]]+Table32[[#This Row],[C&amp;I CLM $ Collected]]</f>
        <v>0</v>
      </c>
      <c r="E165" s="95">
        <f>Table3[[#This Row],[CLM $ Collected ]]/'1.) CLM Reference'!$B$4</f>
        <v>3.169042690318663E-4</v>
      </c>
      <c r="F165" s="76">
        <f>Table32[[#This Row],[Residential Incentive Disbursements]]+Table32[[#This Row],[C&amp;I Incentive Disbursements]]</f>
        <v>325</v>
      </c>
      <c r="G165" s="96">
        <f>Table3[[#This Row],[Incentive Disbursements]]/'1.) CLM Reference'!$B$5</f>
        <v>0</v>
      </c>
      <c r="H165" s="76">
        <v>0</v>
      </c>
      <c r="I165" s="97">
        <f>Table3[[#This Row],[CLM $ Collected ]]/'1.) CLM Reference'!$B$4</f>
        <v>3.169042690318663E-4</v>
      </c>
      <c r="J165" s="76">
        <v>0</v>
      </c>
      <c r="K165" s="97">
        <f>Table3[[#This Row],[Incentive Disbursements]]/'1.) CLM Reference'!$B$5</f>
        <v>0</v>
      </c>
      <c r="L165" s="76">
        <v>0</v>
      </c>
      <c r="M165" s="112">
        <f>Table32[[#This Row],[CLM $ Collected ]]/'1.) CLM Reference'!$B$4</f>
        <v>0</v>
      </c>
      <c r="N165" s="76">
        <v>325</v>
      </c>
      <c r="O165" s="110">
        <f>Table3[[#This Row],[Incentive Disbursements]]/'1.) CLM Reference'!$B$5</f>
        <v>0</v>
      </c>
    </row>
    <row r="166" spans="1:15" s="33" customFormat="1" x14ac:dyDescent="0.3">
      <c r="A166" s="93" t="s">
        <v>233</v>
      </c>
      <c r="B166" s="94" t="s">
        <v>230</v>
      </c>
      <c r="C166" s="79" t="s">
        <v>60</v>
      </c>
      <c r="D166" s="76">
        <f>Table32[[#This Row],[Residential CLM $ Collected]]+Table32[[#This Row],[C&amp;I CLM $ Collected]]</f>
        <v>38174.400000000001</v>
      </c>
      <c r="E166" s="95">
        <f>Table3[[#This Row],[CLM $ Collected ]]/'1.) CLM Reference'!$B$4</f>
        <v>1.8815146361509897E-3</v>
      </c>
      <c r="F166" s="76">
        <f>Table32[[#This Row],[Residential Incentive Disbursements]]+Table32[[#This Row],[C&amp;I Incentive Disbursements]]</f>
        <v>1236</v>
      </c>
      <c r="G166" s="96">
        <f>Table3[[#This Row],[Incentive Disbursements]]/'1.) CLM Reference'!$B$5</f>
        <v>1.2645377096040496E-3</v>
      </c>
      <c r="H166" s="76">
        <v>0</v>
      </c>
      <c r="I166" s="97">
        <f>Table3[[#This Row],[CLM $ Collected ]]/'1.) CLM Reference'!$B$4</f>
        <v>1.8815146361509897E-3</v>
      </c>
      <c r="J166" s="76">
        <v>0</v>
      </c>
      <c r="K166" s="97">
        <f>Table3[[#This Row],[Incentive Disbursements]]/'1.) CLM Reference'!$B$5</f>
        <v>1.2645377096040496E-3</v>
      </c>
      <c r="L166" s="76">
        <v>38174.400000000001</v>
      </c>
      <c r="M166" s="112">
        <f>Table32[[#This Row],[CLM $ Collected ]]/'1.) CLM Reference'!$B$4</f>
        <v>1.2107464009998999E-3</v>
      </c>
      <c r="N166" s="76">
        <v>1236</v>
      </c>
      <c r="O166" s="110">
        <f>Table3[[#This Row],[Incentive Disbursements]]/'1.) CLM Reference'!$B$5</f>
        <v>1.2645377096040496E-3</v>
      </c>
    </row>
    <row r="167" spans="1:15" s="33" customFormat="1" x14ac:dyDescent="0.3">
      <c r="A167" s="93" t="s">
        <v>233</v>
      </c>
      <c r="B167" s="94" t="s">
        <v>197</v>
      </c>
      <c r="C167" s="79" t="s">
        <v>60</v>
      </c>
      <c r="D167" s="76">
        <f>Table32[[#This Row],[Residential CLM $ Collected]]+Table32[[#This Row],[C&amp;I CLM $ Collected]]</f>
        <v>9807.6</v>
      </c>
      <c r="E167" s="95">
        <f>Table3[[#This Row],[CLM $ Collected ]]/'1.) CLM Reference'!$B$4</f>
        <v>2.1343829725680454E-3</v>
      </c>
      <c r="F167" s="76">
        <f>Table32[[#This Row],[Residential Incentive Disbursements]]+Table32[[#This Row],[C&amp;I Incentive Disbursements]]</f>
        <v>0</v>
      </c>
      <c r="G167" s="96">
        <f>Table3[[#This Row],[Incentive Disbursements]]/'1.) CLM Reference'!$B$5</f>
        <v>5.5053348783238806E-4</v>
      </c>
      <c r="H167" s="76">
        <v>0</v>
      </c>
      <c r="I167" s="97">
        <f>Table3[[#This Row],[CLM $ Collected ]]/'1.) CLM Reference'!$B$4</f>
        <v>2.1343829725680454E-3</v>
      </c>
      <c r="J167" s="76">
        <v>0</v>
      </c>
      <c r="K167" s="97">
        <f>Table3[[#This Row],[Incentive Disbursements]]/'1.) CLM Reference'!$B$5</f>
        <v>5.5053348783238806E-4</v>
      </c>
      <c r="L167" s="76">
        <v>9807.6</v>
      </c>
      <c r="M167" s="112">
        <f>Table32[[#This Row],[CLM $ Collected ]]/'1.) CLM Reference'!$B$4</f>
        <v>3.1105967356256068E-4</v>
      </c>
      <c r="N167" s="76">
        <v>0</v>
      </c>
      <c r="O167" s="110">
        <f>Table3[[#This Row],[Incentive Disbursements]]/'1.) CLM Reference'!$B$5</f>
        <v>5.5053348783238806E-4</v>
      </c>
    </row>
    <row r="168" spans="1:15" s="33" customFormat="1" x14ac:dyDescent="0.3">
      <c r="A168" s="93" t="s">
        <v>234</v>
      </c>
      <c r="B168" s="94" t="s">
        <v>230</v>
      </c>
      <c r="C168" s="79" t="s">
        <v>60</v>
      </c>
      <c r="D168" s="76">
        <f>Table32[[#This Row],[Residential CLM $ Collected]]+Table32[[#This Row],[C&amp;I CLM $ Collected]]</f>
        <v>13691.28</v>
      </c>
      <c r="E168" s="95">
        <f>Table3[[#This Row],[CLM $ Collected ]]/'1.) CLM Reference'!$B$4</f>
        <v>3.5014670216267695E-8</v>
      </c>
      <c r="F168" s="76">
        <f>Table32[[#This Row],[Residential Incentive Disbursements]]+Table32[[#This Row],[C&amp;I Incentive Disbursements]]</f>
        <v>1800</v>
      </c>
      <c r="G168" s="96">
        <f>Table3[[#This Row],[Incentive Disbursements]]/'1.) CLM Reference'!$B$5</f>
        <v>0</v>
      </c>
      <c r="H168" s="76">
        <v>0</v>
      </c>
      <c r="I168" s="97">
        <f>Table3[[#This Row],[CLM $ Collected ]]/'1.) CLM Reference'!$B$4</f>
        <v>3.5014670216267695E-8</v>
      </c>
      <c r="J168" s="76">
        <v>750</v>
      </c>
      <c r="K168" s="97">
        <f>Table3[[#This Row],[Incentive Disbursements]]/'1.) CLM Reference'!$B$5</f>
        <v>0</v>
      </c>
      <c r="L168" s="76">
        <v>13691.28</v>
      </c>
      <c r="M168" s="112">
        <f>Table32[[#This Row],[CLM $ Collected ]]/'1.) CLM Reference'!$B$4</f>
        <v>4.3423519387552674E-4</v>
      </c>
      <c r="N168" s="76">
        <v>1050</v>
      </c>
      <c r="O168" s="110">
        <f>Table3[[#This Row],[Incentive Disbursements]]/'1.) CLM Reference'!$B$5</f>
        <v>0</v>
      </c>
    </row>
    <row r="169" spans="1:15" s="33" customFormat="1" x14ac:dyDescent="0.3">
      <c r="A169" s="93" t="s">
        <v>235</v>
      </c>
      <c r="B169" s="94" t="s">
        <v>230</v>
      </c>
      <c r="C169" s="79" t="s">
        <v>60</v>
      </c>
      <c r="D169" s="76">
        <f>Table32[[#This Row],[Residential CLM $ Collected]]+Table32[[#This Row],[C&amp;I CLM $ Collected]]</f>
        <v>17172.72</v>
      </c>
      <c r="E169" s="95">
        <f>Table3[[#This Row],[CLM $ Collected ]]/'1.) CLM Reference'!$B$4</f>
        <v>2.3042901374155183E-3</v>
      </c>
      <c r="F169" s="76">
        <f>Table32[[#This Row],[Residential Incentive Disbursements]]+Table32[[#This Row],[C&amp;I Incentive Disbursements]]</f>
        <v>1530</v>
      </c>
      <c r="G169" s="96">
        <f>Table3[[#This Row],[Incentive Disbursements]]/'1.) CLM Reference'!$B$5</f>
        <v>2.693134685837643E-3</v>
      </c>
      <c r="H169" s="76">
        <v>0</v>
      </c>
      <c r="I169" s="97">
        <f>Table3[[#This Row],[CLM $ Collected ]]/'1.) CLM Reference'!$B$4</f>
        <v>2.3042901374155183E-3</v>
      </c>
      <c r="J169" s="76">
        <v>0</v>
      </c>
      <c r="K169" s="97">
        <f>Table3[[#This Row],[Incentive Disbursements]]/'1.) CLM Reference'!$B$5</f>
        <v>2.693134685837643E-3</v>
      </c>
      <c r="L169" s="76">
        <v>17172.72</v>
      </c>
      <c r="M169" s="112">
        <f>Table32[[#This Row],[CLM $ Collected ]]/'1.) CLM Reference'!$B$4</f>
        <v>5.4465319521404402E-4</v>
      </c>
      <c r="N169" s="76">
        <v>1530</v>
      </c>
      <c r="O169" s="110">
        <f>Table3[[#This Row],[Incentive Disbursements]]/'1.) CLM Reference'!$B$5</f>
        <v>2.693134685837643E-3</v>
      </c>
    </row>
    <row r="170" spans="1:15" s="33" customFormat="1" x14ac:dyDescent="0.3">
      <c r="A170" s="93" t="s">
        <v>235</v>
      </c>
      <c r="B170" s="94" t="s">
        <v>152</v>
      </c>
      <c r="C170" s="79" t="s">
        <v>60</v>
      </c>
      <c r="D170" s="76">
        <f>Table32[[#This Row],[Residential CLM $ Collected]]+Table32[[#This Row],[C&amp;I CLM $ Collected]]</f>
        <v>59228.85</v>
      </c>
      <c r="E170" s="95">
        <f>Table3[[#This Row],[CLM $ Collected ]]/'1.) CLM Reference'!$B$4</f>
        <v>2.7352811459766596E-3</v>
      </c>
      <c r="F170" s="76">
        <f>Table32[[#This Row],[Residential Incentive Disbursements]]+Table32[[#This Row],[C&amp;I Incentive Disbursements]]</f>
        <v>36084</v>
      </c>
      <c r="G170" s="96">
        <f>Table3[[#This Row],[Incentive Disbursements]]/'1.) CLM Reference'!$B$5</f>
        <v>2.4633556828178951E-3</v>
      </c>
      <c r="H170" s="76">
        <v>0</v>
      </c>
      <c r="I170" s="97">
        <f>Table3[[#This Row],[CLM $ Collected ]]/'1.) CLM Reference'!$B$4</f>
        <v>2.7352811459766596E-3</v>
      </c>
      <c r="J170" s="76">
        <v>0</v>
      </c>
      <c r="K170" s="97">
        <f>Table3[[#This Row],[Incentive Disbursements]]/'1.) CLM Reference'!$B$5</f>
        <v>2.4633556828178951E-3</v>
      </c>
      <c r="L170" s="76">
        <v>59228.85</v>
      </c>
      <c r="M170" s="112">
        <f>Table32[[#This Row],[CLM $ Collected ]]/'1.) CLM Reference'!$B$4</f>
        <v>1.878513269962669E-3</v>
      </c>
      <c r="N170" s="76">
        <v>36084</v>
      </c>
      <c r="O170" s="110">
        <f>Table3[[#This Row],[Incentive Disbursements]]/'1.) CLM Reference'!$B$5</f>
        <v>2.4633556828178951E-3</v>
      </c>
    </row>
    <row r="171" spans="1:15" s="33" customFormat="1" x14ac:dyDescent="0.3">
      <c r="A171" s="93" t="s">
        <v>236</v>
      </c>
      <c r="B171" s="94" t="s">
        <v>230</v>
      </c>
      <c r="C171" s="79" t="s">
        <v>60</v>
      </c>
      <c r="D171" s="76">
        <f>Table32[[#This Row],[Residential CLM $ Collected]]+Table32[[#This Row],[C&amp;I CLM $ Collected]]</f>
        <v>6735.6</v>
      </c>
      <c r="E171" s="95">
        <f>Table3[[#This Row],[CLM $ Collected ]]/'1.) CLM Reference'!$B$4</f>
        <v>7.9577688762814985E-5</v>
      </c>
      <c r="F171" s="76">
        <f>Table32[[#This Row],[Residential Incentive Disbursements]]+Table32[[#This Row],[C&amp;I Incentive Disbursements]]</f>
        <v>300</v>
      </c>
      <c r="G171" s="96">
        <f>Table3[[#This Row],[Incentive Disbursements]]/'1.) CLM Reference'!$B$5</f>
        <v>0</v>
      </c>
      <c r="H171" s="76">
        <v>0</v>
      </c>
      <c r="I171" s="97">
        <f>Table3[[#This Row],[CLM $ Collected ]]/'1.) CLM Reference'!$B$4</f>
        <v>7.9577688762814985E-5</v>
      </c>
      <c r="J171" s="76">
        <v>0</v>
      </c>
      <c r="K171" s="97">
        <f>Table3[[#This Row],[Incentive Disbursements]]/'1.) CLM Reference'!$B$5</f>
        <v>0</v>
      </c>
      <c r="L171" s="76">
        <v>6735.6</v>
      </c>
      <c r="M171" s="112">
        <f>Table32[[#This Row],[CLM $ Collected ]]/'1.) CLM Reference'!$B$4</f>
        <v>2.1362754774338104E-4</v>
      </c>
      <c r="N171" s="76">
        <v>300</v>
      </c>
      <c r="O171" s="110">
        <f>Table3[[#This Row],[Incentive Disbursements]]/'1.) CLM Reference'!$B$5</f>
        <v>0</v>
      </c>
    </row>
    <row r="172" spans="1:15" s="33" customFormat="1" x14ac:dyDescent="0.3">
      <c r="A172" s="93" t="s">
        <v>237</v>
      </c>
      <c r="B172" s="94" t="s">
        <v>230</v>
      </c>
      <c r="C172" s="79" t="s">
        <v>60</v>
      </c>
      <c r="D172" s="76">
        <f>Table32[[#This Row],[Residential CLM $ Collected]]+Table32[[#This Row],[C&amp;I CLM $ Collected]]</f>
        <v>10428.6</v>
      </c>
      <c r="E172" s="95">
        <f>Table3[[#This Row],[CLM $ Collected ]]/'1.) CLM Reference'!$B$4</f>
        <v>2.7223959376341941E-3</v>
      </c>
      <c r="F172" s="76">
        <f>Table32[[#This Row],[Residential Incentive Disbursements]]+Table32[[#This Row],[C&amp;I Incentive Disbursements]]</f>
        <v>1670</v>
      </c>
      <c r="G172" s="96">
        <f>Table3[[#This Row],[Incentive Disbursements]]/'1.) CLM Reference'!$B$5</f>
        <v>1.7089272613867779E-3</v>
      </c>
      <c r="H172" s="76">
        <v>0</v>
      </c>
      <c r="I172" s="97">
        <f>Table3[[#This Row],[CLM $ Collected ]]/'1.) CLM Reference'!$B$4</f>
        <v>2.7223959376341941E-3</v>
      </c>
      <c r="J172" s="76">
        <v>0</v>
      </c>
      <c r="K172" s="97">
        <f>Table3[[#This Row],[Incentive Disbursements]]/'1.) CLM Reference'!$B$5</f>
        <v>1.7089272613867779E-3</v>
      </c>
      <c r="L172" s="76">
        <v>10428.6</v>
      </c>
      <c r="M172" s="112">
        <f>Table32[[#This Row],[CLM $ Collected ]]/'1.) CLM Reference'!$B$4</f>
        <v>3.3075542555921131E-4</v>
      </c>
      <c r="N172" s="76">
        <v>1670</v>
      </c>
      <c r="O172" s="110">
        <f>Table3[[#This Row],[Incentive Disbursements]]/'1.) CLM Reference'!$B$5</f>
        <v>1.7089272613867779E-3</v>
      </c>
    </row>
    <row r="173" spans="1:15" s="33" customFormat="1" x14ac:dyDescent="0.3">
      <c r="A173" s="93" t="s">
        <v>238</v>
      </c>
      <c r="B173" s="94" t="s">
        <v>239</v>
      </c>
      <c r="C173" s="79" t="s">
        <v>60</v>
      </c>
      <c r="D173" s="76">
        <f>Table32[[#This Row],[Residential CLM $ Collected]]+Table32[[#This Row],[C&amp;I CLM $ Collected]]</f>
        <v>108910.5</v>
      </c>
      <c r="E173" s="95">
        <f>Table3[[#This Row],[CLM $ Collected ]]/'1.) CLM Reference'!$B$4</f>
        <v>2.6238555213838211E-3</v>
      </c>
      <c r="F173" s="76">
        <f>Table32[[#This Row],[Residential Incentive Disbursements]]+Table32[[#This Row],[C&amp;I Incentive Disbursements]]</f>
        <v>312933</v>
      </c>
      <c r="G173" s="96">
        <f>Table3[[#This Row],[Incentive Disbursements]]/'1.) CLM Reference'!$B$5</f>
        <v>3.4477442525526937E-4</v>
      </c>
      <c r="H173" s="76">
        <v>0</v>
      </c>
      <c r="I173" s="97">
        <f>Table3[[#This Row],[CLM $ Collected ]]/'1.) CLM Reference'!$B$4</f>
        <v>2.6238555213838211E-3</v>
      </c>
      <c r="J173" s="76">
        <v>0</v>
      </c>
      <c r="K173" s="97">
        <f>Table3[[#This Row],[Incentive Disbursements]]/'1.) CLM Reference'!$B$5</f>
        <v>3.4477442525526937E-4</v>
      </c>
      <c r="L173" s="76">
        <v>108910.5</v>
      </c>
      <c r="M173" s="112">
        <f>Table32[[#This Row],[CLM $ Collected ]]/'1.) CLM Reference'!$B$4</f>
        <v>3.454225761402919E-3</v>
      </c>
      <c r="N173" s="76">
        <v>312933</v>
      </c>
      <c r="O173" s="110">
        <f>Table3[[#This Row],[Incentive Disbursements]]/'1.) CLM Reference'!$B$5</f>
        <v>3.4477442525526937E-4</v>
      </c>
    </row>
    <row r="174" spans="1:15" s="33" customFormat="1" x14ac:dyDescent="0.3">
      <c r="A174" s="93" t="s">
        <v>240</v>
      </c>
      <c r="B174" s="94" t="s">
        <v>239</v>
      </c>
      <c r="C174" s="79" t="s">
        <v>60</v>
      </c>
      <c r="D174" s="76">
        <f>Table32[[#This Row],[Residential CLM $ Collected]]+Table32[[#This Row],[C&amp;I CLM $ Collected]]</f>
        <v>48270.6</v>
      </c>
      <c r="E174" s="95">
        <f>Table3[[#This Row],[CLM $ Collected ]]/'1.) CLM Reference'!$B$4</f>
        <v>2.3463634987314168E-6</v>
      </c>
      <c r="F174" s="76">
        <f>Table32[[#This Row],[Residential Incentive Disbursements]]+Table32[[#This Row],[C&amp;I Incentive Disbursements]]</f>
        <v>0</v>
      </c>
      <c r="G174" s="96">
        <f>Table3[[#This Row],[Incentive Disbursements]]/'1.) CLM Reference'!$B$5</f>
        <v>0</v>
      </c>
      <c r="H174" s="76">
        <v>0</v>
      </c>
      <c r="I174" s="97">
        <f>Table3[[#This Row],[CLM $ Collected ]]/'1.) CLM Reference'!$B$4</f>
        <v>2.3463634987314168E-6</v>
      </c>
      <c r="J174" s="76">
        <v>0</v>
      </c>
      <c r="K174" s="97">
        <f>Table3[[#This Row],[Incentive Disbursements]]/'1.) CLM Reference'!$B$5</f>
        <v>0</v>
      </c>
      <c r="L174" s="76">
        <v>48270.6</v>
      </c>
      <c r="M174" s="112">
        <f>Table32[[#This Row],[CLM $ Collected ]]/'1.) CLM Reference'!$B$4</f>
        <v>1.5309593660700826E-3</v>
      </c>
      <c r="N174" s="76">
        <v>0</v>
      </c>
      <c r="O174" s="110">
        <f>Table3[[#This Row],[Incentive Disbursements]]/'1.) CLM Reference'!$B$5</f>
        <v>0</v>
      </c>
    </row>
    <row r="175" spans="1:15" s="33" customFormat="1" x14ac:dyDescent="0.3">
      <c r="A175" s="93" t="s">
        <v>241</v>
      </c>
      <c r="B175" s="94" t="s">
        <v>152</v>
      </c>
      <c r="C175" s="79" t="s">
        <v>76</v>
      </c>
      <c r="D175" s="76">
        <f>Table32[[#This Row],[Residential CLM $ Collected]]+Table32[[#This Row],[C&amp;I CLM $ Collected]]</f>
        <v>60723.12</v>
      </c>
      <c r="E175" s="95">
        <f>Table3[[#This Row],[CLM $ Collected ]]/'1.) CLM Reference'!$B$4</f>
        <v>1.0705830567184216E-4</v>
      </c>
      <c r="F175" s="76">
        <f>Table32[[#This Row],[Residential Incentive Disbursements]]+Table32[[#This Row],[C&amp;I Incentive Disbursements]]</f>
        <v>90640</v>
      </c>
      <c r="G175" s="96">
        <f>Table3[[#This Row],[Incentive Disbursements]]/'1.) CLM Reference'!$B$5</f>
        <v>0</v>
      </c>
      <c r="H175" s="76">
        <v>0</v>
      </c>
      <c r="I175" s="97">
        <f>Table3[[#This Row],[CLM $ Collected ]]/'1.) CLM Reference'!$B$4</f>
        <v>1.0705830567184216E-4</v>
      </c>
      <c r="J175" s="76">
        <v>0</v>
      </c>
      <c r="K175" s="97">
        <f>Table3[[#This Row],[Incentive Disbursements]]/'1.) CLM Reference'!$B$5</f>
        <v>0</v>
      </c>
      <c r="L175" s="76">
        <v>60723.12</v>
      </c>
      <c r="M175" s="112">
        <f>Table32[[#This Row],[CLM $ Collected ]]/'1.) CLM Reference'!$B$4</f>
        <v>1.9259058163975083E-3</v>
      </c>
      <c r="N175" s="76">
        <v>90640</v>
      </c>
      <c r="O175" s="110">
        <f>Table3[[#This Row],[Incentive Disbursements]]/'1.) CLM Reference'!$B$5</f>
        <v>0</v>
      </c>
    </row>
    <row r="176" spans="1:15" s="33" customFormat="1" x14ac:dyDescent="0.3">
      <c r="A176" s="93" t="s">
        <v>242</v>
      </c>
      <c r="B176" s="94" t="s">
        <v>152</v>
      </c>
      <c r="C176" s="79" t="s">
        <v>76</v>
      </c>
      <c r="D176" s="76">
        <f>Table32[[#This Row],[Residential CLM $ Collected]]+Table32[[#This Row],[C&amp;I CLM $ Collected]]</f>
        <v>122521.56</v>
      </c>
      <c r="E176" s="95">
        <f>Table3[[#This Row],[CLM $ Collected ]]/'1.) CLM Reference'!$B$4</f>
        <v>2.5227980451174126E-3</v>
      </c>
      <c r="F176" s="76">
        <f>Table32[[#This Row],[Residential Incentive Disbursements]]+Table32[[#This Row],[C&amp;I Incentive Disbursements]]</f>
        <v>619540</v>
      </c>
      <c r="G176" s="96">
        <f>Table3[[#This Row],[Incentive Disbursements]]/'1.) CLM Reference'!$B$5</f>
        <v>1.6825031667992197E-3</v>
      </c>
      <c r="H176" s="76">
        <v>0</v>
      </c>
      <c r="I176" s="97">
        <f>Table3[[#This Row],[CLM $ Collected ]]/'1.) CLM Reference'!$B$4</f>
        <v>2.5227980451174126E-3</v>
      </c>
      <c r="J176" s="76">
        <v>0</v>
      </c>
      <c r="K176" s="97">
        <f>Table3[[#This Row],[Incentive Disbursements]]/'1.) CLM Reference'!$B$5</f>
        <v>1.6825031667992197E-3</v>
      </c>
      <c r="L176" s="76">
        <v>122521.56</v>
      </c>
      <c r="M176" s="112">
        <f>Table32[[#This Row],[CLM $ Collected ]]/'1.) CLM Reference'!$B$4</f>
        <v>3.8859166827741438E-3</v>
      </c>
      <c r="N176" s="76">
        <v>619540</v>
      </c>
      <c r="O176" s="110">
        <f>Table3[[#This Row],[Incentive Disbursements]]/'1.) CLM Reference'!$B$5</f>
        <v>1.6825031667992197E-3</v>
      </c>
    </row>
    <row r="177" spans="1:15" s="33" customFormat="1" x14ac:dyDescent="0.3">
      <c r="A177" s="93" t="s">
        <v>243</v>
      </c>
      <c r="B177" s="94" t="s">
        <v>194</v>
      </c>
      <c r="C177" s="79" t="s">
        <v>60</v>
      </c>
      <c r="D177" s="76">
        <f>Table32[[#This Row],[Residential CLM $ Collected]]+Table32[[#This Row],[C&amp;I CLM $ Collected]]</f>
        <v>254833.08</v>
      </c>
      <c r="E177" s="95">
        <f>Table3[[#This Row],[CLM $ Collected ]]/'1.) CLM Reference'!$B$4</f>
        <v>2.4116673810617218E-3</v>
      </c>
      <c r="F177" s="76">
        <f>Table32[[#This Row],[Residential Incentive Disbursements]]+Table32[[#This Row],[C&amp;I Incentive Disbursements]]</f>
        <v>10504</v>
      </c>
      <c r="G177" s="96">
        <f>Table3[[#This Row],[Incentive Disbursements]]/'1.) CLM Reference'!$B$5</f>
        <v>1.164397337546188E-3</v>
      </c>
      <c r="H177" s="76">
        <v>0</v>
      </c>
      <c r="I177" s="97">
        <f>Table3[[#This Row],[CLM $ Collected ]]/'1.) CLM Reference'!$B$4</f>
        <v>2.4116673810617218E-3</v>
      </c>
      <c r="J177" s="76">
        <v>0</v>
      </c>
      <c r="K177" s="97">
        <f>Table3[[#This Row],[Incentive Disbursements]]/'1.) CLM Reference'!$B$5</f>
        <v>1.164397337546188E-3</v>
      </c>
      <c r="L177" s="76">
        <v>254833.08</v>
      </c>
      <c r="M177" s="112">
        <f>Table32[[#This Row],[CLM $ Collected ]]/'1.) CLM Reference'!$B$4</f>
        <v>8.0823335655758714E-3</v>
      </c>
      <c r="N177" s="76">
        <v>10504</v>
      </c>
      <c r="O177" s="110">
        <f>Table3[[#This Row],[Incentive Disbursements]]/'1.) CLM Reference'!$B$5</f>
        <v>1.164397337546188E-3</v>
      </c>
    </row>
    <row r="178" spans="1:15" s="33" customFormat="1" x14ac:dyDescent="0.3">
      <c r="A178" s="93" t="s">
        <v>244</v>
      </c>
      <c r="B178" s="94" t="s">
        <v>73</v>
      </c>
      <c r="C178" s="79" t="s">
        <v>60</v>
      </c>
      <c r="D178" s="76">
        <f>Table32[[#This Row],[Residential CLM $ Collected]]+Table32[[#This Row],[C&amp;I CLM $ Collected]]</f>
        <v>14767.32</v>
      </c>
      <c r="E178" s="95">
        <f>Table3[[#This Row],[CLM $ Collected ]]/'1.) CLM Reference'!$B$4</f>
        <v>1.8270801447631453E-3</v>
      </c>
      <c r="F178" s="76">
        <f>Table32[[#This Row],[Residential Incentive Disbursements]]+Table32[[#This Row],[C&amp;I Incentive Disbursements]]</f>
        <v>0</v>
      </c>
      <c r="G178" s="96">
        <f>Table3[[#This Row],[Incentive Disbursements]]/'1.) CLM Reference'!$B$5</f>
        <v>6.6071052130827592E-3</v>
      </c>
      <c r="H178" s="76">
        <v>0</v>
      </c>
      <c r="I178" s="97">
        <f>Table3[[#This Row],[CLM $ Collected ]]/'1.) CLM Reference'!$B$4</f>
        <v>1.8270801447631453E-3</v>
      </c>
      <c r="J178" s="76">
        <v>0</v>
      </c>
      <c r="K178" s="97">
        <f>Table3[[#This Row],[Incentive Disbursements]]/'1.) CLM Reference'!$B$5</f>
        <v>6.6071052130827592E-3</v>
      </c>
      <c r="L178" s="76">
        <v>14767.32</v>
      </c>
      <c r="M178" s="112">
        <f>Table32[[#This Row],[CLM $ Collected ]]/'1.) CLM Reference'!$B$4</f>
        <v>4.6836307950914332E-4</v>
      </c>
      <c r="N178" s="76">
        <v>0</v>
      </c>
      <c r="O178" s="110">
        <f>Table3[[#This Row],[Incentive Disbursements]]/'1.) CLM Reference'!$B$5</f>
        <v>6.6071052130827592E-3</v>
      </c>
    </row>
    <row r="179" spans="1:15" s="33" customFormat="1" ht="13.2" customHeight="1" x14ac:dyDescent="0.3">
      <c r="A179" s="93" t="s">
        <v>244</v>
      </c>
      <c r="B179" s="94" t="s">
        <v>230</v>
      </c>
      <c r="C179" s="79" t="s">
        <v>60</v>
      </c>
      <c r="D179" s="76">
        <f>Table32[[#This Row],[Residential CLM $ Collected]]+Table32[[#This Row],[C&amp;I CLM $ Collected]]</f>
        <v>779.76</v>
      </c>
      <c r="E179" s="95">
        <f>Table3[[#This Row],[CLM $ Collected ]]/'1.) CLM Reference'!$B$4</f>
        <v>9.1361647667554994E-7</v>
      </c>
      <c r="F179" s="76">
        <f>Table32[[#This Row],[Residential Incentive Disbursements]]+Table32[[#This Row],[C&amp;I Incentive Disbursements]]</f>
        <v>0</v>
      </c>
      <c r="G179" s="96">
        <f>Table3[[#This Row],[Incentive Disbursements]]/'1.) CLM Reference'!$B$5</f>
        <v>0</v>
      </c>
      <c r="H179" s="76">
        <v>0</v>
      </c>
      <c r="I179" s="97">
        <f>Table3[[#This Row],[CLM $ Collected ]]/'1.) CLM Reference'!$B$4</f>
        <v>9.1361647667554994E-7</v>
      </c>
      <c r="J179" s="76">
        <v>0</v>
      </c>
      <c r="K179" s="97">
        <f>Table3[[#This Row],[Incentive Disbursements]]/'1.) CLM Reference'!$B$5</f>
        <v>0</v>
      </c>
      <c r="L179" s="76">
        <v>779.76</v>
      </c>
      <c r="M179" s="112">
        <f>Table32[[#This Row],[CLM $ Collected ]]/'1.) CLM Reference'!$B$4</f>
        <v>2.4731013811446464E-5</v>
      </c>
      <c r="N179" s="76">
        <v>0</v>
      </c>
      <c r="O179" s="110">
        <f>Table3[[#This Row],[Incentive Disbursements]]/'1.) CLM Reference'!$B$5</f>
        <v>0</v>
      </c>
    </row>
    <row r="180" spans="1:15" s="33" customFormat="1" x14ac:dyDescent="0.3">
      <c r="A180" s="93" t="s">
        <v>244</v>
      </c>
      <c r="B180" s="94" t="s">
        <v>59</v>
      </c>
      <c r="C180" s="79" t="s">
        <v>60</v>
      </c>
      <c r="D180" s="76">
        <f>Table32[[#This Row],[Residential CLM $ Collected]]+Table32[[#This Row],[C&amp;I CLM $ Collected]]</f>
        <v>2404.08</v>
      </c>
      <c r="E180" s="95">
        <f>Table3[[#This Row],[CLM $ Collected ]]/'1.) CLM Reference'!$B$4</f>
        <v>3.6503509217633056E-3</v>
      </c>
      <c r="F180" s="76">
        <f>Table32[[#This Row],[Residential Incentive Disbursements]]+Table32[[#This Row],[C&amp;I Incentive Disbursements]]</f>
        <v>230</v>
      </c>
      <c r="G180" s="96">
        <f>Table3[[#This Row],[Incentive Disbursements]]/'1.) CLM Reference'!$B$5</f>
        <v>3.0280529886147732E-3</v>
      </c>
      <c r="H180" s="76">
        <v>0</v>
      </c>
      <c r="I180" s="97">
        <f>Table3[[#This Row],[CLM $ Collected ]]/'1.) CLM Reference'!$B$4</f>
        <v>3.6503509217633056E-3</v>
      </c>
      <c r="J180" s="76">
        <v>0</v>
      </c>
      <c r="K180" s="97">
        <f>Table3[[#This Row],[Incentive Disbursements]]/'1.) CLM Reference'!$B$5</f>
        <v>3.0280529886147732E-3</v>
      </c>
      <c r="L180" s="76">
        <v>2404.08</v>
      </c>
      <c r="M180" s="112">
        <f>Table32[[#This Row],[CLM $ Collected ]]/'1.) CLM Reference'!$B$4</f>
        <v>7.6248250338337712E-5</v>
      </c>
      <c r="N180" s="76">
        <v>230</v>
      </c>
      <c r="O180" s="110">
        <f>Table3[[#This Row],[Incentive Disbursements]]/'1.) CLM Reference'!$B$5</f>
        <v>3.0280529886147732E-3</v>
      </c>
    </row>
    <row r="181" spans="1:15" s="33" customFormat="1" x14ac:dyDescent="0.3">
      <c r="A181" s="93" t="s">
        <v>244</v>
      </c>
      <c r="B181" s="94" t="s">
        <v>213</v>
      </c>
      <c r="C181" s="79" t="s">
        <v>60</v>
      </c>
      <c r="D181" s="76">
        <f>Table32[[#This Row],[Residential CLM $ Collected]]+Table32[[#This Row],[C&amp;I CLM $ Collected]]</f>
        <v>8675.4</v>
      </c>
      <c r="E181" s="95">
        <f>Table3[[#This Row],[CLM $ Collected ]]/'1.) CLM Reference'!$B$4</f>
        <v>2.0544096560912107E-5</v>
      </c>
      <c r="F181" s="76">
        <f>Table32[[#This Row],[Residential Incentive Disbursements]]+Table32[[#This Row],[C&amp;I Incentive Disbursements]]</f>
        <v>0</v>
      </c>
      <c r="G181" s="96">
        <f>Table3[[#This Row],[Incentive Disbursements]]/'1.) CLM Reference'!$B$5</f>
        <v>0</v>
      </c>
      <c r="H181" s="76">
        <v>0</v>
      </c>
      <c r="I181" s="97">
        <f>Table3[[#This Row],[CLM $ Collected ]]/'1.) CLM Reference'!$B$4</f>
        <v>2.0544096560912107E-5</v>
      </c>
      <c r="J181" s="76">
        <v>0</v>
      </c>
      <c r="K181" s="97">
        <f>Table3[[#This Row],[Incentive Disbursements]]/'1.) CLM Reference'!$B$5</f>
        <v>0</v>
      </c>
      <c r="L181" s="76">
        <v>8675.4</v>
      </c>
      <c r="M181" s="112">
        <f>Table32[[#This Row],[CLM $ Collected ]]/'1.) CLM Reference'!$B$4</f>
        <v>2.7515060687881223E-4</v>
      </c>
      <c r="N181" s="76">
        <v>0</v>
      </c>
      <c r="O181" s="110">
        <f>Table3[[#This Row],[Incentive Disbursements]]/'1.) CLM Reference'!$B$5</f>
        <v>0</v>
      </c>
    </row>
    <row r="182" spans="1:15" s="33" customFormat="1" x14ac:dyDescent="0.3">
      <c r="A182" s="93" t="s">
        <v>244</v>
      </c>
      <c r="B182" s="94" t="s">
        <v>182</v>
      </c>
      <c r="C182" s="79" t="s">
        <v>60</v>
      </c>
      <c r="D182" s="76">
        <f>Table32[[#This Row],[Residential CLM $ Collected]]+Table32[[#This Row],[C&amp;I CLM $ Collected]]</f>
        <v>27600.240000000002</v>
      </c>
      <c r="E182" s="95">
        <f>Table3[[#This Row],[CLM $ Collected ]]/'1.) CLM Reference'!$B$4</f>
        <v>8.6058066912514888E-6</v>
      </c>
      <c r="F182" s="76">
        <f>Table32[[#This Row],[Residential Incentive Disbursements]]+Table32[[#This Row],[C&amp;I Incentive Disbursements]]</f>
        <v>48</v>
      </c>
      <c r="G182" s="96">
        <f>Table3[[#This Row],[Incentive Disbursements]]/'1.) CLM Reference'!$B$5</f>
        <v>0</v>
      </c>
      <c r="H182" s="76">
        <v>0</v>
      </c>
      <c r="I182" s="97">
        <f>Table3[[#This Row],[CLM $ Collected ]]/'1.) CLM Reference'!$B$4</f>
        <v>8.6058066912514888E-6</v>
      </c>
      <c r="J182" s="76">
        <v>0</v>
      </c>
      <c r="K182" s="97">
        <f>Table3[[#This Row],[Incentive Disbursements]]/'1.) CLM Reference'!$B$5</f>
        <v>0</v>
      </c>
      <c r="L182" s="76">
        <v>27600.240000000002</v>
      </c>
      <c r="M182" s="112">
        <f>Table32[[#This Row],[CLM $ Collected ]]/'1.) CLM Reference'!$B$4</f>
        <v>8.7537436729152201E-4</v>
      </c>
      <c r="N182" s="76">
        <v>48</v>
      </c>
      <c r="O182" s="110">
        <f>Table3[[#This Row],[Incentive Disbursements]]/'1.) CLM Reference'!$B$5</f>
        <v>0</v>
      </c>
    </row>
    <row r="183" spans="1:15" s="33" customFormat="1" x14ac:dyDescent="0.3">
      <c r="A183" s="93" t="s">
        <v>244</v>
      </c>
      <c r="B183" s="94" t="s">
        <v>152</v>
      </c>
      <c r="C183" s="79" t="s">
        <v>60</v>
      </c>
      <c r="D183" s="76">
        <f>Table32[[#This Row],[Residential CLM $ Collected]]+Table32[[#This Row],[C&amp;I CLM $ Collected]]</f>
        <v>37324.385999999999</v>
      </c>
      <c r="E183" s="95">
        <f>Table3[[#This Row],[CLM $ Collected ]]/'1.) CLM Reference'!$B$4</f>
        <v>4.1015864992173124E-3</v>
      </c>
      <c r="F183" s="76">
        <f>Table32[[#This Row],[Residential Incentive Disbursements]]+Table32[[#This Row],[C&amp;I Incentive Disbursements]]</f>
        <v>0</v>
      </c>
      <c r="G183" s="96">
        <f>Table3[[#This Row],[Incentive Disbursements]]/'1.) CLM Reference'!$B$5</f>
        <v>1.2544147957453886E-3</v>
      </c>
      <c r="H183" s="76">
        <v>0</v>
      </c>
      <c r="I183" s="97">
        <f>Table3[[#This Row],[CLM $ Collected ]]/'1.) CLM Reference'!$B$4</f>
        <v>4.1015864992173124E-3</v>
      </c>
      <c r="J183" s="76">
        <v>0</v>
      </c>
      <c r="K183" s="97">
        <f>Table3[[#This Row],[Incentive Disbursements]]/'1.) CLM Reference'!$B$5</f>
        <v>1.2544147957453886E-3</v>
      </c>
      <c r="L183" s="76">
        <v>37324.385999999999</v>
      </c>
      <c r="M183" s="112">
        <f>Table32[[#This Row],[CLM $ Collected ]]/'1.) CLM Reference'!$B$4</f>
        <v>1.1837871982017017E-3</v>
      </c>
      <c r="N183" s="76">
        <v>0</v>
      </c>
      <c r="O183" s="110">
        <f>Table3[[#This Row],[Incentive Disbursements]]/'1.) CLM Reference'!$B$5</f>
        <v>1.2544147957453886E-3</v>
      </c>
    </row>
    <row r="184" spans="1:15" s="33" customFormat="1" x14ac:dyDescent="0.3">
      <c r="A184" s="93" t="s">
        <v>244</v>
      </c>
      <c r="B184" s="94" t="s">
        <v>197</v>
      </c>
      <c r="C184" s="79" t="s">
        <v>60</v>
      </c>
      <c r="D184" s="76">
        <f>Table32[[#This Row],[Residential CLM $ Collected]]+Table32[[#This Row],[C&amp;I CLM $ Collected]]</f>
        <v>6783.36</v>
      </c>
      <c r="E184" s="95">
        <f>Table3[[#This Row],[CLM $ Collected ]]/'1.) CLM Reference'!$B$4</f>
        <v>7.7966633338625185E-6</v>
      </c>
      <c r="F184" s="76">
        <f>Table32[[#This Row],[Residential Incentive Disbursements]]+Table32[[#This Row],[C&amp;I Incentive Disbursements]]</f>
        <v>0</v>
      </c>
      <c r="G184" s="96">
        <f>Table3[[#This Row],[Incentive Disbursements]]/'1.) CLM Reference'!$B$5</f>
        <v>0</v>
      </c>
      <c r="H184" s="76">
        <v>0</v>
      </c>
      <c r="I184" s="97">
        <f>Table3[[#This Row],[CLM $ Collected ]]/'1.) CLM Reference'!$B$4</f>
        <v>7.7966633338625185E-6</v>
      </c>
      <c r="J184" s="76">
        <v>0</v>
      </c>
      <c r="K184" s="97">
        <f>Table3[[#This Row],[Incentive Disbursements]]/'1.) CLM Reference'!$B$5</f>
        <v>0</v>
      </c>
      <c r="L184" s="76">
        <v>6783.36</v>
      </c>
      <c r="M184" s="112">
        <f>Table32[[#This Row],[CLM $ Collected ]]/'1.) CLM Reference'!$B$4</f>
        <v>2.1514231282447607E-4</v>
      </c>
      <c r="N184" s="76">
        <v>0</v>
      </c>
      <c r="O184" s="110">
        <f>Table3[[#This Row],[Incentive Disbursements]]/'1.) CLM Reference'!$B$5</f>
        <v>0</v>
      </c>
    </row>
    <row r="185" spans="1:15" s="33" customFormat="1" x14ac:dyDescent="0.3">
      <c r="A185" s="93" t="s">
        <v>244</v>
      </c>
      <c r="B185" s="94" t="s">
        <v>205</v>
      </c>
      <c r="C185" s="79" t="s">
        <v>60</v>
      </c>
      <c r="D185" s="76">
        <f>Table32[[#This Row],[Residential CLM $ Collected]]+Table32[[#This Row],[C&amp;I CLM $ Collected]]</f>
        <v>78027.12</v>
      </c>
      <c r="E185" s="95">
        <f>Table3[[#This Row],[CLM $ Collected ]]/'1.) CLM Reference'!$B$4</f>
        <v>3.0050191318502476E-3</v>
      </c>
      <c r="F185" s="76">
        <f>Table32[[#This Row],[Residential Incentive Disbursements]]+Table32[[#This Row],[C&amp;I Incentive Disbursements]]</f>
        <v>0</v>
      </c>
      <c r="G185" s="96">
        <f>Table3[[#This Row],[Incentive Disbursements]]/'1.) CLM Reference'!$B$5</f>
        <v>2.7927858140428712E-3</v>
      </c>
      <c r="H185" s="76">
        <v>0</v>
      </c>
      <c r="I185" s="97">
        <f>Table3[[#This Row],[CLM $ Collected ]]/'1.) CLM Reference'!$B$4</f>
        <v>3.0050191318502476E-3</v>
      </c>
      <c r="J185" s="76">
        <v>0</v>
      </c>
      <c r="K185" s="97">
        <f>Table3[[#This Row],[Incentive Disbursements]]/'1.) CLM Reference'!$B$5</f>
        <v>2.7927858140428712E-3</v>
      </c>
      <c r="L185" s="76">
        <v>78027.12</v>
      </c>
      <c r="M185" s="112">
        <f>Table32[[#This Row],[CLM $ Collected ]]/'1.) CLM Reference'!$B$4</f>
        <v>2.4747227126133559E-3</v>
      </c>
      <c r="N185" s="76">
        <v>0</v>
      </c>
      <c r="O185" s="110">
        <f>Table3[[#This Row],[Incentive Disbursements]]/'1.) CLM Reference'!$B$5</f>
        <v>2.7927858140428712E-3</v>
      </c>
    </row>
    <row r="186" spans="1:15" s="33" customFormat="1" x14ac:dyDescent="0.3">
      <c r="A186" s="93" t="s">
        <v>244</v>
      </c>
      <c r="B186" s="94" t="s">
        <v>135</v>
      </c>
      <c r="C186" s="79" t="s">
        <v>60</v>
      </c>
      <c r="D186" s="76">
        <f>Table32[[#This Row],[Residential CLM $ Collected]]+Table32[[#This Row],[C&amp;I CLM $ Collected]]</f>
        <v>6488.4</v>
      </c>
      <c r="E186" s="95">
        <f>Table3[[#This Row],[CLM $ Collected ]]/'1.) CLM Reference'!$B$4</f>
        <v>2.7336181394385075E-6</v>
      </c>
      <c r="F186" s="76">
        <f>Table32[[#This Row],[Residential Incentive Disbursements]]+Table32[[#This Row],[C&amp;I Incentive Disbursements]]</f>
        <v>128299</v>
      </c>
      <c r="G186" s="96">
        <f>Table3[[#This Row],[Incentive Disbursements]]/'1.) CLM Reference'!$B$5</f>
        <v>0</v>
      </c>
      <c r="H186" s="76">
        <v>0</v>
      </c>
      <c r="I186" s="97">
        <f>Table3[[#This Row],[CLM $ Collected ]]/'1.) CLM Reference'!$B$4</f>
        <v>2.7336181394385075E-6</v>
      </c>
      <c r="J186" s="76">
        <v>0</v>
      </c>
      <c r="K186" s="97">
        <f>Table3[[#This Row],[Incentive Disbursements]]/'1.) CLM Reference'!$B$5</f>
        <v>0</v>
      </c>
      <c r="L186" s="76">
        <v>6488.4</v>
      </c>
      <c r="M186" s="112">
        <f>Table32[[#This Row],[CLM $ Collected ]]/'1.) CLM Reference'!$B$4</f>
        <v>2.0578730636886891E-4</v>
      </c>
      <c r="N186" s="76">
        <v>128299</v>
      </c>
      <c r="O186" s="110">
        <f>Table3[[#This Row],[Incentive Disbursements]]/'1.) CLM Reference'!$B$5</f>
        <v>0</v>
      </c>
    </row>
    <row r="187" spans="1:15" s="33" customFormat="1" ht="18.75" customHeight="1" x14ac:dyDescent="0.3">
      <c r="A187" s="93" t="s">
        <v>244</v>
      </c>
      <c r="B187" s="94" t="s">
        <v>112</v>
      </c>
      <c r="C187" s="79" t="s">
        <v>60</v>
      </c>
      <c r="D187" s="76">
        <f>Table32[[#This Row],[Residential CLM $ Collected]]+Table32[[#This Row],[C&amp;I CLM $ Collected]]</f>
        <v>2261.7600000000002</v>
      </c>
      <c r="E187" s="95">
        <f>Table3[[#This Row],[CLM $ Collected ]]/'1.) CLM Reference'!$B$4</f>
        <v>3.7886008284957365E-3</v>
      </c>
      <c r="F187" s="76">
        <f>Table32[[#This Row],[Residential Incentive Disbursements]]+Table32[[#This Row],[C&amp;I Incentive Disbursements]]</f>
        <v>0</v>
      </c>
      <c r="G187" s="96">
        <f>Table3[[#This Row],[Incentive Disbursements]]/'1.) CLM Reference'!$B$5</f>
        <v>1.8854328764687028E-3</v>
      </c>
      <c r="H187" s="76">
        <v>0</v>
      </c>
      <c r="I187" s="97">
        <f>Table3[[#This Row],[CLM $ Collected ]]/'1.) CLM Reference'!$B$4</f>
        <v>3.7886008284957365E-3</v>
      </c>
      <c r="J187" s="76">
        <v>0</v>
      </c>
      <c r="K187" s="97">
        <f>Table3[[#This Row],[Incentive Disbursements]]/'1.) CLM Reference'!$B$5</f>
        <v>1.8854328764687028E-3</v>
      </c>
      <c r="L187" s="76">
        <v>2261.7600000000002</v>
      </c>
      <c r="M187" s="112">
        <f>Table32[[#This Row],[CLM $ Collected ]]/'1.) CLM Reference'!$B$4</f>
        <v>7.1734402634371036E-5</v>
      </c>
      <c r="N187" s="76">
        <v>0</v>
      </c>
      <c r="O187" s="110">
        <f>Table3[[#This Row],[Incentive Disbursements]]/'1.) CLM Reference'!$B$5</f>
        <v>1.8854328764687028E-3</v>
      </c>
    </row>
    <row r="188" spans="1:15" x14ac:dyDescent="0.3">
      <c r="A188" s="93" t="s">
        <v>244</v>
      </c>
      <c r="B188" s="94" t="s">
        <v>124</v>
      </c>
      <c r="C188" s="79" t="s">
        <v>60</v>
      </c>
      <c r="D188" s="76">
        <f>Table32[[#This Row],[Residential CLM $ Collected]]+Table32[[#This Row],[C&amp;I CLM $ Collected]]</f>
        <v>5712.12</v>
      </c>
      <c r="E188" s="95">
        <f>Table3[[#This Row],[CLM $ Collected ]]/'1.) CLM Reference'!$B$4</f>
        <v>3.1241877559888991E-3</v>
      </c>
      <c r="F188" s="76">
        <f>Table32[[#This Row],[Residential Incentive Disbursements]]+Table32[[#This Row],[C&amp;I Incentive Disbursements]]</f>
        <v>0</v>
      </c>
      <c r="G188" s="96">
        <f>Table3[[#This Row],[Incentive Disbursements]]/'1.) CLM Reference'!$B$5</f>
        <v>3.4283579175214841E-3</v>
      </c>
      <c r="H188" s="76">
        <v>0</v>
      </c>
      <c r="I188" s="97">
        <f>Table3[[#This Row],[CLM $ Collected ]]/'1.) CLM Reference'!$B$4</f>
        <v>3.1241877559888991E-3</v>
      </c>
      <c r="J188" s="76">
        <v>0</v>
      </c>
      <c r="K188" s="97">
        <f>Table3[[#This Row],[Incentive Disbursements]]/'1.) CLM Reference'!$B$5</f>
        <v>3.4283579175214841E-3</v>
      </c>
      <c r="L188" s="76">
        <v>5712.12</v>
      </c>
      <c r="M188" s="112">
        <f>Table32[[#This Row],[CLM $ Collected ]]/'1.) CLM Reference'!$B$4</f>
        <v>1.81166664887452E-4</v>
      </c>
      <c r="N188" s="76">
        <v>0</v>
      </c>
      <c r="O188" s="110">
        <f>Table3[[#This Row],[Incentive Disbursements]]/'1.) CLM Reference'!$B$5</f>
        <v>3.4283579175214841E-3</v>
      </c>
    </row>
    <row r="189" spans="1:15" x14ac:dyDescent="0.3">
      <c r="A189" s="93" t="s">
        <v>244</v>
      </c>
      <c r="B189" s="94" t="s">
        <v>194</v>
      </c>
      <c r="C189" s="79" t="s">
        <v>60</v>
      </c>
      <c r="D189" s="76">
        <f>Table32[[#This Row],[Residential CLM $ Collected]]+Table32[[#This Row],[C&amp;I CLM $ Collected]]</f>
        <v>6475.2</v>
      </c>
      <c r="E189" s="95">
        <f>Table3[[#This Row],[CLM $ Collected ]]/'1.) CLM Reference'!$B$4</f>
        <v>9.7051531577698488E-6</v>
      </c>
      <c r="F189" s="76">
        <f>Table32[[#This Row],[Residential Incentive Disbursements]]+Table32[[#This Row],[C&amp;I Incentive Disbursements]]</f>
        <v>0</v>
      </c>
      <c r="G189" s="96">
        <f>Table3[[#This Row],[Incentive Disbursements]]/'1.) CLM Reference'!$B$5</f>
        <v>0</v>
      </c>
      <c r="H189" s="76">
        <v>0</v>
      </c>
      <c r="I189" s="97">
        <f>Table3[[#This Row],[CLM $ Collected ]]/'1.) CLM Reference'!$B$4</f>
        <v>9.7051531577698488E-6</v>
      </c>
      <c r="J189" s="76">
        <v>0</v>
      </c>
      <c r="K189" s="97">
        <f>Table3[[#This Row],[Incentive Disbursements]]/'1.) CLM Reference'!$B$5</f>
        <v>0</v>
      </c>
      <c r="L189" s="76">
        <v>6475.2</v>
      </c>
      <c r="M189" s="112">
        <f>Table32[[#This Row],[CLM $ Collected ]]/'1.) CLM Reference'!$B$4</f>
        <v>2.0536865270323962E-4</v>
      </c>
      <c r="N189" s="76">
        <v>0</v>
      </c>
      <c r="O189" s="110">
        <f>Table3[[#This Row],[Incentive Disbursements]]/'1.) CLM Reference'!$B$5</f>
        <v>0</v>
      </c>
    </row>
    <row r="190" spans="1:15" x14ac:dyDescent="0.3">
      <c r="A190" s="93"/>
      <c r="B190" s="94"/>
      <c r="C190" s="79"/>
      <c r="D190" s="76">
        <f>Table32[[#This Row],[Residential CLM $ Collected]]+Table32[[#This Row],[C&amp;I CLM $ Collected]]</f>
        <v>0</v>
      </c>
      <c r="E190" s="95">
        <f>Table3[[#This Row],[CLM $ Collected ]]/'1.) CLM Reference'!$B$4</f>
        <v>2.776695127769192E-3</v>
      </c>
      <c r="F190" s="76">
        <f>Table32[[#This Row],[Residential Incentive Disbursements]]+Table32[[#This Row],[C&amp;I Incentive Disbursements]]</f>
        <v>0</v>
      </c>
      <c r="G190" s="96">
        <f>Table3[[#This Row],[Incentive Disbursements]]/'1.) CLM Reference'!$B$5</f>
        <v>1.525705628058253E-3</v>
      </c>
      <c r="H190" s="76"/>
      <c r="I190" s="97">
        <f>Table3[[#This Row],[CLM $ Collected ]]/'1.) CLM Reference'!$B$4</f>
        <v>2.776695127769192E-3</v>
      </c>
      <c r="J190" s="76"/>
      <c r="K190" s="97">
        <f>Table3[[#This Row],[Incentive Disbursements]]/'1.) CLM Reference'!$B$5</f>
        <v>1.525705628058253E-3</v>
      </c>
      <c r="L190" s="76"/>
      <c r="M190" s="112">
        <f>Table32[[#This Row],[CLM $ Collected ]]/'1.) CLM Reference'!$B$4</f>
        <v>0</v>
      </c>
      <c r="N190" s="76"/>
      <c r="O190" s="110">
        <f>Table3[[#This Row],[Incentive Disbursements]]/'1.) CLM Reference'!$B$5</f>
        <v>1.525705628058253E-3</v>
      </c>
    </row>
    <row r="191" spans="1:15" x14ac:dyDescent="0.3">
      <c r="A191" s="93"/>
      <c r="B191" s="94"/>
      <c r="C191" s="79"/>
      <c r="D191" s="76">
        <f>Table32[[#This Row],[Residential CLM $ Collected]]+Table32[[#This Row],[C&amp;I CLM $ Collected]]</f>
        <v>0</v>
      </c>
      <c r="E191" s="95">
        <f>Table3[[#This Row],[CLM $ Collected ]]/'1.) CLM Reference'!$B$4</f>
        <v>1.7916473917726105E-6</v>
      </c>
      <c r="F191" s="76">
        <f>Table32[[#This Row],[Residential Incentive Disbursements]]+Table32[[#This Row],[C&amp;I Incentive Disbursements]]</f>
        <v>0</v>
      </c>
      <c r="G191" s="96">
        <f>Table3[[#This Row],[Incentive Disbursements]]/'1.) CLM Reference'!$B$5</f>
        <v>0</v>
      </c>
      <c r="H191" s="76"/>
      <c r="I191" s="97">
        <f>Table3[[#This Row],[CLM $ Collected ]]/'1.) CLM Reference'!$B$4</f>
        <v>1.7916473917726105E-6</v>
      </c>
      <c r="J191" s="76"/>
      <c r="K191" s="97">
        <f>Table3[[#This Row],[Incentive Disbursements]]/'1.) CLM Reference'!$B$5</f>
        <v>0</v>
      </c>
      <c r="L191" s="76"/>
      <c r="M191" s="112">
        <f>Table32[[#This Row],[CLM $ Collected ]]/'1.) CLM Reference'!$B$4</f>
        <v>0</v>
      </c>
      <c r="N191" s="76"/>
      <c r="O191" s="110">
        <f>Table3[[#This Row],[Incentive Disbursements]]/'1.) CLM Reference'!$B$5</f>
        <v>0</v>
      </c>
    </row>
    <row r="192" spans="1:15" x14ac:dyDescent="0.3">
      <c r="A192" s="93"/>
      <c r="B192" s="94"/>
      <c r="C192" s="79"/>
      <c r="D192" s="76">
        <f>Table32[[#This Row],[Residential CLM $ Collected]]+Table32[[#This Row],[C&amp;I CLM $ Collected]]</f>
        <v>0</v>
      </c>
      <c r="E192" s="95">
        <f>Table3[[#This Row],[CLM $ Collected ]]/'1.) CLM Reference'!$B$4</f>
        <v>3.538117105298682E-3</v>
      </c>
      <c r="F192" s="76">
        <f>Table32[[#This Row],[Residential Incentive Disbursements]]+Table32[[#This Row],[C&amp;I Incentive Disbursements]]</f>
        <v>0</v>
      </c>
      <c r="G192" s="96">
        <f>Table3[[#This Row],[Incentive Disbursements]]/'1.) CLM Reference'!$B$5</f>
        <v>4.0000304536449011E-3</v>
      </c>
      <c r="H192" s="76"/>
      <c r="I192" s="97">
        <f>Table3[[#This Row],[CLM $ Collected ]]/'1.) CLM Reference'!$B$4</f>
        <v>3.538117105298682E-3</v>
      </c>
      <c r="J192" s="76"/>
      <c r="K192" s="97">
        <f>Table3[[#This Row],[Incentive Disbursements]]/'1.) CLM Reference'!$B$5</f>
        <v>4.0000304536449011E-3</v>
      </c>
      <c r="L192" s="76"/>
      <c r="M192" s="112">
        <f>Table32[[#This Row],[CLM $ Collected ]]/'1.) CLM Reference'!$B$4</f>
        <v>0</v>
      </c>
      <c r="N192" s="76"/>
      <c r="O192" s="110">
        <f>Table3[[#This Row],[Incentive Disbursements]]/'1.) CLM Reference'!$B$5</f>
        <v>4.0000304536449011E-3</v>
      </c>
    </row>
    <row r="193" spans="1:15" x14ac:dyDescent="0.3">
      <c r="A193" s="93"/>
      <c r="B193" s="94"/>
      <c r="C193" s="79"/>
      <c r="D193" s="76">
        <f>Table32[[#This Row],[Residential CLM $ Collected]]+Table32[[#This Row],[C&amp;I CLM $ Collected]]</f>
        <v>0</v>
      </c>
      <c r="E193" s="95">
        <f>Table3[[#This Row],[CLM $ Collected ]]/'1.) CLM Reference'!$B$4</f>
        <v>3.948691326072686E-3</v>
      </c>
      <c r="F193" s="76">
        <f>Table32[[#This Row],[Residential Incentive Disbursements]]+Table32[[#This Row],[C&amp;I Incentive Disbursements]]</f>
        <v>0</v>
      </c>
      <c r="G193" s="96">
        <f>Table3[[#This Row],[Incentive Disbursements]]/'1.) CLM Reference'!$B$5</f>
        <v>7.9182544843771992E-4</v>
      </c>
      <c r="H193" s="76"/>
      <c r="I193" s="97">
        <f>Table3[[#This Row],[CLM $ Collected ]]/'1.) CLM Reference'!$B$4</f>
        <v>3.948691326072686E-3</v>
      </c>
      <c r="J193" s="76"/>
      <c r="K193" s="97">
        <f>Table3[[#This Row],[Incentive Disbursements]]/'1.) CLM Reference'!$B$5</f>
        <v>7.9182544843771992E-4</v>
      </c>
      <c r="L193" s="76"/>
      <c r="M193" s="112">
        <f>Table32[[#This Row],[CLM $ Collected ]]/'1.) CLM Reference'!$B$4</f>
        <v>0</v>
      </c>
      <c r="N193" s="76"/>
      <c r="O193" s="110">
        <f>Table3[[#This Row],[Incentive Disbursements]]/'1.) CLM Reference'!$B$5</f>
        <v>7.9182544843771992E-4</v>
      </c>
    </row>
    <row r="194" spans="1:15" x14ac:dyDescent="0.3">
      <c r="A194" s="93"/>
      <c r="B194" s="94"/>
      <c r="C194" s="79"/>
      <c r="D194" s="76">
        <f>Table32[[#This Row],[Residential CLM $ Collected]]+Table32[[#This Row],[C&amp;I CLM $ Collected]]</f>
        <v>0</v>
      </c>
      <c r="E194" s="95">
        <f>Table3[[#This Row],[CLM $ Collected ]]/'1.) CLM Reference'!$B$4</f>
        <v>4.1779923155716239E-5</v>
      </c>
      <c r="F194" s="76">
        <f>Table32[[#This Row],[Residential Incentive Disbursements]]+Table32[[#This Row],[C&amp;I Incentive Disbursements]]</f>
        <v>0</v>
      </c>
      <c r="G194" s="96">
        <f>Table3[[#This Row],[Incentive Disbursements]]/'1.) CLM Reference'!$B$5</f>
        <v>0</v>
      </c>
      <c r="H194" s="76"/>
      <c r="I194" s="97">
        <f>Table3[[#This Row],[CLM $ Collected ]]/'1.) CLM Reference'!$B$4</f>
        <v>4.1779923155716239E-5</v>
      </c>
      <c r="J194" s="76"/>
      <c r="K194" s="97">
        <f>Table3[[#This Row],[Incentive Disbursements]]/'1.) CLM Reference'!$B$5</f>
        <v>0</v>
      </c>
      <c r="L194" s="76"/>
      <c r="M194" s="112">
        <f>Table32[[#This Row],[CLM $ Collected ]]/'1.) CLM Reference'!$B$4</f>
        <v>0</v>
      </c>
      <c r="N194" s="76"/>
      <c r="O194" s="110">
        <f>Table3[[#This Row],[Incentive Disbursements]]/'1.) CLM Reference'!$B$5</f>
        <v>0</v>
      </c>
    </row>
    <row r="195" spans="1:15" x14ac:dyDescent="0.3">
      <c r="A195" s="93"/>
      <c r="B195" s="94"/>
      <c r="C195" s="79"/>
      <c r="D195" s="76">
        <f>Table32[[#This Row],[Residential CLM $ Collected]]+Table32[[#This Row],[C&amp;I CLM $ Collected]]</f>
        <v>0</v>
      </c>
      <c r="E195" s="95">
        <f>Table3[[#This Row],[CLM $ Collected ]]/'1.) CLM Reference'!$B$4</f>
        <v>1.4884079783868841E-3</v>
      </c>
      <c r="F195" s="76">
        <f>Table32[[#This Row],[Residential Incentive Disbursements]]+Table32[[#This Row],[C&amp;I Incentive Disbursements]]</f>
        <v>0</v>
      </c>
      <c r="G195" s="96">
        <f>Table3[[#This Row],[Incentive Disbursements]]/'1.) CLM Reference'!$B$5</f>
        <v>1.4039820606951981E-4</v>
      </c>
      <c r="H195" s="76"/>
      <c r="I195" s="97">
        <f>Table3[[#This Row],[CLM $ Collected ]]/'1.) CLM Reference'!$B$4</f>
        <v>1.4884079783868841E-3</v>
      </c>
      <c r="J195" s="76"/>
      <c r="K195" s="97">
        <f>Table3[[#This Row],[Incentive Disbursements]]/'1.) CLM Reference'!$B$5</f>
        <v>1.4039820606951981E-4</v>
      </c>
      <c r="L195" s="76"/>
      <c r="M195" s="112">
        <f>Table32[[#This Row],[CLM $ Collected ]]/'1.) CLM Reference'!$B$4</f>
        <v>0</v>
      </c>
      <c r="N195" s="76"/>
      <c r="O195" s="110">
        <f>Table3[[#This Row],[Incentive Disbursements]]/'1.) CLM Reference'!$B$5</f>
        <v>1.4039820606951981E-4</v>
      </c>
    </row>
    <row r="196" spans="1:15" x14ac:dyDescent="0.3">
      <c r="A196" s="93"/>
      <c r="B196" s="94"/>
      <c r="C196" s="79"/>
      <c r="D196" s="76">
        <f>Table32[[#This Row],[Residential CLM $ Collected]]+Table32[[#This Row],[C&amp;I CLM $ Collected]]</f>
        <v>0</v>
      </c>
      <c r="E196" s="95">
        <f>Table3[[#This Row],[CLM $ Collected ]]/'1.) CLM Reference'!$B$4</f>
        <v>2.2670448043499293E-3</v>
      </c>
      <c r="F196" s="76">
        <f>Table32[[#This Row],[Residential Incentive Disbursements]]+Table32[[#This Row],[C&amp;I Incentive Disbursements]]</f>
        <v>0</v>
      </c>
      <c r="G196" s="96">
        <f>Table3[[#This Row],[Incentive Disbursements]]/'1.) CLM Reference'!$B$5</f>
        <v>5.6538978859464418E-3</v>
      </c>
      <c r="H196" s="76"/>
      <c r="I196" s="97">
        <f>Table3[[#This Row],[CLM $ Collected ]]/'1.) CLM Reference'!$B$4</f>
        <v>2.2670448043499293E-3</v>
      </c>
      <c r="J196" s="76"/>
      <c r="K196" s="97">
        <f>Table3[[#This Row],[Incentive Disbursements]]/'1.) CLM Reference'!$B$5</f>
        <v>5.6538978859464418E-3</v>
      </c>
      <c r="L196" s="76"/>
      <c r="M196" s="112">
        <f>Table32[[#This Row],[CLM $ Collected ]]/'1.) CLM Reference'!$B$4</f>
        <v>0</v>
      </c>
      <c r="N196" s="76"/>
      <c r="O196" s="110">
        <f>Table3[[#This Row],[Incentive Disbursements]]/'1.) CLM Reference'!$B$5</f>
        <v>5.6538978859464418E-3</v>
      </c>
    </row>
    <row r="197" spans="1:15" x14ac:dyDescent="0.3">
      <c r="A197" s="93"/>
      <c r="B197" s="94"/>
      <c r="C197" s="79"/>
      <c r="D197" s="76">
        <f>Table32[[#This Row],[Residential CLM $ Collected]]+Table32[[#This Row],[C&amp;I CLM $ Collected]]</f>
        <v>0</v>
      </c>
      <c r="E197" s="95">
        <f>Table3[[#This Row],[CLM $ Collected ]]/'1.) CLM Reference'!$B$4</f>
        <v>8.3350138884376361E-7</v>
      </c>
      <c r="F197" s="76">
        <f>Table32[[#This Row],[Residential Incentive Disbursements]]+Table32[[#This Row],[C&amp;I Incentive Disbursements]]</f>
        <v>0</v>
      </c>
      <c r="G197" s="96">
        <f>Table3[[#This Row],[Incentive Disbursements]]/'1.) CLM Reference'!$B$5</f>
        <v>0</v>
      </c>
      <c r="H197" s="76"/>
      <c r="I197" s="97">
        <f>Table3[[#This Row],[CLM $ Collected ]]/'1.) CLM Reference'!$B$4</f>
        <v>8.3350138884376361E-7</v>
      </c>
      <c r="J197" s="76"/>
      <c r="K197" s="97">
        <f>Table3[[#This Row],[Incentive Disbursements]]/'1.) CLM Reference'!$B$5</f>
        <v>0</v>
      </c>
      <c r="L197" s="76"/>
      <c r="M197" s="112">
        <f>Table32[[#This Row],[CLM $ Collected ]]/'1.) CLM Reference'!$B$4</f>
        <v>0</v>
      </c>
      <c r="N197" s="76"/>
      <c r="O197" s="110">
        <f>Table3[[#This Row],[Incentive Disbursements]]/'1.) CLM Reference'!$B$5</f>
        <v>0</v>
      </c>
    </row>
    <row r="198" spans="1:15" x14ac:dyDescent="0.3">
      <c r="A198" s="93"/>
      <c r="B198" s="94"/>
      <c r="C198" s="79"/>
      <c r="D198" s="76">
        <f>Table32[[#This Row],[Residential CLM $ Collected]]+Table32[[#This Row],[C&amp;I CLM $ Collected]]</f>
        <v>0</v>
      </c>
      <c r="E198" s="95">
        <f>Table3[[#This Row],[CLM $ Collected ]]/'1.) CLM Reference'!$B$4</f>
        <v>3.1834093617460939E-3</v>
      </c>
      <c r="F198" s="76">
        <f>Table32[[#This Row],[Residential Incentive Disbursements]]+Table32[[#This Row],[C&amp;I Incentive Disbursements]]</f>
        <v>0</v>
      </c>
      <c r="G198" s="96">
        <f>Table3[[#This Row],[Incentive Disbursements]]/'1.) CLM Reference'!$B$5</f>
        <v>1.1704982955504776E-3</v>
      </c>
      <c r="H198" s="76"/>
      <c r="I198" s="97">
        <f>Table3[[#This Row],[CLM $ Collected ]]/'1.) CLM Reference'!$B$4</f>
        <v>3.1834093617460939E-3</v>
      </c>
      <c r="J198" s="76"/>
      <c r="K198" s="97">
        <f>Table3[[#This Row],[Incentive Disbursements]]/'1.) CLM Reference'!$B$5</f>
        <v>1.1704982955504776E-3</v>
      </c>
      <c r="L198" s="76"/>
      <c r="M198" s="112">
        <f>Table32[[#This Row],[CLM $ Collected ]]/'1.) CLM Reference'!$B$4</f>
        <v>0</v>
      </c>
      <c r="N198" s="76"/>
      <c r="O198" s="110">
        <f>Table3[[#This Row],[Incentive Disbursements]]/'1.) CLM Reference'!$B$5</f>
        <v>1.1704982955504776E-3</v>
      </c>
    </row>
    <row r="199" spans="1:15" x14ac:dyDescent="0.3">
      <c r="A199" s="93"/>
      <c r="B199" s="94"/>
      <c r="C199" s="79"/>
      <c r="D199" s="76">
        <f>Table32[[#This Row],[Residential CLM $ Collected]]+Table32[[#This Row],[C&amp;I CLM $ Collected]]</f>
        <v>0</v>
      </c>
      <c r="E199" s="95">
        <f>Table3[[#This Row],[CLM $ Collected ]]/'1.) CLM Reference'!$B$4</f>
        <v>3.1451649687966174E-3</v>
      </c>
      <c r="F199" s="76">
        <f>Table32[[#This Row],[Residential Incentive Disbursements]]+Table32[[#This Row],[C&amp;I Incentive Disbursements]]</f>
        <v>0</v>
      </c>
      <c r="G199" s="96">
        <f>Table3[[#This Row],[Incentive Disbursements]]/'1.) CLM Reference'!$B$5</f>
        <v>1.162222836208924E-3</v>
      </c>
      <c r="H199" s="76"/>
      <c r="I199" s="97">
        <f>Table3[[#This Row],[CLM $ Collected ]]/'1.) CLM Reference'!$B$4</f>
        <v>3.1451649687966174E-3</v>
      </c>
      <c r="J199" s="76"/>
      <c r="K199" s="97">
        <f>Table3[[#This Row],[Incentive Disbursements]]/'1.) CLM Reference'!$B$5</f>
        <v>1.162222836208924E-3</v>
      </c>
      <c r="L199" s="76"/>
      <c r="M199" s="112">
        <f>Table32[[#This Row],[CLM $ Collected ]]/'1.) CLM Reference'!$B$4</f>
        <v>0</v>
      </c>
      <c r="N199" s="76"/>
      <c r="O199" s="110">
        <f>Table3[[#This Row],[Incentive Disbursements]]/'1.) CLM Reference'!$B$5</f>
        <v>1.162222836208924E-3</v>
      </c>
    </row>
    <row r="200" spans="1:15" x14ac:dyDescent="0.3">
      <c r="A200" s="93"/>
      <c r="B200" s="94"/>
      <c r="C200" s="79"/>
      <c r="D200" s="76">
        <f>Table32[[#This Row],[Residential CLM $ Collected]]+Table32[[#This Row],[C&amp;I CLM $ Collected]]</f>
        <v>0</v>
      </c>
      <c r="E200" s="95">
        <f>Table3[[#This Row],[CLM $ Collected ]]/'1.) CLM Reference'!$B$4</f>
        <v>2.2244972226091455E-5</v>
      </c>
      <c r="F200" s="76">
        <f>Table32[[#This Row],[Residential Incentive Disbursements]]+Table32[[#This Row],[C&amp;I Incentive Disbursements]]</f>
        <v>0</v>
      </c>
      <c r="G200" s="96">
        <f>Table3[[#This Row],[Incentive Disbursements]]/'1.) CLM Reference'!$B$5</f>
        <v>0</v>
      </c>
      <c r="H200" s="76"/>
      <c r="I200" s="97">
        <f>Table3[[#This Row],[CLM $ Collected ]]/'1.) CLM Reference'!$B$4</f>
        <v>2.2244972226091455E-5</v>
      </c>
      <c r="J200" s="76"/>
      <c r="K200" s="97">
        <f>Table3[[#This Row],[Incentive Disbursements]]/'1.) CLM Reference'!$B$5</f>
        <v>0</v>
      </c>
      <c r="L200" s="76"/>
      <c r="M200" s="112">
        <f>Table32[[#This Row],[CLM $ Collected ]]/'1.) CLM Reference'!$B$4</f>
        <v>0</v>
      </c>
      <c r="N200" s="76"/>
      <c r="O200" s="110">
        <f>Table3[[#This Row],[Incentive Disbursements]]/'1.) CLM Reference'!$B$5</f>
        <v>0</v>
      </c>
    </row>
    <row r="201" spans="1:15" x14ac:dyDescent="0.3">
      <c r="A201" s="77"/>
      <c r="B201" s="78"/>
      <c r="C201" s="103" t="s">
        <v>23</v>
      </c>
      <c r="D201" s="76">
        <f>SUBTOTAL(109,D2:D200)</f>
        <v>11841767.934000002</v>
      </c>
      <c r="E201" s="97">
        <f>SUBTOTAL(109,E6:E187)</f>
        <v>0.34273174764053188</v>
      </c>
      <c r="F201" s="76">
        <f>SUBTOTAL(109, F6:F200)</f>
        <v>5825812.1099999994</v>
      </c>
      <c r="G201" s="97" t="e">
        <f>Table32[[#This Row],[Incentive Disbursements]]/'1.) CLM Reference'!$B$5</f>
        <v>#VALUE!</v>
      </c>
      <c r="H201" s="104">
        <f>SUM(H6:H200)</f>
        <v>0</v>
      </c>
      <c r="I201" s="105" t="e">
        <f>Table32[[#This Row],[Residential CLM $ Collected]]/'1.) CLM Reference'!$B$4</f>
        <v>#VALUE!</v>
      </c>
      <c r="J201" s="104">
        <f>SUBTOTAL(109,J6:J200)</f>
        <v>519786.16</v>
      </c>
      <c r="K201" s="106" t="e">
        <f>Table32[[#This Row],[Residential Incentive Disbursements]]/'1.) CLM Reference'!$B$5</f>
        <v>#VALUE!</v>
      </c>
      <c r="L201" s="104">
        <f>SUBTOTAL(109,L6:L200)</f>
        <v>11841767.934000002</v>
      </c>
      <c r="M201" s="113" t="e">
        <f>Table32[[#This Row],[C&amp;I CLM $ Collected]]/'1.) CLM Reference'!$B$4</f>
        <v>#VALUE!</v>
      </c>
      <c r="N201" s="107">
        <f>SUBTOTAL(109,N6:N200)</f>
        <v>5306025.95</v>
      </c>
      <c r="O201" s="106" t="e">
        <f>Table32[[#This Row],[C&amp;I Incentive Disbursements]]/'1.) CLM Reference'!$B$5</f>
        <v>#VALUE!</v>
      </c>
    </row>
  </sheetData>
  <mergeCells count="7">
    <mergeCell ref="A1:O2"/>
    <mergeCell ref="A3:C3"/>
    <mergeCell ref="D3:O3"/>
    <mergeCell ref="A4:C4"/>
    <mergeCell ref="D4:G4"/>
    <mergeCell ref="H4:K4"/>
    <mergeCell ref="L4:O4"/>
  </mergeCells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357"/>
  <sheetViews>
    <sheetView tabSelected="1" zoomScale="80" zoomScaleNormal="80" workbookViewId="0">
      <pane ySplit="5" topLeftCell="A6" activePane="bottomLeft" state="frozen"/>
      <selection pane="bottomLeft" activeCell="D350" sqref="D350"/>
    </sheetView>
  </sheetViews>
  <sheetFormatPr defaultColWidth="8.6640625" defaultRowHeight="14.4" x14ac:dyDescent="0.3"/>
  <cols>
    <col min="1" max="2" width="15.6640625" style="1" customWidth="1"/>
    <col min="3" max="3" width="20" style="1" customWidth="1"/>
    <col min="4" max="4" width="22.6640625" style="11" customWidth="1"/>
    <col min="5" max="5" width="25" style="11" customWidth="1"/>
    <col min="6" max="6" width="16.6640625" style="1" bestFit="1" customWidth="1"/>
    <col min="7" max="7" width="19" style="1" bestFit="1" customWidth="1"/>
    <col min="8" max="8" width="14.88671875" style="1" bestFit="1" customWidth="1"/>
    <col min="9" max="9" width="14.109375" style="1" bestFit="1" customWidth="1"/>
    <col min="10" max="10" width="16.109375" style="1" bestFit="1" customWidth="1"/>
    <col min="11" max="11" width="17.88671875" style="1" bestFit="1" customWidth="1"/>
    <col min="12" max="12" width="19" style="1" bestFit="1" customWidth="1"/>
    <col min="13" max="13" width="16" style="1" bestFit="1" customWidth="1"/>
    <col min="14" max="14" width="14.109375" style="1" bestFit="1" customWidth="1"/>
    <col min="15" max="15" width="16.109375" style="1" bestFit="1" customWidth="1"/>
    <col min="16" max="16" width="20.5546875" style="1" customWidth="1"/>
    <col min="17" max="17" width="14.33203125" style="1" customWidth="1"/>
    <col min="18" max="18" width="20.5546875" style="1" customWidth="1"/>
    <col min="19" max="19" width="14.33203125" style="1" customWidth="1"/>
    <col min="20" max="16384" width="8.6640625" style="1"/>
  </cols>
  <sheetData>
    <row r="1" spans="1:19" ht="18.75" customHeight="1" x14ac:dyDescent="0.3">
      <c r="A1" s="151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3"/>
      <c r="P1" s="2"/>
      <c r="Q1" s="2"/>
      <c r="R1" s="2"/>
      <c r="S1" s="2"/>
    </row>
    <row r="2" spans="1:19" ht="15.75" customHeight="1" thickBot="1" x14ac:dyDescent="0.35">
      <c r="A2" s="154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6"/>
    </row>
    <row r="3" spans="1:19" ht="16.2" thickBot="1" x14ac:dyDescent="0.35">
      <c r="A3" s="164" t="s">
        <v>57</v>
      </c>
      <c r="B3" s="165"/>
      <c r="C3" s="165"/>
      <c r="D3" s="148"/>
      <c r="E3" s="149"/>
      <c r="F3" s="176"/>
      <c r="G3" s="176"/>
      <c r="H3" s="176"/>
      <c r="I3" s="176"/>
      <c r="J3" s="176"/>
      <c r="K3" s="149"/>
      <c r="L3" s="149"/>
      <c r="M3" s="149"/>
      <c r="N3" s="149"/>
      <c r="O3" s="150"/>
    </row>
    <row r="4" spans="1:19" ht="15" thickBot="1" x14ac:dyDescent="0.35">
      <c r="A4" s="166"/>
      <c r="B4" s="167"/>
      <c r="C4" s="167"/>
      <c r="D4" s="160" t="s">
        <v>43</v>
      </c>
      <c r="E4" s="161"/>
      <c r="F4" s="177" t="s">
        <v>41</v>
      </c>
      <c r="G4" s="178"/>
      <c r="H4" s="178"/>
      <c r="I4" s="178"/>
      <c r="J4" s="179"/>
      <c r="K4" s="158" t="s">
        <v>42</v>
      </c>
      <c r="L4" s="158"/>
      <c r="M4" s="158"/>
      <c r="N4" s="158"/>
      <c r="O4" s="159"/>
    </row>
    <row r="5" spans="1:19" ht="17.399999999999999" x14ac:dyDescent="0.3">
      <c r="A5" s="39" t="s">
        <v>1</v>
      </c>
      <c r="B5" s="40" t="s">
        <v>2</v>
      </c>
      <c r="C5" s="41" t="s">
        <v>11</v>
      </c>
      <c r="D5" s="42" t="s">
        <v>8</v>
      </c>
      <c r="E5" s="43" t="s">
        <v>10</v>
      </c>
      <c r="F5" s="44" t="s">
        <v>44</v>
      </c>
      <c r="G5" s="45" t="s">
        <v>45</v>
      </c>
      <c r="H5" s="38" t="s">
        <v>46</v>
      </c>
      <c r="I5" s="38" t="s">
        <v>47</v>
      </c>
      <c r="J5" s="46" t="s">
        <v>48</v>
      </c>
      <c r="K5" s="47" t="s">
        <v>49</v>
      </c>
      <c r="L5" s="38" t="s">
        <v>50</v>
      </c>
      <c r="M5" s="38" t="s">
        <v>51</v>
      </c>
      <c r="N5" s="38" t="s">
        <v>52</v>
      </c>
      <c r="O5" s="45" t="s">
        <v>53</v>
      </c>
    </row>
    <row r="6" spans="1:19" s="33" customFormat="1" x14ac:dyDescent="0.3">
      <c r="A6" s="115" t="s">
        <v>245</v>
      </c>
      <c r="B6" s="116" t="s">
        <v>132</v>
      </c>
      <c r="C6" s="50" t="s">
        <v>60</v>
      </c>
      <c r="D6" s="51">
        <v>443.34</v>
      </c>
      <c r="E6" s="51">
        <v>0</v>
      </c>
      <c r="F6" s="117">
        <f>Table323[[#This Row],[Single Family]]+Table323[[#This Row],[2-4 Units]]+Table323[[#This Row],[&gt;4 Units]]</f>
        <v>0</v>
      </c>
      <c r="G6" s="117">
        <v>0</v>
      </c>
      <c r="H6" s="117">
        <v>0</v>
      </c>
      <c r="I6" s="117">
        <v>0</v>
      </c>
      <c r="J6" s="119">
        <v>0</v>
      </c>
      <c r="K6" s="117">
        <f>SUM(Table323[[#This Row],[Single Family ]:[&gt;4 Units ]])</f>
        <v>0</v>
      </c>
      <c r="L6" s="118">
        <v>0</v>
      </c>
      <c r="M6" s="118">
        <v>0</v>
      </c>
      <c r="N6" s="118">
        <v>0</v>
      </c>
      <c r="O6" s="54">
        <v>0</v>
      </c>
    </row>
    <row r="7" spans="1:19" s="33" customFormat="1" x14ac:dyDescent="0.3">
      <c r="A7" s="115" t="s">
        <v>246</v>
      </c>
      <c r="B7" s="116" t="s">
        <v>132</v>
      </c>
      <c r="C7" s="50" t="s">
        <v>60</v>
      </c>
      <c r="D7" s="51">
        <v>840.39599999999996</v>
      </c>
      <c r="E7" s="51">
        <v>0</v>
      </c>
      <c r="F7" s="117">
        <f>Table323[[#This Row],[Single Family]]+Table323[[#This Row],[2-4 Units]]+Table323[[#This Row],[&gt;4 Units]]</f>
        <v>0</v>
      </c>
      <c r="G7" s="117">
        <v>0</v>
      </c>
      <c r="H7" s="117">
        <v>0</v>
      </c>
      <c r="I7" s="117">
        <v>0</v>
      </c>
      <c r="J7" s="119">
        <v>0</v>
      </c>
      <c r="K7" s="117">
        <f>SUM(Table323[[#This Row],[Single Family ]:[&gt;4 Units ]])</f>
        <v>0</v>
      </c>
      <c r="L7" s="118">
        <v>0</v>
      </c>
      <c r="M7" s="118">
        <v>0</v>
      </c>
      <c r="N7" s="118">
        <v>0</v>
      </c>
      <c r="O7" s="54">
        <v>0</v>
      </c>
    </row>
    <row r="8" spans="1:19" s="33" customFormat="1" x14ac:dyDescent="0.3">
      <c r="A8" s="115" t="s">
        <v>58</v>
      </c>
      <c r="B8" s="116" t="s">
        <v>73</v>
      </c>
      <c r="C8" s="50" t="s">
        <v>60</v>
      </c>
      <c r="D8" s="51">
        <v>0</v>
      </c>
      <c r="E8" s="51">
        <v>0</v>
      </c>
      <c r="F8" s="117">
        <f>Table323[[#This Row],[Single Family]]+Table323[[#This Row],[2-4 Units]]+Table323[[#This Row],[&gt;4 Units]]</f>
        <v>0</v>
      </c>
      <c r="G8" s="117">
        <v>0</v>
      </c>
      <c r="H8" s="117">
        <v>0</v>
      </c>
      <c r="I8" s="117">
        <v>0</v>
      </c>
      <c r="J8" s="119">
        <v>0</v>
      </c>
      <c r="K8" s="117">
        <f>SUM(Table323[[#This Row],[Single Family ]:[&gt;4 Units ]])</f>
        <v>0</v>
      </c>
      <c r="L8" s="118">
        <v>0</v>
      </c>
      <c r="M8" s="118">
        <v>0</v>
      </c>
      <c r="N8" s="118">
        <v>0</v>
      </c>
      <c r="O8" s="54">
        <v>0</v>
      </c>
    </row>
    <row r="9" spans="1:19" s="33" customFormat="1" x14ac:dyDescent="0.3">
      <c r="A9" s="115" t="s">
        <v>58</v>
      </c>
      <c r="B9" s="116" t="s">
        <v>59</v>
      </c>
      <c r="C9" s="50" t="s">
        <v>60</v>
      </c>
      <c r="D9" s="51">
        <v>64749.396000000001</v>
      </c>
      <c r="E9" s="51">
        <v>44057.61</v>
      </c>
      <c r="F9" s="117">
        <f>Table323[[#This Row],[Single Family]]+Table323[[#This Row],[2-4 Units]]+Table323[[#This Row],[&gt;4 Units]]</f>
        <v>27</v>
      </c>
      <c r="G9" s="117">
        <v>27</v>
      </c>
      <c r="H9" s="117">
        <v>0</v>
      </c>
      <c r="I9" s="117">
        <v>0</v>
      </c>
      <c r="J9" s="119">
        <v>43849.83</v>
      </c>
      <c r="K9" s="117">
        <f>SUM(Table323[[#This Row],[Single Family ]:[&gt;4 Units ]])</f>
        <v>1</v>
      </c>
      <c r="L9" s="118">
        <v>1</v>
      </c>
      <c r="M9" s="118">
        <v>0</v>
      </c>
      <c r="N9" s="118">
        <v>0</v>
      </c>
      <c r="O9" s="54">
        <v>207.78</v>
      </c>
    </row>
    <row r="10" spans="1:19" s="33" customFormat="1" x14ac:dyDescent="0.3">
      <c r="A10" s="115" t="s">
        <v>58</v>
      </c>
      <c r="B10" s="116" t="s">
        <v>124</v>
      </c>
      <c r="C10" s="50" t="s">
        <v>60</v>
      </c>
      <c r="D10" s="51">
        <v>0</v>
      </c>
      <c r="E10" s="51">
        <v>0</v>
      </c>
      <c r="F10" s="117">
        <f>Table323[[#This Row],[Single Family]]+Table323[[#This Row],[2-4 Units]]+Table323[[#This Row],[&gt;4 Units]]</f>
        <v>0</v>
      </c>
      <c r="G10" s="117">
        <v>0</v>
      </c>
      <c r="H10" s="117">
        <v>0</v>
      </c>
      <c r="I10" s="117">
        <v>0</v>
      </c>
      <c r="J10" s="119">
        <v>0</v>
      </c>
      <c r="K10" s="117">
        <f>SUM(Table323[[#This Row],[Single Family ]:[&gt;4 Units ]])</f>
        <v>0</v>
      </c>
      <c r="L10" s="118">
        <v>0</v>
      </c>
      <c r="M10" s="118">
        <v>0</v>
      </c>
      <c r="N10" s="118">
        <v>0</v>
      </c>
      <c r="O10" s="54">
        <v>0</v>
      </c>
    </row>
    <row r="11" spans="1:19" s="33" customFormat="1" x14ac:dyDescent="0.3">
      <c r="A11" s="115" t="s">
        <v>61</v>
      </c>
      <c r="B11" s="116" t="s">
        <v>59</v>
      </c>
      <c r="C11" s="50" t="s">
        <v>60</v>
      </c>
      <c r="D11" s="51">
        <v>88159.457999999999</v>
      </c>
      <c r="E11" s="51">
        <v>29551.82</v>
      </c>
      <c r="F11" s="117">
        <f>Table323[[#This Row],[Single Family]]+Table323[[#This Row],[2-4 Units]]+Table323[[#This Row],[&gt;4 Units]]</f>
        <v>30</v>
      </c>
      <c r="G11" s="117">
        <v>30</v>
      </c>
      <c r="H11" s="117">
        <v>0</v>
      </c>
      <c r="I11" s="117">
        <v>0</v>
      </c>
      <c r="J11" s="119">
        <v>29250.400000000001</v>
      </c>
      <c r="K11" s="117">
        <f>SUM(Table323[[#This Row],[Single Family ]:[&gt;4 Units ]])</f>
        <v>1</v>
      </c>
      <c r="L11" s="118">
        <v>1</v>
      </c>
      <c r="M11" s="118">
        <v>0</v>
      </c>
      <c r="N11" s="118">
        <v>0</v>
      </c>
      <c r="O11" s="54">
        <v>301.42</v>
      </c>
    </row>
    <row r="12" spans="1:19" s="33" customFormat="1" x14ac:dyDescent="0.3">
      <c r="A12" s="115" t="s">
        <v>62</v>
      </c>
      <c r="B12" s="116" t="s">
        <v>59</v>
      </c>
      <c r="C12" s="50" t="s">
        <v>60</v>
      </c>
      <c r="D12" s="51">
        <v>103657.75199999999</v>
      </c>
      <c r="E12" s="51">
        <v>40963.43</v>
      </c>
      <c r="F12" s="117">
        <f>Table323[[#This Row],[Single Family]]+Table323[[#This Row],[2-4 Units]]+Table323[[#This Row],[&gt;4 Units]]</f>
        <v>22</v>
      </c>
      <c r="G12" s="117">
        <v>22</v>
      </c>
      <c r="H12" s="117">
        <v>0</v>
      </c>
      <c r="I12" s="117">
        <v>0</v>
      </c>
      <c r="J12" s="119">
        <v>39359.089999999997</v>
      </c>
      <c r="K12" s="117">
        <f>SUM(Table323[[#This Row],[Single Family ]:[&gt;4 Units ]])</f>
        <v>2</v>
      </c>
      <c r="L12" s="118">
        <v>2</v>
      </c>
      <c r="M12" s="118">
        <v>0</v>
      </c>
      <c r="N12" s="118">
        <v>0</v>
      </c>
      <c r="O12" s="54">
        <v>1604.34</v>
      </c>
    </row>
    <row r="13" spans="1:19" s="33" customFormat="1" x14ac:dyDescent="0.3">
      <c r="A13" s="115" t="s">
        <v>63</v>
      </c>
      <c r="B13" s="116" t="s">
        <v>132</v>
      </c>
      <c r="C13" s="50" t="s">
        <v>60</v>
      </c>
      <c r="D13" s="51">
        <v>113.964</v>
      </c>
      <c r="E13" s="51">
        <v>0</v>
      </c>
      <c r="F13" s="117">
        <f>Table323[[#This Row],[Single Family]]+Table323[[#This Row],[2-4 Units]]+Table323[[#This Row],[&gt;4 Units]]</f>
        <v>0</v>
      </c>
      <c r="G13" s="117">
        <v>0</v>
      </c>
      <c r="H13" s="117">
        <v>0</v>
      </c>
      <c r="I13" s="117">
        <v>0</v>
      </c>
      <c r="J13" s="119">
        <v>0</v>
      </c>
      <c r="K13" s="117">
        <f>SUM(Table323[[#This Row],[Single Family ]:[&gt;4 Units ]])</f>
        <v>0</v>
      </c>
      <c r="L13" s="118">
        <v>0</v>
      </c>
      <c r="M13" s="118">
        <v>0</v>
      </c>
      <c r="N13" s="118">
        <v>0</v>
      </c>
      <c r="O13" s="54">
        <v>0</v>
      </c>
    </row>
    <row r="14" spans="1:19" s="33" customFormat="1" x14ac:dyDescent="0.3">
      <c r="A14" s="115" t="s">
        <v>63</v>
      </c>
      <c r="B14" s="116" t="s">
        <v>59</v>
      </c>
      <c r="C14" s="50" t="s">
        <v>60</v>
      </c>
      <c r="D14" s="51">
        <v>178358.41200000001</v>
      </c>
      <c r="E14" s="51">
        <v>66976.81</v>
      </c>
      <c r="F14" s="117">
        <f>Table323[[#This Row],[Single Family]]+Table323[[#This Row],[2-4 Units]]+Table323[[#This Row],[&gt;4 Units]]</f>
        <v>41</v>
      </c>
      <c r="G14" s="117">
        <v>41</v>
      </c>
      <c r="H14" s="117">
        <v>0</v>
      </c>
      <c r="I14" s="117">
        <v>0</v>
      </c>
      <c r="J14" s="119">
        <v>66976.81</v>
      </c>
      <c r="K14" s="117">
        <f>SUM(Table323[[#This Row],[Single Family ]:[&gt;4 Units ]])</f>
        <v>0</v>
      </c>
      <c r="L14" s="118">
        <v>0</v>
      </c>
      <c r="M14" s="118">
        <v>0</v>
      </c>
      <c r="N14" s="118">
        <v>0</v>
      </c>
      <c r="O14" s="54">
        <v>0</v>
      </c>
    </row>
    <row r="15" spans="1:19" s="33" customFormat="1" x14ac:dyDescent="0.3">
      <c r="A15" s="115" t="s">
        <v>64</v>
      </c>
      <c r="B15" s="116" t="s">
        <v>59</v>
      </c>
      <c r="C15" s="50" t="s">
        <v>60</v>
      </c>
      <c r="D15" s="51">
        <v>77568.017999999996</v>
      </c>
      <c r="E15" s="51">
        <v>21505.25</v>
      </c>
      <c r="F15" s="117">
        <f>Table323[[#This Row],[Single Family]]+Table323[[#This Row],[2-4 Units]]+Table323[[#This Row],[&gt;4 Units]]</f>
        <v>15</v>
      </c>
      <c r="G15" s="117">
        <v>15</v>
      </c>
      <c r="H15" s="117">
        <v>0</v>
      </c>
      <c r="I15" s="117">
        <v>0</v>
      </c>
      <c r="J15" s="119">
        <v>20600.669999999998</v>
      </c>
      <c r="K15" s="117">
        <f>SUM(Table323[[#This Row],[Single Family ]:[&gt;4 Units ]])</f>
        <v>1</v>
      </c>
      <c r="L15" s="118">
        <v>1</v>
      </c>
      <c r="M15" s="118">
        <v>0</v>
      </c>
      <c r="N15" s="118">
        <v>0</v>
      </c>
      <c r="O15" s="54">
        <v>904.58</v>
      </c>
    </row>
    <row r="16" spans="1:19" s="33" customFormat="1" x14ac:dyDescent="0.3">
      <c r="A16" s="115" t="s">
        <v>64</v>
      </c>
      <c r="B16" s="116" t="s">
        <v>244</v>
      </c>
      <c r="C16" s="50" t="s">
        <v>60</v>
      </c>
      <c r="D16" s="51">
        <v>0</v>
      </c>
      <c r="E16" s="51">
        <v>7475.74</v>
      </c>
      <c r="F16" s="117">
        <f>Table323[[#This Row],[Single Family]]+Table323[[#This Row],[2-4 Units]]+Table323[[#This Row],[&gt;4 Units]]</f>
        <v>8</v>
      </c>
      <c r="G16" s="117">
        <v>8</v>
      </c>
      <c r="H16" s="117">
        <v>0</v>
      </c>
      <c r="I16" s="117">
        <v>0</v>
      </c>
      <c r="J16" s="119">
        <v>7475.74</v>
      </c>
      <c r="K16" s="117">
        <f>SUM(Table323[[#This Row],[Single Family ]:[&gt;4 Units ]])</f>
        <v>0</v>
      </c>
      <c r="L16" s="118">
        <v>0</v>
      </c>
      <c r="M16" s="118">
        <v>0</v>
      </c>
      <c r="N16" s="118">
        <v>0</v>
      </c>
      <c r="O16" s="54">
        <v>0</v>
      </c>
    </row>
    <row r="17" spans="1:15" s="33" customFormat="1" x14ac:dyDescent="0.3">
      <c r="A17" s="115" t="s">
        <v>65</v>
      </c>
      <c r="B17" s="116" t="s">
        <v>59</v>
      </c>
      <c r="C17" s="50" t="s">
        <v>60</v>
      </c>
      <c r="D17" s="51">
        <v>82203.948000000004</v>
      </c>
      <c r="E17" s="51">
        <v>723.51</v>
      </c>
      <c r="F17" s="117">
        <f>Table323[[#This Row],[Single Family]]+Table323[[#This Row],[2-4 Units]]+Table323[[#This Row],[&gt;4 Units]]</f>
        <v>3</v>
      </c>
      <c r="G17" s="117">
        <v>2</v>
      </c>
      <c r="H17" s="117">
        <v>1</v>
      </c>
      <c r="I17" s="117">
        <v>0</v>
      </c>
      <c r="J17" s="119">
        <v>678.08</v>
      </c>
      <c r="K17" s="117">
        <f>SUM(Table323[[#This Row],[Single Family ]:[&gt;4 Units ]])</f>
        <v>1</v>
      </c>
      <c r="L17" s="118">
        <v>1</v>
      </c>
      <c r="M17" s="118">
        <v>0</v>
      </c>
      <c r="N17" s="118">
        <v>0</v>
      </c>
      <c r="O17" s="54">
        <v>45.43</v>
      </c>
    </row>
    <row r="18" spans="1:15" s="33" customFormat="1" x14ac:dyDescent="0.3">
      <c r="A18" s="115" t="s">
        <v>65</v>
      </c>
      <c r="B18" s="116" t="s">
        <v>244</v>
      </c>
      <c r="C18" s="50" t="s">
        <v>60</v>
      </c>
      <c r="D18" s="51">
        <v>0</v>
      </c>
      <c r="E18" s="51">
        <v>7116.56</v>
      </c>
      <c r="F18" s="117">
        <f>Table323[[#This Row],[Single Family]]+Table323[[#This Row],[2-4 Units]]+Table323[[#This Row],[&gt;4 Units]]</f>
        <v>15</v>
      </c>
      <c r="G18" s="117">
        <v>13</v>
      </c>
      <c r="H18" s="117">
        <v>2</v>
      </c>
      <c r="I18" s="117">
        <v>0</v>
      </c>
      <c r="J18" s="119">
        <v>7116.56</v>
      </c>
      <c r="K18" s="117">
        <f>SUM(Table323[[#This Row],[Single Family ]:[&gt;4 Units ]])</f>
        <v>0</v>
      </c>
      <c r="L18" s="118">
        <v>0</v>
      </c>
      <c r="M18" s="118">
        <v>0</v>
      </c>
      <c r="N18" s="118">
        <v>0</v>
      </c>
      <c r="O18" s="54">
        <v>0</v>
      </c>
    </row>
    <row r="19" spans="1:15" s="33" customFormat="1" x14ac:dyDescent="0.3">
      <c r="A19" s="115" t="s">
        <v>66</v>
      </c>
      <c r="B19" s="116" t="s">
        <v>59</v>
      </c>
      <c r="C19" s="50" t="s">
        <v>60</v>
      </c>
      <c r="D19" s="51">
        <v>108752.334</v>
      </c>
      <c r="E19" s="51">
        <v>44411.21</v>
      </c>
      <c r="F19" s="117">
        <f>Table323[[#This Row],[Single Family]]+Table323[[#This Row],[2-4 Units]]+Table323[[#This Row],[&gt;4 Units]]</f>
        <v>34</v>
      </c>
      <c r="G19" s="117">
        <v>33</v>
      </c>
      <c r="H19" s="117">
        <v>1</v>
      </c>
      <c r="I19" s="117">
        <v>0</v>
      </c>
      <c r="J19" s="119">
        <v>44318.6</v>
      </c>
      <c r="K19" s="117">
        <f>SUM(Table323[[#This Row],[Single Family ]:[&gt;4 Units ]])</f>
        <v>1</v>
      </c>
      <c r="L19" s="118">
        <v>0</v>
      </c>
      <c r="M19" s="118">
        <v>1</v>
      </c>
      <c r="N19" s="118">
        <v>0</v>
      </c>
      <c r="O19" s="54">
        <v>92.61</v>
      </c>
    </row>
    <row r="20" spans="1:15" s="33" customFormat="1" x14ac:dyDescent="0.3">
      <c r="A20" s="115" t="s">
        <v>247</v>
      </c>
      <c r="B20" s="116" t="s">
        <v>59</v>
      </c>
      <c r="C20" s="50" t="s">
        <v>60</v>
      </c>
      <c r="D20" s="51">
        <v>43608.012000000002</v>
      </c>
      <c r="E20" s="51">
        <v>9729.5</v>
      </c>
      <c r="F20" s="117">
        <f>Table323[[#This Row],[Single Family]]+Table323[[#This Row],[2-4 Units]]+Table323[[#This Row],[&gt;4 Units]]</f>
        <v>13</v>
      </c>
      <c r="G20" s="117">
        <v>13</v>
      </c>
      <c r="H20" s="117">
        <v>0</v>
      </c>
      <c r="I20" s="117">
        <v>0</v>
      </c>
      <c r="J20" s="119">
        <v>9729.5</v>
      </c>
      <c r="K20" s="117">
        <f>SUM(Table323[[#This Row],[Single Family ]:[&gt;4 Units ]])</f>
        <v>0</v>
      </c>
      <c r="L20" s="118">
        <v>0</v>
      </c>
      <c r="M20" s="118">
        <v>0</v>
      </c>
      <c r="N20" s="118">
        <v>0</v>
      </c>
      <c r="O20" s="54">
        <v>0</v>
      </c>
    </row>
    <row r="21" spans="1:15" s="33" customFormat="1" x14ac:dyDescent="0.3">
      <c r="A21" s="115" t="s">
        <v>67</v>
      </c>
      <c r="B21" s="116" t="s">
        <v>59</v>
      </c>
      <c r="C21" s="50" t="s">
        <v>60</v>
      </c>
      <c r="D21" s="51">
        <v>54063.252</v>
      </c>
      <c r="E21" s="51">
        <v>34890.51</v>
      </c>
      <c r="F21" s="117">
        <f>Table323[[#This Row],[Single Family]]+Table323[[#This Row],[2-4 Units]]+Table323[[#This Row],[&gt;4 Units]]</f>
        <v>16</v>
      </c>
      <c r="G21" s="117">
        <v>16</v>
      </c>
      <c r="H21" s="117">
        <v>0</v>
      </c>
      <c r="I21" s="117">
        <v>0</v>
      </c>
      <c r="J21" s="119">
        <v>34890.51</v>
      </c>
      <c r="K21" s="117">
        <f>SUM(Table323[[#This Row],[Single Family ]:[&gt;4 Units ]])</f>
        <v>0</v>
      </c>
      <c r="L21" s="118">
        <v>0</v>
      </c>
      <c r="M21" s="118">
        <v>0</v>
      </c>
      <c r="N21" s="118">
        <v>0</v>
      </c>
      <c r="O21" s="54">
        <v>0</v>
      </c>
    </row>
    <row r="22" spans="1:15" s="33" customFormat="1" x14ac:dyDescent="0.3">
      <c r="A22" s="115" t="s">
        <v>68</v>
      </c>
      <c r="B22" s="116" t="s">
        <v>59</v>
      </c>
      <c r="C22" s="50" t="s">
        <v>60</v>
      </c>
      <c r="D22" s="51">
        <v>82143.563999999998</v>
      </c>
      <c r="E22" s="51">
        <v>15768.87</v>
      </c>
      <c r="F22" s="117">
        <f>Table323[[#This Row],[Single Family]]+Table323[[#This Row],[2-4 Units]]+Table323[[#This Row],[&gt;4 Units]]</f>
        <v>14</v>
      </c>
      <c r="G22" s="117">
        <v>14</v>
      </c>
      <c r="H22" s="117">
        <v>0</v>
      </c>
      <c r="I22" s="117">
        <v>0</v>
      </c>
      <c r="J22" s="119">
        <v>13410.98</v>
      </c>
      <c r="K22" s="117">
        <f>SUM(Table323[[#This Row],[Single Family ]:[&gt;4 Units ]])</f>
        <v>2</v>
      </c>
      <c r="L22" s="118">
        <v>1</v>
      </c>
      <c r="M22" s="118">
        <v>1</v>
      </c>
      <c r="N22" s="118">
        <v>0</v>
      </c>
      <c r="O22" s="54">
        <v>2357.89</v>
      </c>
    </row>
    <row r="23" spans="1:15" s="33" customFormat="1" x14ac:dyDescent="0.3">
      <c r="A23" s="115" t="s">
        <v>69</v>
      </c>
      <c r="B23" s="116" t="s">
        <v>59</v>
      </c>
      <c r="C23" s="50" t="s">
        <v>60</v>
      </c>
      <c r="D23" s="51">
        <v>75201.888000000006</v>
      </c>
      <c r="E23" s="51">
        <v>17387.09</v>
      </c>
      <c r="F23" s="117">
        <f>Table323[[#This Row],[Single Family]]+Table323[[#This Row],[2-4 Units]]+Table323[[#This Row],[&gt;4 Units]]</f>
        <v>24</v>
      </c>
      <c r="G23" s="117">
        <v>23</v>
      </c>
      <c r="H23" s="117">
        <v>1</v>
      </c>
      <c r="I23" s="117">
        <v>0</v>
      </c>
      <c r="J23" s="119">
        <v>17037.96</v>
      </c>
      <c r="K23" s="117">
        <f>SUM(Table323[[#This Row],[Single Family ]:[&gt;4 Units ]])</f>
        <v>1</v>
      </c>
      <c r="L23" s="118">
        <v>1</v>
      </c>
      <c r="M23" s="118">
        <v>0</v>
      </c>
      <c r="N23" s="118">
        <v>0</v>
      </c>
      <c r="O23" s="54">
        <v>349.13</v>
      </c>
    </row>
    <row r="24" spans="1:15" s="33" customFormat="1" x14ac:dyDescent="0.3">
      <c r="A24" s="115" t="s">
        <v>248</v>
      </c>
      <c r="B24" s="116" t="s">
        <v>59</v>
      </c>
      <c r="C24" s="50" t="s">
        <v>60</v>
      </c>
      <c r="D24" s="51">
        <v>39917.813999999998</v>
      </c>
      <c r="E24" s="51">
        <v>14098.38</v>
      </c>
      <c r="F24" s="117">
        <f>Table323[[#This Row],[Single Family]]+Table323[[#This Row],[2-4 Units]]+Table323[[#This Row],[&gt;4 Units]]</f>
        <v>9</v>
      </c>
      <c r="G24" s="117">
        <v>9</v>
      </c>
      <c r="H24" s="117">
        <v>0</v>
      </c>
      <c r="I24" s="117">
        <v>0</v>
      </c>
      <c r="J24" s="119">
        <v>7493.93</v>
      </c>
      <c r="K24" s="117">
        <f>SUM(Table323[[#This Row],[Single Family ]:[&gt;4 Units ]])</f>
        <v>3</v>
      </c>
      <c r="L24" s="118">
        <v>3</v>
      </c>
      <c r="M24" s="118">
        <v>0</v>
      </c>
      <c r="N24" s="118">
        <v>0</v>
      </c>
      <c r="O24" s="54">
        <v>6604.45</v>
      </c>
    </row>
    <row r="25" spans="1:15" s="33" customFormat="1" x14ac:dyDescent="0.3">
      <c r="A25" s="115" t="s">
        <v>70</v>
      </c>
      <c r="B25" s="116" t="s">
        <v>59</v>
      </c>
      <c r="C25" s="50" t="s">
        <v>60</v>
      </c>
      <c r="D25" s="51">
        <v>57270.173999999999</v>
      </c>
      <c r="E25" s="51">
        <v>27034.62</v>
      </c>
      <c r="F25" s="117">
        <f>Table323[[#This Row],[Single Family]]+Table323[[#This Row],[2-4 Units]]+Table323[[#This Row],[&gt;4 Units]]</f>
        <v>13</v>
      </c>
      <c r="G25" s="117">
        <v>13</v>
      </c>
      <c r="H25" s="117">
        <v>0</v>
      </c>
      <c r="I25" s="117">
        <v>0</v>
      </c>
      <c r="J25" s="119">
        <v>7248.33</v>
      </c>
      <c r="K25" s="117">
        <f>SUM(Table323[[#This Row],[Single Family ]:[&gt;4 Units ]])</f>
        <v>2</v>
      </c>
      <c r="L25" s="118">
        <v>2</v>
      </c>
      <c r="M25" s="118">
        <v>0</v>
      </c>
      <c r="N25" s="118">
        <v>0</v>
      </c>
      <c r="O25" s="54">
        <v>19786.29</v>
      </c>
    </row>
    <row r="26" spans="1:15" s="33" customFormat="1" x14ac:dyDescent="0.3">
      <c r="A26" s="115" t="s">
        <v>71</v>
      </c>
      <c r="B26" s="116" t="s">
        <v>59</v>
      </c>
      <c r="C26" s="50" t="s">
        <v>60</v>
      </c>
      <c r="D26" s="51">
        <v>76017.48</v>
      </c>
      <c r="E26" s="51">
        <v>9381.89</v>
      </c>
      <c r="F26" s="117">
        <f>Table323[[#This Row],[Single Family]]+Table323[[#This Row],[2-4 Units]]+Table323[[#This Row],[&gt;4 Units]]</f>
        <v>12</v>
      </c>
      <c r="G26" s="117">
        <v>11</v>
      </c>
      <c r="H26" s="117">
        <v>1</v>
      </c>
      <c r="I26" s="117">
        <v>0</v>
      </c>
      <c r="J26" s="119">
        <v>7441.93</v>
      </c>
      <c r="K26" s="117">
        <f>SUM(Table323[[#This Row],[Single Family ]:[&gt;4 Units ]])</f>
        <v>5</v>
      </c>
      <c r="L26" s="118">
        <v>5</v>
      </c>
      <c r="M26" s="118">
        <v>0</v>
      </c>
      <c r="N26" s="118">
        <v>0</v>
      </c>
      <c r="O26" s="54">
        <v>1939.96</v>
      </c>
    </row>
    <row r="27" spans="1:15" s="33" customFormat="1" x14ac:dyDescent="0.3">
      <c r="A27" s="115" t="s">
        <v>72</v>
      </c>
      <c r="B27" s="116" t="s">
        <v>73</v>
      </c>
      <c r="C27" s="50" t="s">
        <v>60</v>
      </c>
      <c r="D27" s="51">
        <v>0</v>
      </c>
      <c r="E27" s="51">
        <v>0</v>
      </c>
      <c r="F27" s="117">
        <f>Table323[[#This Row],[Single Family]]+Table323[[#This Row],[2-4 Units]]+Table323[[#This Row],[&gt;4 Units]]</f>
        <v>0</v>
      </c>
      <c r="G27" s="117">
        <v>0</v>
      </c>
      <c r="H27" s="117">
        <v>0</v>
      </c>
      <c r="I27" s="117">
        <v>0</v>
      </c>
      <c r="J27" s="119">
        <v>0</v>
      </c>
      <c r="K27" s="117">
        <f>SUM(Table323[[#This Row],[Single Family ]:[&gt;4 Units ]])</f>
        <v>0</v>
      </c>
      <c r="L27" s="118">
        <v>0</v>
      </c>
      <c r="M27" s="118">
        <v>0</v>
      </c>
      <c r="N27" s="118">
        <v>0</v>
      </c>
      <c r="O27" s="54">
        <v>0</v>
      </c>
    </row>
    <row r="28" spans="1:15" s="33" customFormat="1" x14ac:dyDescent="0.3">
      <c r="A28" s="115" t="s">
        <v>72</v>
      </c>
      <c r="B28" s="116" t="s">
        <v>59</v>
      </c>
      <c r="C28" s="50" t="s">
        <v>60</v>
      </c>
      <c r="D28" s="51">
        <v>117129.474</v>
      </c>
      <c r="E28" s="51">
        <v>9395.39</v>
      </c>
      <c r="F28" s="117">
        <f>Table323[[#This Row],[Single Family]]+Table323[[#This Row],[2-4 Units]]+Table323[[#This Row],[&gt;4 Units]]</f>
        <v>18</v>
      </c>
      <c r="G28" s="117">
        <v>18</v>
      </c>
      <c r="H28" s="117">
        <v>0</v>
      </c>
      <c r="I28" s="117">
        <v>0</v>
      </c>
      <c r="J28" s="119">
        <v>9141.7800000000007</v>
      </c>
      <c r="K28" s="117">
        <f>SUM(Table323[[#This Row],[Single Family ]:[&gt;4 Units ]])</f>
        <v>1</v>
      </c>
      <c r="L28" s="118">
        <v>1</v>
      </c>
      <c r="M28" s="118">
        <v>0</v>
      </c>
      <c r="N28" s="118">
        <v>0</v>
      </c>
      <c r="O28" s="54">
        <v>253.61</v>
      </c>
    </row>
    <row r="29" spans="1:15" s="33" customFormat="1" x14ac:dyDescent="0.3">
      <c r="A29" s="115" t="s">
        <v>74</v>
      </c>
      <c r="B29" s="116" t="s">
        <v>59</v>
      </c>
      <c r="C29" s="50" t="s">
        <v>60</v>
      </c>
      <c r="D29" s="51">
        <v>128529.924</v>
      </c>
      <c r="E29" s="51">
        <v>21299.13</v>
      </c>
      <c r="F29" s="117">
        <f>Table323[[#This Row],[Single Family]]+Table323[[#This Row],[2-4 Units]]+Table323[[#This Row],[&gt;4 Units]]</f>
        <v>23</v>
      </c>
      <c r="G29" s="117">
        <v>23</v>
      </c>
      <c r="H29" s="117">
        <v>0</v>
      </c>
      <c r="I29" s="117">
        <v>0</v>
      </c>
      <c r="J29" s="119">
        <v>20163.45</v>
      </c>
      <c r="K29" s="117">
        <f>SUM(Table323[[#This Row],[Single Family ]:[&gt;4 Units ]])</f>
        <v>4</v>
      </c>
      <c r="L29" s="118">
        <v>2</v>
      </c>
      <c r="M29" s="118">
        <v>2</v>
      </c>
      <c r="N29" s="118">
        <v>0</v>
      </c>
      <c r="O29" s="54">
        <v>1135.68</v>
      </c>
    </row>
    <row r="30" spans="1:15" s="33" customFormat="1" x14ac:dyDescent="0.3">
      <c r="A30" s="115" t="s">
        <v>75</v>
      </c>
      <c r="B30" s="116" t="s">
        <v>73</v>
      </c>
      <c r="C30" s="50" t="s">
        <v>60</v>
      </c>
      <c r="D30" s="51">
        <v>1597.992</v>
      </c>
      <c r="E30" s="51">
        <v>0</v>
      </c>
      <c r="F30" s="117">
        <f>Table323[[#This Row],[Single Family]]+Table323[[#This Row],[2-4 Units]]+Table323[[#This Row],[&gt;4 Units]]</f>
        <v>0</v>
      </c>
      <c r="G30" s="117">
        <v>0</v>
      </c>
      <c r="H30" s="117">
        <v>0</v>
      </c>
      <c r="I30" s="117">
        <v>0</v>
      </c>
      <c r="J30" s="119">
        <v>0</v>
      </c>
      <c r="K30" s="117">
        <f>SUM(Table323[[#This Row],[Single Family ]:[&gt;4 Units ]])</f>
        <v>0</v>
      </c>
      <c r="L30" s="118">
        <v>0</v>
      </c>
      <c r="M30" s="118">
        <v>0</v>
      </c>
      <c r="N30" s="118">
        <v>0</v>
      </c>
      <c r="O30" s="54">
        <v>0</v>
      </c>
    </row>
    <row r="31" spans="1:15" s="33" customFormat="1" x14ac:dyDescent="0.3">
      <c r="A31" s="115" t="s">
        <v>75</v>
      </c>
      <c r="B31" s="116" t="s">
        <v>73</v>
      </c>
      <c r="C31" s="50" t="s">
        <v>76</v>
      </c>
      <c r="D31" s="51">
        <v>102244.44</v>
      </c>
      <c r="E31" s="51">
        <v>19235.330000000002</v>
      </c>
      <c r="F31" s="117">
        <f>Table323[[#This Row],[Single Family]]+Table323[[#This Row],[2-4 Units]]+Table323[[#This Row],[&gt;4 Units]]</f>
        <v>20</v>
      </c>
      <c r="G31" s="117">
        <v>18</v>
      </c>
      <c r="H31" s="117">
        <v>2</v>
      </c>
      <c r="I31" s="117">
        <v>0</v>
      </c>
      <c r="J31" s="119">
        <v>10635.17</v>
      </c>
      <c r="K31" s="117">
        <f>SUM(Table323[[#This Row],[Single Family ]:[&gt;4 Units ]])</f>
        <v>4</v>
      </c>
      <c r="L31" s="118">
        <v>1</v>
      </c>
      <c r="M31" s="118">
        <v>3</v>
      </c>
      <c r="N31" s="118">
        <v>0</v>
      </c>
      <c r="O31" s="54">
        <v>8600.16</v>
      </c>
    </row>
    <row r="32" spans="1:15" s="33" customFormat="1" x14ac:dyDescent="0.3">
      <c r="A32" s="115" t="s">
        <v>77</v>
      </c>
      <c r="B32" s="116" t="s">
        <v>73</v>
      </c>
      <c r="C32" s="50" t="s">
        <v>60</v>
      </c>
      <c r="D32" s="51">
        <v>75.468000000000004</v>
      </c>
      <c r="E32" s="51">
        <v>0</v>
      </c>
      <c r="F32" s="117">
        <f>Table323[[#This Row],[Single Family]]+Table323[[#This Row],[2-4 Units]]+Table323[[#This Row],[&gt;4 Units]]</f>
        <v>0</v>
      </c>
      <c r="G32" s="117">
        <v>0</v>
      </c>
      <c r="H32" s="117">
        <v>0</v>
      </c>
      <c r="I32" s="117">
        <v>0</v>
      </c>
      <c r="J32" s="119">
        <v>0</v>
      </c>
      <c r="K32" s="117">
        <f>SUM(Table323[[#This Row],[Single Family ]:[&gt;4 Units ]])</f>
        <v>0</v>
      </c>
      <c r="L32" s="118">
        <v>0</v>
      </c>
      <c r="M32" s="118">
        <v>0</v>
      </c>
      <c r="N32" s="118">
        <v>0</v>
      </c>
      <c r="O32" s="54">
        <v>0</v>
      </c>
    </row>
    <row r="33" spans="1:15" s="33" customFormat="1" x14ac:dyDescent="0.3">
      <c r="A33" s="115" t="s">
        <v>77</v>
      </c>
      <c r="B33" s="116" t="s">
        <v>73</v>
      </c>
      <c r="C33" s="50" t="s">
        <v>76</v>
      </c>
      <c r="D33" s="51">
        <v>52678.89</v>
      </c>
      <c r="E33" s="51">
        <v>8601.42</v>
      </c>
      <c r="F33" s="117">
        <f>Table323[[#This Row],[Single Family]]+Table323[[#This Row],[2-4 Units]]+Table323[[#This Row],[&gt;4 Units]]</f>
        <v>2</v>
      </c>
      <c r="G33" s="117">
        <v>2</v>
      </c>
      <c r="H33" s="117">
        <v>0</v>
      </c>
      <c r="I33" s="117">
        <v>0</v>
      </c>
      <c r="J33" s="119">
        <v>497.74</v>
      </c>
      <c r="K33" s="117">
        <f>SUM(Table323[[#This Row],[Single Family ]:[&gt;4 Units ]])</f>
        <v>9</v>
      </c>
      <c r="L33" s="118">
        <v>3</v>
      </c>
      <c r="M33" s="118">
        <v>5</v>
      </c>
      <c r="N33" s="118">
        <v>1</v>
      </c>
      <c r="O33" s="54">
        <v>8103.68</v>
      </c>
    </row>
    <row r="34" spans="1:15" s="33" customFormat="1" x14ac:dyDescent="0.3">
      <c r="A34" s="115" t="s">
        <v>78</v>
      </c>
      <c r="B34" s="116" t="s">
        <v>73</v>
      </c>
      <c r="C34" s="50" t="s">
        <v>76</v>
      </c>
      <c r="D34" s="51">
        <v>16611.894</v>
      </c>
      <c r="E34" s="51">
        <v>0</v>
      </c>
      <c r="F34" s="117">
        <f>Table323[[#This Row],[Single Family]]+Table323[[#This Row],[2-4 Units]]+Table323[[#This Row],[&gt;4 Units]]</f>
        <v>0</v>
      </c>
      <c r="G34" s="117">
        <v>0</v>
      </c>
      <c r="H34" s="117">
        <v>0</v>
      </c>
      <c r="I34" s="117">
        <v>0</v>
      </c>
      <c r="J34" s="119">
        <v>0</v>
      </c>
      <c r="K34" s="117">
        <f>SUM(Table323[[#This Row],[Single Family ]:[&gt;4 Units ]])</f>
        <v>0</v>
      </c>
      <c r="L34" s="118">
        <v>0</v>
      </c>
      <c r="M34" s="118">
        <v>0</v>
      </c>
      <c r="N34" s="118">
        <v>0</v>
      </c>
      <c r="O34" s="54">
        <v>0</v>
      </c>
    </row>
    <row r="35" spans="1:15" s="33" customFormat="1" x14ac:dyDescent="0.3">
      <c r="A35" s="115" t="s">
        <v>79</v>
      </c>
      <c r="B35" s="116" t="s">
        <v>73</v>
      </c>
      <c r="C35" s="50" t="s">
        <v>76</v>
      </c>
      <c r="D35" s="51">
        <v>20620.835999999999</v>
      </c>
      <c r="E35" s="51">
        <v>2192.71</v>
      </c>
      <c r="F35" s="117">
        <f>Table323[[#This Row],[Single Family]]+Table323[[#This Row],[2-4 Units]]+Table323[[#This Row],[&gt;4 Units]]</f>
        <v>0</v>
      </c>
      <c r="G35" s="117">
        <v>0</v>
      </c>
      <c r="H35" s="117">
        <v>0</v>
      </c>
      <c r="I35" s="117">
        <v>0</v>
      </c>
      <c r="J35" s="119">
        <v>0</v>
      </c>
      <c r="K35" s="117">
        <f>SUM(Table323[[#This Row],[Single Family ]:[&gt;4 Units ]])</f>
        <v>4</v>
      </c>
      <c r="L35" s="118">
        <v>4</v>
      </c>
      <c r="M35" s="118">
        <v>0</v>
      </c>
      <c r="N35" s="118">
        <v>0</v>
      </c>
      <c r="O35" s="54">
        <v>2192.71</v>
      </c>
    </row>
    <row r="36" spans="1:15" s="33" customFormat="1" x14ac:dyDescent="0.3">
      <c r="A36" s="115" t="s">
        <v>79</v>
      </c>
      <c r="B36" s="116" t="s">
        <v>112</v>
      </c>
      <c r="C36" s="50" t="s">
        <v>76</v>
      </c>
      <c r="D36" s="51">
        <v>15.48</v>
      </c>
      <c r="E36" s="51">
        <v>0</v>
      </c>
      <c r="F36" s="117">
        <f>Table323[[#This Row],[Single Family]]+Table323[[#This Row],[2-4 Units]]+Table323[[#This Row],[&gt;4 Units]]</f>
        <v>0</v>
      </c>
      <c r="G36" s="117">
        <v>0</v>
      </c>
      <c r="H36" s="117">
        <v>0</v>
      </c>
      <c r="I36" s="117">
        <v>0</v>
      </c>
      <c r="J36" s="119">
        <v>0</v>
      </c>
      <c r="K36" s="117">
        <f>SUM(Table323[[#This Row],[Single Family ]:[&gt;4 Units ]])</f>
        <v>0</v>
      </c>
      <c r="L36" s="118">
        <v>0</v>
      </c>
      <c r="M36" s="118">
        <v>0</v>
      </c>
      <c r="N36" s="118">
        <v>0</v>
      </c>
      <c r="O36" s="54">
        <v>0</v>
      </c>
    </row>
    <row r="37" spans="1:15" s="33" customFormat="1" x14ac:dyDescent="0.3">
      <c r="A37" s="115" t="s">
        <v>80</v>
      </c>
      <c r="B37" s="116" t="s">
        <v>73</v>
      </c>
      <c r="C37" s="50" t="s">
        <v>60</v>
      </c>
      <c r="D37" s="51">
        <v>1454.7539999999999</v>
      </c>
      <c r="E37" s="51">
        <v>0</v>
      </c>
      <c r="F37" s="117">
        <f>Table323[[#This Row],[Single Family]]+Table323[[#This Row],[2-4 Units]]+Table323[[#This Row],[&gt;4 Units]]</f>
        <v>0</v>
      </c>
      <c r="G37" s="117">
        <v>0</v>
      </c>
      <c r="H37" s="117">
        <v>0</v>
      </c>
      <c r="I37" s="117">
        <v>0</v>
      </c>
      <c r="J37" s="119">
        <v>0</v>
      </c>
      <c r="K37" s="117">
        <f>SUM(Table323[[#This Row],[Single Family ]:[&gt;4 Units ]])</f>
        <v>0</v>
      </c>
      <c r="L37" s="118">
        <v>0</v>
      </c>
      <c r="M37" s="118">
        <v>0</v>
      </c>
      <c r="N37" s="118">
        <v>0</v>
      </c>
      <c r="O37" s="54">
        <v>0</v>
      </c>
    </row>
    <row r="38" spans="1:15" s="33" customFormat="1" x14ac:dyDescent="0.3">
      <c r="A38" s="115" t="s">
        <v>80</v>
      </c>
      <c r="B38" s="116" t="s">
        <v>73</v>
      </c>
      <c r="C38" s="50" t="s">
        <v>76</v>
      </c>
      <c r="D38" s="51">
        <v>25895.544000000002</v>
      </c>
      <c r="E38" s="51">
        <v>0</v>
      </c>
      <c r="F38" s="117">
        <f>Table323[[#This Row],[Single Family]]+Table323[[#This Row],[2-4 Units]]+Table323[[#This Row],[&gt;4 Units]]</f>
        <v>0</v>
      </c>
      <c r="G38" s="117">
        <v>0</v>
      </c>
      <c r="H38" s="117">
        <v>0</v>
      </c>
      <c r="I38" s="117">
        <v>0</v>
      </c>
      <c r="J38" s="119">
        <v>0</v>
      </c>
      <c r="K38" s="117">
        <f>SUM(Table323[[#This Row],[Single Family ]:[&gt;4 Units ]])</f>
        <v>0</v>
      </c>
      <c r="L38" s="118">
        <v>0</v>
      </c>
      <c r="M38" s="118">
        <v>0</v>
      </c>
      <c r="N38" s="118">
        <v>0</v>
      </c>
      <c r="O38" s="54">
        <v>0</v>
      </c>
    </row>
    <row r="39" spans="1:15" s="33" customFormat="1" x14ac:dyDescent="0.3">
      <c r="A39" s="115" t="s">
        <v>81</v>
      </c>
      <c r="B39" s="116" t="s">
        <v>73</v>
      </c>
      <c r="C39" s="50" t="s">
        <v>60</v>
      </c>
      <c r="D39" s="51">
        <v>1124.3340000000001</v>
      </c>
      <c r="E39" s="51">
        <v>0</v>
      </c>
      <c r="F39" s="117">
        <f>Table323[[#This Row],[Single Family]]+Table323[[#This Row],[2-4 Units]]+Table323[[#This Row],[&gt;4 Units]]</f>
        <v>0</v>
      </c>
      <c r="G39" s="117">
        <v>0</v>
      </c>
      <c r="H39" s="117">
        <v>0</v>
      </c>
      <c r="I39" s="117">
        <v>0</v>
      </c>
      <c r="J39" s="119">
        <v>0</v>
      </c>
      <c r="K39" s="117">
        <f>SUM(Table323[[#This Row],[Single Family ]:[&gt;4 Units ]])</f>
        <v>0</v>
      </c>
      <c r="L39" s="118">
        <v>0</v>
      </c>
      <c r="M39" s="118">
        <v>0</v>
      </c>
      <c r="N39" s="118">
        <v>0</v>
      </c>
      <c r="O39" s="54">
        <v>0</v>
      </c>
    </row>
    <row r="40" spans="1:15" s="33" customFormat="1" x14ac:dyDescent="0.3">
      <c r="A40" s="115" t="s">
        <v>81</v>
      </c>
      <c r="B40" s="116" t="s">
        <v>73</v>
      </c>
      <c r="C40" s="50" t="s">
        <v>76</v>
      </c>
      <c r="D40" s="51">
        <v>46299.18</v>
      </c>
      <c r="E40" s="51">
        <v>467.41</v>
      </c>
      <c r="F40" s="117">
        <f>Table323[[#This Row],[Single Family]]+Table323[[#This Row],[2-4 Units]]+Table323[[#This Row],[&gt;4 Units]]</f>
        <v>0</v>
      </c>
      <c r="G40" s="117">
        <v>0</v>
      </c>
      <c r="H40" s="117">
        <v>0</v>
      </c>
      <c r="I40" s="117">
        <v>0</v>
      </c>
      <c r="J40" s="119">
        <v>0</v>
      </c>
      <c r="K40" s="117">
        <f>SUM(Table323[[#This Row],[Single Family ]:[&gt;4 Units ]])</f>
        <v>2</v>
      </c>
      <c r="L40" s="118">
        <v>0</v>
      </c>
      <c r="M40" s="118">
        <v>2</v>
      </c>
      <c r="N40" s="118">
        <v>0</v>
      </c>
      <c r="O40" s="54">
        <v>467.41</v>
      </c>
    </row>
    <row r="41" spans="1:15" s="33" customFormat="1" x14ac:dyDescent="0.3">
      <c r="A41" s="115" t="s">
        <v>82</v>
      </c>
      <c r="B41" s="116" t="s">
        <v>73</v>
      </c>
      <c r="C41" s="50" t="s">
        <v>76</v>
      </c>
      <c r="D41" s="51">
        <v>33899.921999999999</v>
      </c>
      <c r="E41" s="51">
        <v>2024.2</v>
      </c>
      <c r="F41" s="117">
        <f>Table323[[#This Row],[Single Family]]+Table323[[#This Row],[2-4 Units]]+Table323[[#This Row],[&gt;4 Units]]</f>
        <v>2</v>
      </c>
      <c r="G41" s="117">
        <v>2</v>
      </c>
      <c r="H41" s="117">
        <v>0</v>
      </c>
      <c r="I41" s="117">
        <v>0</v>
      </c>
      <c r="J41" s="119">
        <v>481.87</v>
      </c>
      <c r="K41" s="117">
        <f>SUM(Table323[[#This Row],[Single Family ]:[&gt;4 Units ]])</f>
        <v>9</v>
      </c>
      <c r="L41" s="118">
        <v>3</v>
      </c>
      <c r="M41" s="118">
        <v>6</v>
      </c>
      <c r="N41" s="118">
        <v>0</v>
      </c>
      <c r="O41" s="54">
        <v>1542.33</v>
      </c>
    </row>
    <row r="42" spans="1:15" s="33" customFormat="1" x14ac:dyDescent="0.3">
      <c r="A42" s="115" t="s">
        <v>83</v>
      </c>
      <c r="B42" s="116" t="s">
        <v>73</v>
      </c>
      <c r="C42" s="50" t="s">
        <v>76</v>
      </c>
      <c r="D42" s="51">
        <v>44215.35</v>
      </c>
      <c r="E42" s="51">
        <v>9970.93</v>
      </c>
      <c r="F42" s="117">
        <f>Table323[[#This Row],[Single Family]]+Table323[[#This Row],[2-4 Units]]+Table323[[#This Row],[&gt;4 Units]]</f>
        <v>0</v>
      </c>
      <c r="G42" s="117">
        <v>0</v>
      </c>
      <c r="H42" s="117">
        <v>0</v>
      </c>
      <c r="I42" s="117">
        <v>0</v>
      </c>
      <c r="J42" s="119">
        <v>0</v>
      </c>
      <c r="K42" s="117">
        <f>SUM(Table323[[#This Row],[Single Family ]:[&gt;4 Units ]])</f>
        <v>20</v>
      </c>
      <c r="L42" s="118">
        <v>0</v>
      </c>
      <c r="M42" s="118">
        <v>18</v>
      </c>
      <c r="N42" s="118">
        <v>2</v>
      </c>
      <c r="O42" s="54">
        <v>9970.93</v>
      </c>
    </row>
    <row r="43" spans="1:15" s="33" customFormat="1" x14ac:dyDescent="0.3">
      <c r="A43" s="115" t="s">
        <v>84</v>
      </c>
      <c r="B43" s="116" t="s">
        <v>73</v>
      </c>
      <c r="C43" s="50" t="s">
        <v>60</v>
      </c>
      <c r="D43" s="51">
        <v>57911.082000000002</v>
      </c>
      <c r="E43" s="51">
        <v>8843.14</v>
      </c>
      <c r="F43" s="117">
        <f>Table323[[#This Row],[Single Family]]+Table323[[#This Row],[2-4 Units]]+Table323[[#This Row],[&gt;4 Units]]</f>
        <v>9</v>
      </c>
      <c r="G43" s="117">
        <v>6</v>
      </c>
      <c r="H43" s="117">
        <v>3</v>
      </c>
      <c r="I43" s="117">
        <v>0</v>
      </c>
      <c r="J43" s="119">
        <v>1849.4</v>
      </c>
      <c r="K43" s="117">
        <f>SUM(Table323[[#This Row],[Single Family ]:[&gt;4 Units ]])</f>
        <v>15</v>
      </c>
      <c r="L43" s="118">
        <v>5</v>
      </c>
      <c r="M43" s="118">
        <v>10</v>
      </c>
      <c r="N43" s="118">
        <v>0</v>
      </c>
      <c r="O43" s="54">
        <v>6993.74</v>
      </c>
    </row>
    <row r="44" spans="1:15" s="33" customFormat="1" x14ac:dyDescent="0.3">
      <c r="A44" s="115" t="s">
        <v>85</v>
      </c>
      <c r="B44" s="116" t="s">
        <v>73</v>
      </c>
      <c r="C44" s="50" t="s">
        <v>76</v>
      </c>
      <c r="D44" s="51">
        <v>53862.845999999998</v>
      </c>
      <c r="E44" s="51">
        <v>15797.92</v>
      </c>
      <c r="F44" s="117">
        <f>Table323[[#This Row],[Single Family]]+Table323[[#This Row],[2-4 Units]]+Table323[[#This Row],[&gt;4 Units]]</f>
        <v>7</v>
      </c>
      <c r="G44" s="117">
        <v>2</v>
      </c>
      <c r="H44" s="117">
        <v>5</v>
      </c>
      <c r="I44" s="117">
        <v>0</v>
      </c>
      <c r="J44" s="119">
        <v>1407.04</v>
      </c>
      <c r="K44" s="117">
        <f>SUM(Table323[[#This Row],[Single Family ]:[&gt;4 Units ]])</f>
        <v>14</v>
      </c>
      <c r="L44" s="118">
        <v>4</v>
      </c>
      <c r="M44" s="118">
        <v>9</v>
      </c>
      <c r="N44" s="118">
        <v>1</v>
      </c>
      <c r="O44" s="54">
        <v>14390.88</v>
      </c>
    </row>
    <row r="45" spans="1:15" s="33" customFormat="1" x14ac:dyDescent="0.3">
      <c r="A45" s="115" t="s">
        <v>86</v>
      </c>
      <c r="B45" s="116" t="s">
        <v>73</v>
      </c>
      <c r="C45" s="50" t="s">
        <v>76</v>
      </c>
      <c r="D45" s="51">
        <v>38863.595999999998</v>
      </c>
      <c r="E45" s="51">
        <v>89.96</v>
      </c>
      <c r="F45" s="117">
        <f>Table323[[#This Row],[Single Family]]+Table323[[#This Row],[2-4 Units]]+Table323[[#This Row],[&gt;4 Units]]</f>
        <v>1</v>
      </c>
      <c r="G45" s="117">
        <v>1</v>
      </c>
      <c r="H45" s="117">
        <v>0</v>
      </c>
      <c r="I45" s="117">
        <v>0</v>
      </c>
      <c r="J45" s="119">
        <v>25</v>
      </c>
      <c r="K45" s="117">
        <f>SUM(Table323[[#This Row],[Single Family ]:[&gt;4 Units ]])</f>
        <v>1</v>
      </c>
      <c r="L45" s="118">
        <v>0</v>
      </c>
      <c r="M45" s="118">
        <v>1</v>
      </c>
      <c r="N45" s="118">
        <v>0</v>
      </c>
      <c r="O45" s="54">
        <v>64.959999999999994</v>
      </c>
    </row>
    <row r="46" spans="1:15" s="33" customFormat="1" x14ac:dyDescent="0.3">
      <c r="A46" s="115" t="s">
        <v>87</v>
      </c>
      <c r="B46" s="116" t="s">
        <v>73</v>
      </c>
      <c r="C46" s="50" t="s">
        <v>60</v>
      </c>
      <c r="D46" s="51">
        <v>45306.6</v>
      </c>
      <c r="E46" s="51">
        <v>30817.360000000001</v>
      </c>
      <c r="F46" s="117">
        <f>Table323[[#This Row],[Single Family]]+Table323[[#This Row],[2-4 Units]]+Table323[[#This Row],[&gt;4 Units]]</f>
        <v>6</v>
      </c>
      <c r="G46" s="117">
        <v>5</v>
      </c>
      <c r="H46" s="117">
        <v>1</v>
      </c>
      <c r="I46" s="117">
        <v>0</v>
      </c>
      <c r="J46" s="119">
        <v>30366.97</v>
      </c>
      <c r="K46" s="117">
        <f>SUM(Table323[[#This Row],[Single Family ]:[&gt;4 Units ]])</f>
        <v>5</v>
      </c>
      <c r="L46" s="118">
        <v>0</v>
      </c>
      <c r="M46" s="118">
        <v>5</v>
      </c>
      <c r="N46" s="118">
        <v>0</v>
      </c>
      <c r="O46" s="54">
        <v>450.39</v>
      </c>
    </row>
    <row r="47" spans="1:15" s="33" customFormat="1" x14ac:dyDescent="0.3">
      <c r="A47" s="115" t="s">
        <v>249</v>
      </c>
      <c r="B47" s="116" t="s">
        <v>73</v>
      </c>
      <c r="C47" s="50" t="s">
        <v>76</v>
      </c>
      <c r="D47" s="51">
        <v>28839.725999999999</v>
      </c>
      <c r="E47" s="51">
        <v>54.75</v>
      </c>
      <c r="F47" s="117">
        <f>Table323[[#This Row],[Single Family]]+Table323[[#This Row],[2-4 Units]]+Table323[[#This Row],[&gt;4 Units]]</f>
        <v>0</v>
      </c>
      <c r="G47" s="117">
        <v>0</v>
      </c>
      <c r="H47" s="117">
        <v>0</v>
      </c>
      <c r="I47" s="117">
        <v>0</v>
      </c>
      <c r="J47" s="119">
        <v>0</v>
      </c>
      <c r="K47" s="117">
        <f>SUM(Table323[[#This Row],[Single Family ]:[&gt;4 Units ]])</f>
        <v>1</v>
      </c>
      <c r="L47" s="118">
        <v>0</v>
      </c>
      <c r="M47" s="118">
        <v>1</v>
      </c>
      <c r="N47" s="118">
        <v>0</v>
      </c>
      <c r="O47" s="54">
        <v>54.75</v>
      </c>
    </row>
    <row r="48" spans="1:15" s="33" customFormat="1" x14ac:dyDescent="0.3">
      <c r="A48" s="115" t="s">
        <v>88</v>
      </c>
      <c r="B48" s="116" t="s">
        <v>73</v>
      </c>
      <c r="C48" s="50" t="s">
        <v>76</v>
      </c>
      <c r="D48" s="51">
        <v>55450.374000000003</v>
      </c>
      <c r="E48" s="51">
        <v>18703.740000000002</v>
      </c>
      <c r="F48" s="117">
        <f>Table323[[#This Row],[Single Family]]+Table323[[#This Row],[2-4 Units]]+Table323[[#This Row],[&gt;4 Units]]</f>
        <v>0</v>
      </c>
      <c r="G48" s="117">
        <v>0</v>
      </c>
      <c r="H48" s="117">
        <v>0</v>
      </c>
      <c r="I48" s="117">
        <v>0</v>
      </c>
      <c r="J48" s="119">
        <v>0</v>
      </c>
      <c r="K48" s="117">
        <f>SUM(Table323[[#This Row],[Single Family ]:[&gt;4 Units ]])</f>
        <v>10</v>
      </c>
      <c r="L48" s="118">
        <v>3</v>
      </c>
      <c r="M48" s="118">
        <v>5</v>
      </c>
      <c r="N48" s="118">
        <v>2</v>
      </c>
      <c r="O48" s="54">
        <v>18703.740000000002</v>
      </c>
    </row>
    <row r="49" spans="1:15" s="33" customFormat="1" x14ac:dyDescent="0.3">
      <c r="A49" s="115" t="s">
        <v>89</v>
      </c>
      <c r="B49" s="116" t="s">
        <v>73</v>
      </c>
      <c r="C49" s="50" t="s">
        <v>76</v>
      </c>
      <c r="D49" s="51">
        <v>52110.851999999999</v>
      </c>
      <c r="E49" s="51">
        <v>17432.59</v>
      </c>
      <c r="F49" s="117">
        <f>Table323[[#This Row],[Single Family]]+Table323[[#This Row],[2-4 Units]]+Table323[[#This Row],[&gt;4 Units]]</f>
        <v>6</v>
      </c>
      <c r="G49" s="117">
        <v>6</v>
      </c>
      <c r="H49" s="117">
        <v>0</v>
      </c>
      <c r="I49" s="117">
        <v>0</v>
      </c>
      <c r="J49" s="119">
        <v>875.41</v>
      </c>
      <c r="K49" s="117">
        <f>SUM(Table323[[#This Row],[Single Family ]:[&gt;4 Units ]])</f>
        <v>9</v>
      </c>
      <c r="L49" s="118">
        <v>6</v>
      </c>
      <c r="M49" s="118">
        <v>3</v>
      </c>
      <c r="N49" s="118">
        <v>0</v>
      </c>
      <c r="O49" s="54">
        <v>16557.18</v>
      </c>
    </row>
    <row r="50" spans="1:15" s="33" customFormat="1" x14ac:dyDescent="0.3">
      <c r="A50" s="115" t="s">
        <v>90</v>
      </c>
      <c r="B50" s="116" t="s">
        <v>73</v>
      </c>
      <c r="C50" s="50" t="s">
        <v>60</v>
      </c>
      <c r="D50" s="51">
        <v>136557.774</v>
      </c>
      <c r="E50" s="51">
        <v>72538.559999999998</v>
      </c>
      <c r="F50" s="117">
        <f>Table323[[#This Row],[Single Family]]+Table323[[#This Row],[2-4 Units]]+Table323[[#This Row],[&gt;4 Units]]</f>
        <v>25</v>
      </c>
      <c r="G50" s="117">
        <v>22</v>
      </c>
      <c r="H50" s="117">
        <v>3</v>
      </c>
      <c r="I50" s="117">
        <v>0</v>
      </c>
      <c r="J50" s="119">
        <v>65121.54</v>
      </c>
      <c r="K50" s="117">
        <f>SUM(Table323[[#This Row],[Single Family ]:[&gt;4 Units ]])</f>
        <v>16</v>
      </c>
      <c r="L50" s="118">
        <v>8</v>
      </c>
      <c r="M50" s="118">
        <v>7</v>
      </c>
      <c r="N50" s="118">
        <v>1</v>
      </c>
      <c r="O50" s="54">
        <v>7417.02</v>
      </c>
    </row>
    <row r="51" spans="1:15" s="33" customFormat="1" x14ac:dyDescent="0.3">
      <c r="A51" s="115" t="s">
        <v>90</v>
      </c>
      <c r="B51" s="116" t="s">
        <v>59</v>
      </c>
      <c r="C51" s="50" t="s">
        <v>60</v>
      </c>
      <c r="D51" s="51">
        <v>0</v>
      </c>
      <c r="E51" s="51">
        <v>0</v>
      </c>
      <c r="F51" s="117">
        <f>Table323[[#This Row],[Single Family]]+Table323[[#This Row],[2-4 Units]]+Table323[[#This Row],[&gt;4 Units]]</f>
        <v>0</v>
      </c>
      <c r="G51" s="117">
        <v>0</v>
      </c>
      <c r="H51" s="117">
        <v>0</v>
      </c>
      <c r="I51" s="117">
        <v>0</v>
      </c>
      <c r="J51" s="119">
        <v>0</v>
      </c>
      <c r="K51" s="117">
        <f>SUM(Table323[[#This Row],[Single Family ]:[&gt;4 Units ]])</f>
        <v>0</v>
      </c>
      <c r="L51" s="118">
        <v>0</v>
      </c>
      <c r="M51" s="118">
        <v>0</v>
      </c>
      <c r="N51" s="118">
        <v>0</v>
      </c>
      <c r="O51" s="54">
        <v>0</v>
      </c>
    </row>
    <row r="52" spans="1:15" s="33" customFormat="1" x14ac:dyDescent="0.3">
      <c r="A52" s="115" t="s">
        <v>91</v>
      </c>
      <c r="B52" s="116" t="s">
        <v>73</v>
      </c>
      <c r="C52" s="50" t="s">
        <v>76</v>
      </c>
      <c r="D52" s="51">
        <v>48348.18</v>
      </c>
      <c r="E52" s="51">
        <v>49520.73</v>
      </c>
      <c r="F52" s="117">
        <f>Table323[[#This Row],[Single Family]]+Table323[[#This Row],[2-4 Units]]+Table323[[#This Row],[&gt;4 Units]]</f>
        <v>7</v>
      </c>
      <c r="G52" s="117">
        <v>7</v>
      </c>
      <c r="H52" s="117">
        <v>0</v>
      </c>
      <c r="I52" s="117">
        <v>0</v>
      </c>
      <c r="J52" s="119">
        <v>8162.11</v>
      </c>
      <c r="K52" s="117">
        <f>SUM(Table323[[#This Row],[Single Family ]:[&gt;4 Units ]])</f>
        <v>6</v>
      </c>
      <c r="L52" s="118">
        <v>4</v>
      </c>
      <c r="M52" s="118">
        <v>2</v>
      </c>
      <c r="N52" s="118">
        <v>0</v>
      </c>
      <c r="O52" s="54">
        <v>41358.620000000003</v>
      </c>
    </row>
    <row r="53" spans="1:15" s="33" customFormat="1" x14ac:dyDescent="0.3">
      <c r="A53" s="115" t="s">
        <v>91</v>
      </c>
      <c r="B53" s="116" t="s">
        <v>59</v>
      </c>
      <c r="C53" s="50" t="s">
        <v>76</v>
      </c>
      <c r="D53" s="51">
        <v>0</v>
      </c>
      <c r="E53" s="51">
        <v>0</v>
      </c>
      <c r="F53" s="117">
        <f>Table323[[#This Row],[Single Family]]+Table323[[#This Row],[2-4 Units]]+Table323[[#This Row],[&gt;4 Units]]</f>
        <v>0</v>
      </c>
      <c r="G53" s="117">
        <v>0</v>
      </c>
      <c r="H53" s="117">
        <v>0</v>
      </c>
      <c r="I53" s="117">
        <v>0</v>
      </c>
      <c r="J53" s="119">
        <v>0</v>
      </c>
      <c r="K53" s="117">
        <f>SUM(Table323[[#This Row],[Single Family ]:[&gt;4 Units ]])</f>
        <v>0</v>
      </c>
      <c r="L53" s="118">
        <v>0</v>
      </c>
      <c r="M53" s="118">
        <v>0</v>
      </c>
      <c r="N53" s="118">
        <v>0</v>
      </c>
      <c r="O53" s="54">
        <v>0</v>
      </c>
    </row>
    <row r="54" spans="1:15" s="33" customFormat="1" x14ac:dyDescent="0.3">
      <c r="A54" s="115" t="s">
        <v>92</v>
      </c>
      <c r="B54" s="116" t="s">
        <v>73</v>
      </c>
      <c r="C54" s="50" t="s">
        <v>60</v>
      </c>
      <c r="D54" s="51">
        <v>73897.631999999998</v>
      </c>
      <c r="E54" s="51">
        <v>20062.45</v>
      </c>
      <c r="F54" s="117">
        <f>Table323[[#This Row],[Single Family]]+Table323[[#This Row],[2-4 Units]]+Table323[[#This Row],[&gt;4 Units]]</f>
        <v>16</v>
      </c>
      <c r="G54" s="117">
        <v>14</v>
      </c>
      <c r="H54" s="117">
        <v>2</v>
      </c>
      <c r="I54" s="117">
        <v>0</v>
      </c>
      <c r="J54" s="119">
        <v>4579.8500000000004</v>
      </c>
      <c r="K54" s="117">
        <f>SUM(Table323[[#This Row],[Single Family ]:[&gt;4 Units ]])</f>
        <v>13</v>
      </c>
      <c r="L54" s="118">
        <v>6</v>
      </c>
      <c r="M54" s="118">
        <v>7</v>
      </c>
      <c r="N54" s="118">
        <v>0</v>
      </c>
      <c r="O54" s="54">
        <v>15482.6</v>
      </c>
    </row>
    <row r="55" spans="1:15" s="33" customFormat="1" x14ac:dyDescent="0.3">
      <c r="A55" s="115" t="s">
        <v>93</v>
      </c>
      <c r="B55" s="116" t="s">
        <v>73</v>
      </c>
      <c r="C55" s="50" t="s">
        <v>60</v>
      </c>
      <c r="D55" s="51">
        <v>45050.364000000001</v>
      </c>
      <c r="E55" s="51">
        <v>43812.83</v>
      </c>
      <c r="F55" s="117">
        <f>Table323[[#This Row],[Single Family]]+Table323[[#This Row],[2-4 Units]]+Table323[[#This Row],[&gt;4 Units]]</f>
        <v>5</v>
      </c>
      <c r="G55" s="117">
        <v>5</v>
      </c>
      <c r="H55" s="117">
        <v>0</v>
      </c>
      <c r="I55" s="117">
        <v>0</v>
      </c>
      <c r="J55" s="119">
        <v>650.04999999999995</v>
      </c>
      <c r="K55" s="117">
        <f>SUM(Table323[[#This Row],[Single Family ]:[&gt;4 Units ]])</f>
        <v>9</v>
      </c>
      <c r="L55" s="118">
        <v>9</v>
      </c>
      <c r="M55" s="118">
        <v>0</v>
      </c>
      <c r="N55" s="118">
        <v>0</v>
      </c>
      <c r="O55" s="54">
        <v>43162.78</v>
      </c>
    </row>
    <row r="56" spans="1:15" s="33" customFormat="1" x14ac:dyDescent="0.3">
      <c r="A56" s="115" t="s">
        <v>94</v>
      </c>
      <c r="B56" s="116" t="s">
        <v>73</v>
      </c>
      <c r="C56" s="50" t="s">
        <v>60</v>
      </c>
      <c r="D56" s="51">
        <v>95772.906000000003</v>
      </c>
      <c r="E56" s="51">
        <v>83832.08</v>
      </c>
      <c r="F56" s="117">
        <f>Table323[[#This Row],[Single Family]]+Table323[[#This Row],[2-4 Units]]+Table323[[#This Row],[&gt;4 Units]]</f>
        <v>17</v>
      </c>
      <c r="G56" s="117">
        <v>15</v>
      </c>
      <c r="H56" s="117">
        <v>2</v>
      </c>
      <c r="I56" s="117">
        <v>0</v>
      </c>
      <c r="J56" s="119">
        <v>10593.31</v>
      </c>
      <c r="K56" s="117">
        <f>SUM(Table323[[#This Row],[Single Family ]:[&gt;4 Units ]])</f>
        <v>7</v>
      </c>
      <c r="L56" s="118">
        <v>7</v>
      </c>
      <c r="M56" s="118">
        <v>0</v>
      </c>
      <c r="N56" s="118">
        <v>0</v>
      </c>
      <c r="O56" s="54">
        <v>73238.77</v>
      </c>
    </row>
    <row r="57" spans="1:15" s="33" customFormat="1" x14ac:dyDescent="0.3">
      <c r="A57" s="115" t="s">
        <v>94</v>
      </c>
      <c r="B57" s="116" t="s">
        <v>230</v>
      </c>
      <c r="C57" s="50" t="s">
        <v>60</v>
      </c>
      <c r="D57" s="51">
        <v>42.822000000000003</v>
      </c>
      <c r="E57" s="51">
        <v>0</v>
      </c>
      <c r="F57" s="117">
        <f>Table323[[#This Row],[Single Family]]+Table323[[#This Row],[2-4 Units]]+Table323[[#This Row],[&gt;4 Units]]</f>
        <v>0</v>
      </c>
      <c r="G57" s="117">
        <v>0</v>
      </c>
      <c r="H57" s="117">
        <v>0</v>
      </c>
      <c r="I57" s="117">
        <v>0</v>
      </c>
      <c r="J57" s="119">
        <v>0</v>
      </c>
      <c r="K57" s="117">
        <f>SUM(Table323[[#This Row],[Single Family ]:[&gt;4 Units ]])</f>
        <v>0</v>
      </c>
      <c r="L57" s="118">
        <v>0</v>
      </c>
      <c r="M57" s="118">
        <v>0</v>
      </c>
      <c r="N57" s="118">
        <v>0</v>
      </c>
      <c r="O57" s="54">
        <v>0</v>
      </c>
    </row>
    <row r="58" spans="1:15" s="33" customFormat="1" x14ac:dyDescent="0.3">
      <c r="A58" s="115" t="s">
        <v>94</v>
      </c>
      <c r="B58" s="116" t="s">
        <v>59</v>
      </c>
      <c r="C58" s="50" t="s">
        <v>60</v>
      </c>
      <c r="D58" s="51">
        <v>0</v>
      </c>
      <c r="E58" s="51">
        <v>0</v>
      </c>
      <c r="F58" s="117">
        <f>Table323[[#This Row],[Single Family]]+Table323[[#This Row],[2-4 Units]]+Table323[[#This Row],[&gt;4 Units]]</f>
        <v>0</v>
      </c>
      <c r="G58" s="117">
        <v>0</v>
      </c>
      <c r="H58" s="117">
        <v>0</v>
      </c>
      <c r="I58" s="117">
        <v>0</v>
      </c>
      <c r="J58" s="119">
        <v>0</v>
      </c>
      <c r="K58" s="117">
        <f>SUM(Table323[[#This Row],[Single Family ]:[&gt;4 Units ]])</f>
        <v>0</v>
      </c>
      <c r="L58" s="118">
        <v>0</v>
      </c>
      <c r="M58" s="118">
        <v>0</v>
      </c>
      <c r="N58" s="118">
        <v>0</v>
      </c>
      <c r="O58" s="54">
        <v>0</v>
      </c>
    </row>
    <row r="59" spans="1:15" s="33" customFormat="1" x14ac:dyDescent="0.3">
      <c r="A59" s="115" t="s">
        <v>95</v>
      </c>
      <c r="B59" s="116" t="s">
        <v>73</v>
      </c>
      <c r="C59" s="50" t="s">
        <v>60</v>
      </c>
      <c r="D59" s="51">
        <v>136169.99400000001</v>
      </c>
      <c r="E59" s="51">
        <v>27690.26</v>
      </c>
      <c r="F59" s="117">
        <f>Table323[[#This Row],[Single Family]]+Table323[[#This Row],[2-4 Units]]+Table323[[#This Row],[&gt;4 Units]]</f>
        <v>11</v>
      </c>
      <c r="G59" s="117">
        <v>11</v>
      </c>
      <c r="H59" s="117">
        <v>0</v>
      </c>
      <c r="I59" s="117">
        <v>0</v>
      </c>
      <c r="J59" s="119">
        <v>5942.52</v>
      </c>
      <c r="K59" s="117">
        <f>SUM(Table323[[#This Row],[Single Family ]:[&gt;4 Units ]])</f>
        <v>13</v>
      </c>
      <c r="L59" s="118">
        <v>12</v>
      </c>
      <c r="M59" s="118">
        <v>1</v>
      </c>
      <c r="N59" s="118">
        <v>0</v>
      </c>
      <c r="O59" s="54">
        <v>21747.74</v>
      </c>
    </row>
    <row r="60" spans="1:15" s="33" customFormat="1" x14ac:dyDescent="0.3">
      <c r="A60" s="115" t="s">
        <v>95</v>
      </c>
      <c r="B60" s="116" t="s">
        <v>124</v>
      </c>
      <c r="C60" s="50" t="s">
        <v>60</v>
      </c>
      <c r="D60" s="51">
        <v>40.103999999999999</v>
      </c>
      <c r="E60" s="51">
        <v>0</v>
      </c>
      <c r="F60" s="117">
        <f>Table323[[#This Row],[Single Family]]+Table323[[#This Row],[2-4 Units]]+Table323[[#This Row],[&gt;4 Units]]</f>
        <v>0</v>
      </c>
      <c r="G60" s="117">
        <v>0</v>
      </c>
      <c r="H60" s="117">
        <v>0</v>
      </c>
      <c r="I60" s="117">
        <v>0</v>
      </c>
      <c r="J60" s="119">
        <v>0</v>
      </c>
      <c r="K60" s="117">
        <f>SUM(Table323[[#This Row],[Single Family ]:[&gt;4 Units ]])</f>
        <v>0</v>
      </c>
      <c r="L60" s="118">
        <v>0</v>
      </c>
      <c r="M60" s="118">
        <v>0</v>
      </c>
      <c r="N60" s="118">
        <v>0</v>
      </c>
      <c r="O60" s="54">
        <v>0</v>
      </c>
    </row>
    <row r="61" spans="1:15" s="33" customFormat="1" x14ac:dyDescent="0.3">
      <c r="A61" s="115" t="s">
        <v>96</v>
      </c>
      <c r="B61" s="116" t="s">
        <v>73</v>
      </c>
      <c r="C61" s="50" t="s">
        <v>60</v>
      </c>
      <c r="D61" s="51">
        <v>69957.774000000005</v>
      </c>
      <c r="E61" s="51">
        <v>26172.05</v>
      </c>
      <c r="F61" s="117">
        <f>Table323[[#This Row],[Single Family]]+Table323[[#This Row],[2-4 Units]]+Table323[[#This Row],[&gt;4 Units]]</f>
        <v>22</v>
      </c>
      <c r="G61" s="117">
        <v>22</v>
      </c>
      <c r="H61" s="117">
        <v>0</v>
      </c>
      <c r="I61" s="117">
        <v>0</v>
      </c>
      <c r="J61" s="119">
        <v>17309.73</v>
      </c>
      <c r="K61" s="117">
        <f>SUM(Table323[[#This Row],[Single Family ]:[&gt;4 Units ]])</f>
        <v>19</v>
      </c>
      <c r="L61" s="118">
        <v>19</v>
      </c>
      <c r="M61" s="118">
        <v>0</v>
      </c>
      <c r="N61" s="118">
        <v>0</v>
      </c>
      <c r="O61" s="54">
        <v>8862.32</v>
      </c>
    </row>
    <row r="62" spans="1:15" s="33" customFormat="1" x14ac:dyDescent="0.3">
      <c r="A62" s="115" t="s">
        <v>96</v>
      </c>
      <c r="B62" s="116" t="s">
        <v>124</v>
      </c>
      <c r="C62" s="50" t="s">
        <v>60</v>
      </c>
      <c r="D62" s="51">
        <v>294.66000000000003</v>
      </c>
      <c r="E62" s="51">
        <v>0</v>
      </c>
      <c r="F62" s="117">
        <f>Table323[[#This Row],[Single Family]]+Table323[[#This Row],[2-4 Units]]+Table323[[#This Row],[&gt;4 Units]]</f>
        <v>0</v>
      </c>
      <c r="G62" s="117">
        <v>0</v>
      </c>
      <c r="H62" s="117">
        <v>0</v>
      </c>
      <c r="I62" s="117">
        <v>0</v>
      </c>
      <c r="J62" s="119">
        <v>0</v>
      </c>
      <c r="K62" s="117">
        <f>SUM(Table323[[#This Row],[Single Family ]:[&gt;4 Units ]])</f>
        <v>0</v>
      </c>
      <c r="L62" s="118">
        <v>0</v>
      </c>
      <c r="M62" s="118">
        <v>0</v>
      </c>
      <c r="N62" s="118">
        <v>0</v>
      </c>
      <c r="O62" s="54">
        <v>0</v>
      </c>
    </row>
    <row r="63" spans="1:15" s="33" customFormat="1" x14ac:dyDescent="0.3">
      <c r="A63" s="115" t="s">
        <v>97</v>
      </c>
      <c r="B63" s="116" t="s">
        <v>73</v>
      </c>
      <c r="C63" s="50" t="s">
        <v>60</v>
      </c>
      <c r="D63" s="51">
        <v>78102.744000000006</v>
      </c>
      <c r="E63" s="51">
        <v>15808.98</v>
      </c>
      <c r="F63" s="117">
        <f>Table323[[#This Row],[Single Family]]+Table323[[#This Row],[2-4 Units]]+Table323[[#This Row],[&gt;4 Units]]</f>
        <v>22</v>
      </c>
      <c r="G63" s="117">
        <v>21</v>
      </c>
      <c r="H63" s="117">
        <v>1</v>
      </c>
      <c r="I63" s="117">
        <v>0</v>
      </c>
      <c r="J63" s="119">
        <v>6800.24</v>
      </c>
      <c r="K63" s="117">
        <f>SUM(Table323[[#This Row],[Single Family ]:[&gt;4 Units ]])</f>
        <v>12</v>
      </c>
      <c r="L63" s="118">
        <v>10</v>
      </c>
      <c r="M63" s="118">
        <v>2</v>
      </c>
      <c r="N63" s="118">
        <v>0</v>
      </c>
      <c r="O63" s="54">
        <v>9008.74</v>
      </c>
    </row>
    <row r="64" spans="1:15" s="33" customFormat="1" x14ac:dyDescent="0.3">
      <c r="A64" s="115" t="s">
        <v>98</v>
      </c>
      <c r="B64" s="116" t="s">
        <v>73</v>
      </c>
      <c r="C64" s="50" t="s">
        <v>60</v>
      </c>
      <c r="D64" s="51">
        <v>77120.843999999997</v>
      </c>
      <c r="E64" s="51">
        <v>62858.45</v>
      </c>
      <c r="F64" s="117">
        <f>Table323[[#This Row],[Single Family]]+Table323[[#This Row],[2-4 Units]]+Table323[[#This Row],[&gt;4 Units]]</f>
        <v>34</v>
      </c>
      <c r="G64" s="117">
        <v>34</v>
      </c>
      <c r="H64" s="117">
        <v>0</v>
      </c>
      <c r="I64" s="117">
        <v>0</v>
      </c>
      <c r="J64" s="119">
        <v>20232.150000000001</v>
      </c>
      <c r="K64" s="117">
        <f>SUM(Table323[[#This Row],[Single Family ]:[&gt;4 Units ]])</f>
        <v>25</v>
      </c>
      <c r="L64" s="118">
        <v>21</v>
      </c>
      <c r="M64" s="118">
        <v>4</v>
      </c>
      <c r="N64" s="118">
        <v>0</v>
      </c>
      <c r="O64" s="54">
        <v>42626.3</v>
      </c>
    </row>
    <row r="65" spans="1:15" s="33" customFormat="1" x14ac:dyDescent="0.3">
      <c r="A65" s="115" t="s">
        <v>98</v>
      </c>
      <c r="B65" s="116" t="s">
        <v>112</v>
      </c>
      <c r="C65" s="50" t="s">
        <v>60</v>
      </c>
      <c r="D65" s="51">
        <v>9.6780000000000008</v>
      </c>
      <c r="E65" s="51">
        <v>0</v>
      </c>
      <c r="F65" s="117">
        <f>Table323[[#This Row],[Single Family]]+Table323[[#This Row],[2-4 Units]]+Table323[[#This Row],[&gt;4 Units]]</f>
        <v>0</v>
      </c>
      <c r="G65" s="117">
        <v>0</v>
      </c>
      <c r="H65" s="117">
        <v>0</v>
      </c>
      <c r="I65" s="117">
        <v>0</v>
      </c>
      <c r="J65" s="119">
        <v>0</v>
      </c>
      <c r="K65" s="117">
        <f>SUM(Table323[[#This Row],[Single Family ]:[&gt;4 Units ]])</f>
        <v>0</v>
      </c>
      <c r="L65" s="118">
        <v>0</v>
      </c>
      <c r="M65" s="118">
        <v>0</v>
      </c>
      <c r="N65" s="118">
        <v>0</v>
      </c>
      <c r="O65" s="54">
        <v>0</v>
      </c>
    </row>
    <row r="66" spans="1:15" s="33" customFormat="1" x14ac:dyDescent="0.3">
      <c r="A66" s="115" t="s">
        <v>98</v>
      </c>
      <c r="B66" s="116" t="s">
        <v>124</v>
      </c>
      <c r="C66" s="50" t="s">
        <v>60</v>
      </c>
      <c r="D66" s="51">
        <v>66.971999999999994</v>
      </c>
      <c r="E66" s="51">
        <v>0</v>
      </c>
      <c r="F66" s="117">
        <f>Table323[[#This Row],[Single Family]]+Table323[[#This Row],[2-4 Units]]+Table323[[#This Row],[&gt;4 Units]]</f>
        <v>0</v>
      </c>
      <c r="G66" s="117">
        <v>0</v>
      </c>
      <c r="H66" s="117">
        <v>0</v>
      </c>
      <c r="I66" s="117">
        <v>0</v>
      </c>
      <c r="J66" s="119">
        <v>0</v>
      </c>
      <c r="K66" s="117">
        <f>SUM(Table323[[#This Row],[Single Family ]:[&gt;4 Units ]])</f>
        <v>0</v>
      </c>
      <c r="L66" s="118">
        <v>0</v>
      </c>
      <c r="M66" s="118">
        <v>0</v>
      </c>
      <c r="N66" s="118">
        <v>0</v>
      </c>
      <c r="O66" s="54">
        <v>0</v>
      </c>
    </row>
    <row r="67" spans="1:15" s="33" customFormat="1" x14ac:dyDescent="0.3">
      <c r="A67" s="115" t="s">
        <v>99</v>
      </c>
      <c r="B67" s="116" t="s">
        <v>73</v>
      </c>
      <c r="C67" s="50" t="s">
        <v>60</v>
      </c>
      <c r="D67" s="51">
        <v>33104.928</v>
      </c>
      <c r="E67" s="51">
        <v>51924.86</v>
      </c>
      <c r="F67" s="117">
        <f>Table323[[#This Row],[Single Family]]+Table323[[#This Row],[2-4 Units]]+Table323[[#This Row],[&gt;4 Units]]</f>
        <v>10</v>
      </c>
      <c r="G67" s="117">
        <v>9</v>
      </c>
      <c r="H67" s="117">
        <v>1</v>
      </c>
      <c r="I67" s="117">
        <v>0</v>
      </c>
      <c r="J67" s="119">
        <v>13157.51</v>
      </c>
      <c r="K67" s="117">
        <f>SUM(Table323[[#This Row],[Single Family ]:[&gt;4 Units ]])</f>
        <v>11</v>
      </c>
      <c r="L67" s="118">
        <v>8</v>
      </c>
      <c r="M67" s="118">
        <v>3</v>
      </c>
      <c r="N67" s="118">
        <v>0</v>
      </c>
      <c r="O67" s="54">
        <v>38767.35</v>
      </c>
    </row>
    <row r="68" spans="1:15" s="33" customFormat="1" x14ac:dyDescent="0.3">
      <c r="A68" s="115" t="s">
        <v>99</v>
      </c>
      <c r="B68" s="116" t="s">
        <v>124</v>
      </c>
      <c r="C68" s="50" t="s">
        <v>60</v>
      </c>
      <c r="D68" s="51">
        <v>231.666</v>
      </c>
      <c r="E68" s="51">
        <v>0</v>
      </c>
      <c r="F68" s="117">
        <f>Table323[[#This Row],[Single Family]]+Table323[[#This Row],[2-4 Units]]+Table323[[#This Row],[&gt;4 Units]]</f>
        <v>0</v>
      </c>
      <c r="G68" s="117">
        <v>0</v>
      </c>
      <c r="H68" s="117">
        <v>0</v>
      </c>
      <c r="I68" s="117">
        <v>0</v>
      </c>
      <c r="J68" s="119">
        <v>0</v>
      </c>
      <c r="K68" s="117">
        <f>SUM(Table323[[#This Row],[Single Family ]:[&gt;4 Units ]])</f>
        <v>0</v>
      </c>
      <c r="L68" s="118">
        <v>0</v>
      </c>
      <c r="M68" s="118">
        <v>0</v>
      </c>
      <c r="N68" s="118">
        <v>0</v>
      </c>
      <c r="O68" s="54">
        <v>0</v>
      </c>
    </row>
    <row r="69" spans="1:15" s="33" customFormat="1" x14ac:dyDescent="0.3">
      <c r="A69" s="115" t="s">
        <v>100</v>
      </c>
      <c r="B69" s="116" t="s">
        <v>73</v>
      </c>
      <c r="C69" s="50" t="s">
        <v>76</v>
      </c>
      <c r="D69" s="51">
        <v>80389.320000000007</v>
      </c>
      <c r="E69" s="51">
        <v>20275.09</v>
      </c>
      <c r="F69" s="117">
        <f>Table323[[#This Row],[Single Family]]+Table323[[#This Row],[2-4 Units]]+Table323[[#This Row],[&gt;4 Units]]</f>
        <v>9</v>
      </c>
      <c r="G69" s="117">
        <v>9</v>
      </c>
      <c r="H69" s="117">
        <v>0</v>
      </c>
      <c r="I69" s="117">
        <v>0</v>
      </c>
      <c r="J69" s="119">
        <v>9091.56</v>
      </c>
      <c r="K69" s="117">
        <f>SUM(Table323[[#This Row],[Single Family ]:[&gt;4 Units ]])</f>
        <v>14</v>
      </c>
      <c r="L69" s="118">
        <v>8</v>
      </c>
      <c r="M69" s="118">
        <v>6</v>
      </c>
      <c r="N69" s="118">
        <v>0</v>
      </c>
      <c r="O69" s="54">
        <v>11183.53</v>
      </c>
    </row>
    <row r="70" spans="1:15" s="33" customFormat="1" x14ac:dyDescent="0.3">
      <c r="A70" s="115" t="s">
        <v>100</v>
      </c>
      <c r="B70" s="116" t="s">
        <v>124</v>
      </c>
      <c r="C70" s="50" t="s">
        <v>76</v>
      </c>
      <c r="D70" s="51">
        <v>93.414000000000001</v>
      </c>
      <c r="E70" s="51">
        <v>0</v>
      </c>
      <c r="F70" s="117">
        <f>Table323[[#This Row],[Single Family]]+Table323[[#This Row],[2-4 Units]]+Table323[[#This Row],[&gt;4 Units]]</f>
        <v>0</v>
      </c>
      <c r="G70" s="117">
        <v>0</v>
      </c>
      <c r="H70" s="117">
        <v>0</v>
      </c>
      <c r="I70" s="117">
        <v>0</v>
      </c>
      <c r="J70" s="119">
        <v>0</v>
      </c>
      <c r="K70" s="117">
        <f>SUM(Table323[[#This Row],[Single Family ]:[&gt;4 Units ]])</f>
        <v>0</v>
      </c>
      <c r="L70" s="118">
        <v>0</v>
      </c>
      <c r="M70" s="118">
        <v>0</v>
      </c>
      <c r="N70" s="118">
        <v>0</v>
      </c>
      <c r="O70" s="54">
        <v>0</v>
      </c>
    </row>
    <row r="71" spans="1:15" s="33" customFormat="1" x14ac:dyDescent="0.3">
      <c r="A71" s="115" t="s">
        <v>250</v>
      </c>
      <c r="B71" s="116" t="s">
        <v>73</v>
      </c>
      <c r="C71" s="50" t="s">
        <v>60</v>
      </c>
      <c r="D71" s="51">
        <v>26894.106</v>
      </c>
      <c r="E71" s="51">
        <v>383.83</v>
      </c>
      <c r="F71" s="117">
        <f>Table323[[#This Row],[Single Family]]+Table323[[#This Row],[2-4 Units]]+Table323[[#This Row],[&gt;4 Units]]</f>
        <v>1</v>
      </c>
      <c r="G71" s="117">
        <v>0</v>
      </c>
      <c r="H71" s="117">
        <v>1</v>
      </c>
      <c r="I71" s="117">
        <v>0</v>
      </c>
      <c r="J71" s="119">
        <v>52.15</v>
      </c>
      <c r="K71" s="117">
        <f>SUM(Table323[[#This Row],[Single Family ]:[&gt;4 Units ]])</f>
        <v>4</v>
      </c>
      <c r="L71" s="118">
        <v>2</v>
      </c>
      <c r="M71" s="118">
        <v>2</v>
      </c>
      <c r="N71" s="118">
        <v>0</v>
      </c>
      <c r="O71" s="54">
        <v>331.68</v>
      </c>
    </row>
    <row r="72" spans="1:15" s="33" customFormat="1" x14ac:dyDescent="0.3">
      <c r="A72" s="115" t="s">
        <v>250</v>
      </c>
      <c r="B72" s="116" t="s">
        <v>112</v>
      </c>
      <c r="C72" s="50" t="s">
        <v>60</v>
      </c>
      <c r="D72" s="51">
        <v>43.103999999999999</v>
      </c>
      <c r="E72" s="51">
        <v>0</v>
      </c>
      <c r="F72" s="117">
        <f>Table323[[#This Row],[Single Family]]+Table323[[#This Row],[2-4 Units]]+Table323[[#This Row],[&gt;4 Units]]</f>
        <v>0</v>
      </c>
      <c r="G72" s="117">
        <v>0</v>
      </c>
      <c r="H72" s="117">
        <v>0</v>
      </c>
      <c r="I72" s="117">
        <v>0</v>
      </c>
      <c r="J72" s="119">
        <v>0</v>
      </c>
      <c r="K72" s="117">
        <f>SUM(Table323[[#This Row],[Single Family ]:[&gt;4 Units ]])</f>
        <v>0</v>
      </c>
      <c r="L72" s="118">
        <v>0</v>
      </c>
      <c r="M72" s="118">
        <v>0</v>
      </c>
      <c r="N72" s="118">
        <v>0</v>
      </c>
      <c r="O72" s="54">
        <v>0</v>
      </c>
    </row>
    <row r="73" spans="1:15" s="33" customFormat="1" x14ac:dyDescent="0.3">
      <c r="A73" s="115" t="s">
        <v>101</v>
      </c>
      <c r="B73" s="116" t="s">
        <v>73</v>
      </c>
      <c r="C73" s="50" t="s">
        <v>76</v>
      </c>
      <c r="D73" s="51">
        <v>57380.586000000003</v>
      </c>
      <c r="E73" s="51">
        <v>189911.26</v>
      </c>
      <c r="F73" s="117">
        <f>Table323[[#This Row],[Single Family]]+Table323[[#This Row],[2-4 Units]]+Table323[[#This Row],[&gt;4 Units]]</f>
        <v>7</v>
      </c>
      <c r="G73" s="117">
        <v>5</v>
      </c>
      <c r="H73" s="117">
        <v>2</v>
      </c>
      <c r="I73" s="117">
        <v>0</v>
      </c>
      <c r="J73" s="119">
        <v>2508.7399999999998</v>
      </c>
      <c r="K73" s="117">
        <f>SUM(Table323[[#This Row],[Single Family ]:[&gt;4 Units ]])</f>
        <v>24</v>
      </c>
      <c r="L73" s="118">
        <v>13</v>
      </c>
      <c r="M73" s="118">
        <v>9</v>
      </c>
      <c r="N73" s="118">
        <v>2</v>
      </c>
      <c r="O73" s="54">
        <v>187402.52</v>
      </c>
    </row>
    <row r="74" spans="1:15" s="33" customFormat="1" x14ac:dyDescent="0.3">
      <c r="A74" s="115" t="s">
        <v>102</v>
      </c>
      <c r="B74" s="116" t="s">
        <v>73</v>
      </c>
      <c r="C74" s="50" t="s">
        <v>76</v>
      </c>
      <c r="D74" s="51">
        <v>62856.186000000002</v>
      </c>
      <c r="E74" s="51">
        <v>17515.12</v>
      </c>
      <c r="F74" s="117">
        <f>Table323[[#This Row],[Single Family]]+Table323[[#This Row],[2-4 Units]]+Table323[[#This Row],[&gt;4 Units]]</f>
        <v>14</v>
      </c>
      <c r="G74" s="117">
        <v>13</v>
      </c>
      <c r="H74" s="117">
        <v>1</v>
      </c>
      <c r="I74" s="117">
        <v>0</v>
      </c>
      <c r="J74" s="119">
        <v>9296.61</v>
      </c>
      <c r="K74" s="117">
        <f>SUM(Table323[[#This Row],[Single Family ]:[&gt;4 Units ]])</f>
        <v>18</v>
      </c>
      <c r="L74" s="118">
        <v>8</v>
      </c>
      <c r="M74" s="118">
        <v>9</v>
      </c>
      <c r="N74" s="118">
        <v>1</v>
      </c>
      <c r="O74" s="54">
        <v>8218.51</v>
      </c>
    </row>
    <row r="75" spans="1:15" s="33" customFormat="1" x14ac:dyDescent="0.3">
      <c r="A75" s="115" t="s">
        <v>103</v>
      </c>
      <c r="B75" s="116" t="s">
        <v>73</v>
      </c>
      <c r="C75" s="50" t="s">
        <v>76</v>
      </c>
      <c r="D75" s="51">
        <v>46717.536</v>
      </c>
      <c r="E75" s="51">
        <v>2666.81</v>
      </c>
      <c r="F75" s="117">
        <f>Table323[[#This Row],[Single Family]]+Table323[[#This Row],[2-4 Units]]+Table323[[#This Row],[&gt;4 Units]]</f>
        <v>2</v>
      </c>
      <c r="G75" s="117">
        <v>2</v>
      </c>
      <c r="H75" s="117">
        <v>0</v>
      </c>
      <c r="I75" s="117">
        <v>0</v>
      </c>
      <c r="J75" s="119">
        <v>92.57</v>
      </c>
      <c r="K75" s="117">
        <f>SUM(Table323[[#This Row],[Single Family ]:[&gt;4 Units ]])</f>
        <v>6</v>
      </c>
      <c r="L75" s="118">
        <v>1</v>
      </c>
      <c r="M75" s="118">
        <v>3</v>
      </c>
      <c r="N75" s="118">
        <v>2</v>
      </c>
      <c r="O75" s="54">
        <v>2574.2399999999998</v>
      </c>
    </row>
    <row r="76" spans="1:15" s="33" customFormat="1" x14ac:dyDescent="0.3">
      <c r="A76" s="115" t="s">
        <v>104</v>
      </c>
      <c r="B76" s="116" t="s">
        <v>73</v>
      </c>
      <c r="C76" s="50" t="s">
        <v>76</v>
      </c>
      <c r="D76" s="51">
        <v>28639.925999999999</v>
      </c>
      <c r="E76" s="51">
        <v>759.78</v>
      </c>
      <c r="F76" s="117">
        <f>Table323[[#This Row],[Single Family]]+Table323[[#This Row],[2-4 Units]]+Table323[[#This Row],[&gt;4 Units]]</f>
        <v>3</v>
      </c>
      <c r="G76" s="117">
        <v>1</v>
      </c>
      <c r="H76" s="117">
        <v>2</v>
      </c>
      <c r="I76" s="117">
        <v>0</v>
      </c>
      <c r="J76" s="119">
        <v>155.62</v>
      </c>
      <c r="K76" s="117">
        <f>SUM(Table323[[#This Row],[Single Family ]:[&gt;4 Units ]])</f>
        <v>6</v>
      </c>
      <c r="L76" s="118">
        <v>1</v>
      </c>
      <c r="M76" s="118">
        <v>4</v>
      </c>
      <c r="N76" s="118">
        <v>1</v>
      </c>
      <c r="O76" s="54">
        <v>604.16</v>
      </c>
    </row>
    <row r="77" spans="1:15" s="33" customFormat="1" x14ac:dyDescent="0.3">
      <c r="A77" s="115" t="s">
        <v>105</v>
      </c>
      <c r="B77" s="116" t="s">
        <v>73</v>
      </c>
      <c r="C77" s="50" t="s">
        <v>76</v>
      </c>
      <c r="D77" s="51">
        <v>73920.78</v>
      </c>
      <c r="E77" s="51">
        <v>15684.47</v>
      </c>
      <c r="F77" s="117">
        <f>Table323[[#This Row],[Single Family]]+Table323[[#This Row],[2-4 Units]]+Table323[[#This Row],[&gt;4 Units]]</f>
        <v>13</v>
      </c>
      <c r="G77" s="117">
        <v>7</v>
      </c>
      <c r="H77" s="117">
        <v>6</v>
      </c>
      <c r="I77" s="117">
        <v>0</v>
      </c>
      <c r="J77" s="119">
        <v>1243.1500000000001</v>
      </c>
      <c r="K77" s="117">
        <f>SUM(Table323[[#This Row],[Single Family ]:[&gt;4 Units ]])</f>
        <v>19</v>
      </c>
      <c r="L77" s="118">
        <v>10</v>
      </c>
      <c r="M77" s="118">
        <v>9</v>
      </c>
      <c r="N77" s="118">
        <v>0</v>
      </c>
      <c r="O77" s="54">
        <v>14441.32</v>
      </c>
    </row>
    <row r="78" spans="1:15" s="33" customFormat="1" x14ac:dyDescent="0.3">
      <c r="A78" s="115" t="s">
        <v>105</v>
      </c>
      <c r="B78" s="116" t="s">
        <v>112</v>
      </c>
      <c r="C78" s="50" t="s">
        <v>76</v>
      </c>
      <c r="D78" s="51">
        <v>0</v>
      </c>
      <c r="E78" s="51">
        <v>0</v>
      </c>
      <c r="F78" s="117">
        <f>Table323[[#This Row],[Single Family]]+Table323[[#This Row],[2-4 Units]]+Table323[[#This Row],[&gt;4 Units]]</f>
        <v>0</v>
      </c>
      <c r="G78" s="117">
        <v>0</v>
      </c>
      <c r="H78" s="117">
        <v>0</v>
      </c>
      <c r="I78" s="117">
        <v>0</v>
      </c>
      <c r="J78" s="119">
        <v>0</v>
      </c>
      <c r="K78" s="117">
        <f>SUM(Table323[[#This Row],[Single Family ]:[&gt;4 Units ]])</f>
        <v>0</v>
      </c>
      <c r="L78" s="118">
        <v>0</v>
      </c>
      <c r="M78" s="118">
        <v>0</v>
      </c>
      <c r="N78" s="118">
        <v>0</v>
      </c>
      <c r="O78" s="54">
        <v>0</v>
      </c>
    </row>
    <row r="79" spans="1:15" s="33" customFormat="1" x14ac:dyDescent="0.3">
      <c r="A79" s="115" t="s">
        <v>106</v>
      </c>
      <c r="B79" s="116" t="s">
        <v>73</v>
      </c>
      <c r="C79" s="50" t="s">
        <v>76</v>
      </c>
      <c r="D79" s="51">
        <v>30240.738000000001</v>
      </c>
      <c r="E79" s="51">
        <v>771.64</v>
      </c>
      <c r="F79" s="117">
        <f>Table323[[#This Row],[Single Family]]+Table323[[#This Row],[2-4 Units]]+Table323[[#This Row],[&gt;4 Units]]</f>
        <v>0</v>
      </c>
      <c r="G79" s="117">
        <v>0</v>
      </c>
      <c r="H79" s="117">
        <v>0</v>
      </c>
      <c r="I79" s="117">
        <v>0</v>
      </c>
      <c r="J79" s="119">
        <v>0</v>
      </c>
      <c r="K79" s="117">
        <f>SUM(Table323[[#This Row],[Single Family ]:[&gt;4 Units ]])</f>
        <v>6</v>
      </c>
      <c r="L79" s="118">
        <v>2</v>
      </c>
      <c r="M79" s="118">
        <v>4</v>
      </c>
      <c r="N79" s="118">
        <v>0</v>
      </c>
      <c r="O79" s="54">
        <v>771.64</v>
      </c>
    </row>
    <row r="80" spans="1:15" s="33" customFormat="1" x14ac:dyDescent="0.3">
      <c r="A80" s="115" t="s">
        <v>107</v>
      </c>
      <c r="B80" s="116" t="s">
        <v>73</v>
      </c>
      <c r="C80" s="50" t="s">
        <v>76</v>
      </c>
      <c r="D80" s="51">
        <v>42050.898000000001</v>
      </c>
      <c r="E80" s="51">
        <v>3046.07</v>
      </c>
      <c r="F80" s="117">
        <f>Table323[[#This Row],[Single Family]]+Table323[[#This Row],[2-4 Units]]+Table323[[#This Row],[&gt;4 Units]]</f>
        <v>4</v>
      </c>
      <c r="G80" s="117">
        <v>4</v>
      </c>
      <c r="H80" s="117">
        <v>0</v>
      </c>
      <c r="I80" s="117">
        <v>0</v>
      </c>
      <c r="J80" s="119">
        <v>353.92</v>
      </c>
      <c r="K80" s="117">
        <f>SUM(Table323[[#This Row],[Single Family ]:[&gt;4 Units ]])</f>
        <v>14</v>
      </c>
      <c r="L80" s="118">
        <v>3</v>
      </c>
      <c r="M80" s="118">
        <v>11</v>
      </c>
      <c r="N80" s="118">
        <v>0</v>
      </c>
      <c r="O80" s="54">
        <v>2692.15</v>
      </c>
    </row>
    <row r="81" spans="1:15" s="33" customFormat="1" x14ac:dyDescent="0.3">
      <c r="A81" s="115" t="s">
        <v>108</v>
      </c>
      <c r="B81" s="116" t="s">
        <v>73</v>
      </c>
      <c r="C81" s="50" t="s">
        <v>76</v>
      </c>
      <c r="D81" s="51">
        <v>30479.82</v>
      </c>
      <c r="E81" s="51">
        <v>1767.68</v>
      </c>
      <c r="F81" s="117">
        <f>Table323[[#This Row],[Single Family]]+Table323[[#This Row],[2-4 Units]]+Table323[[#This Row],[&gt;4 Units]]</f>
        <v>1</v>
      </c>
      <c r="G81" s="117">
        <v>1</v>
      </c>
      <c r="H81" s="117">
        <v>0</v>
      </c>
      <c r="I81" s="117">
        <v>0</v>
      </c>
      <c r="J81" s="119">
        <v>104.32</v>
      </c>
      <c r="K81" s="117">
        <f>SUM(Table323[[#This Row],[Single Family ]:[&gt;4 Units ]])</f>
        <v>9</v>
      </c>
      <c r="L81" s="118">
        <v>3</v>
      </c>
      <c r="M81" s="118">
        <v>6</v>
      </c>
      <c r="N81" s="118">
        <v>0</v>
      </c>
      <c r="O81" s="54">
        <v>1663.36</v>
      </c>
    </row>
    <row r="82" spans="1:15" s="33" customFormat="1" x14ac:dyDescent="0.3">
      <c r="A82" s="115" t="s">
        <v>109</v>
      </c>
      <c r="B82" s="116" t="s">
        <v>73</v>
      </c>
      <c r="C82" s="50" t="s">
        <v>76</v>
      </c>
      <c r="D82" s="51">
        <v>60276.12</v>
      </c>
      <c r="E82" s="51">
        <v>7043.81</v>
      </c>
      <c r="F82" s="117">
        <f>Table323[[#This Row],[Single Family]]+Table323[[#This Row],[2-4 Units]]+Table323[[#This Row],[&gt;4 Units]]</f>
        <v>4</v>
      </c>
      <c r="G82" s="117">
        <v>3</v>
      </c>
      <c r="H82" s="117">
        <v>1</v>
      </c>
      <c r="I82" s="117">
        <v>0</v>
      </c>
      <c r="J82" s="119">
        <v>482.57</v>
      </c>
      <c r="K82" s="117">
        <f>SUM(Table323[[#This Row],[Single Family ]:[&gt;4 Units ]])</f>
        <v>16</v>
      </c>
      <c r="L82" s="118">
        <v>5</v>
      </c>
      <c r="M82" s="118">
        <v>11</v>
      </c>
      <c r="N82" s="118">
        <v>0</v>
      </c>
      <c r="O82" s="54">
        <v>6561.24</v>
      </c>
    </row>
    <row r="83" spans="1:15" s="33" customFormat="1" x14ac:dyDescent="0.3">
      <c r="A83" s="115" t="s">
        <v>109</v>
      </c>
      <c r="B83" s="116" t="s">
        <v>112</v>
      </c>
      <c r="C83" s="50" t="s">
        <v>76</v>
      </c>
      <c r="D83" s="51">
        <v>76.938000000000002</v>
      </c>
      <c r="E83" s="51">
        <v>0</v>
      </c>
      <c r="F83" s="117">
        <f>Table323[[#This Row],[Single Family]]+Table323[[#This Row],[2-4 Units]]+Table323[[#This Row],[&gt;4 Units]]</f>
        <v>0</v>
      </c>
      <c r="G83" s="117">
        <v>0</v>
      </c>
      <c r="H83" s="117">
        <v>0</v>
      </c>
      <c r="I83" s="117">
        <v>0</v>
      </c>
      <c r="J83" s="119">
        <v>0</v>
      </c>
      <c r="K83" s="117">
        <f>SUM(Table323[[#This Row],[Single Family ]:[&gt;4 Units ]])</f>
        <v>0</v>
      </c>
      <c r="L83" s="118">
        <v>0</v>
      </c>
      <c r="M83" s="118">
        <v>0</v>
      </c>
      <c r="N83" s="118">
        <v>0</v>
      </c>
      <c r="O83" s="54">
        <v>0</v>
      </c>
    </row>
    <row r="84" spans="1:15" s="33" customFormat="1" x14ac:dyDescent="0.3">
      <c r="A84" s="115" t="s">
        <v>110</v>
      </c>
      <c r="B84" s="116" t="s">
        <v>73</v>
      </c>
      <c r="C84" s="50" t="s">
        <v>76</v>
      </c>
      <c r="D84" s="51">
        <v>64670.49</v>
      </c>
      <c r="E84" s="51">
        <v>35261.129999999997</v>
      </c>
      <c r="F84" s="117">
        <f>Table323[[#This Row],[Single Family]]+Table323[[#This Row],[2-4 Units]]+Table323[[#This Row],[&gt;4 Units]]</f>
        <v>2</v>
      </c>
      <c r="G84" s="117">
        <v>1</v>
      </c>
      <c r="H84" s="117">
        <v>1</v>
      </c>
      <c r="I84" s="117">
        <v>0</v>
      </c>
      <c r="J84" s="119">
        <v>158.57</v>
      </c>
      <c r="K84" s="117">
        <f>SUM(Table323[[#This Row],[Single Family ]:[&gt;4 Units ]])</f>
        <v>13</v>
      </c>
      <c r="L84" s="118">
        <v>5</v>
      </c>
      <c r="M84" s="118">
        <v>8</v>
      </c>
      <c r="N84" s="118">
        <v>0</v>
      </c>
      <c r="O84" s="54">
        <v>35102.559999999998</v>
      </c>
    </row>
    <row r="85" spans="1:15" s="33" customFormat="1" x14ac:dyDescent="0.3">
      <c r="A85" s="115" t="s">
        <v>111</v>
      </c>
      <c r="B85" s="116" t="s">
        <v>73</v>
      </c>
      <c r="C85" s="50" t="s">
        <v>60</v>
      </c>
      <c r="D85" s="51">
        <v>321.99</v>
      </c>
      <c r="E85" s="51">
        <v>45.43</v>
      </c>
      <c r="F85" s="117">
        <f>Table323[[#This Row],[Single Family]]+Table323[[#This Row],[2-4 Units]]+Table323[[#This Row],[&gt;4 Units]]</f>
        <v>0</v>
      </c>
      <c r="G85" s="117">
        <v>0</v>
      </c>
      <c r="H85" s="117">
        <v>0</v>
      </c>
      <c r="I85" s="117">
        <v>0</v>
      </c>
      <c r="J85" s="119">
        <v>0</v>
      </c>
      <c r="K85" s="117">
        <f>SUM(Table323[[#This Row],[Single Family ]:[&gt;4 Units ]])</f>
        <v>1</v>
      </c>
      <c r="L85" s="118">
        <v>1</v>
      </c>
      <c r="M85" s="118">
        <v>0</v>
      </c>
      <c r="N85" s="118">
        <v>0</v>
      </c>
      <c r="O85" s="54">
        <v>45.43</v>
      </c>
    </row>
    <row r="86" spans="1:15" s="33" customFormat="1" x14ac:dyDescent="0.3">
      <c r="A86" s="115" t="s">
        <v>111</v>
      </c>
      <c r="B86" s="116" t="s">
        <v>112</v>
      </c>
      <c r="C86" s="50" t="s">
        <v>60</v>
      </c>
      <c r="D86" s="51">
        <v>68379.87</v>
      </c>
      <c r="E86" s="51">
        <v>25022.41</v>
      </c>
      <c r="F86" s="117">
        <f>Table323[[#This Row],[Single Family]]+Table323[[#This Row],[2-4 Units]]+Table323[[#This Row],[&gt;4 Units]]</f>
        <v>15</v>
      </c>
      <c r="G86" s="117">
        <v>15</v>
      </c>
      <c r="H86" s="117">
        <v>0</v>
      </c>
      <c r="I86" s="117">
        <v>0</v>
      </c>
      <c r="J86" s="119">
        <v>5617.56</v>
      </c>
      <c r="K86" s="117">
        <f>SUM(Table323[[#This Row],[Single Family ]:[&gt;4 Units ]])</f>
        <v>14</v>
      </c>
      <c r="L86" s="118">
        <v>10</v>
      </c>
      <c r="M86" s="118">
        <v>4</v>
      </c>
      <c r="N86" s="118">
        <v>0</v>
      </c>
      <c r="O86" s="54">
        <v>19404.849999999999</v>
      </c>
    </row>
    <row r="87" spans="1:15" s="33" customFormat="1" x14ac:dyDescent="0.3">
      <c r="A87" s="115" t="s">
        <v>113</v>
      </c>
      <c r="B87" s="116" t="s">
        <v>112</v>
      </c>
      <c r="C87" s="50" t="s">
        <v>60</v>
      </c>
      <c r="D87" s="51">
        <v>65295.798000000003</v>
      </c>
      <c r="E87" s="51">
        <v>61550.720000000001</v>
      </c>
      <c r="F87" s="117">
        <f>Table323[[#This Row],[Single Family]]+Table323[[#This Row],[2-4 Units]]+Table323[[#This Row],[&gt;4 Units]]</f>
        <v>18</v>
      </c>
      <c r="G87" s="117">
        <v>15</v>
      </c>
      <c r="H87" s="117">
        <v>3</v>
      </c>
      <c r="I87" s="117">
        <v>0</v>
      </c>
      <c r="J87" s="119">
        <v>9647.1</v>
      </c>
      <c r="K87" s="117">
        <f>SUM(Table323[[#This Row],[Single Family ]:[&gt;4 Units ]])</f>
        <v>22</v>
      </c>
      <c r="L87" s="118">
        <v>16</v>
      </c>
      <c r="M87" s="118">
        <v>5</v>
      </c>
      <c r="N87" s="118">
        <v>1</v>
      </c>
      <c r="O87" s="54">
        <v>51903.62</v>
      </c>
    </row>
    <row r="88" spans="1:15" s="33" customFormat="1" x14ac:dyDescent="0.3">
      <c r="A88" s="115" t="s">
        <v>114</v>
      </c>
      <c r="B88" s="116" t="s">
        <v>73</v>
      </c>
      <c r="C88" s="50" t="s">
        <v>60</v>
      </c>
      <c r="D88" s="51">
        <v>0</v>
      </c>
      <c r="E88" s="51">
        <v>0</v>
      </c>
      <c r="F88" s="117">
        <f>Table323[[#This Row],[Single Family]]+Table323[[#This Row],[2-4 Units]]+Table323[[#This Row],[&gt;4 Units]]</f>
        <v>0</v>
      </c>
      <c r="G88" s="117">
        <v>0</v>
      </c>
      <c r="H88" s="117">
        <v>0</v>
      </c>
      <c r="I88" s="117">
        <v>0</v>
      </c>
      <c r="J88" s="119">
        <v>0</v>
      </c>
      <c r="K88" s="117">
        <f>SUM(Table323[[#This Row],[Single Family ]:[&gt;4 Units ]])</f>
        <v>0</v>
      </c>
      <c r="L88" s="118">
        <v>0</v>
      </c>
      <c r="M88" s="118">
        <v>0</v>
      </c>
      <c r="N88" s="118">
        <v>0</v>
      </c>
      <c r="O88" s="54">
        <v>0</v>
      </c>
    </row>
    <row r="89" spans="1:15" s="33" customFormat="1" x14ac:dyDescent="0.3">
      <c r="A89" s="115" t="s">
        <v>114</v>
      </c>
      <c r="B89" s="116" t="s">
        <v>112</v>
      </c>
      <c r="C89" s="50" t="s">
        <v>60</v>
      </c>
      <c r="D89" s="51">
        <v>88678.56</v>
      </c>
      <c r="E89" s="51">
        <v>64531.91</v>
      </c>
      <c r="F89" s="117">
        <f>Table323[[#This Row],[Single Family]]+Table323[[#This Row],[2-4 Units]]+Table323[[#This Row],[&gt;4 Units]]</f>
        <v>24</v>
      </c>
      <c r="G89" s="117">
        <v>24</v>
      </c>
      <c r="H89" s="117">
        <v>0</v>
      </c>
      <c r="I89" s="117">
        <v>0</v>
      </c>
      <c r="J89" s="119">
        <v>39353.440000000002</v>
      </c>
      <c r="K89" s="117">
        <f>SUM(Table323[[#This Row],[Single Family ]:[&gt;4 Units ]])</f>
        <v>33</v>
      </c>
      <c r="L89" s="118">
        <v>26</v>
      </c>
      <c r="M89" s="118">
        <v>7</v>
      </c>
      <c r="N89" s="118">
        <v>0</v>
      </c>
      <c r="O89" s="54">
        <v>25178.47</v>
      </c>
    </row>
    <row r="90" spans="1:15" s="33" customFormat="1" x14ac:dyDescent="0.3">
      <c r="A90" s="115" t="s">
        <v>115</v>
      </c>
      <c r="B90" s="116" t="s">
        <v>73</v>
      </c>
      <c r="C90" s="50" t="s">
        <v>60</v>
      </c>
      <c r="D90" s="51">
        <v>0</v>
      </c>
      <c r="E90" s="51">
        <v>0</v>
      </c>
      <c r="F90" s="117">
        <f>Table323[[#This Row],[Single Family]]+Table323[[#This Row],[2-4 Units]]+Table323[[#This Row],[&gt;4 Units]]</f>
        <v>0</v>
      </c>
      <c r="G90" s="117">
        <v>0</v>
      </c>
      <c r="H90" s="117">
        <v>0</v>
      </c>
      <c r="I90" s="117">
        <v>0</v>
      </c>
      <c r="J90" s="119">
        <v>0</v>
      </c>
      <c r="K90" s="117">
        <f>SUM(Table323[[#This Row],[Single Family ]:[&gt;4 Units ]])</f>
        <v>0</v>
      </c>
      <c r="L90" s="118">
        <v>0</v>
      </c>
      <c r="M90" s="118">
        <v>0</v>
      </c>
      <c r="N90" s="118">
        <v>0</v>
      </c>
      <c r="O90" s="54">
        <v>0</v>
      </c>
    </row>
    <row r="91" spans="1:15" s="33" customFormat="1" x14ac:dyDescent="0.3">
      <c r="A91" s="115" t="s">
        <v>115</v>
      </c>
      <c r="B91" s="116" t="s">
        <v>112</v>
      </c>
      <c r="C91" s="50" t="s">
        <v>60</v>
      </c>
      <c r="D91" s="51">
        <v>79839.084000000003</v>
      </c>
      <c r="E91" s="51">
        <v>201817.93</v>
      </c>
      <c r="F91" s="117">
        <f>Table323[[#This Row],[Single Family]]+Table323[[#This Row],[2-4 Units]]+Table323[[#This Row],[&gt;4 Units]]</f>
        <v>26</v>
      </c>
      <c r="G91" s="117">
        <v>26</v>
      </c>
      <c r="H91" s="117">
        <v>0</v>
      </c>
      <c r="I91" s="117">
        <v>0</v>
      </c>
      <c r="J91" s="119">
        <v>199631.64</v>
      </c>
      <c r="K91" s="117">
        <f>SUM(Table323[[#This Row],[Single Family ]:[&gt;4 Units ]])</f>
        <v>1</v>
      </c>
      <c r="L91" s="118">
        <v>0</v>
      </c>
      <c r="M91" s="118">
        <v>1</v>
      </c>
      <c r="N91" s="118">
        <v>0</v>
      </c>
      <c r="O91" s="54">
        <v>2186.29</v>
      </c>
    </row>
    <row r="92" spans="1:15" s="33" customFormat="1" x14ac:dyDescent="0.3">
      <c r="A92" s="115" t="s">
        <v>116</v>
      </c>
      <c r="B92" s="116" t="s">
        <v>112</v>
      </c>
      <c r="C92" s="50" t="s">
        <v>60</v>
      </c>
      <c r="D92" s="51">
        <v>50017.866000000002</v>
      </c>
      <c r="E92" s="51">
        <v>20874.150000000001</v>
      </c>
      <c r="F92" s="117">
        <f>Table323[[#This Row],[Single Family]]+Table323[[#This Row],[2-4 Units]]+Table323[[#This Row],[&gt;4 Units]]</f>
        <v>10</v>
      </c>
      <c r="G92" s="117">
        <v>10</v>
      </c>
      <c r="H92" s="117">
        <v>0</v>
      </c>
      <c r="I92" s="117">
        <v>0</v>
      </c>
      <c r="J92" s="119">
        <v>4006.51</v>
      </c>
      <c r="K92" s="117">
        <f>SUM(Table323[[#This Row],[Single Family ]:[&gt;4 Units ]])</f>
        <v>8</v>
      </c>
      <c r="L92" s="118">
        <v>8</v>
      </c>
      <c r="M92" s="118">
        <v>0</v>
      </c>
      <c r="N92" s="118">
        <v>0</v>
      </c>
      <c r="O92" s="54">
        <v>16867.64</v>
      </c>
    </row>
    <row r="93" spans="1:15" s="33" customFormat="1" x14ac:dyDescent="0.3">
      <c r="A93" s="115" t="s">
        <v>117</v>
      </c>
      <c r="B93" s="116" t="s">
        <v>112</v>
      </c>
      <c r="C93" s="50" t="s">
        <v>60</v>
      </c>
      <c r="D93" s="51">
        <v>43485.576000000001</v>
      </c>
      <c r="E93" s="51">
        <v>4538.33</v>
      </c>
      <c r="F93" s="117">
        <f>Table323[[#This Row],[Single Family]]+Table323[[#This Row],[2-4 Units]]+Table323[[#This Row],[&gt;4 Units]]</f>
        <v>6</v>
      </c>
      <c r="G93" s="117">
        <v>6</v>
      </c>
      <c r="H93" s="117">
        <v>0</v>
      </c>
      <c r="I93" s="117">
        <v>0</v>
      </c>
      <c r="J93" s="119">
        <v>4084.25</v>
      </c>
      <c r="K93" s="117">
        <f>SUM(Table323[[#This Row],[Single Family ]:[&gt;4 Units ]])</f>
        <v>4</v>
      </c>
      <c r="L93" s="118">
        <v>4</v>
      </c>
      <c r="M93" s="118">
        <v>0</v>
      </c>
      <c r="N93" s="118">
        <v>0</v>
      </c>
      <c r="O93" s="54">
        <v>454.08</v>
      </c>
    </row>
    <row r="94" spans="1:15" s="33" customFormat="1" x14ac:dyDescent="0.3">
      <c r="A94" s="115" t="s">
        <v>118</v>
      </c>
      <c r="B94" s="116" t="s">
        <v>182</v>
      </c>
      <c r="C94" s="50" t="s">
        <v>60</v>
      </c>
      <c r="D94" s="51">
        <v>0</v>
      </c>
      <c r="E94" s="51">
        <v>0</v>
      </c>
      <c r="F94" s="117">
        <f>Table323[[#This Row],[Single Family]]+Table323[[#This Row],[2-4 Units]]+Table323[[#This Row],[&gt;4 Units]]</f>
        <v>0</v>
      </c>
      <c r="G94" s="117">
        <v>0</v>
      </c>
      <c r="H94" s="117">
        <v>0</v>
      </c>
      <c r="I94" s="117">
        <v>0</v>
      </c>
      <c r="J94" s="119">
        <v>0</v>
      </c>
      <c r="K94" s="117">
        <f>SUM(Table323[[#This Row],[Single Family ]:[&gt;4 Units ]])</f>
        <v>0</v>
      </c>
      <c r="L94" s="118">
        <v>0</v>
      </c>
      <c r="M94" s="118">
        <v>0</v>
      </c>
      <c r="N94" s="118">
        <v>0</v>
      </c>
      <c r="O94" s="54">
        <v>0</v>
      </c>
    </row>
    <row r="95" spans="1:15" s="33" customFormat="1" x14ac:dyDescent="0.3">
      <c r="A95" s="115" t="s">
        <v>118</v>
      </c>
      <c r="B95" s="116" t="s">
        <v>112</v>
      </c>
      <c r="C95" s="50" t="s">
        <v>60</v>
      </c>
      <c r="D95" s="51">
        <v>93029.381999999998</v>
      </c>
      <c r="E95" s="51">
        <v>50615.47</v>
      </c>
      <c r="F95" s="117">
        <f>Table323[[#This Row],[Single Family]]+Table323[[#This Row],[2-4 Units]]+Table323[[#This Row],[&gt;4 Units]]</f>
        <v>40</v>
      </c>
      <c r="G95" s="117">
        <v>40</v>
      </c>
      <c r="H95" s="117">
        <v>0</v>
      </c>
      <c r="I95" s="117">
        <v>0</v>
      </c>
      <c r="J95" s="119">
        <v>22407.53</v>
      </c>
      <c r="K95" s="117">
        <f>SUM(Table323[[#This Row],[Single Family ]:[&gt;4 Units ]])</f>
        <v>12</v>
      </c>
      <c r="L95" s="118">
        <v>12</v>
      </c>
      <c r="M95" s="118">
        <v>0</v>
      </c>
      <c r="N95" s="118">
        <v>0</v>
      </c>
      <c r="O95" s="54">
        <v>28207.94</v>
      </c>
    </row>
    <row r="96" spans="1:15" s="33" customFormat="1" x14ac:dyDescent="0.3">
      <c r="A96" s="115" t="s">
        <v>251</v>
      </c>
      <c r="B96" s="116" t="s">
        <v>73</v>
      </c>
      <c r="C96" s="50" t="s">
        <v>60</v>
      </c>
      <c r="D96" s="51">
        <v>0</v>
      </c>
      <c r="E96" s="51">
        <v>0</v>
      </c>
      <c r="F96" s="117">
        <f>Table323[[#This Row],[Single Family]]+Table323[[#This Row],[2-4 Units]]+Table323[[#This Row],[&gt;4 Units]]</f>
        <v>0</v>
      </c>
      <c r="G96" s="117">
        <v>0</v>
      </c>
      <c r="H96" s="117">
        <v>0</v>
      </c>
      <c r="I96" s="117">
        <v>0</v>
      </c>
      <c r="J96" s="119">
        <v>0</v>
      </c>
      <c r="K96" s="117">
        <f>SUM(Table323[[#This Row],[Single Family ]:[&gt;4 Units ]])</f>
        <v>0</v>
      </c>
      <c r="L96" s="118">
        <v>0</v>
      </c>
      <c r="M96" s="118">
        <v>0</v>
      </c>
      <c r="N96" s="118">
        <v>0</v>
      </c>
      <c r="O96" s="54">
        <v>0</v>
      </c>
    </row>
    <row r="97" spans="1:15" s="33" customFormat="1" x14ac:dyDescent="0.3">
      <c r="A97" s="115" t="s">
        <v>251</v>
      </c>
      <c r="B97" s="116" t="s">
        <v>112</v>
      </c>
      <c r="C97" s="50" t="s">
        <v>60</v>
      </c>
      <c r="D97" s="51">
        <v>90910.145999999993</v>
      </c>
      <c r="E97" s="51">
        <v>66607.289999999994</v>
      </c>
      <c r="F97" s="117">
        <f>Table323[[#This Row],[Single Family]]+Table323[[#This Row],[2-4 Units]]+Table323[[#This Row],[&gt;4 Units]]</f>
        <v>30</v>
      </c>
      <c r="G97" s="117">
        <v>30</v>
      </c>
      <c r="H97" s="117">
        <v>0</v>
      </c>
      <c r="I97" s="117">
        <v>0</v>
      </c>
      <c r="J97" s="119">
        <v>15270.48</v>
      </c>
      <c r="K97" s="117">
        <f>SUM(Table323[[#This Row],[Single Family ]:[&gt;4 Units ]])</f>
        <v>15</v>
      </c>
      <c r="L97" s="118">
        <v>15</v>
      </c>
      <c r="M97" s="118">
        <v>0</v>
      </c>
      <c r="N97" s="118">
        <v>0</v>
      </c>
      <c r="O97" s="54">
        <v>51336.81</v>
      </c>
    </row>
    <row r="98" spans="1:15" s="33" customFormat="1" x14ac:dyDescent="0.3">
      <c r="A98" s="115" t="s">
        <v>119</v>
      </c>
      <c r="B98" s="116" t="s">
        <v>73</v>
      </c>
      <c r="C98" s="50" t="s">
        <v>60</v>
      </c>
      <c r="D98" s="51">
        <v>85.242000000000004</v>
      </c>
      <c r="E98" s="51">
        <v>0</v>
      </c>
      <c r="F98" s="117">
        <f>Table323[[#This Row],[Single Family]]+Table323[[#This Row],[2-4 Units]]+Table323[[#This Row],[&gt;4 Units]]</f>
        <v>0</v>
      </c>
      <c r="G98" s="117">
        <v>0</v>
      </c>
      <c r="H98" s="117">
        <v>0</v>
      </c>
      <c r="I98" s="117">
        <v>0</v>
      </c>
      <c r="J98" s="119">
        <v>0</v>
      </c>
      <c r="K98" s="117">
        <f>SUM(Table323[[#This Row],[Single Family ]:[&gt;4 Units ]])</f>
        <v>0</v>
      </c>
      <c r="L98" s="118">
        <v>0</v>
      </c>
      <c r="M98" s="118">
        <v>0</v>
      </c>
      <c r="N98" s="118">
        <v>0</v>
      </c>
      <c r="O98" s="54">
        <v>0</v>
      </c>
    </row>
    <row r="99" spans="1:15" s="33" customFormat="1" x14ac:dyDescent="0.3">
      <c r="A99" s="115" t="s">
        <v>119</v>
      </c>
      <c r="B99" s="116" t="s">
        <v>112</v>
      </c>
      <c r="C99" s="50" t="s">
        <v>60</v>
      </c>
      <c r="D99" s="51">
        <v>78262.284</v>
      </c>
      <c r="E99" s="51">
        <v>46860.3</v>
      </c>
      <c r="F99" s="117">
        <f>Table323[[#This Row],[Single Family]]+Table323[[#This Row],[2-4 Units]]+Table323[[#This Row],[&gt;4 Units]]</f>
        <v>21</v>
      </c>
      <c r="G99" s="117">
        <v>20</v>
      </c>
      <c r="H99" s="117">
        <v>1</v>
      </c>
      <c r="I99" s="117">
        <v>0</v>
      </c>
      <c r="J99" s="119">
        <v>12641.08</v>
      </c>
      <c r="K99" s="117">
        <f>SUM(Table323[[#This Row],[Single Family ]:[&gt;4 Units ]])</f>
        <v>12</v>
      </c>
      <c r="L99" s="118">
        <v>10</v>
      </c>
      <c r="M99" s="118">
        <v>2</v>
      </c>
      <c r="N99" s="118">
        <v>0</v>
      </c>
      <c r="O99" s="54">
        <v>34219.22</v>
      </c>
    </row>
    <row r="100" spans="1:15" s="33" customFormat="1" x14ac:dyDescent="0.3">
      <c r="A100" s="115" t="s">
        <v>120</v>
      </c>
      <c r="B100" s="116" t="s">
        <v>112</v>
      </c>
      <c r="C100" s="50" t="s">
        <v>60</v>
      </c>
      <c r="D100" s="51">
        <v>87073.35</v>
      </c>
      <c r="E100" s="51">
        <v>44341.61</v>
      </c>
      <c r="F100" s="117">
        <f>Table323[[#This Row],[Single Family]]+Table323[[#This Row],[2-4 Units]]+Table323[[#This Row],[&gt;4 Units]]</f>
        <v>34</v>
      </c>
      <c r="G100" s="117">
        <v>34</v>
      </c>
      <c r="H100" s="117">
        <v>0</v>
      </c>
      <c r="I100" s="117">
        <v>0</v>
      </c>
      <c r="J100" s="119">
        <v>25773.54</v>
      </c>
      <c r="K100" s="117">
        <f>SUM(Table323[[#This Row],[Single Family ]:[&gt;4 Units ]])</f>
        <v>11</v>
      </c>
      <c r="L100" s="118">
        <v>11</v>
      </c>
      <c r="M100" s="118">
        <v>0</v>
      </c>
      <c r="N100" s="118">
        <v>0</v>
      </c>
      <c r="O100" s="54">
        <v>18568.07</v>
      </c>
    </row>
    <row r="101" spans="1:15" s="33" customFormat="1" x14ac:dyDescent="0.3">
      <c r="A101" s="115" t="s">
        <v>120</v>
      </c>
      <c r="B101" s="116" t="s">
        <v>124</v>
      </c>
      <c r="C101" s="50" t="s">
        <v>60</v>
      </c>
      <c r="D101" s="51">
        <v>307.30200000000002</v>
      </c>
      <c r="E101" s="51">
        <v>0</v>
      </c>
      <c r="F101" s="117">
        <f>Table323[[#This Row],[Single Family]]+Table323[[#This Row],[2-4 Units]]+Table323[[#This Row],[&gt;4 Units]]</f>
        <v>0</v>
      </c>
      <c r="G101" s="117">
        <v>0</v>
      </c>
      <c r="H101" s="117">
        <v>0</v>
      </c>
      <c r="I101" s="117">
        <v>0</v>
      </c>
      <c r="J101" s="119">
        <v>0</v>
      </c>
      <c r="K101" s="117">
        <f>SUM(Table323[[#This Row],[Single Family ]:[&gt;4 Units ]])</f>
        <v>0</v>
      </c>
      <c r="L101" s="118">
        <v>0</v>
      </c>
      <c r="M101" s="118">
        <v>0</v>
      </c>
      <c r="N101" s="118">
        <v>0</v>
      </c>
      <c r="O101" s="54">
        <v>0</v>
      </c>
    </row>
    <row r="102" spans="1:15" s="33" customFormat="1" x14ac:dyDescent="0.3">
      <c r="A102" s="115" t="s">
        <v>121</v>
      </c>
      <c r="B102" s="116" t="s">
        <v>73</v>
      </c>
      <c r="C102" s="50" t="s">
        <v>60</v>
      </c>
      <c r="D102" s="51">
        <v>149.47200000000001</v>
      </c>
      <c r="E102" s="51">
        <v>0</v>
      </c>
      <c r="F102" s="117">
        <f>Table323[[#This Row],[Single Family]]+Table323[[#This Row],[2-4 Units]]+Table323[[#This Row],[&gt;4 Units]]</f>
        <v>0</v>
      </c>
      <c r="G102" s="117">
        <v>0</v>
      </c>
      <c r="H102" s="117">
        <v>0</v>
      </c>
      <c r="I102" s="117">
        <v>0</v>
      </c>
      <c r="J102" s="119">
        <v>0</v>
      </c>
      <c r="K102" s="117">
        <f>SUM(Table323[[#This Row],[Single Family ]:[&gt;4 Units ]])</f>
        <v>0</v>
      </c>
      <c r="L102" s="118">
        <v>0</v>
      </c>
      <c r="M102" s="118">
        <v>0</v>
      </c>
      <c r="N102" s="118">
        <v>0</v>
      </c>
      <c r="O102" s="54">
        <v>0</v>
      </c>
    </row>
    <row r="103" spans="1:15" s="33" customFormat="1" x14ac:dyDescent="0.3">
      <c r="A103" s="115" t="s">
        <v>121</v>
      </c>
      <c r="B103" s="116" t="s">
        <v>112</v>
      </c>
      <c r="C103" s="50" t="s">
        <v>60</v>
      </c>
      <c r="D103" s="51">
        <v>115824</v>
      </c>
      <c r="E103" s="51">
        <v>86312.93</v>
      </c>
      <c r="F103" s="117">
        <f>Table323[[#This Row],[Single Family]]+Table323[[#This Row],[2-4 Units]]+Table323[[#This Row],[&gt;4 Units]]</f>
        <v>38</v>
      </c>
      <c r="G103" s="117">
        <v>38</v>
      </c>
      <c r="H103" s="117">
        <v>0</v>
      </c>
      <c r="I103" s="117">
        <v>0</v>
      </c>
      <c r="J103" s="119">
        <v>67303.240000000005</v>
      </c>
      <c r="K103" s="117">
        <f>SUM(Table323[[#This Row],[Single Family ]:[&gt;4 Units ]])</f>
        <v>8</v>
      </c>
      <c r="L103" s="118">
        <v>6</v>
      </c>
      <c r="M103" s="118">
        <v>2</v>
      </c>
      <c r="N103" s="118">
        <v>0</v>
      </c>
      <c r="O103" s="54">
        <v>19009.689999999999</v>
      </c>
    </row>
    <row r="104" spans="1:15" s="33" customFormat="1" x14ac:dyDescent="0.3">
      <c r="A104" s="115" t="s">
        <v>122</v>
      </c>
      <c r="B104" s="116" t="s">
        <v>112</v>
      </c>
      <c r="C104" s="50" t="s">
        <v>60</v>
      </c>
      <c r="D104" s="51">
        <v>113033.61</v>
      </c>
      <c r="E104" s="51">
        <v>25063.15</v>
      </c>
      <c r="F104" s="117">
        <f>Table323[[#This Row],[Single Family]]+Table323[[#This Row],[2-4 Units]]+Table323[[#This Row],[&gt;4 Units]]</f>
        <v>18</v>
      </c>
      <c r="G104" s="117">
        <v>16</v>
      </c>
      <c r="H104" s="117">
        <v>2</v>
      </c>
      <c r="I104" s="117">
        <v>0</v>
      </c>
      <c r="J104" s="119">
        <v>16920.84</v>
      </c>
      <c r="K104" s="117">
        <f>SUM(Table323[[#This Row],[Single Family ]:[&gt;4 Units ]])</f>
        <v>3</v>
      </c>
      <c r="L104" s="118">
        <v>3</v>
      </c>
      <c r="M104" s="118">
        <v>0</v>
      </c>
      <c r="N104" s="118">
        <v>0</v>
      </c>
      <c r="O104" s="54">
        <v>8142.31</v>
      </c>
    </row>
    <row r="105" spans="1:15" s="33" customFormat="1" x14ac:dyDescent="0.3">
      <c r="A105" s="115" t="s">
        <v>123</v>
      </c>
      <c r="B105" s="116" t="s">
        <v>59</v>
      </c>
      <c r="C105" s="50" t="s">
        <v>60</v>
      </c>
      <c r="D105" s="51">
        <v>397.72199999999998</v>
      </c>
      <c r="E105" s="51">
        <v>0</v>
      </c>
      <c r="F105" s="117">
        <f>Table323[[#This Row],[Single Family]]+Table323[[#This Row],[2-4 Units]]+Table323[[#This Row],[&gt;4 Units]]</f>
        <v>0</v>
      </c>
      <c r="G105" s="117">
        <v>0</v>
      </c>
      <c r="H105" s="117">
        <v>0</v>
      </c>
      <c r="I105" s="117">
        <v>0</v>
      </c>
      <c r="J105" s="119">
        <v>0</v>
      </c>
      <c r="K105" s="117">
        <f>SUM(Table323[[#This Row],[Single Family ]:[&gt;4 Units ]])</f>
        <v>0</v>
      </c>
      <c r="L105" s="118">
        <v>0</v>
      </c>
      <c r="M105" s="118">
        <v>0</v>
      </c>
      <c r="N105" s="118">
        <v>0</v>
      </c>
      <c r="O105" s="54">
        <v>0</v>
      </c>
    </row>
    <row r="106" spans="1:15" s="33" customFormat="1" x14ac:dyDescent="0.3">
      <c r="A106" s="115" t="s">
        <v>123</v>
      </c>
      <c r="B106" s="116" t="s">
        <v>124</v>
      </c>
      <c r="C106" s="50" t="s">
        <v>60</v>
      </c>
      <c r="D106" s="51">
        <v>78047.843999999997</v>
      </c>
      <c r="E106" s="51">
        <v>85935.57</v>
      </c>
      <c r="F106" s="117">
        <f>Table323[[#This Row],[Single Family]]+Table323[[#This Row],[2-4 Units]]+Table323[[#This Row],[&gt;4 Units]]</f>
        <v>38</v>
      </c>
      <c r="G106" s="117">
        <v>38</v>
      </c>
      <c r="H106" s="117">
        <v>0</v>
      </c>
      <c r="I106" s="117">
        <v>0</v>
      </c>
      <c r="J106" s="119">
        <v>66768.62</v>
      </c>
      <c r="K106" s="117">
        <f>SUM(Table323[[#This Row],[Single Family ]:[&gt;4 Units ]])</f>
        <v>1</v>
      </c>
      <c r="L106" s="118">
        <v>1</v>
      </c>
      <c r="M106" s="118">
        <v>0</v>
      </c>
      <c r="N106" s="118">
        <v>0</v>
      </c>
      <c r="O106" s="54">
        <v>19166.95</v>
      </c>
    </row>
    <row r="107" spans="1:15" s="33" customFormat="1" x14ac:dyDescent="0.3">
      <c r="A107" s="115" t="s">
        <v>125</v>
      </c>
      <c r="B107" s="116" t="s">
        <v>73</v>
      </c>
      <c r="C107" s="50" t="s">
        <v>60</v>
      </c>
      <c r="D107" s="51">
        <v>0</v>
      </c>
      <c r="E107" s="51">
        <v>0</v>
      </c>
      <c r="F107" s="117">
        <f>Table323[[#This Row],[Single Family]]+Table323[[#This Row],[2-4 Units]]+Table323[[#This Row],[&gt;4 Units]]</f>
        <v>0</v>
      </c>
      <c r="G107" s="117">
        <v>0</v>
      </c>
      <c r="H107" s="117">
        <v>0</v>
      </c>
      <c r="I107" s="117">
        <v>0</v>
      </c>
      <c r="J107" s="119">
        <v>0</v>
      </c>
      <c r="K107" s="117">
        <f>SUM(Table323[[#This Row],[Single Family ]:[&gt;4 Units ]])</f>
        <v>0</v>
      </c>
      <c r="L107" s="118">
        <v>0</v>
      </c>
      <c r="M107" s="118">
        <v>0</v>
      </c>
      <c r="N107" s="118">
        <v>0</v>
      </c>
      <c r="O107" s="54">
        <v>0</v>
      </c>
    </row>
    <row r="108" spans="1:15" s="33" customFormat="1" x14ac:dyDescent="0.3">
      <c r="A108" s="115" t="s">
        <v>125</v>
      </c>
      <c r="B108" s="116" t="s">
        <v>124</v>
      </c>
      <c r="C108" s="50" t="s">
        <v>60</v>
      </c>
      <c r="D108" s="51">
        <v>158281.18799999999</v>
      </c>
      <c r="E108" s="51">
        <v>56044.02</v>
      </c>
      <c r="F108" s="117">
        <f>Table323[[#This Row],[Single Family]]+Table323[[#This Row],[2-4 Units]]+Table323[[#This Row],[&gt;4 Units]]</f>
        <v>47</v>
      </c>
      <c r="G108" s="117">
        <v>46</v>
      </c>
      <c r="H108" s="117">
        <v>1</v>
      </c>
      <c r="I108" s="117">
        <v>0</v>
      </c>
      <c r="J108" s="119">
        <v>39401.050000000003</v>
      </c>
      <c r="K108" s="117">
        <f>SUM(Table323[[#This Row],[Single Family ]:[&gt;4 Units ]])</f>
        <v>8</v>
      </c>
      <c r="L108" s="118">
        <v>8</v>
      </c>
      <c r="M108" s="118">
        <v>0</v>
      </c>
      <c r="N108" s="118">
        <v>0</v>
      </c>
      <c r="O108" s="54">
        <v>16642.97</v>
      </c>
    </row>
    <row r="109" spans="1:15" s="33" customFormat="1" x14ac:dyDescent="0.3">
      <c r="A109" s="115" t="s">
        <v>126</v>
      </c>
      <c r="B109" s="116" t="s">
        <v>73</v>
      </c>
      <c r="C109" s="50" t="s">
        <v>60</v>
      </c>
      <c r="D109" s="51">
        <v>203.58</v>
      </c>
      <c r="E109" s="51">
        <v>0</v>
      </c>
      <c r="F109" s="117">
        <f>Table323[[#This Row],[Single Family]]+Table323[[#This Row],[2-4 Units]]+Table323[[#This Row],[&gt;4 Units]]</f>
        <v>0</v>
      </c>
      <c r="G109" s="117">
        <v>0</v>
      </c>
      <c r="H109" s="117">
        <v>0</v>
      </c>
      <c r="I109" s="117">
        <v>0</v>
      </c>
      <c r="J109" s="119">
        <v>0</v>
      </c>
      <c r="K109" s="117">
        <f>SUM(Table323[[#This Row],[Single Family ]:[&gt;4 Units ]])</f>
        <v>0</v>
      </c>
      <c r="L109" s="118">
        <v>0</v>
      </c>
      <c r="M109" s="118">
        <v>0</v>
      </c>
      <c r="N109" s="118">
        <v>0</v>
      </c>
      <c r="O109" s="54">
        <v>0</v>
      </c>
    </row>
    <row r="110" spans="1:15" s="33" customFormat="1" x14ac:dyDescent="0.3">
      <c r="A110" s="115" t="s">
        <v>126</v>
      </c>
      <c r="B110" s="116" t="s">
        <v>124</v>
      </c>
      <c r="C110" s="50" t="s">
        <v>60</v>
      </c>
      <c r="D110" s="51">
        <v>98147.885999999999</v>
      </c>
      <c r="E110" s="51">
        <v>51566.66</v>
      </c>
      <c r="F110" s="117">
        <f>Table323[[#This Row],[Single Family]]+Table323[[#This Row],[2-4 Units]]+Table323[[#This Row],[&gt;4 Units]]</f>
        <v>26</v>
      </c>
      <c r="G110" s="117">
        <v>26</v>
      </c>
      <c r="H110" s="117">
        <v>0</v>
      </c>
      <c r="I110" s="117">
        <v>0</v>
      </c>
      <c r="J110" s="119">
        <v>38195.57</v>
      </c>
      <c r="K110" s="117">
        <f>SUM(Table323[[#This Row],[Single Family ]:[&gt;4 Units ]])</f>
        <v>2</v>
      </c>
      <c r="L110" s="118">
        <v>2</v>
      </c>
      <c r="M110" s="118">
        <v>0</v>
      </c>
      <c r="N110" s="118">
        <v>0</v>
      </c>
      <c r="O110" s="54">
        <v>13371.09</v>
      </c>
    </row>
    <row r="111" spans="1:15" s="33" customFormat="1" x14ac:dyDescent="0.3">
      <c r="A111" s="115" t="s">
        <v>127</v>
      </c>
      <c r="B111" s="116" t="s">
        <v>73</v>
      </c>
      <c r="C111" s="50" t="s">
        <v>60</v>
      </c>
      <c r="D111" s="51">
        <v>0</v>
      </c>
      <c r="E111" s="51">
        <v>0</v>
      </c>
      <c r="F111" s="117">
        <f>Table323[[#This Row],[Single Family]]+Table323[[#This Row],[2-4 Units]]+Table323[[#This Row],[&gt;4 Units]]</f>
        <v>0</v>
      </c>
      <c r="G111" s="117">
        <v>0</v>
      </c>
      <c r="H111" s="117">
        <v>0</v>
      </c>
      <c r="I111" s="117">
        <v>0</v>
      </c>
      <c r="J111" s="119">
        <v>0</v>
      </c>
      <c r="K111" s="117">
        <f>SUM(Table323[[#This Row],[Single Family ]:[&gt;4 Units ]])</f>
        <v>0</v>
      </c>
      <c r="L111" s="118">
        <v>0</v>
      </c>
      <c r="M111" s="118">
        <v>0</v>
      </c>
      <c r="N111" s="118">
        <v>0</v>
      </c>
      <c r="O111" s="54">
        <v>0</v>
      </c>
    </row>
    <row r="112" spans="1:15" s="33" customFormat="1" x14ac:dyDescent="0.3">
      <c r="A112" s="115" t="s">
        <v>127</v>
      </c>
      <c r="B112" s="116" t="s">
        <v>124</v>
      </c>
      <c r="C112" s="50" t="s">
        <v>60</v>
      </c>
      <c r="D112" s="51">
        <v>144505.17000000001</v>
      </c>
      <c r="E112" s="51">
        <v>80720.679999999993</v>
      </c>
      <c r="F112" s="117">
        <f>Table323[[#This Row],[Single Family]]+Table323[[#This Row],[2-4 Units]]+Table323[[#This Row],[&gt;4 Units]]</f>
        <v>42</v>
      </c>
      <c r="G112" s="117">
        <v>41</v>
      </c>
      <c r="H112" s="117">
        <v>1</v>
      </c>
      <c r="I112" s="117">
        <v>0</v>
      </c>
      <c r="J112" s="119">
        <v>54695.28</v>
      </c>
      <c r="K112" s="117">
        <f>SUM(Table323[[#This Row],[Single Family ]:[&gt;4 Units ]])</f>
        <v>10</v>
      </c>
      <c r="L112" s="118">
        <v>10</v>
      </c>
      <c r="M112" s="118">
        <v>0</v>
      </c>
      <c r="N112" s="118">
        <v>0</v>
      </c>
      <c r="O112" s="54">
        <v>26025.4</v>
      </c>
    </row>
    <row r="113" spans="1:15" s="33" customFormat="1" x14ac:dyDescent="0.3">
      <c r="A113" s="115" t="s">
        <v>128</v>
      </c>
      <c r="B113" s="116" t="s">
        <v>73</v>
      </c>
      <c r="C113" s="50" t="s">
        <v>60</v>
      </c>
      <c r="D113" s="51">
        <v>395.79</v>
      </c>
      <c r="E113" s="51">
        <v>0</v>
      </c>
      <c r="F113" s="117">
        <f>Table323[[#This Row],[Single Family]]+Table323[[#This Row],[2-4 Units]]+Table323[[#This Row],[&gt;4 Units]]</f>
        <v>0</v>
      </c>
      <c r="G113" s="117">
        <v>0</v>
      </c>
      <c r="H113" s="117">
        <v>0</v>
      </c>
      <c r="I113" s="117">
        <v>0</v>
      </c>
      <c r="J113" s="119">
        <v>0</v>
      </c>
      <c r="K113" s="117">
        <f>SUM(Table323[[#This Row],[Single Family ]:[&gt;4 Units ]])</f>
        <v>0</v>
      </c>
      <c r="L113" s="118">
        <v>0</v>
      </c>
      <c r="M113" s="118">
        <v>0</v>
      </c>
      <c r="N113" s="118">
        <v>0</v>
      </c>
      <c r="O113" s="54">
        <v>0</v>
      </c>
    </row>
    <row r="114" spans="1:15" s="33" customFormat="1" x14ac:dyDescent="0.3">
      <c r="A114" s="115" t="s">
        <v>128</v>
      </c>
      <c r="B114" s="116" t="s">
        <v>135</v>
      </c>
      <c r="C114" s="50" t="s">
        <v>60</v>
      </c>
      <c r="D114" s="51">
        <v>0</v>
      </c>
      <c r="E114" s="51">
        <v>0</v>
      </c>
      <c r="F114" s="117">
        <f>Table323[[#This Row],[Single Family]]+Table323[[#This Row],[2-4 Units]]+Table323[[#This Row],[&gt;4 Units]]</f>
        <v>0</v>
      </c>
      <c r="G114" s="117">
        <v>0</v>
      </c>
      <c r="H114" s="117">
        <v>0</v>
      </c>
      <c r="I114" s="117">
        <v>0</v>
      </c>
      <c r="J114" s="119">
        <v>0</v>
      </c>
      <c r="K114" s="117">
        <f>SUM(Table323[[#This Row],[Single Family ]:[&gt;4 Units ]])</f>
        <v>0</v>
      </c>
      <c r="L114" s="118">
        <v>0</v>
      </c>
      <c r="M114" s="118">
        <v>0</v>
      </c>
      <c r="N114" s="118">
        <v>0</v>
      </c>
      <c r="O114" s="54">
        <v>0</v>
      </c>
    </row>
    <row r="115" spans="1:15" s="33" customFormat="1" x14ac:dyDescent="0.3">
      <c r="A115" s="115" t="s">
        <v>128</v>
      </c>
      <c r="B115" s="116" t="s">
        <v>112</v>
      </c>
      <c r="C115" s="50" t="s">
        <v>60</v>
      </c>
      <c r="D115" s="51">
        <v>172.09200000000001</v>
      </c>
      <c r="E115" s="51">
        <v>0</v>
      </c>
      <c r="F115" s="117">
        <f>Table323[[#This Row],[Single Family]]+Table323[[#This Row],[2-4 Units]]+Table323[[#This Row],[&gt;4 Units]]</f>
        <v>0</v>
      </c>
      <c r="G115" s="117">
        <v>0</v>
      </c>
      <c r="H115" s="117">
        <v>0</v>
      </c>
      <c r="I115" s="117">
        <v>0</v>
      </c>
      <c r="J115" s="119">
        <v>0</v>
      </c>
      <c r="K115" s="117">
        <f>SUM(Table323[[#This Row],[Single Family ]:[&gt;4 Units ]])</f>
        <v>0</v>
      </c>
      <c r="L115" s="118">
        <v>0</v>
      </c>
      <c r="M115" s="118">
        <v>0</v>
      </c>
      <c r="N115" s="118">
        <v>0</v>
      </c>
      <c r="O115" s="54">
        <v>0</v>
      </c>
    </row>
    <row r="116" spans="1:15" s="33" customFormat="1" x14ac:dyDescent="0.3">
      <c r="A116" s="115" t="s">
        <v>128</v>
      </c>
      <c r="B116" s="116" t="s">
        <v>124</v>
      </c>
      <c r="C116" s="50" t="s">
        <v>60</v>
      </c>
      <c r="D116" s="51">
        <v>99747.384000000005</v>
      </c>
      <c r="E116" s="51">
        <v>68611.09</v>
      </c>
      <c r="F116" s="117">
        <f>Table323[[#This Row],[Single Family]]+Table323[[#This Row],[2-4 Units]]+Table323[[#This Row],[&gt;4 Units]]</f>
        <v>34</v>
      </c>
      <c r="G116" s="117">
        <v>34</v>
      </c>
      <c r="H116" s="117">
        <v>0</v>
      </c>
      <c r="I116" s="117">
        <v>0</v>
      </c>
      <c r="J116" s="119">
        <v>50357.21</v>
      </c>
      <c r="K116" s="117">
        <f>SUM(Table323[[#This Row],[Single Family ]:[&gt;4 Units ]])</f>
        <v>5</v>
      </c>
      <c r="L116" s="118">
        <v>5</v>
      </c>
      <c r="M116" s="118">
        <v>0</v>
      </c>
      <c r="N116" s="118">
        <v>0</v>
      </c>
      <c r="O116" s="54">
        <v>18253.88</v>
      </c>
    </row>
    <row r="117" spans="1:15" s="33" customFormat="1" x14ac:dyDescent="0.3">
      <c r="A117" s="115" t="s">
        <v>129</v>
      </c>
      <c r="B117" s="116" t="s">
        <v>135</v>
      </c>
      <c r="C117" s="50" t="s">
        <v>60</v>
      </c>
      <c r="D117" s="51">
        <v>55.295999999999999</v>
      </c>
      <c r="E117" s="51">
        <v>0</v>
      </c>
      <c r="F117" s="117">
        <f>Table323[[#This Row],[Single Family]]+Table323[[#This Row],[2-4 Units]]+Table323[[#This Row],[&gt;4 Units]]</f>
        <v>0</v>
      </c>
      <c r="G117" s="117">
        <v>0</v>
      </c>
      <c r="H117" s="117">
        <v>0</v>
      </c>
      <c r="I117" s="117">
        <v>0</v>
      </c>
      <c r="J117" s="119">
        <v>0</v>
      </c>
      <c r="K117" s="117">
        <f>SUM(Table323[[#This Row],[Single Family ]:[&gt;4 Units ]])</f>
        <v>0</v>
      </c>
      <c r="L117" s="118">
        <v>0</v>
      </c>
      <c r="M117" s="118">
        <v>0</v>
      </c>
      <c r="N117" s="118">
        <v>0</v>
      </c>
      <c r="O117" s="54">
        <v>0</v>
      </c>
    </row>
    <row r="118" spans="1:15" s="33" customFormat="1" x14ac:dyDescent="0.3">
      <c r="A118" s="115" t="s">
        <v>129</v>
      </c>
      <c r="B118" s="116" t="s">
        <v>124</v>
      </c>
      <c r="C118" s="50" t="s">
        <v>60</v>
      </c>
      <c r="D118" s="51">
        <v>83931.114000000001</v>
      </c>
      <c r="E118" s="51">
        <v>70347.740000000005</v>
      </c>
      <c r="F118" s="117">
        <f>Table323[[#This Row],[Single Family]]+Table323[[#This Row],[2-4 Units]]+Table323[[#This Row],[&gt;4 Units]]</f>
        <v>34</v>
      </c>
      <c r="G118" s="117">
        <v>34</v>
      </c>
      <c r="H118" s="117">
        <v>0</v>
      </c>
      <c r="I118" s="117">
        <v>0</v>
      </c>
      <c r="J118" s="119">
        <v>67696.22</v>
      </c>
      <c r="K118" s="117">
        <f>SUM(Table323[[#This Row],[Single Family ]:[&gt;4 Units ]])</f>
        <v>2</v>
      </c>
      <c r="L118" s="118">
        <v>1</v>
      </c>
      <c r="M118" s="118">
        <v>0</v>
      </c>
      <c r="N118" s="118">
        <v>1</v>
      </c>
      <c r="O118" s="54">
        <v>2651.52</v>
      </c>
    </row>
    <row r="119" spans="1:15" s="33" customFormat="1" x14ac:dyDescent="0.3">
      <c r="A119" s="115" t="s">
        <v>130</v>
      </c>
      <c r="B119" s="116" t="s">
        <v>73</v>
      </c>
      <c r="C119" s="50" t="s">
        <v>60</v>
      </c>
      <c r="D119" s="51">
        <v>0</v>
      </c>
      <c r="E119" s="51">
        <v>0</v>
      </c>
      <c r="F119" s="117">
        <f>Table323[[#This Row],[Single Family]]+Table323[[#This Row],[2-4 Units]]+Table323[[#This Row],[&gt;4 Units]]</f>
        <v>0</v>
      </c>
      <c r="G119" s="117">
        <v>0</v>
      </c>
      <c r="H119" s="117">
        <v>0</v>
      </c>
      <c r="I119" s="117">
        <v>0</v>
      </c>
      <c r="J119" s="119">
        <v>0</v>
      </c>
      <c r="K119" s="117">
        <f>SUM(Table323[[#This Row],[Single Family ]:[&gt;4 Units ]])</f>
        <v>0</v>
      </c>
      <c r="L119" s="118">
        <v>0</v>
      </c>
      <c r="M119" s="118">
        <v>0</v>
      </c>
      <c r="N119" s="118">
        <v>0</v>
      </c>
      <c r="O119" s="54">
        <v>0</v>
      </c>
    </row>
    <row r="120" spans="1:15" s="33" customFormat="1" x14ac:dyDescent="0.3">
      <c r="A120" s="115" t="s">
        <v>130</v>
      </c>
      <c r="B120" s="116" t="s">
        <v>135</v>
      </c>
      <c r="C120" s="50" t="s">
        <v>60</v>
      </c>
      <c r="D120" s="51">
        <v>438.22199999999998</v>
      </c>
      <c r="E120" s="51">
        <v>0</v>
      </c>
      <c r="F120" s="117">
        <f>Table323[[#This Row],[Single Family]]+Table323[[#This Row],[2-4 Units]]+Table323[[#This Row],[&gt;4 Units]]</f>
        <v>0</v>
      </c>
      <c r="G120" s="117">
        <v>0</v>
      </c>
      <c r="H120" s="117">
        <v>0</v>
      </c>
      <c r="I120" s="117">
        <v>0</v>
      </c>
      <c r="J120" s="119">
        <v>0</v>
      </c>
      <c r="K120" s="117">
        <f>SUM(Table323[[#This Row],[Single Family ]:[&gt;4 Units ]])</f>
        <v>0</v>
      </c>
      <c r="L120" s="118">
        <v>0</v>
      </c>
      <c r="M120" s="118">
        <v>0</v>
      </c>
      <c r="N120" s="118">
        <v>0</v>
      </c>
      <c r="O120" s="54">
        <v>0</v>
      </c>
    </row>
    <row r="121" spans="1:15" s="33" customFormat="1" x14ac:dyDescent="0.3">
      <c r="A121" s="115" t="s">
        <v>130</v>
      </c>
      <c r="B121" s="116" t="s">
        <v>124</v>
      </c>
      <c r="C121" s="50" t="s">
        <v>60</v>
      </c>
      <c r="D121" s="51">
        <v>124043.712</v>
      </c>
      <c r="E121" s="51">
        <v>110890.24000000001</v>
      </c>
      <c r="F121" s="117">
        <f>Table323[[#This Row],[Single Family]]+Table323[[#This Row],[2-4 Units]]+Table323[[#This Row],[&gt;4 Units]]</f>
        <v>61</v>
      </c>
      <c r="G121" s="117">
        <v>61</v>
      </c>
      <c r="H121" s="117">
        <v>0</v>
      </c>
      <c r="I121" s="117">
        <v>0</v>
      </c>
      <c r="J121" s="119">
        <v>108578.42</v>
      </c>
      <c r="K121" s="117">
        <f>SUM(Table323[[#This Row],[Single Family ]:[&gt;4 Units ]])</f>
        <v>2</v>
      </c>
      <c r="L121" s="118">
        <v>2</v>
      </c>
      <c r="M121" s="118">
        <v>0</v>
      </c>
      <c r="N121" s="118">
        <v>0</v>
      </c>
      <c r="O121" s="54">
        <v>2311.8200000000002</v>
      </c>
    </row>
    <row r="122" spans="1:15" s="33" customFormat="1" x14ac:dyDescent="0.3">
      <c r="A122" s="115" t="s">
        <v>252</v>
      </c>
      <c r="B122" s="116" t="s">
        <v>124</v>
      </c>
      <c r="C122" s="50" t="s">
        <v>60</v>
      </c>
      <c r="D122" s="51">
        <v>372.82799999999997</v>
      </c>
      <c r="E122" s="51">
        <v>210.15</v>
      </c>
      <c r="F122" s="117">
        <f>Table323[[#This Row],[Single Family]]+Table323[[#This Row],[2-4 Units]]+Table323[[#This Row],[&gt;4 Units]]</f>
        <v>1</v>
      </c>
      <c r="G122" s="117">
        <v>1</v>
      </c>
      <c r="H122" s="117">
        <v>0</v>
      </c>
      <c r="I122" s="117">
        <v>0</v>
      </c>
      <c r="J122" s="119">
        <v>210.15</v>
      </c>
      <c r="K122" s="117">
        <f>SUM(Table323[[#This Row],[Single Family ]:[&gt;4 Units ]])</f>
        <v>0</v>
      </c>
      <c r="L122" s="118">
        <v>0</v>
      </c>
      <c r="M122" s="118">
        <v>0</v>
      </c>
      <c r="N122" s="118">
        <v>0</v>
      </c>
      <c r="O122" s="54">
        <v>0</v>
      </c>
    </row>
    <row r="123" spans="1:15" s="33" customFormat="1" x14ac:dyDescent="0.3">
      <c r="A123" s="115" t="s">
        <v>253</v>
      </c>
      <c r="B123" s="116" t="s">
        <v>135</v>
      </c>
      <c r="C123" s="50" t="s">
        <v>60</v>
      </c>
      <c r="D123" s="51">
        <v>199.94399999999999</v>
      </c>
      <c r="E123" s="51">
        <v>0</v>
      </c>
      <c r="F123" s="117">
        <f>Table323[[#This Row],[Single Family]]+Table323[[#This Row],[2-4 Units]]+Table323[[#This Row],[&gt;4 Units]]</f>
        <v>0</v>
      </c>
      <c r="G123" s="117">
        <v>0</v>
      </c>
      <c r="H123" s="117">
        <v>0</v>
      </c>
      <c r="I123" s="117">
        <v>0</v>
      </c>
      <c r="J123" s="119">
        <v>0</v>
      </c>
      <c r="K123" s="117">
        <f>SUM(Table323[[#This Row],[Single Family ]:[&gt;4 Units ]])</f>
        <v>0</v>
      </c>
      <c r="L123" s="118">
        <v>0</v>
      </c>
      <c r="M123" s="118">
        <v>0</v>
      </c>
      <c r="N123" s="118">
        <v>0</v>
      </c>
      <c r="O123" s="54">
        <v>0</v>
      </c>
    </row>
    <row r="124" spans="1:15" s="33" customFormat="1" x14ac:dyDescent="0.3">
      <c r="A124" s="115" t="s">
        <v>253</v>
      </c>
      <c r="B124" s="116" t="s">
        <v>124</v>
      </c>
      <c r="C124" s="50" t="s">
        <v>60</v>
      </c>
      <c r="D124" s="51">
        <v>497.928</v>
      </c>
      <c r="E124" s="51">
        <v>0</v>
      </c>
      <c r="F124" s="117">
        <f>Table323[[#This Row],[Single Family]]+Table323[[#This Row],[2-4 Units]]+Table323[[#This Row],[&gt;4 Units]]</f>
        <v>0</v>
      </c>
      <c r="G124" s="117">
        <v>0</v>
      </c>
      <c r="H124" s="117">
        <v>0</v>
      </c>
      <c r="I124" s="117">
        <v>0</v>
      </c>
      <c r="J124" s="119">
        <v>0</v>
      </c>
      <c r="K124" s="117">
        <f>SUM(Table323[[#This Row],[Single Family ]:[&gt;4 Units ]])</f>
        <v>0</v>
      </c>
      <c r="L124" s="118">
        <v>0</v>
      </c>
      <c r="M124" s="118">
        <v>0</v>
      </c>
      <c r="N124" s="118">
        <v>0</v>
      </c>
      <c r="O124" s="54">
        <v>0</v>
      </c>
    </row>
    <row r="125" spans="1:15" s="33" customFormat="1" x14ac:dyDescent="0.3">
      <c r="A125" s="115" t="s">
        <v>131</v>
      </c>
      <c r="B125" s="116" t="s">
        <v>132</v>
      </c>
      <c r="C125" s="50" t="s">
        <v>60</v>
      </c>
      <c r="D125" s="51">
        <v>120851.802</v>
      </c>
      <c r="E125" s="51">
        <v>72700.210000000006</v>
      </c>
      <c r="F125" s="117">
        <f>Table323[[#This Row],[Single Family]]+Table323[[#This Row],[2-4 Units]]+Table323[[#This Row],[&gt;4 Units]]</f>
        <v>42</v>
      </c>
      <c r="G125" s="117">
        <v>42</v>
      </c>
      <c r="H125" s="117">
        <v>0</v>
      </c>
      <c r="I125" s="117">
        <v>0</v>
      </c>
      <c r="J125" s="119">
        <v>72700.210000000006</v>
      </c>
      <c r="K125" s="117">
        <f>SUM(Table323[[#This Row],[Single Family ]:[&gt;4 Units ]])</f>
        <v>0</v>
      </c>
      <c r="L125" s="118">
        <v>0</v>
      </c>
      <c r="M125" s="118">
        <v>0</v>
      </c>
      <c r="N125" s="118">
        <v>0</v>
      </c>
      <c r="O125" s="54">
        <v>0</v>
      </c>
    </row>
    <row r="126" spans="1:15" s="33" customFormat="1" x14ac:dyDescent="0.3">
      <c r="A126" s="115" t="s">
        <v>131</v>
      </c>
      <c r="B126" s="116" t="s">
        <v>59</v>
      </c>
      <c r="C126" s="50" t="s">
        <v>60</v>
      </c>
      <c r="D126" s="51">
        <v>98.603999999999999</v>
      </c>
      <c r="E126" s="51">
        <v>0</v>
      </c>
      <c r="F126" s="117">
        <f>Table323[[#This Row],[Single Family]]+Table323[[#This Row],[2-4 Units]]+Table323[[#This Row],[&gt;4 Units]]</f>
        <v>0</v>
      </c>
      <c r="G126" s="117">
        <v>0</v>
      </c>
      <c r="H126" s="117">
        <v>0</v>
      </c>
      <c r="I126" s="117">
        <v>0</v>
      </c>
      <c r="J126" s="119">
        <v>0</v>
      </c>
      <c r="K126" s="117">
        <f>SUM(Table323[[#This Row],[Single Family ]:[&gt;4 Units ]])</f>
        <v>0</v>
      </c>
      <c r="L126" s="118">
        <v>0</v>
      </c>
      <c r="M126" s="118">
        <v>0</v>
      </c>
      <c r="N126" s="118">
        <v>0</v>
      </c>
      <c r="O126" s="54">
        <v>0</v>
      </c>
    </row>
    <row r="127" spans="1:15" s="33" customFormat="1" x14ac:dyDescent="0.3">
      <c r="A127" s="115" t="s">
        <v>131</v>
      </c>
      <c r="B127" s="116" t="s">
        <v>124</v>
      </c>
      <c r="C127" s="50" t="s">
        <v>60</v>
      </c>
      <c r="D127" s="51">
        <v>418.24200000000002</v>
      </c>
      <c r="E127" s="51">
        <v>0</v>
      </c>
      <c r="F127" s="117">
        <f>Table323[[#This Row],[Single Family]]+Table323[[#This Row],[2-4 Units]]+Table323[[#This Row],[&gt;4 Units]]</f>
        <v>0</v>
      </c>
      <c r="G127" s="117">
        <v>0</v>
      </c>
      <c r="H127" s="117">
        <v>0</v>
      </c>
      <c r="I127" s="117">
        <v>0</v>
      </c>
      <c r="J127" s="119">
        <v>0</v>
      </c>
      <c r="K127" s="117">
        <f>SUM(Table323[[#This Row],[Single Family ]:[&gt;4 Units ]])</f>
        <v>0</v>
      </c>
      <c r="L127" s="118">
        <v>0</v>
      </c>
      <c r="M127" s="118">
        <v>0</v>
      </c>
      <c r="N127" s="118">
        <v>0</v>
      </c>
      <c r="O127" s="54">
        <v>0</v>
      </c>
    </row>
    <row r="128" spans="1:15" s="33" customFormat="1" x14ac:dyDescent="0.3">
      <c r="A128" s="115" t="s">
        <v>133</v>
      </c>
      <c r="B128" s="116" t="s">
        <v>132</v>
      </c>
      <c r="C128" s="50" t="s">
        <v>60</v>
      </c>
      <c r="D128" s="51">
        <v>109411.338</v>
      </c>
      <c r="E128" s="51">
        <v>111749.21</v>
      </c>
      <c r="F128" s="117">
        <f>Table323[[#This Row],[Single Family]]+Table323[[#This Row],[2-4 Units]]+Table323[[#This Row],[&gt;4 Units]]</f>
        <v>32</v>
      </c>
      <c r="G128" s="117">
        <v>32</v>
      </c>
      <c r="H128" s="117">
        <v>0</v>
      </c>
      <c r="I128" s="117">
        <v>0</v>
      </c>
      <c r="J128" s="119">
        <v>96372.67</v>
      </c>
      <c r="K128" s="117">
        <f>SUM(Table323[[#This Row],[Single Family ]:[&gt;4 Units ]])</f>
        <v>3</v>
      </c>
      <c r="L128" s="118">
        <v>3</v>
      </c>
      <c r="M128" s="118">
        <v>0</v>
      </c>
      <c r="N128" s="118">
        <v>0</v>
      </c>
      <c r="O128" s="54">
        <v>15376.54</v>
      </c>
    </row>
    <row r="129" spans="1:15" s="33" customFormat="1" x14ac:dyDescent="0.3">
      <c r="A129" s="115" t="s">
        <v>133</v>
      </c>
      <c r="B129" s="116" t="s">
        <v>124</v>
      </c>
      <c r="C129" s="50" t="s">
        <v>60</v>
      </c>
      <c r="D129" s="51">
        <v>103.032</v>
      </c>
      <c r="E129" s="51">
        <v>0</v>
      </c>
      <c r="F129" s="117">
        <f>Table323[[#This Row],[Single Family]]+Table323[[#This Row],[2-4 Units]]+Table323[[#This Row],[&gt;4 Units]]</f>
        <v>0</v>
      </c>
      <c r="G129" s="117">
        <v>0</v>
      </c>
      <c r="H129" s="117">
        <v>0</v>
      </c>
      <c r="I129" s="117">
        <v>0</v>
      </c>
      <c r="J129" s="119">
        <v>0</v>
      </c>
      <c r="K129" s="117">
        <f>SUM(Table323[[#This Row],[Single Family ]:[&gt;4 Units ]])</f>
        <v>0</v>
      </c>
      <c r="L129" s="118">
        <v>0</v>
      </c>
      <c r="M129" s="118">
        <v>0</v>
      </c>
      <c r="N129" s="118">
        <v>0</v>
      </c>
      <c r="O129" s="54">
        <v>0</v>
      </c>
    </row>
    <row r="130" spans="1:15" s="33" customFormat="1" x14ac:dyDescent="0.3">
      <c r="A130" s="115" t="s">
        <v>134</v>
      </c>
      <c r="B130" s="116" t="s">
        <v>135</v>
      </c>
      <c r="C130" s="50" t="s">
        <v>60</v>
      </c>
      <c r="D130" s="51">
        <v>63734.724000000002</v>
      </c>
      <c r="E130" s="51">
        <v>981.14</v>
      </c>
      <c r="F130" s="117">
        <f>Table323[[#This Row],[Single Family]]+Table323[[#This Row],[2-4 Units]]+Table323[[#This Row],[&gt;4 Units]]</f>
        <v>2</v>
      </c>
      <c r="G130" s="117">
        <v>1</v>
      </c>
      <c r="H130" s="117">
        <v>1</v>
      </c>
      <c r="I130" s="117">
        <v>0</v>
      </c>
      <c r="J130" s="119">
        <v>981.14</v>
      </c>
      <c r="K130" s="117">
        <f>SUM(Table323[[#This Row],[Single Family ]:[&gt;4 Units ]])</f>
        <v>0</v>
      </c>
      <c r="L130" s="118">
        <v>0</v>
      </c>
      <c r="M130" s="118">
        <v>0</v>
      </c>
      <c r="N130" s="118">
        <v>0</v>
      </c>
      <c r="O130" s="54">
        <v>0</v>
      </c>
    </row>
    <row r="131" spans="1:15" s="33" customFormat="1" x14ac:dyDescent="0.3">
      <c r="A131" s="115" t="s">
        <v>136</v>
      </c>
      <c r="B131" s="116" t="s">
        <v>135</v>
      </c>
      <c r="C131" s="50" t="s">
        <v>60</v>
      </c>
      <c r="D131" s="51">
        <v>108415.89599999999</v>
      </c>
      <c r="E131" s="51">
        <v>36322.49</v>
      </c>
      <c r="F131" s="117">
        <f>Table323[[#This Row],[Single Family]]+Table323[[#This Row],[2-4 Units]]+Table323[[#This Row],[&gt;4 Units]]</f>
        <v>24</v>
      </c>
      <c r="G131" s="117">
        <v>24</v>
      </c>
      <c r="H131" s="117">
        <v>0</v>
      </c>
      <c r="I131" s="117">
        <v>0</v>
      </c>
      <c r="J131" s="119">
        <v>17285.66</v>
      </c>
      <c r="K131" s="117">
        <f>SUM(Table323[[#This Row],[Single Family ]:[&gt;4 Units ]])</f>
        <v>6</v>
      </c>
      <c r="L131" s="118">
        <v>5</v>
      </c>
      <c r="M131" s="118">
        <v>1</v>
      </c>
      <c r="N131" s="118">
        <v>0</v>
      </c>
      <c r="O131" s="54">
        <v>19036.830000000002</v>
      </c>
    </row>
    <row r="132" spans="1:15" s="33" customFormat="1" x14ac:dyDescent="0.3">
      <c r="A132" s="115" t="s">
        <v>137</v>
      </c>
      <c r="B132" s="116" t="s">
        <v>135</v>
      </c>
      <c r="C132" s="50" t="s">
        <v>60</v>
      </c>
      <c r="D132" s="51">
        <v>105039.588</v>
      </c>
      <c r="E132" s="51">
        <v>168470.53</v>
      </c>
      <c r="F132" s="117">
        <f>Table323[[#This Row],[Single Family]]+Table323[[#This Row],[2-4 Units]]+Table323[[#This Row],[&gt;4 Units]]</f>
        <v>25</v>
      </c>
      <c r="G132" s="117">
        <v>24</v>
      </c>
      <c r="H132" s="117">
        <v>1</v>
      </c>
      <c r="I132" s="117">
        <v>0</v>
      </c>
      <c r="J132" s="119">
        <v>151196.59</v>
      </c>
      <c r="K132" s="117">
        <f>SUM(Table323[[#This Row],[Single Family ]:[&gt;4 Units ]])</f>
        <v>6</v>
      </c>
      <c r="L132" s="118">
        <v>6</v>
      </c>
      <c r="M132" s="118">
        <v>0</v>
      </c>
      <c r="N132" s="118">
        <v>0</v>
      </c>
      <c r="O132" s="54">
        <v>17273.939999999999</v>
      </c>
    </row>
    <row r="133" spans="1:15" s="33" customFormat="1" x14ac:dyDescent="0.3">
      <c r="A133" s="115" t="s">
        <v>137</v>
      </c>
      <c r="B133" s="116" t="s">
        <v>112</v>
      </c>
      <c r="C133" s="50" t="s">
        <v>60</v>
      </c>
      <c r="D133" s="51">
        <v>142.494</v>
      </c>
      <c r="E133" s="51">
        <v>0</v>
      </c>
      <c r="F133" s="117">
        <f>Table323[[#This Row],[Single Family]]+Table323[[#This Row],[2-4 Units]]+Table323[[#This Row],[&gt;4 Units]]</f>
        <v>0</v>
      </c>
      <c r="G133" s="117">
        <v>0</v>
      </c>
      <c r="H133" s="117">
        <v>0</v>
      </c>
      <c r="I133" s="117">
        <v>0</v>
      </c>
      <c r="J133" s="119">
        <v>0</v>
      </c>
      <c r="K133" s="117">
        <f>SUM(Table323[[#This Row],[Single Family ]:[&gt;4 Units ]])</f>
        <v>0</v>
      </c>
      <c r="L133" s="118">
        <v>0</v>
      </c>
      <c r="M133" s="118">
        <v>0</v>
      </c>
      <c r="N133" s="118">
        <v>0</v>
      </c>
      <c r="O133" s="54">
        <v>0</v>
      </c>
    </row>
    <row r="134" spans="1:15" s="33" customFormat="1" x14ac:dyDescent="0.3">
      <c r="A134" s="115" t="s">
        <v>138</v>
      </c>
      <c r="B134" s="116" t="s">
        <v>135</v>
      </c>
      <c r="C134" s="50" t="s">
        <v>60</v>
      </c>
      <c r="D134" s="51">
        <v>133157.68799999999</v>
      </c>
      <c r="E134" s="51">
        <v>25729.97</v>
      </c>
      <c r="F134" s="117">
        <f>Table323[[#This Row],[Single Family]]+Table323[[#This Row],[2-4 Units]]+Table323[[#This Row],[&gt;4 Units]]</f>
        <v>35</v>
      </c>
      <c r="G134" s="117">
        <v>31</v>
      </c>
      <c r="H134" s="117">
        <v>4</v>
      </c>
      <c r="I134" s="117">
        <v>0</v>
      </c>
      <c r="J134" s="119">
        <v>23917.34</v>
      </c>
      <c r="K134" s="117">
        <f>SUM(Table323[[#This Row],[Single Family ]:[&gt;4 Units ]])</f>
        <v>10</v>
      </c>
      <c r="L134" s="118">
        <v>5</v>
      </c>
      <c r="M134" s="118">
        <v>5</v>
      </c>
      <c r="N134" s="118">
        <v>0</v>
      </c>
      <c r="O134" s="54">
        <v>1812.63</v>
      </c>
    </row>
    <row r="135" spans="1:15" s="33" customFormat="1" x14ac:dyDescent="0.3">
      <c r="A135" s="115" t="s">
        <v>139</v>
      </c>
      <c r="B135" s="116" t="s">
        <v>135</v>
      </c>
      <c r="C135" s="50" t="s">
        <v>60</v>
      </c>
      <c r="D135" s="51">
        <v>73671.558000000005</v>
      </c>
      <c r="E135" s="51">
        <v>48145.63</v>
      </c>
      <c r="F135" s="117">
        <f>Table323[[#This Row],[Single Family]]+Table323[[#This Row],[2-4 Units]]+Table323[[#This Row],[&gt;4 Units]]</f>
        <v>9</v>
      </c>
      <c r="G135" s="117">
        <v>9</v>
      </c>
      <c r="H135" s="117">
        <v>0</v>
      </c>
      <c r="I135" s="117">
        <v>0</v>
      </c>
      <c r="J135" s="119">
        <v>15376.85</v>
      </c>
      <c r="K135" s="117">
        <f>SUM(Table323[[#This Row],[Single Family ]:[&gt;4 Units ]])</f>
        <v>4</v>
      </c>
      <c r="L135" s="118">
        <v>4</v>
      </c>
      <c r="M135" s="118">
        <v>0</v>
      </c>
      <c r="N135" s="118">
        <v>0</v>
      </c>
      <c r="O135" s="54">
        <v>32768.78</v>
      </c>
    </row>
    <row r="136" spans="1:15" s="33" customFormat="1" x14ac:dyDescent="0.3">
      <c r="A136" s="115" t="s">
        <v>139</v>
      </c>
      <c r="B136" s="116" t="s">
        <v>112</v>
      </c>
      <c r="C136" s="50" t="s">
        <v>60</v>
      </c>
      <c r="D136" s="51">
        <v>104.736</v>
      </c>
      <c r="E136" s="51">
        <v>0</v>
      </c>
      <c r="F136" s="117">
        <f>Table323[[#This Row],[Single Family]]+Table323[[#This Row],[2-4 Units]]+Table323[[#This Row],[&gt;4 Units]]</f>
        <v>0</v>
      </c>
      <c r="G136" s="117">
        <v>0</v>
      </c>
      <c r="H136" s="117">
        <v>0</v>
      </c>
      <c r="I136" s="117">
        <v>0</v>
      </c>
      <c r="J136" s="119">
        <v>0</v>
      </c>
      <c r="K136" s="117">
        <f>SUM(Table323[[#This Row],[Single Family ]:[&gt;4 Units ]])</f>
        <v>0</v>
      </c>
      <c r="L136" s="118">
        <v>0</v>
      </c>
      <c r="M136" s="118">
        <v>0</v>
      </c>
      <c r="N136" s="118">
        <v>0</v>
      </c>
      <c r="O136" s="54">
        <v>0</v>
      </c>
    </row>
    <row r="137" spans="1:15" s="33" customFormat="1" x14ac:dyDescent="0.3">
      <c r="A137" s="115" t="s">
        <v>139</v>
      </c>
      <c r="B137" s="116" t="s">
        <v>124</v>
      </c>
      <c r="C137" s="50" t="s">
        <v>60</v>
      </c>
      <c r="D137" s="51">
        <v>159.126</v>
      </c>
      <c r="E137" s="51">
        <v>0</v>
      </c>
      <c r="F137" s="117">
        <f>Table323[[#This Row],[Single Family]]+Table323[[#This Row],[2-4 Units]]+Table323[[#This Row],[&gt;4 Units]]</f>
        <v>0</v>
      </c>
      <c r="G137" s="117">
        <v>0</v>
      </c>
      <c r="H137" s="117">
        <v>0</v>
      </c>
      <c r="I137" s="117">
        <v>0</v>
      </c>
      <c r="J137" s="119">
        <v>0</v>
      </c>
      <c r="K137" s="117">
        <f>SUM(Table323[[#This Row],[Single Family ]:[&gt;4 Units ]])</f>
        <v>0</v>
      </c>
      <c r="L137" s="118">
        <v>0</v>
      </c>
      <c r="M137" s="118">
        <v>0</v>
      </c>
      <c r="N137" s="118">
        <v>0</v>
      </c>
      <c r="O137" s="54">
        <v>0</v>
      </c>
    </row>
    <row r="138" spans="1:15" s="33" customFormat="1" x14ac:dyDescent="0.3">
      <c r="A138" s="115" t="s">
        <v>254</v>
      </c>
      <c r="B138" s="116" t="s">
        <v>135</v>
      </c>
      <c r="C138" s="50" t="s">
        <v>60</v>
      </c>
      <c r="D138" s="51">
        <v>108326.124</v>
      </c>
      <c r="E138" s="51">
        <v>144112.89000000001</v>
      </c>
      <c r="F138" s="117">
        <f>Table323[[#This Row],[Single Family]]+Table323[[#This Row],[2-4 Units]]+Table323[[#This Row],[&gt;4 Units]]</f>
        <v>46</v>
      </c>
      <c r="G138" s="117">
        <v>46</v>
      </c>
      <c r="H138" s="117">
        <v>0</v>
      </c>
      <c r="I138" s="117">
        <v>0</v>
      </c>
      <c r="J138" s="119">
        <v>87356.72</v>
      </c>
      <c r="K138" s="117">
        <f>SUM(Table323[[#This Row],[Single Family ]:[&gt;4 Units ]])</f>
        <v>7</v>
      </c>
      <c r="L138" s="118">
        <v>7</v>
      </c>
      <c r="M138" s="118">
        <v>0</v>
      </c>
      <c r="N138" s="118">
        <v>0</v>
      </c>
      <c r="O138" s="54">
        <v>56756.17</v>
      </c>
    </row>
    <row r="139" spans="1:15" s="33" customFormat="1" x14ac:dyDescent="0.3">
      <c r="A139" s="115" t="s">
        <v>140</v>
      </c>
      <c r="B139" s="116" t="s">
        <v>132</v>
      </c>
      <c r="C139" s="50" t="s">
        <v>60</v>
      </c>
      <c r="D139" s="51">
        <v>27.815999999999999</v>
      </c>
      <c r="E139" s="51">
        <v>0</v>
      </c>
      <c r="F139" s="117">
        <f>Table323[[#This Row],[Single Family]]+Table323[[#This Row],[2-4 Units]]+Table323[[#This Row],[&gt;4 Units]]</f>
        <v>0</v>
      </c>
      <c r="G139" s="117">
        <v>0</v>
      </c>
      <c r="H139" s="117">
        <v>0</v>
      </c>
      <c r="I139" s="117">
        <v>0</v>
      </c>
      <c r="J139" s="119">
        <v>0</v>
      </c>
      <c r="K139" s="117">
        <f>SUM(Table323[[#This Row],[Single Family ]:[&gt;4 Units ]])</f>
        <v>0</v>
      </c>
      <c r="L139" s="118">
        <v>0</v>
      </c>
      <c r="M139" s="118">
        <v>0</v>
      </c>
      <c r="N139" s="118">
        <v>0</v>
      </c>
      <c r="O139" s="54">
        <v>0</v>
      </c>
    </row>
    <row r="140" spans="1:15" s="33" customFormat="1" x14ac:dyDescent="0.3">
      <c r="A140" s="115" t="s">
        <v>140</v>
      </c>
      <c r="B140" s="116" t="s">
        <v>135</v>
      </c>
      <c r="C140" s="50" t="s">
        <v>60</v>
      </c>
      <c r="D140" s="51">
        <v>134129.766</v>
      </c>
      <c r="E140" s="51">
        <v>95387.97</v>
      </c>
      <c r="F140" s="117">
        <f>Table323[[#This Row],[Single Family]]+Table323[[#This Row],[2-4 Units]]+Table323[[#This Row],[&gt;4 Units]]</f>
        <v>43</v>
      </c>
      <c r="G140" s="117">
        <v>43</v>
      </c>
      <c r="H140" s="117">
        <v>0</v>
      </c>
      <c r="I140" s="117">
        <v>0</v>
      </c>
      <c r="J140" s="119">
        <v>67962.7</v>
      </c>
      <c r="K140" s="117">
        <f>SUM(Table323[[#This Row],[Single Family ]:[&gt;4 Units ]])</f>
        <v>4</v>
      </c>
      <c r="L140" s="118">
        <v>4</v>
      </c>
      <c r="M140" s="118">
        <v>0</v>
      </c>
      <c r="N140" s="118">
        <v>0</v>
      </c>
      <c r="O140" s="54">
        <v>27425.27</v>
      </c>
    </row>
    <row r="141" spans="1:15" s="33" customFormat="1" x14ac:dyDescent="0.3">
      <c r="A141" s="115" t="s">
        <v>140</v>
      </c>
      <c r="B141" s="116" t="s">
        <v>124</v>
      </c>
      <c r="C141" s="50" t="s">
        <v>60</v>
      </c>
      <c r="D141" s="51">
        <v>70.212000000000003</v>
      </c>
      <c r="E141" s="51">
        <v>0</v>
      </c>
      <c r="F141" s="117">
        <f>Table323[[#This Row],[Single Family]]+Table323[[#This Row],[2-4 Units]]+Table323[[#This Row],[&gt;4 Units]]</f>
        <v>0</v>
      </c>
      <c r="G141" s="117">
        <v>0</v>
      </c>
      <c r="H141" s="117">
        <v>0</v>
      </c>
      <c r="I141" s="117">
        <v>0</v>
      </c>
      <c r="J141" s="119">
        <v>0</v>
      </c>
      <c r="K141" s="117">
        <f>SUM(Table323[[#This Row],[Single Family ]:[&gt;4 Units ]])</f>
        <v>0</v>
      </c>
      <c r="L141" s="118">
        <v>0</v>
      </c>
      <c r="M141" s="118">
        <v>0</v>
      </c>
      <c r="N141" s="118">
        <v>0</v>
      </c>
      <c r="O141" s="54">
        <v>0</v>
      </c>
    </row>
    <row r="142" spans="1:15" s="33" customFormat="1" x14ac:dyDescent="0.3">
      <c r="A142" s="115" t="s">
        <v>141</v>
      </c>
      <c r="B142" s="116" t="s">
        <v>59</v>
      </c>
      <c r="C142" s="50" t="s">
        <v>60</v>
      </c>
      <c r="D142" s="51">
        <v>792.18</v>
      </c>
      <c r="E142" s="51">
        <v>0</v>
      </c>
      <c r="F142" s="117">
        <f>Table323[[#This Row],[Single Family]]+Table323[[#This Row],[2-4 Units]]+Table323[[#This Row],[&gt;4 Units]]</f>
        <v>0</v>
      </c>
      <c r="G142" s="117">
        <v>0</v>
      </c>
      <c r="H142" s="117">
        <v>0</v>
      </c>
      <c r="I142" s="117">
        <v>0</v>
      </c>
      <c r="J142" s="119">
        <v>0</v>
      </c>
      <c r="K142" s="117">
        <f>SUM(Table323[[#This Row],[Single Family ]:[&gt;4 Units ]])</f>
        <v>0</v>
      </c>
      <c r="L142" s="118">
        <v>0</v>
      </c>
      <c r="M142" s="118">
        <v>0</v>
      </c>
      <c r="N142" s="118">
        <v>0</v>
      </c>
      <c r="O142" s="54">
        <v>0</v>
      </c>
    </row>
    <row r="143" spans="1:15" s="33" customFormat="1" x14ac:dyDescent="0.3">
      <c r="A143" s="115" t="s">
        <v>141</v>
      </c>
      <c r="B143" s="116" t="s">
        <v>135</v>
      </c>
      <c r="C143" s="50" t="s">
        <v>60</v>
      </c>
      <c r="D143" s="51">
        <v>173945.95800000001</v>
      </c>
      <c r="E143" s="51">
        <v>103622.3</v>
      </c>
      <c r="F143" s="117">
        <f>Table323[[#This Row],[Single Family]]+Table323[[#This Row],[2-4 Units]]+Table323[[#This Row],[&gt;4 Units]]</f>
        <v>56</v>
      </c>
      <c r="G143" s="117">
        <v>53</v>
      </c>
      <c r="H143" s="117">
        <v>3</v>
      </c>
      <c r="I143" s="117">
        <v>0</v>
      </c>
      <c r="J143" s="119">
        <v>78410.649999999994</v>
      </c>
      <c r="K143" s="117">
        <f>SUM(Table323[[#This Row],[Single Family ]:[&gt;4 Units ]])</f>
        <v>8</v>
      </c>
      <c r="L143" s="118">
        <v>8</v>
      </c>
      <c r="M143" s="118">
        <v>0</v>
      </c>
      <c r="N143" s="118">
        <v>0</v>
      </c>
      <c r="O143" s="54">
        <v>25211.65</v>
      </c>
    </row>
    <row r="144" spans="1:15" s="33" customFormat="1" x14ac:dyDescent="0.3">
      <c r="A144" s="115" t="s">
        <v>255</v>
      </c>
      <c r="B144" s="116" t="s">
        <v>132</v>
      </c>
      <c r="C144" s="50" t="s">
        <v>60</v>
      </c>
      <c r="D144" s="51">
        <v>1669.9380000000001</v>
      </c>
      <c r="E144" s="51">
        <v>0</v>
      </c>
      <c r="F144" s="117">
        <f>Table323[[#This Row],[Single Family]]+Table323[[#This Row],[2-4 Units]]+Table323[[#This Row],[&gt;4 Units]]</f>
        <v>0</v>
      </c>
      <c r="G144" s="117">
        <v>0</v>
      </c>
      <c r="H144" s="117">
        <v>0</v>
      </c>
      <c r="I144" s="117">
        <v>0</v>
      </c>
      <c r="J144" s="119">
        <v>0</v>
      </c>
      <c r="K144" s="117">
        <f>SUM(Table323[[#This Row],[Single Family ]:[&gt;4 Units ]])</f>
        <v>0</v>
      </c>
      <c r="L144" s="118">
        <v>0</v>
      </c>
      <c r="M144" s="118">
        <v>0</v>
      </c>
      <c r="N144" s="118">
        <v>0</v>
      </c>
      <c r="O144" s="54">
        <v>0</v>
      </c>
    </row>
    <row r="145" spans="1:15" s="33" customFormat="1" x14ac:dyDescent="0.3">
      <c r="A145" s="115" t="s">
        <v>142</v>
      </c>
      <c r="B145" s="116" t="s">
        <v>73</v>
      </c>
      <c r="C145" s="50" t="s">
        <v>60</v>
      </c>
      <c r="D145" s="51">
        <v>55128.923999999999</v>
      </c>
      <c r="E145" s="51">
        <v>42152.61</v>
      </c>
      <c r="F145" s="117">
        <f>Table323[[#This Row],[Single Family]]+Table323[[#This Row],[2-4 Units]]+Table323[[#This Row],[&gt;4 Units]]</f>
        <v>7</v>
      </c>
      <c r="G145" s="117">
        <v>4</v>
      </c>
      <c r="H145" s="117">
        <v>3</v>
      </c>
      <c r="I145" s="117">
        <v>0</v>
      </c>
      <c r="J145" s="119">
        <v>1593.92</v>
      </c>
      <c r="K145" s="117">
        <f>SUM(Table323[[#This Row],[Single Family ]:[&gt;4 Units ]])</f>
        <v>17</v>
      </c>
      <c r="L145" s="118">
        <v>4</v>
      </c>
      <c r="M145" s="118">
        <v>12</v>
      </c>
      <c r="N145" s="118">
        <v>1</v>
      </c>
      <c r="O145" s="54">
        <v>40558.69</v>
      </c>
    </row>
    <row r="146" spans="1:15" s="33" customFormat="1" x14ac:dyDescent="0.3">
      <c r="A146" s="115" t="s">
        <v>143</v>
      </c>
      <c r="B146" s="116" t="s">
        <v>147</v>
      </c>
      <c r="C146" s="50" t="s">
        <v>60</v>
      </c>
      <c r="D146" s="51">
        <v>190.27199999999999</v>
      </c>
      <c r="E146" s="51">
        <v>0</v>
      </c>
      <c r="F146" s="117">
        <f>Table323[[#This Row],[Single Family]]+Table323[[#This Row],[2-4 Units]]+Table323[[#This Row],[&gt;4 Units]]</f>
        <v>0</v>
      </c>
      <c r="G146" s="117">
        <v>0</v>
      </c>
      <c r="H146" s="117">
        <v>0</v>
      </c>
      <c r="I146" s="117">
        <v>0</v>
      </c>
      <c r="J146" s="119">
        <v>0</v>
      </c>
      <c r="K146" s="117">
        <f>SUM(Table323[[#This Row],[Single Family ]:[&gt;4 Units ]])</f>
        <v>0</v>
      </c>
      <c r="L146" s="118">
        <v>0</v>
      </c>
      <c r="M146" s="118">
        <v>0</v>
      </c>
      <c r="N146" s="118">
        <v>0</v>
      </c>
      <c r="O146" s="54">
        <v>0</v>
      </c>
    </row>
    <row r="147" spans="1:15" s="33" customFormat="1" x14ac:dyDescent="0.3">
      <c r="A147" s="115" t="s">
        <v>143</v>
      </c>
      <c r="B147" s="116" t="s">
        <v>144</v>
      </c>
      <c r="C147" s="50" t="s">
        <v>60</v>
      </c>
      <c r="D147" s="51">
        <v>130344.03599999999</v>
      </c>
      <c r="E147" s="51">
        <v>137033.24</v>
      </c>
      <c r="F147" s="117">
        <f>Table323[[#This Row],[Single Family]]+Table323[[#This Row],[2-4 Units]]+Table323[[#This Row],[&gt;4 Units]]</f>
        <v>40</v>
      </c>
      <c r="G147" s="117">
        <v>37</v>
      </c>
      <c r="H147" s="117">
        <v>3</v>
      </c>
      <c r="I147" s="117">
        <v>0</v>
      </c>
      <c r="J147" s="119">
        <v>46952.53</v>
      </c>
      <c r="K147" s="117">
        <f>SUM(Table323[[#This Row],[Single Family ]:[&gt;4 Units ]])</f>
        <v>20</v>
      </c>
      <c r="L147" s="118">
        <v>17</v>
      </c>
      <c r="M147" s="118">
        <v>3</v>
      </c>
      <c r="N147" s="118">
        <v>0</v>
      </c>
      <c r="O147" s="54">
        <v>90080.71</v>
      </c>
    </row>
    <row r="148" spans="1:15" s="33" customFormat="1" x14ac:dyDescent="0.3">
      <c r="A148" s="115" t="s">
        <v>143</v>
      </c>
      <c r="B148" s="116" t="s">
        <v>205</v>
      </c>
      <c r="C148" s="50" t="s">
        <v>60</v>
      </c>
      <c r="D148" s="51">
        <v>115.038</v>
      </c>
      <c r="E148" s="51">
        <v>0</v>
      </c>
      <c r="F148" s="117">
        <f>Table323[[#This Row],[Single Family]]+Table323[[#This Row],[2-4 Units]]+Table323[[#This Row],[&gt;4 Units]]</f>
        <v>0</v>
      </c>
      <c r="G148" s="117">
        <v>0</v>
      </c>
      <c r="H148" s="117">
        <v>0</v>
      </c>
      <c r="I148" s="117">
        <v>0</v>
      </c>
      <c r="J148" s="119">
        <v>0</v>
      </c>
      <c r="K148" s="117">
        <f>SUM(Table323[[#This Row],[Single Family ]:[&gt;4 Units ]])</f>
        <v>0</v>
      </c>
      <c r="L148" s="118">
        <v>0</v>
      </c>
      <c r="M148" s="118">
        <v>0</v>
      </c>
      <c r="N148" s="118">
        <v>0</v>
      </c>
      <c r="O148" s="54">
        <v>0</v>
      </c>
    </row>
    <row r="149" spans="1:15" s="33" customFormat="1" x14ac:dyDescent="0.3">
      <c r="A149" s="115" t="s">
        <v>145</v>
      </c>
      <c r="B149" s="116" t="s">
        <v>147</v>
      </c>
      <c r="C149" s="50" t="s">
        <v>60</v>
      </c>
      <c r="D149" s="51">
        <v>68.238</v>
      </c>
      <c r="E149" s="51">
        <v>0</v>
      </c>
      <c r="F149" s="117">
        <f>Table323[[#This Row],[Single Family]]+Table323[[#This Row],[2-4 Units]]+Table323[[#This Row],[&gt;4 Units]]</f>
        <v>0</v>
      </c>
      <c r="G149" s="117">
        <v>0</v>
      </c>
      <c r="H149" s="117">
        <v>0</v>
      </c>
      <c r="I149" s="117">
        <v>0</v>
      </c>
      <c r="J149" s="119">
        <v>0</v>
      </c>
      <c r="K149" s="117">
        <f>SUM(Table323[[#This Row],[Single Family ]:[&gt;4 Units ]])</f>
        <v>0</v>
      </c>
      <c r="L149" s="118">
        <v>0</v>
      </c>
      <c r="M149" s="118">
        <v>0</v>
      </c>
      <c r="N149" s="118">
        <v>0</v>
      </c>
      <c r="O149" s="54">
        <v>0</v>
      </c>
    </row>
    <row r="150" spans="1:15" s="33" customFormat="1" x14ac:dyDescent="0.3">
      <c r="A150" s="115" t="s">
        <v>145</v>
      </c>
      <c r="B150" s="116" t="s">
        <v>144</v>
      </c>
      <c r="C150" s="50" t="s">
        <v>60</v>
      </c>
      <c r="D150" s="51">
        <v>115406.004</v>
      </c>
      <c r="E150" s="51">
        <v>43986.76</v>
      </c>
      <c r="F150" s="117">
        <f>Table323[[#This Row],[Single Family]]+Table323[[#This Row],[2-4 Units]]+Table323[[#This Row],[&gt;4 Units]]</f>
        <v>18</v>
      </c>
      <c r="G150" s="117">
        <v>17</v>
      </c>
      <c r="H150" s="117">
        <v>1</v>
      </c>
      <c r="I150" s="117">
        <v>0</v>
      </c>
      <c r="J150" s="119">
        <v>15879.9</v>
      </c>
      <c r="K150" s="117">
        <f>SUM(Table323[[#This Row],[Single Family ]:[&gt;4 Units ]])</f>
        <v>12</v>
      </c>
      <c r="L150" s="118">
        <v>7</v>
      </c>
      <c r="M150" s="118">
        <v>5</v>
      </c>
      <c r="N150" s="118">
        <v>0</v>
      </c>
      <c r="O150" s="54">
        <v>28106.86</v>
      </c>
    </row>
    <row r="151" spans="1:15" s="33" customFormat="1" x14ac:dyDescent="0.3">
      <c r="A151" s="115" t="s">
        <v>145</v>
      </c>
      <c r="B151" s="116" t="s">
        <v>135</v>
      </c>
      <c r="C151" s="50" t="s">
        <v>60</v>
      </c>
      <c r="D151" s="51">
        <v>0</v>
      </c>
      <c r="E151" s="51">
        <v>0</v>
      </c>
      <c r="F151" s="117">
        <f>Table323[[#This Row],[Single Family]]+Table323[[#This Row],[2-4 Units]]+Table323[[#This Row],[&gt;4 Units]]</f>
        <v>0</v>
      </c>
      <c r="G151" s="117">
        <v>0</v>
      </c>
      <c r="H151" s="117">
        <v>0</v>
      </c>
      <c r="I151" s="117">
        <v>0</v>
      </c>
      <c r="J151" s="119">
        <v>0</v>
      </c>
      <c r="K151" s="117">
        <f>SUM(Table323[[#This Row],[Single Family ]:[&gt;4 Units ]])</f>
        <v>0</v>
      </c>
      <c r="L151" s="118">
        <v>0</v>
      </c>
      <c r="M151" s="118">
        <v>0</v>
      </c>
      <c r="N151" s="118">
        <v>0</v>
      </c>
      <c r="O151" s="54">
        <v>0</v>
      </c>
    </row>
    <row r="152" spans="1:15" s="33" customFormat="1" x14ac:dyDescent="0.3">
      <c r="A152" s="115" t="s">
        <v>146</v>
      </c>
      <c r="B152" s="116" t="s">
        <v>147</v>
      </c>
      <c r="C152" s="50" t="s">
        <v>60</v>
      </c>
      <c r="D152" s="51">
        <v>84751.932000000001</v>
      </c>
      <c r="E152" s="51">
        <v>85690.07</v>
      </c>
      <c r="F152" s="117">
        <f>Table323[[#This Row],[Single Family]]+Table323[[#This Row],[2-4 Units]]+Table323[[#This Row],[&gt;4 Units]]</f>
        <v>25</v>
      </c>
      <c r="G152" s="117">
        <v>25</v>
      </c>
      <c r="H152" s="117">
        <v>0</v>
      </c>
      <c r="I152" s="117">
        <v>0</v>
      </c>
      <c r="J152" s="119">
        <v>15929.4</v>
      </c>
      <c r="K152" s="117">
        <f>SUM(Table323[[#This Row],[Single Family ]:[&gt;4 Units ]])</f>
        <v>11</v>
      </c>
      <c r="L152" s="118">
        <v>11</v>
      </c>
      <c r="M152" s="118">
        <v>0</v>
      </c>
      <c r="N152" s="118">
        <v>0</v>
      </c>
      <c r="O152" s="54">
        <v>69760.67</v>
      </c>
    </row>
    <row r="153" spans="1:15" s="33" customFormat="1" x14ac:dyDescent="0.3">
      <c r="A153" s="115" t="s">
        <v>146</v>
      </c>
      <c r="B153" s="116" t="s">
        <v>144</v>
      </c>
      <c r="C153" s="50" t="s">
        <v>60</v>
      </c>
      <c r="D153" s="51">
        <v>754.57799999999997</v>
      </c>
      <c r="E153" s="51">
        <v>750</v>
      </c>
      <c r="F153" s="117">
        <f>Table323[[#This Row],[Single Family]]+Table323[[#This Row],[2-4 Units]]+Table323[[#This Row],[&gt;4 Units]]</f>
        <v>1</v>
      </c>
      <c r="G153" s="117">
        <v>1</v>
      </c>
      <c r="H153" s="117">
        <v>0</v>
      </c>
      <c r="I153" s="117">
        <v>0</v>
      </c>
      <c r="J153" s="119">
        <v>750</v>
      </c>
      <c r="K153" s="117">
        <f>SUM(Table323[[#This Row],[Single Family ]:[&gt;4 Units ]])</f>
        <v>0</v>
      </c>
      <c r="L153" s="118">
        <v>0</v>
      </c>
      <c r="M153" s="118">
        <v>0</v>
      </c>
      <c r="N153" s="118">
        <v>0</v>
      </c>
      <c r="O153" s="54">
        <v>0</v>
      </c>
    </row>
    <row r="154" spans="1:15" s="33" customFormat="1" x14ac:dyDescent="0.3">
      <c r="A154" s="115" t="s">
        <v>148</v>
      </c>
      <c r="B154" s="116" t="s">
        <v>147</v>
      </c>
      <c r="C154" s="50" t="s">
        <v>60</v>
      </c>
      <c r="D154" s="51">
        <v>102067.50599999999</v>
      </c>
      <c r="E154" s="51">
        <v>23117.22</v>
      </c>
      <c r="F154" s="117">
        <f>Table323[[#This Row],[Single Family]]+Table323[[#This Row],[2-4 Units]]+Table323[[#This Row],[&gt;4 Units]]</f>
        <v>25</v>
      </c>
      <c r="G154" s="117">
        <v>21</v>
      </c>
      <c r="H154" s="117">
        <v>4</v>
      </c>
      <c r="I154" s="117">
        <v>0</v>
      </c>
      <c r="J154" s="119">
        <v>16618.509999999998</v>
      </c>
      <c r="K154" s="117">
        <f>SUM(Table323[[#This Row],[Single Family ]:[&gt;4 Units ]])</f>
        <v>7</v>
      </c>
      <c r="L154" s="118">
        <v>4</v>
      </c>
      <c r="M154" s="118">
        <v>3</v>
      </c>
      <c r="N154" s="118">
        <v>0</v>
      </c>
      <c r="O154" s="54">
        <v>6498.71</v>
      </c>
    </row>
    <row r="155" spans="1:15" s="33" customFormat="1" x14ac:dyDescent="0.3">
      <c r="A155" s="115" t="s">
        <v>149</v>
      </c>
      <c r="B155" s="116" t="s">
        <v>147</v>
      </c>
      <c r="C155" s="50" t="s">
        <v>76</v>
      </c>
      <c r="D155" s="51">
        <v>86362.728000000003</v>
      </c>
      <c r="E155" s="51">
        <v>39702.25</v>
      </c>
      <c r="F155" s="117">
        <f>Table323[[#This Row],[Single Family]]+Table323[[#This Row],[2-4 Units]]+Table323[[#This Row],[&gt;4 Units]]</f>
        <v>12</v>
      </c>
      <c r="G155" s="117">
        <v>9</v>
      </c>
      <c r="H155" s="117">
        <v>3</v>
      </c>
      <c r="I155" s="117">
        <v>0</v>
      </c>
      <c r="J155" s="119">
        <v>12446.77</v>
      </c>
      <c r="K155" s="117">
        <f>SUM(Table323[[#This Row],[Single Family ]:[&gt;4 Units ]])</f>
        <v>19</v>
      </c>
      <c r="L155" s="118">
        <v>7</v>
      </c>
      <c r="M155" s="118">
        <v>12</v>
      </c>
      <c r="N155" s="118">
        <v>0</v>
      </c>
      <c r="O155" s="54">
        <v>27255.48</v>
      </c>
    </row>
    <row r="156" spans="1:15" s="33" customFormat="1" x14ac:dyDescent="0.3">
      <c r="A156" s="115" t="s">
        <v>150</v>
      </c>
      <c r="B156" s="116" t="s">
        <v>147</v>
      </c>
      <c r="C156" s="50" t="s">
        <v>60</v>
      </c>
      <c r="D156" s="51">
        <v>61818.137999999999</v>
      </c>
      <c r="E156" s="51">
        <v>80239.509999999995</v>
      </c>
      <c r="F156" s="117">
        <f>Table323[[#This Row],[Single Family]]+Table323[[#This Row],[2-4 Units]]+Table323[[#This Row],[&gt;4 Units]]</f>
        <v>14</v>
      </c>
      <c r="G156" s="117">
        <v>11</v>
      </c>
      <c r="H156" s="117">
        <v>3</v>
      </c>
      <c r="I156" s="117">
        <v>0</v>
      </c>
      <c r="J156" s="119">
        <v>13585.15</v>
      </c>
      <c r="K156" s="117">
        <f>SUM(Table323[[#This Row],[Single Family ]:[&gt;4 Units ]])</f>
        <v>11</v>
      </c>
      <c r="L156" s="118">
        <v>9</v>
      </c>
      <c r="M156" s="118">
        <v>2</v>
      </c>
      <c r="N156" s="118">
        <v>0</v>
      </c>
      <c r="O156" s="54">
        <v>66654.36</v>
      </c>
    </row>
    <row r="157" spans="1:15" s="33" customFormat="1" x14ac:dyDescent="0.3">
      <c r="A157" s="115" t="s">
        <v>256</v>
      </c>
      <c r="B157" s="116" t="s">
        <v>210</v>
      </c>
      <c r="C157" s="50" t="s">
        <v>60</v>
      </c>
      <c r="D157" s="51">
        <v>298.08600000000001</v>
      </c>
      <c r="E157" s="51">
        <v>186.94</v>
      </c>
      <c r="F157" s="117">
        <f>Table323[[#This Row],[Single Family]]+Table323[[#This Row],[2-4 Units]]+Table323[[#This Row],[&gt;4 Units]]</f>
        <v>1</v>
      </c>
      <c r="G157" s="117">
        <v>1</v>
      </c>
      <c r="H157" s="117">
        <v>0</v>
      </c>
      <c r="I157" s="117">
        <v>0</v>
      </c>
      <c r="J157" s="119">
        <v>186.94</v>
      </c>
      <c r="K157" s="117">
        <f>SUM(Table323[[#This Row],[Single Family ]:[&gt;4 Units ]])</f>
        <v>0</v>
      </c>
      <c r="L157" s="118">
        <v>0</v>
      </c>
      <c r="M157" s="118">
        <v>0</v>
      </c>
      <c r="N157" s="118">
        <v>0</v>
      </c>
      <c r="O157" s="54">
        <v>0</v>
      </c>
    </row>
    <row r="158" spans="1:15" s="33" customFormat="1" x14ac:dyDescent="0.3">
      <c r="A158" s="115" t="s">
        <v>257</v>
      </c>
      <c r="B158" s="116" t="s">
        <v>147</v>
      </c>
      <c r="C158" s="50" t="s">
        <v>60</v>
      </c>
      <c r="D158" s="51">
        <v>208.33799999999999</v>
      </c>
      <c r="E158" s="51">
        <v>0</v>
      </c>
      <c r="F158" s="117">
        <f>Table323[[#This Row],[Single Family]]+Table323[[#This Row],[2-4 Units]]+Table323[[#This Row],[&gt;4 Units]]</f>
        <v>0</v>
      </c>
      <c r="G158" s="117">
        <v>0</v>
      </c>
      <c r="H158" s="117">
        <v>0</v>
      </c>
      <c r="I158" s="117">
        <v>0</v>
      </c>
      <c r="J158" s="119">
        <v>0</v>
      </c>
      <c r="K158" s="117">
        <f>SUM(Table323[[#This Row],[Single Family ]:[&gt;4 Units ]])</f>
        <v>0</v>
      </c>
      <c r="L158" s="118">
        <v>0</v>
      </c>
      <c r="M158" s="118">
        <v>0</v>
      </c>
      <c r="N158" s="118">
        <v>0</v>
      </c>
      <c r="O158" s="54">
        <v>0</v>
      </c>
    </row>
    <row r="159" spans="1:15" s="33" customFormat="1" x14ac:dyDescent="0.3">
      <c r="A159" s="115" t="s">
        <v>258</v>
      </c>
      <c r="B159" s="116" t="s">
        <v>147</v>
      </c>
      <c r="C159" s="50" t="s">
        <v>60</v>
      </c>
      <c r="D159" s="51">
        <v>59.915999999999997</v>
      </c>
      <c r="E159" s="51">
        <v>0</v>
      </c>
      <c r="F159" s="117">
        <f>Table323[[#This Row],[Single Family]]+Table323[[#This Row],[2-4 Units]]+Table323[[#This Row],[&gt;4 Units]]</f>
        <v>0</v>
      </c>
      <c r="G159" s="117">
        <v>0</v>
      </c>
      <c r="H159" s="117">
        <v>0</v>
      </c>
      <c r="I159" s="117">
        <v>0</v>
      </c>
      <c r="J159" s="119">
        <v>0</v>
      </c>
      <c r="K159" s="117">
        <f>SUM(Table323[[#This Row],[Single Family ]:[&gt;4 Units ]])</f>
        <v>0</v>
      </c>
      <c r="L159" s="118">
        <v>0</v>
      </c>
      <c r="M159" s="118">
        <v>0</v>
      </c>
      <c r="N159" s="118">
        <v>0</v>
      </c>
      <c r="O159" s="54">
        <v>0</v>
      </c>
    </row>
    <row r="160" spans="1:15" s="33" customFormat="1" x14ac:dyDescent="0.3">
      <c r="A160" s="115" t="s">
        <v>258</v>
      </c>
      <c r="B160" s="116" t="s">
        <v>144</v>
      </c>
      <c r="C160" s="50" t="s">
        <v>60</v>
      </c>
      <c r="D160" s="51">
        <v>192.726</v>
      </c>
      <c r="E160" s="51">
        <v>0</v>
      </c>
      <c r="F160" s="117">
        <f>Table323[[#This Row],[Single Family]]+Table323[[#This Row],[2-4 Units]]+Table323[[#This Row],[&gt;4 Units]]</f>
        <v>0</v>
      </c>
      <c r="G160" s="117">
        <v>0</v>
      </c>
      <c r="H160" s="117">
        <v>0</v>
      </c>
      <c r="I160" s="117">
        <v>0</v>
      </c>
      <c r="J160" s="119">
        <v>0</v>
      </c>
      <c r="K160" s="117">
        <f>SUM(Table323[[#This Row],[Single Family ]:[&gt;4 Units ]])</f>
        <v>0</v>
      </c>
      <c r="L160" s="118">
        <v>0</v>
      </c>
      <c r="M160" s="118">
        <v>0</v>
      </c>
      <c r="N160" s="118">
        <v>0</v>
      </c>
      <c r="O160" s="54">
        <v>0</v>
      </c>
    </row>
    <row r="161" spans="1:15" s="33" customFormat="1" x14ac:dyDescent="0.3">
      <c r="A161" s="115" t="s">
        <v>151</v>
      </c>
      <c r="B161" s="116" t="s">
        <v>152</v>
      </c>
      <c r="C161" s="50" t="s">
        <v>60</v>
      </c>
      <c r="D161" s="51">
        <v>8554.9979999999996</v>
      </c>
      <c r="E161" s="51">
        <v>0</v>
      </c>
      <c r="F161" s="117">
        <f>Table323[[#This Row],[Single Family]]+Table323[[#This Row],[2-4 Units]]+Table323[[#This Row],[&gt;4 Units]]</f>
        <v>0</v>
      </c>
      <c r="G161" s="117">
        <v>0</v>
      </c>
      <c r="H161" s="117">
        <v>0</v>
      </c>
      <c r="I161" s="117">
        <v>0</v>
      </c>
      <c r="J161" s="119">
        <v>0</v>
      </c>
      <c r="K161" s="117">
        <f>SUM(Table323[[#This Row],[Single Family ]:[&gt;4 Units ]])</f>
        <v>0</v>
      </c>
      <c r="L161" s="118">
        <v>0</v>
      </c>
      <c r="M161" s="118">
        <v>0</v>
      </c>
      <c r="N161" s="118">
        <v>0</v>
      </c>
      <c r="O161" s="54">
        <v>0</v>
      </c>
    </row>
    <row r="162" spans="1:15" s="33" customFormat="1" x14ac:dyDescent="0.3">
      <c r="A162" s="115" t="s">
        <v>151</v>
      </c>
      <c r="B162" s="116" t="s">
        <v>152</v>
      </c>
      <c r="C162" s="50" t="s">
        <v>76</v>
      </c>
      <c r="D162" s="51">
        <v>63175.146000000001</v>
      </c>
      <c r="E162" s="51">
        <v>1663.58</v>
      </c>
      <c r="F162" s="117">
        <f>Table323[[#This Row],[Single Family]]+Table323[[#This Row],[2-4 Units]]+Table323[[#This Row],[&gt;4 Units]]</f>
        <v>1</v>
      </c>
      <c r="G162" s="117">
        <v>1</v>
      </c>
      <c r="H162" s="117">
        <v>0</v>
      </c>
      <c r="I162" s="117">
        <v>0</v>
      </c>
      <c r="J162" s="119">
        <v>1145</v>
      </c>
      <c r="K162" s="117">
        <f>SUM(Table323[[#This Row],[Single Family ]:[&gt;4 Units ]])</f>
        <v>1</v>
      </c>
      <c r="L162" s="118">
        <v>1</v>
      </c>
      <c r="M162" s="118">
        <v>0</v>
      </c>
      <c r="N162" s="118">
        <v>0</v>
      </c>
      <c r="O162" s="54">
        <v>518.58000000000004</v>
      </c>
    </row>
    <row r="163" spans="1:15" s="33" customFormat="1" x14ac:dyDescent="0.3">
      <c r="A163" s="115" t="s">
        <v>153</v>
      </c>
      <c r="B163" s="116" t="s">
        <v>152</v>
      </c>
      <c r="C163" s="50" t="s">
        <v>60</v>
      </c>
      <c r="D163" s="51">
        <v>3170.0340000000001</v>
      </c>
      <c r="E163" s="51">
        <v>0</v>
      </c>
      <c r="F163" s="117">
        <f>Table323[[#This Row],[Single Family]]+Table323[[#This Row],[2-4 Units]]+Table323[[#This Row],[&gt;4 Units]]</f>
        <v>0</v>
      </c>
      <c r="G163" s="117">
        <v>0</v>
      </c>
      <c r="H163" s="117">
        <v>0</v>
      </c>
      <c r="I163" s="117">
        <v>0</v>
      </c>
      <c r="J163" s="119">
        <v>0</v>
      </c>
      <c r="K163" s="117">
        <f>SUM(Table323[[#This Row],[Single Family ]:[&gt;4 Units ]])</f>
        <v>0</v>
      </c>
      <c r="L163" s="118">
        <v>0</v>
      </c>
      <c r="M163" s="118">
        <v>0</v>
      </c>
      <c r="N163" s="118">
        <v>0</v>
      </c>
      <c r="O163" s="54">
        <v>0</v>
      </c>
    </row>
    <row r="164" spans="1:15" s="33" customFormat="1" x14ac:dyDescent="0.3">
      <c r="A164" s="115" t="s">
        <v>153</v>
      </c>
      <c r="B164" s="116" t="s">
        <v>152</v>
      </c>
      <c r="C164" s="50" t="s">
        <v>76</v>
      </c>
      <c r="D164" s="51">
        <v>3611.9760000000001</v>
      </c>
      <c r="E164" s="51">
        <v>63.05</v>
      </c>
      <c r="F164" s="117">
        <f>Table323[[#This Row],[Single Family]]+Table323[[#This Row],[2-4 Units]]+Table323[[#This Row],[&gt;4 Units]]</f>
        <v>1</v>
      </c>
      <c r="G164" s="117">
        <v>1</v>
      </c>
      <c r="H164" s="117">
        <v>0</v>
      </c>
      <c r="I164" s="117">
        <v>0</v>
      </c>
      <c r="J164" s="119">
        <v>63.05</v>
      </c>
      <c r="K164" s="117">
        <f>SUM(Table323[[#This Row],[Single Family ]:[&gt;4 Units ]])</f>
        <v>0</v>
      </c>
      <c r="L164" s="118">
        <v>0</v>
      </c>
      <c r="M164" s="118">
        <v>0</v>
      </c>
      <c r="N164" s="118">
        <v>0</v>
      </c>
      <c r="O164" s="54">
        <v>0</v>
      </c>
    </row>
    <row r="165" spans="1:15" s="33" customFormat="1" x14ac:dyDescent="0.3">
      <c r="A165" s="115" t="s">
        <v>154</v>
      </c>
      <c r="B165" s="116" t="s">
        <v>152</v>
      </c>
      <c r="C165" s="50" t="s">
        <v>60</v>
      </c>
      <c r="D165" s="51">
        <v>7242.384</v>
      </c>
      <c r="E165" s="51">
        <v>0</v>
      </c>
      <c r="F165" s="117">
        <f>Table323[[#This Row],[Single Family]]+Table323[[#This Row],[2-4 Units]]+Table323[[#This Row],[&gt;4 Units]]</f>
        <v>0</v>
      </c>
      <c r="G165" s="117">
        <v>0</v>
      </c>
      <c r="H165" s="117">
        <v>0</v>
      </c>
      <c r="I165" s="117">
        <v>0</v>
      </c>
      <c r="J165" s="119">
        <v>0</v>
      </c>
      <c r="K165" s="117">
        <f>SUM(Table323[[#This Row],[Single Family ]:[&gt;4 Units ]])</f>
        <v>0</v>
      </c>
      <c r="L165" s="118">
        <v>0</v>
      </c>
      <c r="M165" s="118">
        <v>0</v>
      </c>
      <c r="N165" s="118">
        <v>0</v>
      </c>
      <c r="O165" s="54">
        <v>0</v>
      </c>
    </row>
    <row r="166" spans="1:15" s="33" customFormat="1" x14ac:dyDescent="0.3">
      <c r="A166" s="115" t="s">
        <v>154</v>
      </c>
      <c r="B166" s="116" t="s">
        <v>152</v>
      </c>
      <c r="C166" s="50" t="s">
        <v>76</v>
      </c>
      <c r="D166" s="51">
        <v>34473.03</v>
      </c>
      <c r="E166" s="51">
        <v>466.01</v>
      </c>
      <c r="F166" s="117">
        <f>Table323[[#This Row],[Single Family]]+Table323[[#This Row],[2-4 Units]]+Table323[[#This Row],[&gt;4 Units]]</f>
        <v>1</v>
      </c>
      <c r="G166" s="117">
        <v>1</v>
      </c>
      <c r="H166" s="117">
        <v>0</v>
      </c>
      <c r="I166" s="117">
        <v>0</v>
      </c>
      <c r="J166" s="119">
        <v>232.56</v>
      </c>
      <c r="K166" s="117">
        <f>SUM(Table323[[#This Row],[Single Family ]:[&gt;4 Units ]])</f>
        <v>2</v>
      </c>
      <c r="L166" s="118">
        <v>0</v>
      </c>
      <c r="M166" s="118">
        <v>2</v>
      </c>
      <c r="N166" s="118">
        <v>0</v>
      </c>
      <c r="O166" s="54">
        <v>233.45</v>
      </c>
    </row>
    <row r="167" spans="1:15" s="33" customFormat="1" x14ac:dyDescent="0.3">
      <c r="A167" s="115" t="s">
        <v>155</v>
      </c>
      <c r="B167" s="116" t="s">
        <v>152</v>
      </c>
      <c r="C167" s="50" t="s">
        <v>76</v>
      </c>
      <c r="D167" s="51">
        <v>48914.124000000003</v>
      </c>
      <c r="E167" s="51">
        <v>593.29</v>
      </c>
      <c r="F167" s="117">
        <f>Table323[[#This Row],[Single Family]]+Table323[[#This Row],[2-4 Units]]+Table323[[#This Row],[&gt;4 Units]]</f>
        <v>0</v>
      </c>
      <c r="G167" s="117">
        <v>0</v>
      </c>
      <c r="H167" s="117">
        <v>0</v>
      </c>
      <c r="I167" s="117">
        <v>0</v>
      </c>
      <c r="J167" s="119">
        <v>0</v>
      </c>
      <c r="K167" s="117">
        <f>SUM(Table323[[#This Row],[Single Family ]:[&gt;4 Units ]])</f>
        <v>7</v>
      </c>
      <c r="L167" s="118">
        <v>2</v>
      </c>
      <c r="M167" s="118">
        <v>5</v>
      </c>
      <c r="N167" s="118">
        <v>0</v>
      </c>
      <c r="O167" s="54">
        <v>593.29</v>
      </c>
    </row>
    <row r="168" spans="1:15" s="33" customFormat="1" x14ac:dyDescent="0.3">
      <c r="A168" s="115" t="s">
        <v>156</v>
      </c>
      <c r="B168" s="116" t="s">
        <v>152</v>
      </c>
      <c r="C168" s="50" t="s">
        <v>60</v>
      </c>
      <c r="D168" s="51">
        <v>1.1040000000000001</v>
      </c>
      <c r="E168" s="51">
        <v>0</v>
      </c>
      <c r="F168" s="117">
        <f>Table323[[#This Row],[Single Family]]+Table323[[#This Row],[2-4 Units]]+Table323[[#This Row],[&gt;4 Units]]</f>
        <v>0</v>
      </c>
      <c r="G168" s="117">
        <v>0</v>
      </c>
      <c r="H168" s="117">
        <v>0</v>
      </c>
      <c r="I168" s="117">
        <v>0</v>
      </c>
      <c r="J168" s="119">
        <v>0</v>
      </c>
      <c r="K168" s="117">
        <f>SUM(Table323[[#This Row],[Single Family ]:[&gt;4 Units ]])</f>
        <v>0</v>
      </c>
      <c r="L168" s="118">
        <v>0</v>
      </c>
      <c r="M168" s="118">
        <v>0</v>
      </c>
      <c r="N168" s="118">
        <v>0</v>
      </c>
      <c r="O168" s="54">
        <v>0</v>
      </c>
    </row>
    <row r="169" spans="1:15" s="33" customFormat="1" x14ac:dyDescent="0.3">
      <c r="A169" s="115" t="s">
        <v>156</v>
      </c>
      <c r="B169" s="116" t="s">
        <v>152</v>
      </c>
      <c r="C169" s="50" t="s">
        <v>76</v>
      </c>
      <c r="D169" s="51">
        <v>50221.716</v>
      </c>
      <c r="E169" s="51">
        <v>41312.33</v>
      </c>
      <c r="F169" s="117">
        <f>Table323[[#This Row],[Single Family]]+Table323[[#This Row],[2-4 Units]]+Table323[[#This Row],[&gt;4 Units]]</f>
        <v>5</v>
      </c>
      <c r="G169" s="117">
        <v>5</v>
      </c>
      <c r="H169" s="117">
        <v>0</v>
      </c>
      <c r="I169" s="117">
        <v>0</v>
      </c>
      <c r="J169" s="119">
        <v>39230.839999999997</v>
      </c>
      <c r="K169" s="117">
        <f>SUM(Table323[[#This Row],[Single Family ]:[&gt;4 Units ]])</f>
        <v>15</v>
      </c>
      <c r="L169" s="118">
        <v>2</v>
      </c>
      <c r="M169" s="118">
        <v>13</v>
      </c>
      <c r="N169" s="118">
        <v>0</v>
      </c>
      <c r="O169" s="54">
        <v>2081.4899999999998</v>
      </c>
    </row>
    <row r="170" spans="1:15" s="33" customFormat="1" x14ac:dyDescent="0.3">
      <c r="A170" s="115" t="s">
        <v>157</v>
      </c>
      <c r="B170" s="116" t="s">
        <v>152</v>
      </c>
      <c r="C170" s="50" t="s">
        <v>76</v>
      </c>
      <c r="D170" s="51">
        <v>61259.538</v>
      </c>
      <c r="E170" s="51">
        <v>45582.19</v>
      </c>
      <c r="F170" s="117">
        <f>Table323[[#This Row],[Single Family]]+Table323[[#This Row],[2-4 Units]]+Table323[[#This Row],[&gt;4 Units]]</f>
        <v>2</v>
      </c>
      <c r="G170" s="117">
        <v>2</v>
      </c>
      <c r="H170" s="117">
        <v>0</v>
      </c>
      <c r="I170" s="117">
        <v>0</v>
      </c>
      <c r="J170" s="119">
        <v>290.87</v>
      </c>
      <c r="K170" s="117">
        <f>SUM(Table323[[#This Row],[Single Family ]:[&gt;4 Units ]])</f>
        <v>5</v>
      </c>
      <c r="L170" s="118">
        <v>1</v>
      </c>
      <c r="M170" s="118">
        <v>3</v>
      </c>
      <c r="N170" s="118">
        <v>1</v>
      </c>
      <c r="O170" s="54">
        <v>45291.32</v>
      </c>
    </row>
    <row r="171" spans="1:15" s="33" customFormat="1" x14ac:dyDescent="0.3">
      <c r="A171" s="115" t="s">
        <v>158</v>
      </c>
      <c r="B171" s="116" t="s">
        <v>152</v>
      </c>
      <c r="C171" s="50" t="s">
        <v>60</v>
      </c>
      <c r="D171" s="51">
        <v>1997.856</v>
      </c>
      <c r="E171" s="51">
        <v>0</v>
      </c>
      <c r="F171" s="117">
        <f>Table323[[#This Row],[Single Family]]+Table323[[#This Row],[2-4 Units]]+Table323[[#This Row],[&gt;4 Units]]</f>
        <v>0</v>
      </c>
      <c r="G171" s="117">
        <v>0</v>
      </c>
      <c r="H171" s="117">
        <v>0</v>
      </c>
      <c r="I171" s="117">
        <v>0</v>
      </c>
      <c r="J171" s="119">
        <v>0</v>
      </c>
      <c r="K171" s="117">
        <f>SUM(Table323[[#This Row],[Single Family ]:[&gt;4 Units ]])</f>
        <v>0</v>
      </c>
      <c r="L171" s="118">
        <v>0</v>
      </c>
      <c r="M171" s="118">
        <v>0</v>
      </c>
      <c r="N171" s="118">
        <v>0</v>
      </c>
      <c r="O171" s="54">
        <v>0</v>
      </c>
    </row>
    <row r="172" spans="1:15" s="33" customFormat="1" x14ac:dyDescent="0.3">
      <c r="A172" s="115" t="s">
        <v>158</v>
      </c>
      <c r="B172" s="116" t="s">
        <v>152</v>
      </c>
      <c r="C172" s="50" t="s">
        <v>76</v>
      </c>
      <c r="D172" s="51">
        <v>55957.584000000003</v>
      </c>
      <c r="E172" s="51">
        <v>1467.59</v>
      </c>
      <c r="F172" s="117">
        <f>Table323[[#This Row],[Single Family]]+Table323[[#This Row],[2-4 Units]]+Table323[[#This Row],[&gt;4 Units]]</f>
        <v>2</v>
      </c>
      <c r="G172" s="117">
        <v>2</v>
      </c>
      <c r="H172" s="117">
        <v>0</v>
      </c>
      <c r="I172" s="117">
        <v>0</v>
      </c>
      <c r="J172" s="119">
        <v>365.42</v>
      </c>
      <c r="K172" s="117">
        <f>SUM(Table323[[#This Row],[Single Family ]:[&gt;4 Units ]])</f>
        <v>3</v>
      </c>
      <c r="L172" s="118">
        <v>0</v>
      </c>
      <c r="M172" s="118">
        <v>0</v>
      </c>
      <c r="N172" s="118">
        <v>3</v>
      </c>
      <c r="O172" s="54">
        <v>1102.17</v>
      </c>
    </row>
    <row r="173" spans="1:15" s="33" customFormat="1" x14ac:dyDescent="0.3">
      <c r="A173" s="115" t="s">
        <v>159</v>
      </c>
      <c r="B173" s="116" t="s">
        <v>152</v>
      </c>
      <c r="C173" s="50" t="s">
        <v>76</v>
      </c>
      <c r="D173" s="51">
        <v>59010.311999999998</v>
      </c>
      <c r="E173" s="51">
        <v>2231.21</v>
      </c>
      <c r="F173" s="117">
        <f>Table323[[#This Row],[Single Family]]+Table323[[#This Row],[2-4 Units]]+Table323[[#This Row],[&gt;4 Units]]</f>
        <v>2</v>
      </c>
      <c r="G173" s="117">
        <v>2</v>
      </c>
      <c r="H173" s="117">
        <v>0</v>
      </c>
      <c r="I173" s="117">
        <v>0</v>
      </c>
      <c r="J173" s="119">
        <v>103.47</v>
      </c>
      <c r="K173" s="117">
        <f>SUM(Table323[[#This Row],[Single Family ]:[&gt;4 Units ]])</f>
        <v>7</v>
      </c>
      <c r="L173" s="118">
        <v>2</v>
      </c>
      <c r="M173" s="118">
        <v>5</v>
      </c>
      <c r="N173" s="118">
        <v>0</v>
      </c>
      <c r="O173" s="54">
        <v>2127.7399999999998</v>
      </c>
    </row>
    <row r="174" spans="1:15" s="33" customFormat="1" x14ac:dyDescent="0.3">
      <c r="A174" s="115" t="s">
        <v>159</v>
      </c>
      <c r="B174" s="116" t="s">
        <v>194</v>
      </c>
      <c r="C174" s="50" t="s">
        <v>76</v>
      </c>
      <c r="D174" s="51">
        <v>73.98</v>
      </c>
      <c r="E174" s="51">
        <v>0</v>
      </c>
      <c r="F174" s="117">
        <f>Table323[[#This Row],[Single Family]]+Table323[[#This Row],[2-4 Units]]+Table323[[#This Row],[&gt;4 Units]]</f>
        <v>0</v>
      </c>
      <c r="G174" s="117">
        <v>0</v>
      </c>
      <c r="H174" s="117">
        <v>0</v>
      </c>
      <c r="I174" s="117">
        <v>0</v>
      </c>
      <c r="J174" s="119">
        <v>0</v>
      </c>
      <c r="K174" s="117">
        <f>SUM(Table323[[#This Row],[Single Family ]:[&gt;4 Units ]])</f>
        <v>0</v>
      </c>
      <c r="L174" s="118">
        <v>0</v>
      </c>
      <c r="M174" s="118">
        <v>0</v>
      </c>
      <c r="N174" s="118">
        <v>0</v>
      </c>
      <c r="O174" s="54">
        <v>0</v>
      </c>
    </row>
    <row r="175" spans="1:15" s="33" customFormat="1" x14ac:dyDescent="0.3">
      <c r="A175" s="115" t="s">
        <v>160</v>
      </c>
      <c r="B175" s="116" t="s">
        <v>152</v>
      </c>
      <c r="C175" s="50" t="s">
        <v>60</v>
      </c>
      <c r="D175" s="51">
        <v>3261.0839999999998</v>
      </c>
      <c r="E175" s="51">
        <v>0</v>
      </c>
      <c r="F175" s="117">
        <f>Table323[[#This Row],[Single Family]]+Table323[[#This Row],[2-4 Units]]+Table323[[#This Row],[&gt;4 Units]]</f>
        <v>0</v>
      </c>
      <c r="G175" s="117">
        <v>0</v>
      </c>
      <c r="H175" s="117">
        <v>0</v>
      </c>
      <c r="I175" s="117">
        <v>0</v>
      </c>
      <c r="J175" s="119">
        <v>0</v>
      </c>
      <c r="K175" s="117">
        <f>SUM(Table323[[#This Row],[Single Family ]:[&gt;4 Units ]])</f>
        <v>0</v>
      </c>
      <c r="L175" s="118">
        <v>0</v>
      </c>
      <c r="M175" s="118">
        <v>0</v>
      </c>
      <c r="N175" s="118">
        <v>0</v>
      </c>
      <c r="O175" s="54">
        <v>0</v>
      </c>
    </row>
    <row r="176" spans="1:15" s="33" customFormat="1" x14ac:dyDescent="0.3">
      <c r="A176" s="115" t="s">
        <v>160</v>
      </c>
      <c r="B176" s="116" t="s">
        <v>152</v>
      </c>
      <c r="C176" s="50" t="s">
        <v>76</v>
      </c>
      <c r="D176" s="51">
        <v>67155.33</v>
      </c>
      <c r="E176" s="51">
        <v>43832.32</v>
      </c>
      <c r="F176" s="117">
        <f>Table323[[#This Row],[Single Family]]+Table323[[#This Row],[2-4 Units]]+Table323[[#This Row],[&gt;4 Units]]</f>
        <v>4</v>
      </c>
      <c r="G176" s="117">
        <v>4</v>
      </c>
      <c r="H176" s="117">
        <v>0</v>
      </c>
      <c r="I176" s="117">
        <v>0</v>
      </c>
      <c r="J176" s="119">
        <v>1501.88</v>
      </c>
      <c r="K176" s="117">
        <f>SUM(Table323[[#This Row],[Single Family ]:[&gt;4 Units ]])</f>
        <v>18</v>
      </c>
      <c r="L176" s="118">
        <v>4</v>
      </c>
      <c r="M176" s="118">
        <v>14</v>
      </c>
      <c r="N176" s="118">
        <v>0</v>
      </c>
      <c r="O176" s="54">
        <v>42330.44</v>
      </c>
    </row>
    <row r="177" spans="1:15" s="33" customFormat="1" x14ac:dyDescent="0.3">
      <c r="A177" s="115" t="s">
        <v>161</v>
      </c>
      <c r="B177" s="116" t="s">
        <v>152</v>
      </c>
      <c r="C177" s="50" t="s">
        <v>60</v>
      </c>
      <c r="D177" s="51">
        <v>68895.528000000006</v>
      </c>
      <c r="E177" s="51">
        <v>28782.720000000001</v>
      </c>
      <c r="F177" s="117">
        <f>Table323[[#This Row],[Single Family]]+Table323[[#This Row],[2-4 Units]]+Table323[[#This Row],[&gt;4 Units]]</f>
        <v>36</v>
      </c>
      <c r="G177" s="117">
        <v>29</v>
      </c>
      <c r="H177" s="117">
        <v>7</v>
      </c>
      <c r="I177" s="117">
        <v>0</v>
      </c>
      <c r="J177" s="119">
        <v>23733.07</v>
      </c>
      <c r="K177" s="117">
        <f>SUM(Table323[[#This Row],[Single Family ]:[&gt;4 Units ]])</f>
        <v>7</v>
      </c>
      <c r="L177" s="118">
        <v>5</v>
      </c>
      <c r="M177" s="118">
        <v>2</v>
      </c>
      <c r="N177" s="118">
        <v>0</v>
      </c>
      <c r="O177" s="54">
        <v>5049.6499999999996</v>
      </c>
    </row>
    <row r="178" spans="1:15" s="33" customFormat="1" x14ac:dyDescent="0.3">
      <c r="A178" s="115" t="s">
        <v>162</v>
      </c>
      <c r="B178" s="116" t="s">
        <v>152</v>
      </c>
      <c r="C178" s="50" t="s">
        <v>60</v>
      </c>
      <c r="D178" s="51">
        <v>56970.521999999997</v>
      </c>
      <c r="E178" s="51">
        <v>173421.04</v>
      </c>
      <c r="F178" s="117">
        <f>Table323[[#This Row],[Single Family]]+Table323[[#This Row],[2-4 Units]]+Table323[[#This Row],[&gt;4 Units]]</f>
        <v>36</v>
      </c>
      <c r="G178" s="117">
        <v>36</v>
      </c>
      <c r="H178" s="117">
        <v>0</v>
      </c>
      <c r="I178" s="117">
        <v>0</v>
      </c>
      <c r="J178" s="119">
        <v>59308.77</v>
      </c>
      <c r="K178" s="117">
        <f>SUM(Table323[[#This Row],[Single Family ]:[&gt;4 Units ]])</f>
        <v>14</v>
      </c>
      <c r="L178" s="118">
        <v>13</v>
      </c>
      <c r="M178" s="118">
        <v>1</v>
      </c>
      <c r="N178" s="118">
        <v>0</v>
      </c>
      <c r="O178" s="54">
        <v>114112.27</v>
      </c>
    </row>
    <row r="179" spans="1:15" s="33" customFormat="1" x14ac:dyDescent="0.3">
      <c r="A179" s="115" t="s">
        <v>162</v>
      </c>
      <c r="B179" s="116" t="s">
        <v>194</v>
      </c>
      <c r="C179" s="50" t="s">
        <v>60</v>
      </c>
      <c r="D179" s="51">
        <v>0</v>
      </c>
      <c r="E179" s="51">
        <v>0</v>
      </c>
      <c r="F179" s="117">
        <f>Table323[[#This Row],[Single Family]]+Table323[[#This Row],[2-4 Units]]+Table323[[#This Row],[&gt;4 Units]]</f>
        <v>0</v>
      </c>
      <c r="G179" s="117">
        <v>0</v>
      </c>
      <c r="H179" s="117">
        <v>0</v>
      </c>
      <c r="I179" s="117">
        <v>0</v>
      </c>
      <c r="J179" s="119">
        <v>0</v>
      </c>
      <c r="K179" s="117">
        <f>SUM(Table323[[#This Row],[Single Family ]:[&gt;4 Units ]])</f>
        <v>0</v>
      </c>
      <c r="L179" s="118">
        <v>0</v>
      </c>
      <c r="M179" s="118">
        <v>0</v>
      </c>
      <c r="N179" s="118">
        <v>0</v>
      </c>
      <c r="O179" s="54">
        <v>0</v>
      </c>
    </row>
    <row r="180" spans="1:15" s="33" customFormat="1" x14ac:dyDescent="0.3">
      <c r="A180" s="115" t="s">
        <v>163</v>
      </c>
      <c r="B180" s="116" t="s">
        <v>152</v>
      </c>
      <c r="C180" s="50" t="s">
        <v>60</v>
      </c>
      <c r="D180" s="51">
        <v>72946.206000000006</v>
      </c>
      <c r="E180" s="51">
        <v>42389.23</v>
      </c>
      <c r="F180" s="117">
        <f>Table323[[#This Row],[Single Family]]+Table323[[#This Row],[2-4 Units]]+Table323[[#This Row],[&gt;4 Units]]</f>
        <v>11</v>
      </c>
      <c r="G180" s="117">
        <v>11</v>
      </c>
      <c r="H180" s="117">
        <v>0</v>
      </c>
      <c r="I180" s="117">
        <v>0</v>
      </c>
      <c r="J180" s="119">
        <v>7778.2</v>
      </c>
      <c r="K180" s="117">
        <f>SUM(Table323[[#This Row],[Single Family ]:[&gt;4 Units ]])</f>
        <v>17</v>
      </c>
      <c r="L180" s="118">
        <v>13</v>
      </c>
      <c r="M180" s="118">
        <v>4</v>
      </c>
      <c r="N180" s="118">
        <v>0</v>
      </c>
      <c r="O180" s="54">
        <v>34611.03</v>
      </c>
    </row>
    <row r="181" spans="1:15" s="33" customFormat="1" x14ac:dyDescent="0.3">
      <c r="A181" s="115" t="s">
        <v>163</v>
      </c>
      <c r="B181" s="116" t="s">
        <v>210</v>
      </c>
      <c r="C181" s="50" t="s">
        <v>60</v>
      </c>
      <c r="D181" s="51">
        <v>0</v>
      </c>
      <c r="E181" s="51">
        <v>0</v>
      </c>
      <c r="F181" s="117">
        <f>Table323[[#This Row],[Single Family]]+Table323[[#This Row],[2-4 Units]]+Table323[[#This Row],[&gt;4 Units]]</f>
        <v>0</v>
      </c>
      <c r="G181" s="117">
        <v>0</v>
      </c>
      <c r="H181" s="117">
        <v>0</v>
      </c>
      <c r="I181" s="117">
        <v>0</v>
      </c>
      <c r="J181" s="119">
        <v>0</v>
      </c>
      <c r="K181" s="117">
        <f>SUM(Table323[[#This Row],[Single Family ]:[&gt;4 Units ]])</f>
        <v>0</v>
      </c>
      <c r="L181" s="118">
        <v>0</v>
      </c>
      <c r="M181" s="118">
        <v>0</v>
      </c>
      <c r="N181" s="118">
        <v>0</v>
      </c>
      <c r="O181" s="54">
        <v>0</v>
      </c>
    </row>
    <row r="182" spans="1:15" s="33" customFormat="1" x14ac:dyDescent="0.3">
      <c r="A182" s="115" t="s">
        <v>164</v>
      </c>
      <c r="B182" s="116" t="s">
        <v>213</v>
      </c>
      <c r="C182" s="50" t="s">
        <v>76</v>
      </c>
      <c r="D182" s="51">
        <v>256.82400000000001</v>
      </c>
      <c r="E182" s="51">
        <v>0</v>
      </c>
      <c r="F182" s="117">
        <f>Table323[[#This Row],[Single Family]]+Table323[[#This Row],[2-4 Units]]+Table323[[#This Row],[&gt;4 Units]]</f>
        <v>0</v>
      </c>
      <c r="G182" s="117">
        <v>0</v>
      </c>
      <c r="H182" s="117">
        <v>0</v>
      </c>
      <c r="I182" s="117">
        <v>0</v>
      </c>
      <c r="J182" s="119">
        <v>0</v>
      </c>
      <c r="K182" s="117">
        <f>SUM(Table323[[#This Row],[Single Family ]:[&gt;4 Units ]])</f>
        <v>0</v>
      </c>
      <c r="L182" s="118">
        <v>0</v>
      </c>
      <c r="M182" s="118">
        <v>0</v>
      </c>
      <c r="N182" s="118">
        <v>0</v>
      </c>
      <c r="O182" s="54">
        <v>0</v>
      </c>
    </row>
    <row r="183" spans="1:15" s="33" customFormat="1" x14ac:dyDescent="0.3">
      <c r="A183" s="115" t="s">
        <v>164</v>
      </c>
      <c r="B183" s="116" t="s">
        <v>152</v>
      </c>
      <c r="C183" s="50" t="s">
        <v>76</v>
      </c>
      <c r="D183" s="51">
        <v>86746.53</v>
      </c>
      <c r="E183" s="51">
        <v>6975.31</v>
      </c>
      <c r="F183" s="117">
        <f>Table323[[#This Row],[Single Family]]+Table323[[#This Row],[2-4 Units]]+Table323[[#This Row],[&gt;4 Units]]</f>
        <v>3</v>
      </c>
      <c r="G183" s="117">
        <v>2</v>
      </c>
      <c r="H183" s="117">
        <v>1</v>
      </c>
      <c r="I183" s="117">
        <v>0</v>
      </c>
      <c r="J183" s="119">
        <v>1512.52</v>
      </c>
      <c r="K183" s="117">
        <f>SUM(Table323[[#This Row],[Single Family ]:[&gt;4 Units ]])</f>
        <v>6</v>
      </c>
      <c r="L183" s="118">
        <v>3</v>
      </c>
      <c r="M183" s="118">
        <v>3</v>
      </c>
      <c r="N183" s="118">
        <v>0</v>
      </c>
      <c r="O183" s="54">
        <v>5462.79</v>
      </c>
    </row>
    <row r="184" spans="1:15" s="33" customFormat="1" x14ac:dyDescent="0.3">
      <c r="A184" s="115" t="s">
        <v>165</v>
      </c>
      <c r="B184" s="116" t="s">
        <v>213</v>
      </c>
      <c r="C184" s="50" t="s">
        <v>60</v>
      </c>
      <c r="D184" s="51">
        <v>245.82599999999999</v>
      </c>
      <c r="E184" s="51">
        <v>0</v>
      </c>
      <c r="F184" s="117">
        <f>Table323[[#This Row],[Single Family]]+Table323[[#This Row],[2-4 Units]]+Table323[[#This Row],[&gt;4 Units]]</f>
        <v>0</v>
      </c>
      <c r="G184" s="117">
        <v>0</v>
      </c>
      <c r="H184" s="117">
        <v>0</v>
      </c>
      <c r="I184" s="117">
        <v>0</v>
      </c>
      <c r="J184" s="119">
        <v>0</v>
      </c>
      <c r="K184" s="117">
        <f>SUM(Table323[[#This Row],[Single Family ]:[&gt;4 Units ]])</f>
        <v>0</v>
      </c>
      <c r="L184" s="118">
        <v>0</v>
      </c>
      <c r="M184" s="118">
        <v>0</v>
      </c>
      <c r="N184" s="118">
        <v>0</v>
      </c>
      <c r="O184" s="54">
        <v>0</v>
      </c>
    </row>
    <row r="185" spans="1:15" s="33" customFormat="1" x14ac:dyDescent="0.3">
      <c r="A185" s="115" t="s">
        <v>165</v>
      </c>
      <c r="B185" s="116" t="s">
        <v>152</v>
      </c>
      <c r="C185" s="50" t="s">
        <v>60</v>
      </c>
      <c r="D185" s="51">
        <v>79691.478000000003</v>
      </c>
      <c r="E185" s="51">
        <v>73073.08</v>
      </c>
      <c r="F185" s="117">
        <f>Table323[[#This Row],[Single Family]]+Table323[[#This Row],[2-4 Units]]+Table323[[#This Row],[&gt;4 Units]]</f>
        <v>21</v>
      </c>
      <c r="G185" s="117">
        <v>19</v>
      </c>
      <c r="H185" s="117">
        <v>2</v>
      </c>
      <c r="I185" s="117">
        <v>0</v>
      </c>
      <c r="J185" s="119">
        <v>9025.9</v>
      </c>
      <c r="K185" s="117">
        <f>SUM(Table323[[#This Row],[Single Family ]:[&gt;4 Units ]])</f>
        <v>22</v>
      </c>
      <c r="L185" s="118">
        <v>8</v>
      </c>
      <c r="M185" s="118">
        <v>13</v>
      </c>
      <c r="N185" s="118">
        <v>1</v>
      </c>
      <c r="O185" s="54">
        <v>64047.18</v>
      </c>
    </row>
    <row r="186" spans="1:15" s="33" customFormat="1" x14ac:dyDescent="0.3">
      <c r="A186" s="115" t="s">
        <v>166</v>
      </c>
      <c r="B186" s="116" t="s">
        <v>213</v>
      </c>
      <c r="C186" s="50" t="s">
        <v>76</v>
      </c>
      <c r="D186" s="51">
        <v>86.19</v>
      </c>
      <c r="E186" s="51">
        <v>0</v>
      </c>
      <c r="F186" s="117">
        <f>Table323[[#This Row],[Single Family]]+Table323[[#This Row],[2-4 Units]]+Table323[[#This Row],[&gt;4 Units]]</f>
        <v>0</v>
      </c>
      <c r="G186" s="117">
        <v>0</v>
      </c>
      <c r="H186" s="117">
        <v>0</v>
      </c>
      <c r="I186" s="117">
        <v>0</v>
      </c>
      <c r="J186" s="119">
        <v>0</v>
      </c>
      <c r="K186" s="117">
        <f>SUM(Table323[[#This Row],[Single Family ]:[&gt;4 Units ]])</f>
        <v>0</v>
      </c>
      <c r="L186" s="118">
        <v>0</v>
      </c>
      <c r="M186" s="118">
        <v>0</v>
      </c>
      <c r="N186" s="118">
        <v>0</v>
      </c>
      <c r="O186" s="54">
        <v>0</v>
      </c>
    </row>
    <row r="187" spans="1:15" s="33" customFormat="1" x14ac:dyDescent="0.3">
      <c r="A187" s="115" t="s">
        <v>166</v>
      </c>
      <c r="B187" s="116" t="s">
        <v>152</v>
      </c>
      <c r="C187" s="50" t="s">
        <v>76</v>
      </c>
      <c r="D187" s="51">
        <v>106159.764</v>
      </c>
      <c r="E187" s="51">
        <v>38238.239999999998</v>
      </c>
      <c r="F187" s="117">
        <f>Table323[[#This Row],[Single Family]]+Table323[[#This Row],[2-4 Units]]+Table323[[#This Row],[&gt;4 Units]]</f>
        <v>13</v>
      </c>
      <c r="G187" s="117">
        <v>12</v>
      </c>
      <c r="H187" s="117">
        <v>1</v>
      </c>
      <c r="I187" s="117">
        <v>0</v>
      </c>
      <c r="J187" s="119">
        <v>7431.88</v>
      </c>
      <c r="K187" s="117">
        <f>SUM(Table323[[#This Row],[Single Family ]:[&gt;4 Units ]])</f>
        <v>17</v>
      </c>
      <c r="L187" s="118">
        <v>7</v>
      </c>
      <c r="M187" s="118">
        <v>9</v>
      </c>
      <c r="N187" s="118">
        <v>1</v>
      </c>
      <c r="O187" s="54">
        <v>30806.36</v>
      </c>
    </row>
    <row r="188" spans="1:15" s="33" customFormat="1" x14ac:dyDescent="0.3">
      <c r="A188" s="115" t="s">
        <v>167</v>
      </c>
      <c r="B188" s="116" t="s">
        <v>152</v>
      </c>
      <c r="C188" s="50" t="s">
        <v>76</v>
      </c>
      <c r="D188" s="51">
        <v>67662.491999999998</v>
      </c>
      <c r="E188" s="51">
        <v>47781.34</v>
      </c>
      <c r="F188" s="117">
        <f>Table323[[#This Row],[Single Family]]+Table323[[#This Row],[2-4 Units]]+Table323[[#This Row],[&gt;4 Units]]</f>
        <v>6</v>
      </c>
      <c r="G188" s="117">
        <v>5</v>
      </c>
      <c r="H188" s="117">
        <v>1</v>
      </c>
      <c r="I188" s="117">
        <v>0</v>
      </c>
      <c r="J188" s="119">
        <v>2280.77</v>
      </c>
      <c r="K188" s="117">
        <f>SUM(Table323[[#This Row],[Single Family ]:[&gt;4 Units ]])</f>
        <v>25</v>
      </c>
      <c r="L188" s="118">
        <v>7</v>
      </c>
      <c r="M188" s="118">
        <v>15</v>
      </c>
      <c r="N188" s="118">
        <v>3</v>
      </c>
      <c r="O188" s="54">
        <v>45500.57</v>
      </c>
    </row>
    <row r="189" spans="1:15" s="33" customFormat="1" x14ac:dyDescent="0.3">
      <c r="A189" s="115" t="s">
        <v>168</v>
      </c>
      <c r="B189" s="116" t="s">
        <v>213</v>
      </c>
      <c r="C189" s="50" t="s">
        <v>60</v>
      </c>
      <c r="D189" s="51">
        <v>288.27</v>
      </c>
      <c r="E189" s="51">
        <v>0</v>
      </c>
      <c r="F189" s="117">
        <f>Table323[[#This Row],[Single Family]]+Table323[[#This Row],[2-4 Units]]+Table323[[#This Row],[&gt;4 Units]]</f>
        <v>0</v>
      </c>
      <c r="G189" s="117">
        <v>0</v>
      </c>
      <c r="H189" s="117">
        <v>0</v>
      </c>
      <c r="I189" s="117">
        <v>0</v>
      </c>
      <c r="J189" s="119">
        <v>0</v>
      </c>
      <c r="K189" s="117">
        <f>SUM(Table323[[#This Row],[Single Family ]:[&gt;4 Units ]])</f>
        <v>0</v>
      </c>
      <c r="L189" s="118">
        <v>0</v>
      </c>
      <c r="M189" s="118">
        <v>0</v>
      </c>
      <c r="N189" s="118">
        <v>0</v>
      </c>
      <c r="O189" s="54">
        <v>0</v>
      </c>
    </row>
    <row r="190" spans="1:15" s="33" customFormat="1" x14ac:dyDescent="0.3">
      <c r="A190" s="115" t="s">
        <v>168</v>
      </c>
      <c r="B190" s="116" t="s">
        <v>152</v>
      </c>
      <c r="C190" s="50" t="s">
        <v>60</v>
      </c>
      <c r="D190" s="51">
        <v>63199.98</v>
      </c>
      <c r="E190" s="51">
        <v>13849.67</v>
      </c>
      <c r="F190" s="117">
        <f>Table323[[#This Row],[Single Family]]+Table323[[#This Row],[2-4 Units]]+Table323[[#This Row],[&gt;4 Units]]</f>
        <v>7</v>
      </c>
      <c r="G190" s="117">
        <v>6</v>
      </c>
      <c r="H190" s="117">
        <v>1</v>
      </c>
      <c r="I190" s="117">
        <v>0</v>
      </c>
      <c r="J190" s="119">
        <v>1613.02</v>
      </c>
      <c r="K190" s="117">
        <f>SUM(Table323[[#This Row],[Single Family ]:[&gt;4 Units ]])</f>
        <v>3</v>
      </c>
      <c r="L190" s="118">
        <v>1</v>
      </c>
      <c r="M190" s="118">
        <v>1</v>
      </c>
      <c r="N190" s="118">
        <v>1</v>
      </c>
      <c r="O190" s="54">
        <v>12236.65</v>
      </c>
    </row>
    <row r="191" spans="1:15" s="33" customFormat="1" x14ac:dyDescent="0.3">
      <c r="A191" s="115" t="s">
        <v>169</v>
      </c>
      <c r="B191" s="116" t="s">
        <v>213</v>
      </c>
      <c r="C191" s="50" t="s">
        <v>60</v>
      </c>
      <c r="D191" s="51">
        <v>56.49</v>
      </c>
      <c r="E191" s="51">
        <v>0</v>
      </c>
      <c r="F191" s="117">
        <f>Table323[[#This Row],[Single Family]]+Table323[[#This Row],[2-4 Units]]+Table323[[#This Row],[&gt;4 Units]]</f>
        <v>0</v>
      </c>
      <c r="G191" s="117">
        <v>0</v>
      </c>
      <c r="H191" s="117">
        <v>0</v>
      </c>
      <c r="I191" s="117">
        <v>0</v>
      </c>
      <c r="J191" s="119">
        <v>0</v>
      </c>
      <c r="K191" s="117">
        <f>SUM(Table323[[#This Row],[Single Family ]:[&gt;4 Units ]])</f>
        <v>0</v>
      </c>
      <c r="L191" s="118">
        <v>0</v>
      </c>
      <c r="M191" s="118">
        <v>0</v>
      </c>
      <c r="N191" s="118">
        <v>0</v>
      </c>
      <c r="O191" s="54">
        <v>0</v>
      </c>
    </row>
    <row r="192" spans="1:15" s="33" customFormat="1" x14ac:dyDescent="0.3">
      <c r="A192" s="115" t="s">
        <v>169</v>
      </c>
      <c r="B192" s="116" t="s">
        <v>152</v>
      </c>
      <c r="C192" s="50" t="s">
        <v>60</v>
      </c>
      <c r="D192" s="51">
        <v>89118.57</v>
      </c>
      <c r="E192" s="51">
        <v>91288.639999999999</v>
      </c>
      <c r="F192" s="117">
        <f>Table323[[#This Row],[Single Family]]+Table323[[#This Row],[2-4 Units]]+Table323[[#This Row],[&gt;4 Units]]</f>
        <v>18</v>
      </c>
      <c r="G192" s="117">
        <v>11</v>
      </c>
      <c r="H192" s="117">
        <v>6</v>
      </c>
      <c r="I192" s="117">
        <v>1</v>
      </c>
      <c r="J192" s="119">
        <v>89929.9</v>
      </c>
      <c r="K192" s="117">
        <f>SUM(Table323[[#This Row],[Single Family ]:[&gt;4 Units ]])</f>
        <v>2</v>
      </c>
      <c r="L192" s="118">
        <v>0</v>
      </c>
      <c r="M192" s="118">
        <v>2</v>
      </c>
      <c r="N192" s="118">
        <v>0</v>
      </c>
      <c r="O192" s="54">
        <v>1358.74</v>
      </c>
    </row>
    <row r="193" spans="1:15" s="33" customFormat="1" x14ac:dyDescent="0.3">
      <c r="A193" s="115" t="s">
        <v>170</v>
      </c>
      <c r="B193" s="116" t="s">
        <v>152</v>
      </c>
      <c r="C193" s="50" t="s">
        <v>60</v>
      </c>
      <c r="D193" s="51">
        <v>62069.682000000001</v>
      </c>
      <c r="E193" s="51">
        <v>907.42</v>
      </c>
      <c r="F193" s="117">
        <f>Table323[[#This Row],[Single Family]]+Table323[[#This Row],[2-4 Units]]+Table323[[#This Row],[&gt;4 Units]]</f>
        <v>4</v>
      </c>
      <c r="G193" s="117">
        <v>3</v>
      </c>
      <c r="H193" s="117">
        <v>1</v>
      </c>
      <c r="I193" s="117">
        <v>0</v>
      </c>
      <c r="J193" s="119">
        <v>907.42</v>
      </c>
      <c r="K193" s="117">
        <f>SUM(Table323[[#This Row],[Single Family ]:[&gt;4 Units ]])</f>
        <v>0</v>
      </c>
      <c r="L193" s="118">
        <v>0</v>
      </c>
      <c r="M193" s="118">
        <v>0</v>
      </c>
      <c r="N193" s="118">
        <v>0</v>
      </c>
      <c r="O193" s="54">
        <v>0</v>
      </c>
    </row>
    <row r="194" spans="1:15" s="33" customFormat="1" x14ac:dyDescent="0.3">
      <c r="A194" s="115" t="s">
        <v>171</v>
      </c>
      <c r="B194" s="116" t="s">
        <v>152</v>
      </c>
      <c r="C194" s="50" t="s">
        <v>60</v>
      </c>
      <c r="D194" s="51">
        <v>1317.306</v>
      </c>
      <c r="E194" s="51">
        <v>0</v>
      </c>
      <c r="F194" s="117">
        <f>Table323[[#This Row],[Single Family]]+Table323[[#This Row],[2-4 Units]]+Table323[[#This Row],[&gt;4 Units]]</f>
        <v>0</v>
      </c>
      <c r="G194" s="117">
        <v>0</v>
      </c>
      <c r="H194" s="117">
        <v>0</v>
      </c>
      <c r="I194" s="117">
        <v>0</v>
      </c>
      <c r="J194" s="119">
        <v>0</v>
      </c>
      <c r="K194" s="117">
        <f>SUM(Table323[[#This Row],[Single Family ]:[&gt;4 Units ]])</f>
        <v>0</v>
      </c>
      <c r="L194" s="118">
        <v>0</v>
      </c>
      <c r="M194" s="118">
        <v>0</v>
      </c>
      <c r="N194" s="118">
        <v>0</v>
      </c>
      <c r="O194" s="54">
        <v>0</v>
      </c>
    </row>
    <row r="195" spans="1:15" s="33" customFormat="1" x14ac:dyDescent="0.3">
      <c r="A195" s="115" t="s">
        <v>171</v>
      </c>
      <c r="B195" s="116" t="s">
        <v>152</v>
      </c>
      <c r="C195" s="50" t="s">
        <v>76</v>
      </c>
      <c r="D195" s="51">
        <v>20001.689999999999</v>
      </c>
      <c r="E195" s="51">
        <v>14.78</v>
      </c>
      <c r="F195" s="117">
        <f>Table323[[#This Row],[Single Family]]+Table323[[#This Row],[2-4 Units]]+Table323[[#This Row],[&gt;4 Units]]</f>
        <v>0</v>
      </c>
      <c r="G195" s="117">
        <v>0</v>
      </c>
      <c r="H195" s="117">
        <v>0</v>
      </c>
      <c r="I195" s="117">
        <v>0</v>
      </c>
      <c r="J195" s="119">
        <v>0</v>
      </c>
      <c r="K195" s="117">
        <f>SUM(Table323[[#This Row],[Single Family ]:[&gt;4 Units ]])</f>
        <v>1</v>
      </c>
      <c r="L195" s="118">
        <v>1</v>
      </c>
      <c r="M195" s="118">
        <v>0</v>
      </c>
      <c r="N195" s="118">
        <v>0</v>
      </c>
      <c r="O195" s="54">
        <v>14.78</v>
      </c>
    </row>
    <row r="196" spans="1:15" s="33" customFormat="1" x14ac:dyDescent="0.3">
      <c r="A196" s="115" t="s">
        <v>172</v>
      </c>
      <c r="B196" s="116" t="s">
        <v>152</v>
      </c>
      <c r="C196" s="50" t="s">
        <v>60</v>
      </c>
      <c r="D196" s="51">
        <v>37423.061999999998</v>
      </c>
      <c r="E196" s="51">
        <v>69757.34</v>
      </c>
      <c r="F196" s="117">
        <f>Table323[[#This Row],[Single Family]]+Table323[[#This Row],[2-4 Units]]+Table323[[#This Row],[&gt;4 Units]]</f>
        <v>3</v>
      </c>
      <c r="G196" s="117">
        <v>2</v>
      </c>
      <c r="H196" s="117">
        <v>1</v>
      </c>
      <c r="I196" s="117">
        <v>0</v>
      </c>
      <c r="J196" s="119">
        <v>69757.34</v>
      </c>
      <c r="K196" s="117">
        <f>SUM(Table323[[#This Row],[Single Family ]:[&gt;4 Units ]])</f>
        <v>0</v>
      </c>
      <c r="L196" s="118">
        <v>0</v>
      </c>
      <c r="M196" s="118">
        <v>0</v>
      </c>
      <c r="N196" s="118">
        <v>0</v>
      </c>
      <c r="O196" s="54">
        <v>0</v>
      </c>
    </row>
    <row r="197" spans="1:15" s="33" customFormat="1" x14ac:dyDescent="0.3">
      <c r="A197" s="115" t="s">
        <v>173</v>
      </c>
      <c r="B197" s="116" t="s">
        <v>230</v>
      </c>
      <c r="C197" s="50" t="s">
        <v>76</v>
      </c>
      <c r="D197" s="51">
        <v>0</v>
      </c>
      <c r="E197" s="51">
        <v>0</v>
      </c>
      <c r="F197" s="117">
        <f>Table323[[#This Row],[Single Family]]+Table323[[#This Row],[2-4 Units]]+Table323[[#This Row],[&gt;4 Units]]</f>
        <v>0</v>
      </c>
      <c r="G197" s="117">
        <v>0</v>
      </c>
      <c r="H197" s="117">
        <v>0</v>
      </c>
      <c r="I197" s="117">
        <v>0</v>
      </c>
      <c r="J197" s="119">
        <v>0</v>
      </c>
      <c r="K197" s="117">
        <f>SUM(Table323[[#This Row],[Single Family ]:[&gt;4 Units ]])</f>
        <v>0</v>
      </c>
      <c r="L197" s="118">
        <v>0</v>
      </c>
      <c r="M197" s="118">
        <v>0</v>
      </c>
      <c r="N197" s="118">
        <v>0</v>
      </c>
      <c r="O197" s="54">
        <v>0</v>
      </c>
    </row>
    <row r="198" spans="1:15" s="33" customFormat="1" x14ac:dyDescent="0.3">
      <c r="A198" s="115" t="s">
        <v>173</v>
      </c>
      <c r="B198" s="116" t="s">
        <v>152</v>
      </c>
      <c r="C198" s="50" t="s">
        <v>76</v>
      </c>
      <c r="D198" s="51">
        <v>64886.351999999999</v>
      </c>
      <c r="E198" s="51">
        <v>2461.86</v>
      </c>
      <c r="F198" s="117">
        <f>Table323[[#This Row],[Single Family]]+Table323[[#This Row],[2-4 Units]]+Table323[[#This Row],[&gt;4 Units]]</f>
        <v>5</v>
      </c>
      <c r="G198" s="117">
        <v>1</v>
      </c>
      <c r="H198" s="117">
        <v>4</v>
      </c>
      <c r="I198" s="117">
        <v>0</v>
      </c>
      <c r="J198" s="119">
        <v>1203.56</v>
      </c>
      <c r="K198" s="117">
        <f>SUM(Table323[[#This Row],[Single Family ]:[&gt;4 Units ]])</f>
        <v>9</v>
      </c>
      <c r="L198" s="118">
        <v>1</v>
      </c>
      <c r="M198" s="118">
        <v>8</v>
      </c>
      <c r="N198" s="118">
        <v>0</v>
      </c>
      <c r="O198" s="54">
        <v>1258.3</v>
      </c>
    </row>
    <row r="199" spans="1:15" s="33" customFormat="1" x14ac:dyDescent="0.3">
      <c r="A199" s="115" t="s">
        <v>174</v>
      </c>
      <c r="B199" s="116" t="s">
        <v>152</v>
      </c>
      <c r="C199" s="50" t="s">
        <v>76</v>
      </c>
      <c r="D199" s="51">
        <v>64789.41</v>
      </c>
      <c r="E199" s="51">
        <v>6309.84</v>
      </c>
      <c r="F199" s="117">
        <f>Table323[[#This Row],[Single Family]]+Table323[[#This Row],[2-4 Units]]+Table323[[#This Row],[&gt;4 Units]]</f>
        <v>3</v>
      </c>
      <c r="G199" s="117">
        <v>3</v>
      </c>
      <c r="H199" s="117">
        <v>0</v>
      </c>
      <c r="I199" s="117">
        <v>0</v>
      </c>
      <c r="J199" s="119">
        <v>1313.5</v>
      </c>
      <c r="K199" s="117">
        <f>SUM(Table323[[#This Row],[Single Family ]:[&gt;4 Units ]])</f>
        <v>11</v>
      </c>
      <c r="L199" s="118">
        <v>5</v>
      </c>
      <c r="M199" s="118">
        <v>6</v>
      </c>
      <c r="N199" s="118">
        <v>0</v>
      </c>
      <c r="O199" s="54">
        <v>4996.34</v>
      </c>
    </row>
    <row r="200" spans="1:15" s="33" customFormat="1" x14ac:dyDescent="0.3">
      <c r="A200" s="115" t="s">
        <v>175</v>
      </c>
      <c r="B200" s="116" t="s">
        <v>213</v>
      </c>
      <c r="C200" s="50" t="s">
        <v>76</v>
      </c>
      <c r="D200" s="51">
        <v>243.28800000000001</v>
      </c>
      <c r="E200" s="51">
        <v>0</v>
      </c>
      <c r="F200" s="117">
        <f>Table323[[#This Row],[Single Family]]+Table323[[#This Row],[2-4 Units]]+Table323[[#This Row],[&gt;4 Units]]</f>
        <v>0</v>
      </c>
      <c r="G200" s="117">
        <v>0</v>
      </c>
      <c r="H200" s="117">
        <v>0</v>
      </c>
      <c r="I200" s="117">
        <v>0</v>
      </c>
      <c r="J200" s="119">
        <v>0</v>
      </c>
      <c r="K200" s="117">
        <f>SUM(Table323[[#This Row],[Single Family ]:[&gt;4 Units ]])</f>
        <v>0</v>
      </c>
      <c r="L200" s="118">
        <v>0</v>
      </c>
      <c r="M200" s="118">
        <v>0</v>
      </c>
      <c r="N200" s="118">
        <v>0</v>
      </c>
      <c r="O200" s="54">
        <v>0</v>
      </c>
    </row>
    <row r="201" spans="1:15" s="33" customFormat="1" x14ac:dyDescent="0.3">
      <c r="A201" s="115" t="s">
        <v>175</v>
      </c>
      <c r="B201" s="116" t="s">
        <v>152</v>
      </c>
      <c r="C201" s="50" t="s">
        <v>60</v>
      </c>
      <c r="D201" s="51">
        <v>637.00800000000004</v>
      </c>
      <c r="E201" s="51">
        <v>0</v>
      </c>
      <c r="F201" s="117">
        <f>Table323[[#This Row],[Single Family]]+Table323[[#This Row],[2-4 Units]]+Table323[[#This Row],[&gt;4 Units]]</f>
        <v>0</v>
      </c>
      <c r="G201" s="117">
        <v>0</v>
      </c>
      <c r="H201" s="117">
        <v>0</v>
      </c>
      <c r="I201" s="117">
        <v>0</v>
      </c>
      <c r="J201" s="119">
        <v>0</v>
      </c>
      <c r="K201" s="117">
        <f>SUM(Table323[[#This Row],[Single Family ]:[&gt;4 Units ]])</f>
        <v>0</v>
      </c>
      <c r="L201" s="118">
        <v>0</v>
      </c>
      <c r="M201" s="118">
        <v>0</v>
      </c>
      <c r="N201" s="118">
        <v>0</v>
      </c>
      <c r="O201" s="54">
        <v>0</v>
      </c>
    </row>
    <row r="202" spans="1:15" s="33" customFormat="1" x14ac:dyDescent="0.3">
      <c r="A202" s="115" t="s">
        <v>175</v>
      </c>
      <c r="B202" s="116" t="s">
        <v>152</v>
      </c>
      <c r="C202" s="50" t="s">
        <v>76</v>
      </c>
      <c r="D202" s="51">
        <v>74525.076000000001</v>
      </c>
      <c r="E202" s="51">
        <v>5028.03</v>
      </c>
      <c r="F202" s="117">
        <f>Table323[[#This Row],[Single Family]]+Table323[[#This Row],[2-4 Units]]+Table323[[#This Row],[&gt;4 Units]]</f>
        <v>9</v>
      </c>
      <c r="G202" s="117">
        <v>8</v>
      </c>
      <c r="H202" s="117">
        <v>1</v>
      </c>
      <c r="I202" s="117">
        <v>0</v>
      </c>
      <c r="J202" s="119">
        <v>3513.6</v>
      </c>
      <c r="K202" s="117">
        <f>SUM(Table323[[#This Row],[Single Family ]:[&gt;4 Units ]])</f>
        <v>7</v>
      </c>
      <c r="L202" s="118">
        <v>3</v>
      </c>
      <c r="M202" s="118">
        <v>4</v>
      </c>
      <c r="N202" s="118">
        <v>0</v>
      </c>
      <c r="O202" s="54">
        <v>1514.43</v>
      </c>
    </row>
    <row r="203" spans="1:15" s="33" customFormat="1" x14ac:dyDescent="0.3">
      <c r="A203" s="115" t="s">
        <v>176</v>
      </c>
      <c r="B203" s="116" t="s">
        <v>230</v>
      </c>
      <c r="C203" s="50" t="s">
        <v>60</v>
      </c>
      <c r="D203" s="51">
        <v>61.253999999999998</v>
      </c>
      <c r="E203" s="51">
        <v>0</v>
      </c>
      <c r="F203" s="117">
        <f>Table323[[#This Row],[Single Family]]+Table323[[#This Row],[2-4 Units]]+Table323[[#This Row],[&gt;4 Units]]</f>
        <v>0</v>
      </c>
      <c r="G203" s="117">
        <v>0</v>
      </c>
      <c r="H203" s="117">
        <v>0</v>
      </c>
      <c r="I203" s="117">
        <v>0</v>
      </c>
      <c r="J203" s="119">
        <v>0</v>
      </c>
      <c r="K203" s="117">
        <f>SUM(Table323[[#This Row],[Single Family ]:[&gt;4 Units ]])</f>
        <v>0</v>
      </c>
      <c r="L203" s="118">
        <v>0</v>
      </c>
      <c r="M203" s="118">
        <v>0</v>
      </c>
      <c r="N203" s="118">
        <v>0</v>
      </c>
      <c r="O203" s="54">
        <v>0</v>
      </c>
    </row>
    <row r="204" spans="1:15" s="33" customFormat="1" x14ac:dyDescent="0.3">
      <c r="A204" s="115" t="s">
        <v>176</v>
      </c>
      <c r="B204" s="116" t="s">
        <v>152</v>
      </c>
      <c r="C204" s="50" t="s">
        <v>60</v>
      </c>
      <c r="D204" s="51">
        <v>104429.38800000001</v>
      </c>
      <c r="E204" s="51">
        <v>41566.42</v>
      </c>
      <c r="F204" s="117">
        <f>Table323[[#This Row],[Single Family]]+Table323[[#This Row],[2-4 Units]]+Table323[[#This Row],[&gt;4 Units]]</f>
        <v>19</v>
      </c>
      <c r="G204" s="117">
        <v>18</v>
      </c>
      <c r="H204" s="117">
        <v>1</v>
      </c>
      <c r="I204" s="117">
        <v>0</v>
      </c>
      <c r="J204" s="119">
        <v>13934.66</v>
      </c>
      <c r="K204" s="117">
        <f>SUM(Table323[[#This Row],[Single Family ]:[&gt;4 Units ]])</f>
        <v>10</v>
      </c>
      <c r="L204" s="118">
        <v>8</v>
      </c>
      <c r="M204" s="118">
        <v>2</v>
      </c>
      <c r="N204" s="118">
        <v>0</v>
      </c>
      <c r="O204" s="54">
        <v>27631.759999999998</v>
      </c>
    </row>
    <row r="205" spans="1:15" s="33" customFormat="1" x14ac:dyDescent="0.3">
      <c r="A205" s="115" t="s">
        <v>176</v>
      </c>
      <c r="B205" s="116" t="s">
        <v>197</v>
      </c>
      <c r="C205" s="50" t="s">
        <v>60</v>
      </c>
      <c r="D205" s="51">
        <v>612.69600000000003</v>
      </c>
      <c r="E205" s="51">
        <v>0</v>
      </c>
      <c r="F205" s="117">
        <f>Table323[[#This Row],[Single Family]]+Table323[[#This Row],[2-4 Units]]+Table323[[#This Row],[&gt;4 Units]]</f>
        <v>0</v>
      </c>
      <c r="G205" s="117">
        <v>0</v>
      </c>
      <c r="H205" s="117">
        <v>0</v>
      </c>
      <c r="I205" s="117">
        <v>0</v>
      </c>
      <c r="J205" s="119">
        <v>0</v>
      </c>
      <c r="K205" s="117">
        <f>SUM(Table323[[#This Row],[Single Family ]:[&gt;4 Units ]])</f>
        <v>0</v>
      </c>
      <c r="L205" s="118">
        <v>0</v>
      </c>
      <c r="M205" s="118">
        <v>0</v>
      </c>
      <c r="N205" s="118">
        <v>0</v>
      </c>
      <c r="O205" s="54">
        <v>0</v>
      </c>
    </row>
    <row r="206" spans="1:15" s="33" customFormat="1" x14ac:dyDescent="0.3">
      <c r="A206" s="115" t="s">
        <v>177</v>
      </c>
      <c r="B206" s="116" t="s">
        <v>230</v>
      </c>
      <c r="C206" s="50" t="s">
        <v>76</v>
      </c>
      <c r="D206" s="51">
        <v>0</v>
      </c>
      <c r="E206" s="51">
        <v>0</v>
      </c>
      <c r="F206" s="117">
        <f>Table323[[#This Row],[Single Family]]+Table323[[#This Row],[2-4 Units]]+Table323[[#This Row],[&gt;4 Units]]</f>
        <v>0</v>
      </c>
      <c r="G206" s="117">
        <v>0</v>
      </c>
      <c r="H206" s="117">
        <v>0</v>
      </c>
      <c r="I206" s="117">
        <v>0</v>
      </c>
      <c r="J206" s="119">
        <v>0</v>
      </c>
      <c r="K206" s="117">
        <f>SUM(Table323[[#This Row],[Single Family ]:[&gt;4 Units ]])</f>
        <v>0</v>
      </c>
      <c r="L206" s="118">
        <v>0</v>
      </c>
      <c r="M206" s="118">
        <v>0</v>
      </c>
      <c r="N206" s="118">
        <v>0</v>
      </c>
      <c r="O206" s="54">
        <v>0</v>
      </c>
    </row>
    <row r="207" spans="1:15" s="33" customFormat="1" x14ac:dyDescent="0.3">
      <c r="A207" s="115" t="s">
        <v>177</v>
      </c>
      <c r="B207" s="116" t="s">
        <v>152</v>
      </c>
      <c r="C207" s="50" t="s">
        <v>76</v>
      </c>
      <c r="D207" s="51">
        <v>50920.212</v>
      </c>
      <c r="E207" s="51">
        <v>20106</v>
      </c>
      <c r="F207" s="117">
        <f>Table323[[#This Row],[Single Family]]+Table323[[#This Row],[2-4 Units]]+Table323[[#This Row],[&gt;4 Units]]</f>
        <v>4</v>
      </c>
      <c r="G207" s="117">
        <v>4</v>
      </c>
      <c r="H207" s="117">
        <v>0</v>
      </c>
      <c r="I207" s="117">
        <v>0</v>
      </c>
      <c r="J207" s="119">
        <v>928.63</v>
      </c>
      <c r="K207" s="117">
        <f>SUM(Table323[[#This Row],[Single Family ]:[&gt;4 Units ]])</f>
        <v>5</v>
      </c>
      <c r="L207" s="118">
        <v>4</v>
      </c>
      <c r="M207" s="118">
        <v>0</v>
      </c>
      <c r="N207" s="118">
        <v>1</v>
      </c>
      <c r="O207" s="54">
        <v>19177.37</v>
      </c>
    </row>
    <row r="208" spans="1:15" s="33" customFormat="1" x14ac:dyDescent="0.3">
      <c r="A208" s="115" t="s">
        <v>178</v>
      </c>
      <c r="B208" s="116" t="s">
        <v>230</v>
      </c>
      <c r="C208" s="50" t="s">
        <v>60</v>
      </c>
      <c r="D208" s="51">
        <v>676.81799999999998</v>
      </c>
      <c r="E208" s="51">
        <v>649.72</v>
      </c>
      <c r="F208" s="117">
        <f>Table323[[#This Row],[Single Family]]+Table323[[#This Row],[2-4 Units]]+Table323[[#This Row],[&gt;4 Units]]</f>
        <v>1</v>
      </c>
      <c r="G208" s="117">
        <v>1</v>
      </c>
      <c r="H208" s="117">
        <v>0</v>
      </c>
      <c r="I208" s="117">
        <v>0</v>
      </c>
      <c r="J208" s="119">
        <v>649.72</v>
      </c>
      <c r="K208" s="117">
        <f>SUM(Table323[[#This Row],[Single Family ]:[&gt;4 Units ]])</f>
        <v>0</v>
      </c>
      <c r="L208" s="118">
        <v>0</v>
      </c>
      <c r="M208" s="118">
        <v>0</v>
      </c>
      <c r="N208" s="118">
        <v>0</v>
      </c>
      <c r="O208" s="54">
        <v>0</v>
      </c>
    </row>
    <row r="209" spans="1:15" s="33" customFormat="1" x14ac:dyDescent="0.3">
      <c r="A209" s="115" t="s">
        <v>178</v>
      </c>
      <c r="B209" s="116" t="s">
        <v>152</v>
      </c>
      <c r="C209" s="50" t="s">
        <v>60</v>
      </c>
      <c r="D209" s="51">
        <v>45875.586000000003</v>
      </c>
      <c r="E209" s="51">
        <v>14197.19</v>
      </c>
      <c r="F209" s="117">
        <f>Table323[[#This Row],[Single Family]]+Table323[[#This Row],[2-4 Units]]+Table323[[#This Row],[&gt;4 Units]]</f>
        <v>9</v>
      </c>
      <c r="G209" s="117">
        <v>7</v>
      </c>
      <c r="H209" s="117">
        <v>2</v>
      </c>
      <c r="I209" s="117">
        <v>0</v>
      </c>
      <c r="J209" s="119">
        <v>2971.66</v>
      </c>
      <c r="K209" s="117">
        <f>SUM(Table323[[#This Row],[Single Family ]:[&gt;4 Units ]])</f>
        <v>12</v>
      </c>
      <c r="L209" s="118">
        <v>7</v>
      </c>
      <c r="M209" s="118">
        <v>5</v>
      </c>
      <c r="N209" s="118">
        <v>0</v>
      </c>
      <c r="O209" s="54">
        <v>11225.53</v>
      </c>
    </row>
    <row r="210" spans="1:15" s="33" customFormat="1" x14ac:dyDescent="0.3">
      <c r="A210" s="115" t="s">
        <v>178</v>
      </c>
      <c r="B210" s="116" t="s">
        <v>197</v>
      </c>
      <c r="C210" s="50" t="s">
        <v>60</v>
      </c>
      <c r="D210" s="51">
        <v>37.475999999999999</v>
      </c>
      <c r="E210" s="51">
        <v>0</v>
      </c>
      <c r="F210" s="117">
        <f>Table323[[#This Row],[Single Family]]+Table323[[#This Row],[2-4 Units]]+Table323[[#This Row],[&gt;4 Units]]</f>
        <v>0</v>
      </c>
      <c r="G210" s="117">
        <v>0</v>
      </c>
      <c r="H210" s="117">
        <v>0</v>
      </c>
      <c r="I210" s="117">
        <v>0</v>
      </c>
      <c r="J210" s="119">
        <v>0</v>
      </c>
      <c r="K210" s="117">
        <f>SUM(Table323[[#This Row],[Single Family ]:[&gt;4 Units ]])</f>
        <v>0</v>
      </c>
      <c r="L210" s="118">
        <v>0</v>
      </c>
      <c r="M210" s="118">
        <v>0</v>
      </c>
      <c r="N210" s="118">
        <v>0</v>
      </c>
      <c r="O210" s="54">
        <v>0</v>
      </c>
    </row>
    <row r="211" spans="1:15" s="33" customFormat="1" x14ac:dyDescent="0.3">
      <c r="A211" s="115" t="s">
        <v>179</v>
      </c>
      <c r="B211" s="116" t="s">
        <v>230</v>
      </c>
      <c r="C211" s="50" t="s">
        <v>60</v>
      </c>
      <c r="D211" s="51">
        <v>798.16800000000001</v>
      </c>
      <c r="E211" s="51">
        <v>2951.08</v>
      </c>
      <c r="F211" s="117">
        <f>Table323[[#This Row],[Single Family]]+Table323[[#This Row],[2-4 Units]]+Table323[[#This Row],[&gt;4 Units]]</f>
        <v>1</v>
      </c>
      <c r="G211" s="117">
        <v>1</v>
      </c>
      <c r="H211" s="117">
        <v>0</v>
      </c>
      <c r="I211" s="117">
        <v>0</v>
      </c>
      <c r="J211" s="119">
        <v>2892.71</v>
      </c>
      <c r="K211" s="117">
        <f>SUM(Table323[[#This Row],[Single Family ]:[&gt;4 Units ]])</f>
        <v>1</v>
      </c>
      <c r="L211" s="118">
        <v>1</v>
      </c>
      <c r="M211" s="118">
        <v>0</v>
      </c>
      <c r="N211" s="118">
        <v>0</v>
      </c>
      <c r="O211" s="54">
        <v>58.37</v>
      </c>
    </row>
    <row r="212" spans="1:15" s="33" customFormat="1" x14ac:dyDescent="0.3">
      <c r="A212" s="115" t="s">
        <v>179</v>
      </c>
      <c r="B212" s="116" t="s">
        <v>152</v>
      </c>
      <c r="C212" s="50" t="s">
        <v>60</v>
      </c>
      <c r="D212" s="51">
        <v>96360.797999999995</v>
      </c>
      <c r="E212" s="51">
        <v>100371.38</v>
      </c>
      <c r="F212" s="117">
        <f>Table323[[#This Row],[Single Family]]+Table323[[#This Row],[2-4 Units]]+Table323[[#This Row],[&gt;4 Units]]</f>
        <v>16</v>
      </c>
      <c r="G212" s="117">
        <v>16</v>
      </c>
      <c r="H212" s="117">
        <v>0</v>
      </c>
      <c r="I212" s="117">
        <v>0</v>
      </c>
      <c r="J212" s="119">
        <v>36097.550000000003</v>
      </c>
      <c r="K212" s="117">
        <f>SUM(Table323[[#This Row],[Single Family ]:[&gt;4 Units ]])</f>
        <v>20</v>
      </c>
      <c r="L212" s="118">
        <v>11</v>
      </c>
      <c r="M212" s="118">
        <v>9</v>
      </c>
      <c r="N212" s="118">
        <v>0</v>
      </c>
      <c r="O212" s="54">
        <v>64273.83</v>
      </c>
    </row>
    <row r="213" spans="1:15" s="33" customFormat="1" x14ac:dyDescent="0.3">
      <c r="A213" s="115" t="s">
        <v>180</v>
      </c>
      <c r="B213" s="116" t="s">
        <v>230</v>
      </c>
      <c r="C213" s="50" t="s">
        <v>60</v>
      </c>
      <c r="D213" s="51">
        <v>893.77200000000005</v>
      </c>
      <c r="E213" s="51">
        <v>295.33</v>
      </c>
      <c r="F213" s="117">
        <f>Table323[[#This Row],[Single Family]]+Table323[[#This Row],[2-4 Units]]+Table323[[#This Row],[&gt;4 Units]]</f>
        <v>1</v>
      </c>
      <c r="G213" s="117">
        <v>1</v>
      </c>
      <c r="H213" s="117">
        <v>0</v>
      </c>
      <c r="I213" s="117">
        <v>0</v>
      </c>
      <c r="J213" s="119">
        <v>295.33</v>
      </c>
      <c r="K213" s="117">
        <f>SUM(Table323[[#This Row],[Single Family ]:[&gt;4 Units ]])</f>
        <v>0</v>
      </c>
      <c r="L213" s="118">
        <v>0</v>
      </c>
      <c r="M213" s="118">
        <v>0</v>
      </c>
      <c r="N213" s="118">
        <v>0</v>
      </c>
      <c r="O213" s="54">
        <v>0</v>
      </c>
    </row>
    <row r="214" spans="1:15" s="33" customFormat="1" x14ac:dyDescent="0.3">
      <c r="A214" s="115" t="s">
        <v>180</v>
      </c>
      <c r="B214" s="116" t="s">
        <v>152</v>
      </c>
      <c r="C214" s="50" t="s">
        <v>60</v>
      </c>
      <c r="D214" s="51">
        <v>88143.288</v>
      </c>
      <c r="E214" s="51">
        <v>20496.080000000002</v>
      </c>
      <c r="F214" s="117">
        <f>Table323[[#This Row],[Single Family]]+Table323[[#This Row],[2-4 Units]]+Table323[[#This Row],[&gt;4 Units]]</f>
        <v>25</v>
      </c>
      <c r="G214" s="117">
        <v>24</v>
      </c>
      <c r="H214" s="117">
        <v>1</v>
      </c>
      <c r="I214" s="117">
        <v>0</v>
      </c>
      <c r="J214" s="119">
        <v>14646.19</v>
      </c>
      <c r="K214" s="117">
        <f>SUM(Table323[[#This Row],[Single Family ]:[&gt;4 Units ]])</f>
        <v>12</v>
      </c>
      <c r="L214" s="118">
        <v>9</v>
      </c>
      <c r="M214" s="118">
        <v>3</v>
      </c>
      <c r="N214" s="118">
        <v>0</v>
      </c>
      <c r="O214" s="54">
        <v>5849.89</v>
      </c>
    </row>
    <row r="215" spans="1:15" s="33" customFormat="1" x14ac:dyDescent="0.3">
      <c r="A215" s="115" t="s">
        <v>181</v>
      </c>
      <c r="B215" s="116" t="s">
        <v>182</v>
      </c>
      <c r="C215" s="50" t="s">
        <v>60</v>
      </c>
      <c r="D215" s="51">
        <v>101070.42600000001</v>
      </c>
      <c r="E215" s="51">
        <v>88813.36</v>
      </c>
      <c r="F215" s="117">
        <f>Table323[[#This Row],[Single Family]]+Table323[[#This Row],[2-4 Units]]+Table323[[#This Row],[&gt;4 Units]]</f>
        <v>27</v>
      </c>
      <c r="G215" s="117">
        <v>22</v>
      </c>
      <c r="H215" s="117">
        <v>2</v>
      </c>
      <c r="I215" s="117">
        <v>3</v>
      </c>
      <c r="J215" s="119">
        <v>24005.43</v>
      </c>
      <c r="K215" s="117">
        <f>SUM(Table323[[#This Row],[Single Family ]:[&gt;4 Units ]])</f>
        <v>2</v>
      </c>
      <c r="L215" s="118">
        <v>1</v>
      </c>
      <c r="M215" s="118">
        <v>0</v>
      </c>
      <c r="N215" s="118">
        <v>1</v>
      </c>
      <c r="O215" s="54">
        <v>64807.93</v>
      </c>
    </row>
    <row r="216" spans="1:15" s="33" customFormat="1" x14ac:dyDescent="0.3">
      <c r="A216" s="115" t="s">
        <v>183</v>
      </c>
      <c r="B216" s="116" t="s">
        <v>182</v>
      </c>
      <c r="C216" s="50" t="s">
        <v>60</v>
      </c>
      <c r="D216" s="51">
        <v>67629.138000000006</v>
      </c>
      <c r="E216" s="51">
        <v>20432.34</v>
      </c>
      <c r="F216" s="117">
        <f>Table323[[#This Row],[Single Family]]+Table323[[#This Row],[2-4 Units]]+Table323[[#This Row],[&gt;4 Units]]</f>
        <v>11</v>
      </c>
      <c r="G216" s="117">
        <v>10</v>
      </c>
      <c r="H216" s="117">
        <v>1</v>
      </c>
      <c r="I216" s="117">
        <v>0</v>
      </c>
      <c r="J216" s="119">
        <v>12935.42</v>
      </c>
      <c r="K216" s="117">
        <f>SUM(Table323[[#This Row],[Single Family ]:[&gt;4 Units ]])</f>
        <v>3</v>
      </c>
      <c r="L216" s="118">
        <v>2</v>
      </c>
      <c r="M216" s="118">
        <v>1</v>
      </c>
      <c r="N216" s="118">
        <v>0</v>
      </c>
      <c r="O216" s="54">
        <v>7496.92</v>
      </c>
    </row>
    <row r="217" spans="1:15" s="33" customFormat="1" x14ac:dyDescent="0.3">
      <c r="A217" s="115" t="s">
        <v>184</v>
      </c>
      <c r="B217" s="116" t="s">
        <v>182</v>
      </c>
      <c r="C217" s="50" t="s">
        <v>60</v>
      </c>
      <c r="D217" s="51">
        <v>78884.585999999996</v>
      </c>
      <c r="E217" s="51">
        <v>63198.05</v>
      </c>
      <c r="F217" s="117">
        <f>Table323[[#This Row],[Single Family]]+Table323[[#This Row],[2-4 Units]]+Table323[[#This Row],[&gt;4 Units]]</f>
        <v>26</v>
      </c>
      <c r="G217" s="117">
        <v>26</v>
      </c>
      <c r="H217" s="117">
        <v>0</v>
      </c>
      <c r="I217" s="117">
        <v>0</v>
      </c>
      <c r="J217" s="119">
        <v>28210.21</v>
      </c>
      <c r="K217" s="117">
        <f>SUM(Table323[[#This Row],[Single Family ]:[&gt;4 Units ]])</f>
        <v>10</v>
      </c>
      <c r="L217" s="118">
        <v>10</v>
      </c>
      <c r="M217" s="118">
        <v>0</v>
      </c>
      <c r="N217" s="118">
        <v>0</v>
      </c>
      <c r="O217" s="54">
        <v>34987.839999999997</v>
      </c>
    </row>
    <row r="218" spans="1:15" s="33" customFormat="1" x14ac:dyDescent="0.3">
      <c r="A218" s="115" t="s">
        <v>259</v>
      </c>
      <c r="B218" s="116" t="s">
        <v>182</v>
      </c>
      <c r="C218" s="50" t="s">
        <v>60</v>
      </c>
      <c r="D218" s="51">
        <v>78657.707999999999</v>
      </c>
      <c r="E218" s="51">
        <v>22192.93</v>
      </c>
      <c r="F218" s="117">
        <f>Table323[[#This Row],[Single Family]]+Table323[[#This Row],[2-4 Units]]+Table323[[#This Row],[&gt;4 Units]]</f>
        <v>19</v>
      </c>
      <c r="G218" s="117">
        <v>19</v>
      </c>
      <c r="H218" s="117">
        <v>0</v>
      </c>
      <c r="I218" s="117">
        <v>0</v>
      </c>
      <c r="J218" s="119">
        <v>15920.26</v>
      </c>
      <c r="K218" s="117">
        <f>SUM(Table323[[#This Row],[Single Family ]:[&gt;4 Units ]])</f>
        <v>4</v>
      </c>
      <c r="L218" s="118">
        <v>2</v>
      </c>
      <c r="M218" s="118">
        <v>1</v>
      </c>
      <c r="N218" s="118">
        <v>1</v>
      </c>
      <c r="O218" s="54">
        <v>6272.67</v>
      </c>
    </row>
    <row r="219" spans="1:15" s="33" customFormat="1" x14ac:dyDescent="0.3">
      <c r="A219" s="115" t="s">
        <v>185</v>
      </c>
      <c r="B219" s="116" t="s">
        <v>182</v>
      </c>
      <c r="C219" s="50" t="s">
        <v>60</v>
      </c>
      <c r="D219" s="51">
        <v>86893.494000000006</v>
      </c>
      <c r="E219" s="51">
        <v>29635.759999999998</v>
      </c>
      <c r="F219" s="117">
        <f>Table323[[#This Row],[Single Family]]+Table323[[#This Row],[2-4 Units]]+Table323[[#This Row],[&gt;4 Units]]</f>
        <v>22</v>
      </c>
      <c r="G219" s="117">
        <v>22</v>
      </c>
      <c r="H219" s="117">
        <v>0</v>
      </c>
      <c r="I219" s="117">
        <v>0</v>
      </c>
      <c r="J219" s="119">
        <v>24086.06</v>
      </c>
      <c r="K219" s="117">
        <f>SUM(Table323[[#This Row],[Single Family ]:[&gt;4 Units ]])</f>
        <v>4</v>
      </c>
      <c r="L219" s="118">
        <v>4</v>
      </c>
      <c r="M219" s="118">
        <v>0</v>
      </c>
      <c r="N219" s="118">
        <v>0</v>
      </c>
      <c r="O219" s="54">
        <v>5549.7</v>
      </c>
    </row>
    <row r="220" spans="1:15" s="33" customFormat="1" x14ac:dyDescent="0.3">
      <c r="A220" s="115" t="s">
        <v>186</v>
      </c>
      <c r="B220" s="116" t="s">
        <v>182</v>
      </c>
      <c r="C220" s="50" t="s">
        <v>60</v>
      </c>
      <c r="D220" s="51">
        <v>138470.82</v>
      </c>
      <c r="E220" s="51">
        <v>120053.37</v>
      </c>
      <c r="F220" s="117">
        <f>Table323[[#This Row],[Single Family]]+Table323[[#This Row],[2-4 Units]]+Table323[[#This Row],[&gt;4 Units]]</f>
        <v>46</v>
      </c>
      <c r="G220" s="117">
        <v>46</v>
      </c>
      <c r="H220" s="117">
        <v>0</v>
      </c>
      <c r="I220" s="117">
        <v>0</v>
      </c>
      <c r="J220" s="119">
        <v>55266.32</v>
      </c>
      <c r="K220" s="117">
        <f>SUM(Table323[[#This Row],[Single Family ]:[&gt;4 Units ]])</f>
        <v>5</v>
      </c>
      <c r="L220" s="118">
        <v>5</v>
      </c>
      <c r="M220" s="118">
        <v>0</v>
      </c>
      <c r="N220" s="118">
        <v>0</v>
      </c>
      <c r="O220" s="54">
        <v>64787.05</v>
      </c>
    </row>
    <row r="221" spans="1:15" s="33" customFormat="1" x14ac:dyDescent="0.3">
      <c r="A221" s="115" t="s">
        <v>187</v>
      </c>
      <c r="B221" s="116" t="s">
        <v>59</v>
      </c>
      <c r="C221" s="50" t="s">
        <v>60</v>
      </c>
      <c r="D221" s="51">
        <v>479.57400000000001</v>
      </c>
      <c r="E221" s="51">
        <v>0</v>
      </c>
      <c r="F221" s="117">
        <f>Table323[[#This Row],[Single Family]]+Table323[[#This Row],[2-4 Units]]+Table323[[#This Row],[&gt;4 Units]]</f>
        <v>0</v>
      </c>
      <c r="G221" s="117">
        <v>0</v>
      </c>
      <c r="H221" s="117">
        <v>0</v>
      </c>
      <c r="I221" s="117">
        <v>0</v>
      </c>
      <c r="J221" s="119">
        <v>0</v>
      </c>
      <c r="K221" s="117">
        <f>SUM(Table323[[#This Row],[Single Family ]:[&gt;4 Units ]])</f>
        <v>0</v>
      </c>
      <c r="L221" s="118">
        <v>0</v>
      </c>
      <c r="M221" s="118">
        <v>0</v>
      </c>
      <c r="N221" s="118">
        <v>0</v>
      </c>
      <c r="O221" s="54">
        <v>0</v>
      </c>
    </row>
    <row r="222" spans="1:15" s="33" customFormat="1" x14ac:dyDescent="0.3">
      <c r="A222" s="115" t="s">
        <v>187</v>
      </c>
      <c r="B222" s="116" t="s">
        <v>182</v>
      </c>
      <c r="C222" s="50" t="s">
        <v>60</v>
      </c>
      <c r="D222" s="51">
        <v>123831.504</v>
      </c>
      <c r="E222" s="51">
        <v>34997.43</v>
      </c>
      <c r="F222" s="117">
        <f>Table323[[#This Row],[Single Family]]+Table323[[#This Row],[2-4 Units]]+Table323[[#This Row],[&gt;4 Units]]</f>
        <v>21</v>
      </c>
      <c r="G222" s="117">
        <v>20</v>
      </c>
      <c r="H222" s="117">
        <v>0</v>
      </c>
      <c r="I222" s="117">
        <v>1</v>
      </c>
      <c r="J222" s="119">
        <v>23552.13</v>
      </c>
      <c r="K222" s="117">
        <f>SUM(Table323[[#This Row],[Single Family ]:[&gt;4 Units ]])</f>
        <v>4</v>
      </c>
      <c r="L222" s="118">
        <v>4</v>
      </c>
      <c r="M222" s="118">
        <v>0</v>
      </c>
      <c r="N222" s="118">
        <v>0</v>
      </c>
      <c r="O222" s="54">
        <v>11445.3</v>
      </c>
    </row>
    <row r="223" spans="1:15" s="33" customFormat="1" x14ac:dyDescent="0.3">
      <c r="A223" s="115" t="s">
        <v>187</v>
      </c>
      <c r="B223" s="116" t="s">
        <v>205</v>
      </c>
      <c r="C223" s="50" t="s">
        <v>60</v>
      </c>
      <c r="D223" s="51">
        <v>816.72</v>
      </c>
      <c r="E223" s="51">
        <v>55319.73</v>
      </c>
      <c r="F223" s="117">
        <f>Table323[[#This Row],[Single Family]]+Table323[[#This Row],[2-4 Units]]+Table323[[#This Row],[&gt;4 Units]]</f>
        <v>0</v>
      </c>
      <c r="G223" s="117">
        <v>0</v>
      </c>
      <c r="H223" s="117">
        <v>0</v>
      </c>
      <c r="I223" s="117">
        <v>0</v>
      </c>
      <c r="J223" s="119">
        <v>0</v>
      </c>
      <c r="K223" s="117">
        <f>SUM(Table323[[#This Row],[Single Family ]:[&gt;4 Units ]])</f>
        <v>1</v>
      </c>
      <c r="L223" s="118">
        <v>1</v>
      </c>
      <c r="M223" s="118">
        <v>0</v>
      </c>
      <c r="N223" s="118">
        <v>0</v>
      </c>
      <c r="O223" s="54">
        <v>55319.73</v>
      </c>
    </row>
    <row r="224" spans="1:15" s="33" customFormat="1" x14ac:dyDescent="0.3">
      <c r="A224" s="115" t="s">
        <v>188</v>
      </c>
      <c r="B224" s="116" t="s">
        <v>182</v>
      </c>
      <c r="C224" s="50" t="s">
        <v>60</v>
      </c>
      <c r="D224" s="51">
        <v>82579.92</v>
      </c>
      <c r="E224" s="51">
        <v>53829.19</v>
      </c>
      <c r="F224" s="117">
        <f>Table323[[#This Row],[Single Family]]+Table323[[#This Row],[2-4 Units]]+Table323[[#This Row],[&gt;4 Units]]</f>
        <v>21</v>
      </c>
      <c r="G224" s="117">
        <v>21</v>
      </c>
      <c r="H224" s="117">
        <v>0</v>
      </c>
      <c r="I224" s="117">
        <v>0</v>
      </c>
      <c r="J224" s="119">
        <v>33171.120000000003</v>
      </c>
      <c r="K224" s="117">
        <f>SUM(Table323[[#This Row],[Single Family ]:[&gt;4 Units ]])</f>
        <v>3</v>
      </c>
      <c r="L224" s="118">
        <v>3</v>
      </c>
      <c r="M224" s="118">
        <v>0</v>
      </c>
      <c r="N224" s="118">
        <v>0</v>
      </c>
      <c r="O224" s="54">
        <v>20658.07</v>
      </c>
    </row>
    <row r="225" spans="1:15" s="33" customFormat="1" x14ac:dyDescent="0.3">
      <c r="A225" s="115" t="s">
        <v>189</v>
      </c>
      <c r="B225" s="116" t="s">
        <v>182</v>
      </c>
      <c r="C225" s="50" t="s">
        <v>60</v>
      </c>
      <c r="D225" s="51">
        <v>90620.034</v>
      </c>
      <c r="E225" s="51">
        <v>61899.4</v>
      </c>
      <c r="F225" s="117">
        <f>Table323[[#This Row],[Single Family]]+Table323[[#This Row],[2-4 Units]]+Table323[[#This Row],[&gt;4 Units]]</f>
        <v>34</v>
      </c>
      <c r="G225" s="117">
        <v>34</v>
      </c>
      <c r="H225" s="117">
        <v>0</v>
      </c>
      <c r="I225" s="117">
        <v>0</v>
      </c>
      <c r="J225" s="119">
        <v>30998.31</v>
      </c>
      <c r="K225" s="117">
        <f>SUM(Table323[[#This Row],[Single Family ]:[&gt;4 Units ]])</f>
        <v>4</v>
      </c>
      <c r="L225" s="118">
        <v>4</v>
      </c>
      <c r="M225" s="118">
        <v>0</v>
      </c>
      <c r="N225" s="118">
        <v>0</v>
      </c>
      <c r="O225" s="54">
        <v>30901.09</v>
      </c>
    </row>
    <row r="226" spans="1:15" s="33" customFormat="1" x14ac:dyDescent="0.3">
      <c r="A226" s="115" t="s">
        <v>190</v>
      </c>
      <c r="B226" s="116" t="s">
        <v>182</v>
      </c>
      <c r="C226" s="50" t="s">
        <v>60</v>
      </c>
      <c r="D226" s="51">
        <v>88294.415999999997</v>
      </c>
      <c r="E226" s="51">
        <v>16105.09</v>
      </c>
      <c r="F226" s="117">
        <f>Table323[[#This Row],[Single Family]]+Table323[[#This Row],[2-4 Units]]+Table323[[#This Row],[&gt;4 Units]]</f>
        <v>22</v>
      </c>
      <c r="G226" s="117">
        <v>22</v>
      </c>
      <c r="H226" s="117">
        <v>0</v>
      </c>
      <c r="I226" s="117">
        <v>0</v>
      </c>
      <c r="J226" s="119">
        <v>14762.07</v>
      </c>
      <c r="K226" s="117">
        <f>SUM(Table323[[#This Row],[Single Family ]:[&gt;4 Units ]])</f>
        <v>4</v>
      </c>
      <c r="L226" s="118">
        <v>3</v>
      </c>
      <c r="M226" s="118">
        <v>1</v>
      </c>
      <c r="N226" s="118">
        <v>0</v>
      </c>
      <c r="O226" s="54">
        <v>1343.02</v>
      </c>
    </row>
    <row r="227" spans="1:15" s="33" customFormat="1" x14ac:dyDescent="0.3">
      <c r="A227" s="115" t="s">
        <v>191</v>
      </c>
      <c r="B227" s="116" t="s">
        <v>182</v>
      </c>
      <c r="C227" s="50" t="s">
        <v>60</v>
      </c>
      <c r="D227" s="51">
        <v>130402.47</v>
      </c>
      <c r="E227" s="51">
        <v>96302.75</v>
      </c>
      <c r="F227" s="117">
        <f>Table323[[#This Row],[Single Family]]+Table323[[#This Row],[2-4 Units]]+Table323[[#This Row],[&gt;4 Units]]</f>
        <v>38</v>
      </c>
      <c r="G227" s="117">
        <v>38</v>
      </c>
      <c r="H227" s="117">
        <v>0</v>
      </c>
      <c r="I227" s="117">
        <v>0</v>
      </c>
      <c r="J227" s="119">
        <v>35501.5</v>
      </c>
      <c r="K227" s="117">
        <f>SUM(Table323[[#This Row],[Single Family ]:[&gt;4 Units ]])</f>
        <v>6</v>
      </c>
      <c r="L227" s="118">
        <v>6</v>
      </c>
      <c r="M227" s="118">
        <v>0</v>
      </c>
      <c r="N227" s="118">
        <v>0</v>
      </c>
      <c r="O227" s="54">
        <v>60801.25</v>
      </c>
    </row>
    <row r="228" spans="1:15" s="33" customFormat="1" x14ac:dyDescent="0.3">
      <c r="A228" s="115" t="s">
        <v>192</v>
      </c>
      <c r="B228" s="116" t="s">
        <v>182</v>
      </c>
      <c r="C228" s="50" t="s">
        <v>60</v>
      </c>
      <c r="D228" s="51">
        <v>60949.008000000002</v>
      </c>
      <c r="E228" s="51">
        <v>42599.89</v>
      </c>
      <c r="F228" s="117">
        <f>Table323[[#This Row],[Single Family]]+Table323[[#This Row],[2-4 Units]]+Table323[[#This Row],[&gt;4 Units]]</f>
        <v>19</v>
      </c>
      <c r="G228" s="117">
        <v>19</v>
      </c>
      <c r="H228" s="117">
        <v>0</v>
      </c>
      <c r="I228" s="117">
        <v>0</v>
      </c>
      <c r="J228" s="119">
        <v>23751.52</v>
      </c>
      <c r="K228" s="117">
        <f>SUM(Table323[[#This Row],[Single Family ]:[&gt;4 Units ]])</f>
        <v>4</v>
      </c>
      <c r="L228" s="118">
        <v>3</v>
      </c>
      <c r="M228" s="118">
        <v>0</v>
      </c>
      <c r="N228" s="118">
        <v>1</v>
      </c>
      <c r="O228" s="54">
        <v>18848.37</v>
      </c>
    </row>
    <row r="229" spans="1:15" s="33" customFormat="1" x14ac:dyDescent="0.3">
      <c r="A229" s="115" t="s">
        <v>192</v>
      </c>
      <c r="B229" s="116" t="s">
        <v>205</v>
      </c>
      <c r="C229" s="50" t="s">
        <v>60</v>
      </c>
      <c r="D229" s="51">
        <v>0</v>
      </c>
      <c r="E229" s="51">
        <v>0</v>
      </c>
      <c r="F229" s="117">
        <f>Table323[[#This Row],[Single Family]]+Table323[[#This Row],[2-4 Units]]+Table323[[#This Row],[&gt;4 Units]]</f>
        <v>0</v>
      </c>
      <c r="G229" s="117">
        <v>0</v>
      </c>
      <c r="H229" s="117">
        <v>0</v>
      </c>
      <c r="I229" s="117">
        <v>0</v>
      </c>
      <c r="J229" s="119">
        <v>0</v>
      </c>
      <c r="K229" s="117">
        <f>SUM(Table323[[#This Row],[Single Family ]:[&gt;4 Units ]])</f>
        <v>0</v>
      </c>
      <c r="L229" s="118">
        <v>0</v>
      </c>
      <c r="M229" s="118">
        <v>0</v>
      </c>
      <c r="N229" s="118">
        <v>0</v>
      </c>
      <c r="O229" s="54">
        <v>0</v>
      </c>
    </row>
    <row r="230" spans="1:15" s="33" customFormat="1" x14ac:dyDescent="0.3">
      <c r="A230" s="115" t="s">
        <v>192</v>
      </c>
      <c r="B230" s="116" t="s">
        <v>194</v>
      </c>
      <c r="C230" s="50" t="s">
        <v>60</v>
      </c>
      <c r="D230" s="51">
        <v>35.981999999999999</v>
      </c>
      <c r="E230" s="51">
        <v>0</v>
      </c>
      <c r="F230" s="117">
        <f>Table323[[#This Row],[Single Family]]+Table323[[#This Row],[2-4 Units]]+Table323[[#This Row],[&gt;4 Units]]</f>
        <v>0</v>
      </c>
      <c r="G230" s="117">
        <v>0</v>
      </c>
      <c r="H230" s="117">
        <v>0</v>
      </c>
      <c r="I230" s="117">
        <v>0</v>
      </c>
      <c r="J230" s="119">
        <v>0</v>
      </c>
      <c r="K230" s="117">
        <f>SUM(Table323[[#This Row],[Single Family ]:[&gt;4 Units ]])</f>
        <v>0</v>
      </c>
      <c r="L230" s="118">
        <v>0</v>
      </c>
      <c r="M230" s="118">
        <v>0</v>
      </c>
      <c r="N230" s="118">
        <v>0</v>
      </c>
      <c r="O230" s="54">
        <v>0</v>
      </c>
    </row>
    <row r="231" spans="1:15" s="33" customFormat="1" x14ac:dyDescent="0.3">
      <c r="A231" s="115" t="s">
        <v>193</v>
      </c>
      <c r="B231" s="116" t="s">
        <v>230</v>
      </c>
      <c r="C231" s="50" t="s">
        <v>60</v>
      </c>
      <c r="D231" s="51">
        <v>100.536</v>
      </c>
      <c r="E231" s="51">
        <v>0</v>
      </c>
      <c r="F231" s="117">
        <f>Table323[[#This Row],[Single Family]]+Table323[[#This Row],[2-4 Units]]+Table323[[#This Row],[&gt;4 Units]]</f>
        <v>0</v>
      </c>
      <c r="G231" s="117">
        <v>0</v>
      </c>
      <c r="H231" s="117">
        <v>0</v>
      </c>
      <c r="I231" s="117">
        <v>0</v>
      </c>
      <c r="J231" s="119">
        <v>0</v>
      </c>
      <c r="K231" s="117">
        <f>SUM(Table323[[#This Row],[Single Family ]:[&gt;4 Units ]])</f>
        <v>0</v>
      </c>
      <c r="L231" s="118">
        <v>0</v>
      </c>
      <c r="M231" s="118">
        <v>0</v>
      </c>
      <c r="N231" s="118">
        <v>0</v>
      </c>
      <c r="O231" s="54">
        <v>0</v>
      </c>
    </row>
    <row r="232" spans="1:15" s="33" customFormat="1" x14ac:dyDescent="0.3">
      <c r="A232" s="115" t="s">
        <v>193</v>
      </c>
      <c r="B232" s="116" t="s">
        <v>152</v>
      </c>
      <c r="C232" s="50" t="s">
        <v>60</v>
      </c>
      <c r="D232" s="51">
        <v>125.922</v>
      </c>
      <c r="E232" s="51">
        <v>0</v>
      </c>
      <c r="F232" s="117">
        <f>Table323[[#This Row],[Single Family]]+Table323[[#This Row],[2-4 Units]]+Table323[[#This Row],[&gt;4 Units]]</f>
        <v>0</v>
      </c>
      <c r="G232" s="117">
        <v>0</v>
      </c>
      <c r="H232" s="117">
        <v>0</v>
      </c>
      <c r="I232" s="117">
        <v>0</v>
      </c>
      <c r="J232" s="119">
        <v>0</v>
      </c>
      <c r="K232" s="117">
        <f>SUM(Table323[[#This Row],[Single Family ]:[&gt;4 Units ]])</f>
        <v>0</v>
      </c>
      <c r="L232" s="118">
        <v>0</v>
      </c>
      <c r="M232" s="118">
        <v>0</v>
      </c>
      <c r="N232" s="118">
        <v>0</v>
      </c>
      <c r="O232" s="54">
        <v>0</v>
      </c>
    </row>
    <row r="233" spans="1:15" s="33" customFormat="1" x14ac:dyDescent="0.3">
      <c r="A233" s="115" t="s">
        <v>193</v>
      </c>
      <c r="B233" s="116" t="s">
        <v>194</v>
      </c>
      <c r="C233" s="50" t="s">
        <v>60</v>
      </c>
      <c r="D233" s="51">
        <v>157964.106</v>
      </c>
      <c r="E233" s="51">
        <v>518399.56</v>
      </c>
      <c r="F233" s="117">
        <f>Table323[[#This Row],[Single Family]]+Table323[[#This Row],[2-4 Units]]+Table323[[#This Row],[&gt;4 Units]]</f>
        <v>32</v>
      </c>
      <c r="G233" s="117">
        <v>28</v>
      </c>
      <c r="H233" s="117">
        <v>4</v>
      </c>
      <c r="I233" s="117">
        <v>0</v>
      </c>
      <c r="J233" s="119">
        <v>30046.33</v>
      </c>
      <c r="K233" s="117">
        <f>SUM(Table323[[#This Row],[Single Family ]:[&gt;4 Units ]])</f>
        <v>23</v>
      </c>
      <c r="L233" s="118">
        <v>18</v>
      </c>
      <c r="M233" s="118">
        <v>4</v>
      </c>
      <c r="N233" s="118">
        <v>1</v>
      </c>
      <c r="O233" s="54">
        <v>488353.23</v>
      </c>
    </row>
    <row r="234" spans="1:15" s="33" customFormat="1" x14ac:dyDescent="0.3">
      <c r="A234" s="115" t="s">
        <v>195</v>
      </c>
      <c r="B234" s="116" t="s">
        <v>230</v>
      </c>
      <c r="C234" s="50" t="s">
        <v>60</v>
      </c>
      <c r="D234" s="51">
        <v>614.54999999999995</v>
      </c>
      <c r="E234" s="51">
        <v>0</v>
      </c>
      <c r="F234" s="117">
        <f>Table323[[#This Row],[Single Family]]+Table323[[#This Row],[2-4 Units]]+Table323[[#This Row],[&gt;4 Units]]</f>
        <v>0</v>
      </c>
      <c r="G234" s="117">
        <v>0</v>
      </c>
      <c r="H234" s="117">
        <v>0</v>
      </c>
      <c r="I234" s="117">
        <v>0</v>
      </c>
      <c r="J234" s="119">
        <v>0</v>
      </c>
      <c r="K234" s="117">
        <f>SUM(Table323[[#This Row],[Single Family ]:[&gt;4 Units ]])</f>
        <v>0</v>
      </c>
      <c r="L234" s="118">
        <v>0</v>
      </c>
      <c r="M234" s="118">
        <v>0</v>
      </c>
      <c r="N234" s="118">
        <v>0</v>
      </c>
      <c r="O234" s="54">
        <v>0</v>
      </c>
    </row>
    <row r="235" spans="1:15" s="33" customFormat="1" x14ac:dyDescent="0.3">
      <c r="A235" s="115" t="s">
        <v>195</v>
      </c>
      <c r="B235" s="116" t="s">
        <v>197</v>
      </c>
      <c r="C235" s="50" t="s">
        <v>60</v>
      </c>
      <c r="D235" s="51">
        <v>568.56600000000003</v>
      </c>
      <c r="E235" s="51">
        <v>0</v>
      </c>
      <c r="F235" s="117">
        <f>Table323[[#This Row],[Single Family]]+Table323[[#This Row],[2-4 Units]]+Table323[[#This Row],[&gt;4 Units]]</f>
        <v>0</v>
      </c>
      <c r="G235" s="117">
        <v>0</v>
      </c>
      <c r="H235" s="117">
        <v>0</v>
      </c>
      <c r="I235" s="117">
        <v>0</v>
      </c>
      <c r="J235" s="119">
        <v>0</v>
      </c>
      <c r="K235" s="117">
        <f>SUM(Table323[[#This Row],[Single Family ]:[&gt;4 Units ]])</f>
        <v>0</v>
      </c>
      <c r="L235" s="118">
        <v>0</v>
      </c>
      <c r="M235" s="118">
        <v>0</v>
      </c>
      <c r="N235" s="118">
        <v>0</v>
      </c>
      <c r="O235" s="54">
        <v>0</v>
      </c>
    </row>
    <row r="236" spans="1:15" s="33" customFormat="1" x14ac:dyDescent="0.3">
      <c r="A236" s="115" t="s">
        <v>195</v>
      </c>
      <c r="B236" s="116" t="s">
        <v>194</v>
      </c>
      <c r="C236" s="50" t="s">
        <v>60</v>
      </c>
      <c r="D236" s="51">
        <v>138969.516</v>
      </c>
      <c r="E236" s="51">
        <v>97683.13</v>
      </c>
      <c r="F236" s="117">
        <f>Table323[[#This Row],[Single Family]]+Table323[[#This Row],[2-4 Units]]+Table323[[#This Row],[&gt;4 Units]]</f>
        <v>28</v>
      </c>
      <c r="G236" s="117">
        <v>28</v>
      </c>
      <c r="H236" s="117">
        <v>0</v>
      </c>
      <c r="I236" s="117">
        <v>0</v>
      </c>
      <c r="J236" s="119">
        <v>26925.09</v>
      </c>
      <c r="K236" s="117">
        <f>SUM(Table323[[#This Row],[Single Family ]:[&gt;4 Units ]])</f>
        <v>15</v>
      </c>
      <c r="L236" s="118">
        <v>11</v>
      </c>
      <c r="M236" s="118">
        <v>2</v>
      </c>
      <c r="N236" s="118">
        <v>2</v>
      </c>
      <c r="O236" s="54">
        <v>70758.039999999994</v>
      </c>
    </row>
    <row r="237" spans="1:15" s="33" customFormat="1" x14ac:dyDescent="0.3">
      <c r="A237" s="115" t="s">
        <v>196</v>
      </c>
      <c r="B237" s="116" t="s">
        <v>230</v>
      </c>
      <c r="C237" s="50" t="s">
        <v>76</v>
      </c>
      <c r="D237" s="51">
        <v>859.65</v>
      </c>
      <c r="E237" s="51">
        <v>0</v>
      </c>
      <c r="F237" s="117">
        <f>Table323[[#This Row],[Single Family]]+Table323[[#This Row],[2-4 Units]]+Table323[[#This Row],[&gt;4 Units]]</f>
        <v>0</v>
      </c>
      <c r="G237" s="117">
        <v>0</v>
      </c>
      <c r="H237" s="117">
        <v>0</v>
      </c>
      <c r="I237" s="117">
        <v>0</v>
      </c>
      <c r="J237" s="119">
        <v>0</v>
      </c>
      <c r="K237" s="117">
        <f>SUM(Table323[[#This Row],[Single Family ]:[&gt;4 Units ]])</f>
        <v>0</v>
      </c>
      <c r="L237" s="118">
        <v>0</v>
      </c>
      <c r="M237" s="118">
        <v>0</v>
      </c>
      <c r="N237" s="118">
        <v>0</v>
      </c>
      <c r="O237" s="54">
        <v>0</v>
      </c>
    </row>
    <row r="238" spans="1:15" s="33" customFormat="1" x14ac:dyDescent="0.3">
      <c r="A238" s="115" t="s">
        <v>196</v>
      </c>
      <c r="B238" s="116" t="s">
        <v>152</v>
      </c>
      <c r="C238" s="50" t="s">
        <v>76</v>
      </c>
      <c r="D238" s="51">
        <v>0</v>
      </c>
      <c r="E238" s="51">
        <v>0</v>
      </c>
      <c r="F238" s="117">
        <f>Table323[[#This Row],[Single Family]]+Table323[[#This Row],[2-4 Units]]+Table323[[#This Row],[&gt;4 Units]]</f>
        <v>0</v>
      </c>
      <c r="G238" s="117">
        <v>0</v>
      </c>
      <c r="H238" s="117">
        <v>0</v>
      </c>
      <c r="I238" s="117">
        <v>0</v>
      </c>
      <c r="J238" s="119">
        <v>0</v>
      </c>
      <c r="K238" s="117">
        <f>SUM(Table323[[#This Row],[Single Family ]:[&gt;4 Units ]])</f>
        <v>0</v>
      </c>
      <c r="L238" s="118">
        <v>0</v>
      </c>
      <c r="M238" s="118">
        <v>0</v>
      </c>
      <c r="N238" s="118">
        <v>0</v>
      </c>
      <c r="O238" s="54">
        <v>0</v>
      </c>
    </row>
    <row r="239" spans="1:15" s="33" customFormat="1" x14ac:dyDescent="0.3">
      <c r="A239" s="115" t="s">
        <v>196</v>
      </c>
      <c r="B239" s="116" t="s">
        <v>197</v>
      </c>
      <c r="C239" s="50" t="s">
        <v>76</v>
      </c>
      <c r="D239" s="51">
        <v>0</v>
      </c>
      <c r="E239" s="51">
        <v>0</v>
      </c>
      <c r="F239" s="117">
        <f>Table323[[#This Row],[Single Family]]+Table323[[#This Row],[2-4 Units]]+Table323[[#This Row],[&gt;4 Units]]</f>
        <v>0</v>
      </c>
      <c r="G239" s="117">
        <v>0</v>
      </c>
      <c r="H239" s="117">
        <v>0</v>
      </c>
      <c r="I239" s="117">
        <v>0</v>
      </c>
      <c r="J239" s="119">
        <v>0</v>
      </c>
      <c r="K239" s="117">
        <f>SUM(Table323[[#This Row],[Single Family ]:[&gt;4 Units ]])</f>
        <v>0</v>
      </c>
      <c r="L239" s="118">
        <v>0</v>
      </c>
      <c r="M239" s="118">
        <v>0</v>
      </c>
      <c r="N239" s="118">
        <v>0</v>
      </c>
      <c r="O239" s="54">
        <v>0</v>
      </c>
    </row>
    <row r="240" spans="1:15" s="33" customFormat="1" x14ac:dyDescent="0.3">
      <c r="A240" s="115" t="s">
        <v>196</v>
      </c>
      <c r="B240" s="116" t="s">
        <v>194</v>
      </c>
      <c r="C240" s="50" t="s">
        <v>76</v>
      </c>
      <c r="D240" s="51">
        <v>78515.172000000006</v>
      </c>
      <c r="E240" s="51">
        <v>11338.93</v>
      </c>
      <c r="F240" s="117">
        <f>Table323[[#This Row],[Single Family]]+Table323[[#This Row],[2-4 Units]]+Table323[[#This Row],[&gt;4 Units]]</f>
        <v>7</v>
      </c>
      <c r="G240" s="117">
        <v>7</v>
      </c>
      <c r="H240" s="117">
        <v>0</v>
      </c>
      <c r="I240" s="117">
        <v>0</v>
      </c>
      <c r="J240" s="119">
        <v>7401.34</v>
      </c>
      <c r="K240" s="117">
        <f>SUM(Table323[[#This Row],[Single Family ]:[&gt;4 Units ]])</f>
        <v>21</v>
      </c>
      <c r="L240" s="118">
        <v>14</v>
      </c>
      <c r="M240" s="118">
        <v>7</v>
      </c>
      <c r="N240" s="118">
        <v>0</v>
      </c>
      <c r="O240" s="54">
        <v>3937.59</v>
      </c>
    </row>
    <row r="241" spans="1:15" s="33" customFormat="1" x14ac:dyDescent="0.3">
      <c r="A241" s="115" t="s">
        <v>198</v>
      </c>
      <c r="B241" s="116" t="s">
        <v>230</v>
      </c>
      <c r="C241" s="50" t="s">
        <v>60</v>
      </c>
      <c r="D241" s="51">
        <v>129.88800000000001</v>
      </c>
      <c r="E241" s="51">
        <v>0</v>
      </c>
      <c r="F241" s="117">
        <f>Table323[[#This Row],[Single Family]]+Table323[[#This Row],[2-4 Units]]+Table323[[#This Row],[&gt;4 Units]]</f>
        <v>0</v>
      </c>
      <c r="G241" s="117">
        <v>0</v>
      </c>
      <c r="H241" s="117">
        <v>0</v>
      </c>
      <c r="I241" s="117">
        <v>0</v>
      </c>
      <c r="J241" s="119">
        <v>0</v>
      </c>
      <c r="K241" s="117">
        <f>SUM(Table323[[#This Row],[Single Family ]:[&gt;4 Units ]])</f>
        <v>0</v>
      </c>
      <c r="L241" s="118">
        <v>0</v>
      </c>
      <c r="M241" s="118">
        <v>0</v>
      </c>
      <c r="N241" s="118">
        <v>0</v>
      </c>
      <c r="O241" s="54">
        <v>0</v>
      </c>
    </row>
    <row r="242" spans="1:15" s="33" customFormat="1" x14ac:dyDescent="0.3">
      <c r="A242" s="115" t="s">
        <v>198</v>
      </c>
      <c r="B242" s="116" t="s">
        <v>152</v>
      </c>
      <c r="C242" s="50" t="s">
        <v>60</v>
      </c>
      <c r="D242" s="51">
        <v>11.88</v>
      </c>
      <c r="E242" s="51">
        <v>0</v>
      </c>
      <c r="F242" s="117">
        <f>Table323[[#This Row],[Single Family]]+Table323[[#This Row],[2-4 Units]]+Table323[[#This Row],[&gt;4 Units]]</f>
        <v>0</v>
      </c>
      <c r="G242" s="117">
        <v>0</v>
      </c>
      <c r="H242" s="117">
        <v>0</v>
      </c>
      <c r="I242" s="117">
        <v>0</v>
      </c>
      <c r="J242" s="119">
        <v>0</v>
      </c>
      <c r="K242" s="117">
        <f>SUM(Table323[[#This Row],[Single Family ]:[&gt;4 Units ]])</f>
        <v>0</v>
      </c>
      <c r="L242" s="118">
        <v>0</v>
      </c>
      <c r="M242" s="118">
        <v>0</v>
      </c>
      <c r="N242" s="118">
        <v>0</v>
      </c>
      <c r="O242" s="54">
        <v>0</v>
      </c>
    </row>
    <row r="243" spans="1:15" s="33" customFormat="1" x14ac:dyDescent="0.3">
      <c r="A243" s="115" t="s">
        <v>198</v>
      </c>
      <c r="B243" s="116" t="s">
        <v>197</v>
      </c>
      <c r="C243" s="50" t="s">
        <v>60</v>
      </c>
      <c r="D243" s="51">
        <v>168.828</v>
      </c>
      <c r="E243" s="51">
        <v>0</v>
      </c>
      <c r="F243" s="117">
        <f>Table323[[#This Row],[Single Family]]+Table323[[#This Row],[2-4 Units]]+Table323[[#This Row],[&gt;4 Units]]</f>
        <v>0</v>
      </c>
      <c r="G243" s="117">
        <v>0</v>
      </c>
      <c r="H243" s="117">
        <v>0</v>
      </c>
      <c r="I243" s="117">
        <v>0</v>
      </c>
      <c r="J243" s="119">
        <v>0</v>
      </c>
      <c r="K243" s="117">
        <f>SUM(Table323[[#This Row],[Single Family ]:[&gt;4 Units ]])</f>
        <v>0</v>
      </c>
      <c r="L243" s="118">
        <v>0</v>
      </c>
      <c r="M243" s="118">
        <v>0</v>
      </c>
      <c r="N243" s="118">
        <v>0</v>
      </c>
      <c r="O243" s="54">
        <v>0</v>
      </c>
    </row>
    <row r="244" spans="1:15" s="33" customFormat="1" x14ac:dyDescent="0.3">
      <c r="A244" s="115" t="s">
        <v>198</v>
      </c>
      <c r="B244" s="116" t="s">
        <v>194</v>
      </c>
      <c r="C244" s="50" t="s">
        <v>60</v>
      </c>
      <c r="D244" s="51">
        <v>83467.721999999994</v>
      </c>
      <c r="E244" s="51">
        <v>260057.12</v>
      </c>
      <c r="F244" s="117">
        <f>Table323[[#This Row],[Single Family]]+Table323[[#This Row],[2-4 Units]]+Table323[[#This Row],[&gt;4 Units]]</f>
        <v>10</v>
      </c>
      <c r="G244" s="117">
        <v>10</v>
      </c>
      <c r="H244" s="117">
        <v>0</v>
      </c>
      <c r="I244" s="117">
        <v>0</v>
      </c>
      <c r="J244" s="119">
        <v>9731.2900000000009</v>
      </c>
      <c r="K244" s="117">
        <f>SUM(Table323[[#This Row],[Single Family ]:[&gt;4 Units ]])</f>
        <v>8</v>
      </c>
      <c r="L244" s="118">
        <v>5</v>
      </c>
      <c r="M244" s="118">
        <v>2</v>
      </c>
      <c r="N244" s="118">
        <v>1</v>
      </c>
      <c r="O244" s="54">
        <v>250325.83</v>
      </c>
    </row>
    <row r="245" spans="1:15" s="33" customFormat="1" x14ac:dyDescent="0.3">
      <c r="A245" s="115" t="s">
        <v>199</v>
      </c>
      <c r="B245" s="116" t="s">
        <v>197</v>
      </c>
      <c r="C245" s="50" t="s">
        <v>60</v>
      </c>
      <c r="D245" s="51">
        <v>351.90600000000001</v>
      </c>
      <c r="E245" s="51">
        <v>0</v>
      </c>
      <c r="F245" s="117">
        <f>Table323[[#This Row],[Single Family]]+Table323[[#This Row],[2-4 Units]]+Table323[[#This Row],[&gt;4 Units]]</f>
        <v>0</v>
      </c>
      <c r="G245" s="117">
        <v>0</v>
      </c>
      <c r="H245" s="117">
        <v>0</v>
      </c>
      <c r="I245" s="117">
        <v>0</v>
      </c>
      <c r="J245" s="119">
        <v>0</v>
      </c>
      <c r="K245" s="117">
        <f>SUM(Table323[[#This Row],[Single Family ]:[&gt;4 Units ]])</f>
        <v>0</v>
      </c>
      <c r="L245" s="118">
        <v>0</v>
      </c>
      <c r="M245" s="118">
        <v>0</v>
      </c>
      <c r="N245" s="118">
        <v>0</v>
      </c>
      <c r="O245" s="54">
        <v>0</v>
      </c>
    </row>
    <row r="246" spans="1:15" s="33" customFormat="1" x14ac:dyDescent="0.3">
      <c r="A246" s="115" t="s">
        <v>199</v>
      </c>
      <c r="B246" s="116" t="s">
        <v>194</v>
      </c>
      <c r="C246" s="50" t="s">
        <v>60</v>
      </c>
      <c r="D246" s="51">
        <v>123375.636</v>
      </c>
      <c r="E246" s="51">
        <v>89332.42</v>
      </c>
      <c r="F246" s="117">
        <f>Table323[[#This Row],[Single Family]]+Table323[[#This Row],[2-4 Units]]+Table323[[#This Row],[&gt;4 Units]]</f>
        <v>37</v>
      </c>
      <c r="G246" s="117">
        <v>37</v>
      </c>
      <c r="H246" s="117">
        <v>0</v>
      </c>
      <c r="I246" s="117">
        <v>0</v>
      </c>
      <c r="J246" s="119">
        <v>30333.19</v>
      </c>
      <c r="K246" s="117">
        <f>SUM(Table323[[#This Row],[Single Family ]:[&gt;4 Units ]])</f>
        <v>12</v>
      </c>
      <c r="L246" s="118">
        <v>11</v>
      </c>
      <c r="M246" s="118">
        <v>0</v>
      </c>
      <c r="N246" s="118">
        <v>1</v>
      </c>
      <c r="O246" s="54">
        <v>58999.23</v>
      </c>
    </row>
    <row r="247" spans="1:15" s="33" customFormat="1" x14ac:dyDescent="0.3">
      <c r="A247" s="115" t="s">
        <v>200</v>
      </c>
      <c r="B247" s="116" t="s">
        <v>230</v>
      </c>
      <c r="C247" s="50" t="s">
        <v>60</v>
      </c>
      <c r="D247" s="51">
        <v>139.09800000000001</v>
      </c>
      <c r="E247" s="51">
        <v>0</v>
      </c>
      <c r="F247" s="117">
        <f>Table323[[#This Row],[Single Family]]+Table323[[#This Row],[2-4 Units]]+Table323[[#This Row],[&gt;4 Units]]</f>
        <v>0</v>
      </c>
      <c r="G247" s="117">
        <v>0</v>
      </c>
      <c r="H247" s="117">
        <v>0</v>
      </c>
      <c r="I247" s="117">
        <v>0</v>
      </c>
      <c r="J247" s="119">
        <v>0</v>
      </c>
      <c r="K247" s="117">
        <f>SUM(Table323[[#This Row],[Single Family ]:[&gt;4 Units ]])</f>
        <v>0</v>
      </c>
      <c r="L247" s="118">
        <v>0</v>
      </c>
      <c r="M247" s="118">
        <v>0</v>
      </c>
      <c r="N247" s="118">
        <v>0</v>
      </c>
      <c r="O247" s="54">
        <v>0</v>
      </c>
    </row>
    <row r="248" spans="1:15" s="33" customFormat="1" x14ac:dyDescent="0.3">
      <c r="A248" s="115" t="s">
        <v>200</v>
      </c>
      <c r="B248" s="116" t="s">
        <v>197</v>
      </c>
      <c r="C248" s="50" t="s">
        <v>60</v>
      </c>
      <c r="D248" s="51">
        <v>123.98399999999999</v>
      </c>
      <c r="E248" s="51">
        <v>0</v>
      </c>
      <c r="F248" s="117">
        <f>Table323[[#This Row],[Single Family]]+Table323[[#This Row],[2-4 Units]]+Table323[[#This Row],[&gt;4 Units]]</f>
        <v>0</v>
      </c>
      <c r="G248" s="117">
        <v>0</v>
      </c>
      <c r="H248" s="117">
        <v>0</v>
      </c>
      <c r="I248" s="117">
        <v>0</v>
      </c>
      <c r="J248" s="119">
        <v>0</v>
      </c>
      <c r="K248" s="117">
        <f>SUM(Table323[[#This Row],[Single Family ]:[&gt;4 Units ]])</f>
        <v>0</v>
      </c>
      <c r="L248" s="118">
        <v>0</v>
      </c>
      <c r="M248" s="118">
        <v>0</v>
      </c>
      <c r="N248" s="118">
        <v>0</v>
      </c>
      <c r="O248" s="54">
        <v>0</v>
      </c>
    </row>
    <row r="249" spans="1:15" s="33" customFormat="1" x14ac:dyDescent="0.3">
      <c r="A249" s="115" t="s">
        <v>200</v>
      </c>
      <c r="B249" s="116" t="s">
        <v>194</v>
      </c>
      <c r="C249" s="50" t="s">
        <v>60</v>
      </c>
      <c r="D249" s="51">
        <v>97562.292000000001</v>
      </c>
      <c r="E249" s="51">
        <v>99975.47</v>
      </c>
      <c r="F249" s="117">
        <f>Table323[[#This Row],[Single Family]]+Table323[[#This Row],[2-4 Units]]+Table323[[#This Row],[&gt;4 Units]]</f>
        <v>32</v>
      </c>
      <c r="G249" s="117">
        <v>31</v>
      </c>
      <c r="H249" s="117">
        <v>1</v>
      </c>
      <c r="I249" s="117">
        <v>0</v>
      </c>
      <c r="J249" s="119">
        <v>59312.45</v>
      </c>
      <c r="K249" s="117">
        <f>SUM(Table323[[#This Row],[Single Family ]:[&gt;4 Units ]])</f>
        <v>3</v>
      </c>
      <c r="L249" s="118">
        <v>3</v>
      </c>
      <c r="M249" s="118">
        <v>0</v>
      </c>
      <c r="N249" s="118">
        <v>0</v>
      </c>
      <c r="O249" s="54">
        <v>40663.019999999997</v>
      </c>
    </row>
    <row r="250" spans="1:15" s="33" customFormat="1" x14ac:dyDescent="0.3">
      <c r="A250" s="115" t="s">
        <v>201</v>
      </c>
      <c r="B250" s="116" t="s">
        <v>230</v>
      </c>
      <c r="C250" s="50" t="s">
        <v>60</v>
      </c>
      <c r="D250" s="51">
        <v>75.197999999999993</v>
      </c>
      <c r="E250" s="51">
        <v>0</v>
      </c>
      <c r="F250" s="117">
        <f>Table323[[#This Row],[Single Family]]+Table323[[#This Row],[2-4 Units]]+Table323[[#This Row],[&gt;4 Units]]</f>
        <v>0</v>
      </c>
      <c r="G250" s="117">
        <v>0</v>
      </c>
      <c r="H250" s="117">
        <v>0</v>
      </c>
      <c r="I250" s="117">
        <v>0</v>
      </c>
      <c r="J250" s="119">
        <v>0</v>
      </c>
      <c r="K250" s="117">
        <f>SUM(Table323[[#This Row],[Single Family ]:[&gt;4 Units ]])</f>
        <v>0</v>
      </c>
      <c r="L250" s="118">
        <v>0</v>
      </c>
      <c r="M250" s="118">
        <v>0</v>
      </c>
      <c r="N250" s="118">
        <v>0</v>
      </c>
      <c r="O250" s="54">
        <v>0</v>
      </c>
    </row>
    <row r="251" spans="1:15" s="33" customFormat="1" x14ac:dyDescent="0.3">
      <c r="A251" s="115" t="s">
        <v>201</v>
      </c>
      <c r="B251" s="116" t="s">
        <v>194</v>
      </c>
      <c r="C251" s="50" t="s">
        <v>60</v>
      </c>
      <c r="D251" s="51">
        <v>68938.895999999993</v>
      </c>
      <c r="E251" s="51">
        <v>36365.56</v>
      </c>
      <c r="F251" s="117">
        <f>Table323[[#This Row],[Single Family]]+Table323[[#This Row],[2-4 Units]]+Table323[[#This Row],[&gt;4 Units]]</f>
        <v>13</v>
      </c>
      <c r="G251" s="117">
        <v>13</v>
      </c>
      <c r="H251" s="117">
        <v>0</v>
      </c>
      <c r="I251" s="117">
        <v>0</v>
      </c>
      <c r="J251" s="119">
        <v>18131.25</v>
      </c>
      <c r="K251" s="117">
        <f>SUM(Table323[[#This Row],[Single Family ]:[&gt;4 Units ]])</f>
        <v>11</v>
      </c>
      <c r="L251" s="118">
        <v>3</v>
      </c>
      <c r="M251" s="118">
        <v>8</v>
      </c>
      <c r="N251" s="118">
        <v>0</v>
      </c>
      <c r="O251" s="54">
        <v>18234.310000000001</v>
      </c>
    </row>
    <row r="252" spans="1:15" s="33" customFormat="1" x14ac:dyDescent="0.3">
      <c r="A252" s="115" t="s">
        <v>202</v>
      </c>
      <c r="B252" s="116" t="s">
        <v>230</v>
      </c>
      <c r="C252" s="50" t="s">
        <v>60</v>
      </c>
      <c r="D252" s="51">
        <v>136.76400000000001</v>
      </c>
      <c r="E252" s="51">
        <v>0</v>
      </c>
      <c r="F252" s="117">
        <f>Table323[[#This Row],[Single Family]]+Table323[[#This Row],[2-4 Units]]+Table323[[#This Row],[&gt;4 Units]]</f>
        <v>0</v>
      </c>
      <c r="G252" s="117">
        <v>0</v>
      </c>
      <c r="H252" s="117">
        <v>0</v>
      </c>
      <c r="I252" s="117">
        <v>0</v>
      </c>
      <c r="J252" s="119">
        <v>0</v>
      </c>
      <c r="K252" s="117">
        <f>SUM(Table323[[#This Row],[Single Family ]:[&gt;4 Units ]])</f>
        <v>0</v>
      </c>
      <c r="L252" s="118">
        <v>0</v>
      </c>
      <c r="M252" s="118">
        <v>0</v>
      </c>
      <c r="N252" s="118">
        <v>0</v>
      </c>
      <c r="O252" s="54">
        <v>0</v>
      </c>
    </row>
    <row r="253" spans="1:15" s="33" customFormat="1" x14ac:dyDescent="0.3">
      <c r="A253" s="115" t="s">
        <v>202</v>
      </c>
      <c r="B253" s="116" t="s">
        <v>197</v>
      </c>
      <c r="C253" s="50" t="s">
        <v>60</v>
      </c>
      <c r="D253" s="51">
        <v>784.72199999999998</v>
      </c>
      <c r="E253" s="51">
        <v>0</v>
      </c>
      <c r="F253" s="117">
        <f>Table323[[#This Row],[Single Family]]+Table323[[#This Row],[2-4 Units]]+Table323[[#This Row],[&gt;4 Units]]</f>
        <v>0</v>
      </c>
      <c r="G253" s="117">
        <v>0</v>
      </c>
      <c r="H253" s="117">
        <v>0</v>
      </c>
      <c r="I253" s="117">
        <v>0</v>
      </c>
      <c r="J253" s="119">
        <v>0</v>
      </c>
      <c r="K253" s="117">
        <f>SUM(Table323[[#This Row],[Single Family ]:[&gt;4 Units ]])</f>
        <v>0</v>
      </c>
      <c r="L253" s="118">
        <v>0</v>
      </c>
      <c r="M253" s="118">
        <v>0</v>
      </c>
      <c r="N253" s="118">
        <v>0</v>
      </c>
      <c r="O253" s="54">
        <v>0</v>
      </c>
    </row>
    <row r="254" spans="1:15" s="33" customFormat="1" x14ac:dyDescent="0.3">
      <c r="A254" s="115" t="s">
        <v>202</v>
      </c>
      <c r="B254" s="116" t="s">
        <v>194</v>
      </c>
      <c r="C254" s="50" t="s">
        <v>60</v>
      </c>
      <c r="D254" s="51">
        <v>84985.122000000003</v>
      </c>
      <c r="E254" s="51">
        <v>69604.490000000005</v>
      </c>
      <c r="F254" s="117">
        <f>Table323[[#This Row],[Single Family]]+Table323[[#This Row],[2-4 Units]]+Table323[[#This Row],[&gt;4 Units]]</f>
        <v>19</v>
      </c>
      <c r="G254" s="117">
        <v>14</v>
      </c>
      <c r="H254" s="117">
        <v>4</v>
      </c>
      <c r="I254" s="117">
        <v>1</v>
      </c>
      <c r="J254" s="119">
        <v>45590.99</v>
      </c>
      <c r="K254" s="117">
        <f>SUM(Table323[[#This Row],[Single Family ]:[&gt;4 Units ]])</f>
        <v>20</v>
      </c>
      <c r="L254" s="118">
        <v>14</v>
      </c>
      <c r="M254" s="118">
        <v>6</v>
      </c>
      <c r="N254" s="118">
        <v>0</v>
      </c>
      <c r="O254" s="54">
        <v>24013.5</v>
      </c>
    </row>
    <row r="255" spans="1:15" s="33" customFormat="1" x14ac:dyDescent="0.3">
      <c r="A255" s="115" t="s">
        <v>203</v>
      </c>
      <c r="B255" s="116" t="s">
        <v>230</v>
      </c>
      <c r="C255" s="50" t="s">
        <v>76</v>
      </c>
      <c r="D255" s="51">
        <v>100.806</v>
      </c>
      <c r="E255" s="51">
        <v>0</v>
      </c>
      <c r="F255" s="117">
        <f>Table323[[#This Row],[Single Family]]+Table323[[#This Row],[2-4 Units]]+Table323[[#This Row],[&gt;4 Units]]</f>
        <v>0</v>
      </c>
      <c r="G255" s="117">
        <v>0</v>
      </c>
      <c r="H255" s="117">
        <v>0</v>
      </c>
      <c r="I255" s="117">
        <v>0</v>
      </c>
      <c r="J255" s="119">
        <v>0</v>
      </c>
      <c r="K255" s="117">
        <f>SUM(Table323[[#This Row],[Single Family ]:[&gt;4 Units ]])</f>
        <v>0</v>
      </c>
      <c r="L255" s="118">
        <v>0</v>
      </c>
      <c r="M255" s="118">
        <v>0</v>
      </c>
      <c r="N255" s="118">
        <v>0</v>
      </c>
      <c r="O255" s="54">
        <v>0</v>
      </c>
    </row>
    <row r="256" spans="1:15" s="33" customFormat="1" x14ac:dyDescent="0.3">
      <c r="A256" s="115" t="s">
        <v>203</v>
      </c>
      <c r="B256" s="116" t="s">
        <v>197</v>
      </c>
      <c r="C256" s="50" t="s">
        <v>76</v>
      </c>
      <c r="D256" s="51">
        <v>293.07</v>
      </c>
      <c r="E256" s="51">
        <v>0</v>
      </c>
      <c r="F256" s="117">
        <f>Table323[[#This Row],[Single Family]]+Table323[[#This Row],[2-4 Units]]+Table323[[#This Row],[&gt;4 Units]]</f>
        <v>0</v>
      </c>
      <c r="G256" s="117">
        <v>0</v>
      </c>
      <c r="H256" s="117">
        <v>0</v>
      </c>
      <c r="I256" s="117">
        <v>0</v>
      </c>
      <c r="J256" s="119">
        <v>0</v>
      </c>
      <c r="K256" s="117">
        <f>SUM(Table323[[#This Row],[Single Family ]:[&gt;4 Units ]])</f>
        <v>0</v>
      </c>
      <c r="L256" s="118">
        <v>0</v>
      </c>
      <c r="M256" s="118">
        <v>0</v>
      </c>
      <c r="N256" s="118">
        <v>0</v>
      </c>
      <c r="O256" s="54">
        <v>0</v>
      </c>
    </row>
    <row r="257" spans="1:15" s="33" customFormat="1" x14ac:dyDescent="0.3">
      <c r="A257" s="115" t="s">
        <v>203</v>
      </c>
      <c r="B257" s="116" t="s">
        <v>194</v>
      </c>
      <c r="C257" s="50" t="s">
        <v>76</v>
      </c>
      <c r="D257" s="51">
        <v>60136.883999999998</v>
      </c>
      <c r="E257" s="51">
        <v>50085.03</v>
      </c>
      <c r="F257" s="117">
        <f>Table323[[#This Row],[Single Family]]+Table323[[#This Row],[2-4 Units]]+Table323[[#This Row],[&gt;4 Units]]</f>
        <v>9</v>
      </c>
      <c r="G257" s="117">
        <v>9</v>
      </c>
      <c r="H257" s="117">
        <v>0</v>
      </c>
      <c r="I257" s="117">
        <v>0</v>
      </c>
      <c r="J257" s="119">
        <v>2988.33</v>
      </c>
      <c r="K257" s="117">
        <f>SUM(Table323[[#This Row],[Single Family ]:[&gt;4 Units ]])</f>
        <v>4</v>
      </c>
      <c r="L257" s="118">
        <v>4</v>
      </c>
      <c r="M257" s="118">
        <v>0</v>
      </c>
      <c r="N257" s="118">
        <v>0</v>
      </c>
      <c r="O257" s="54">
        <v>47096.7</v>
      </c>
    </row>
    <row r="258" spans="1:15" s="33" customFormat="1" x14ac:dyDescent="0.3">
      <c r="A258" s="115" t="s">
        <v>204</v>
      </c>
      <c r="B258" s="116" t="s">
        <v>182</v>
      </c>
      <c r="C258" s="50" t="s">
        <v>60</v>
      </c>
      <c r="D258" s="51">
        <v>120.492</v>
      </c>
      <c r="E258" s="51">
        <v>0</v>
      </c>
      <c r="F258" s="117">
        <f>Table323[[#This Row],[Single Family]]+Table323[[#This Row],[2-4 Units]]+Table323[[#This Row],[&gt;4 Units]]</f>
        <v>0</v>
      </c>
      <c r="G258" s="117">
        <v>0</v>
      </c>
      <c r="H258" s="117">
        <v>0</v>
      </c>
      <c r="I258" s="117">
        <v>0</v>
      </c>
      <c r="J258" s="119">
        <v>0</v>
      </c>
      <c r="K258" s="117">
        <f>SUM(Table323[[#This Row],[Single Family ]:[&gt;4 Units ]])</f>
        <v>0</v>
      </c>
      <c r="L258" s="118">
        <v>0</v>
      </c>
      <c r="M258" s="118">
        <v>0</v>
      </c>
      <c r="N258" s="118">
        <v>0</v>
      </c>
      <c r="O258" s="54">
        <v>0</v>
      </c>
    </row>
    <row r="259" spans="1:15" s="33" customFormat="1" x14ac:dyDescent="0.3">
      <c r="A259" s="115" t="s">
        <v>204</v>
      </c>
      <c r="B259" s="116" t="s">
        <v>205</v>
      </c>
      <c r="C259" s="50" t="s">
        <v>60</v>
      </c>
      <c r="D259" s="51">
        <v>60854.358</v>
      </c>
      <c r="E259" s="51">
        <v>52880.37</v>
      </c>
      <c r="F259" s="117">
        <f>Table323[[#This Row],[Single Family]]+Table323[[#This Row],[2-4 Units]]+Table323[[#This Row],[&gt;4 Units]]</f>
        <v>16</v>
      </c>
      <c r="G259" s="117">
        <v>16</v>
      </c>
      <c r="H259" s="117">
        <v>0</v>
      </c>
      <c r="I259" s="117">
        <v>0</v>
      </c>
      <c r="J259" s="119">
        <v>52880.37</v>
      </c>
      <c r="K259" s="117">
        <f>SUM(Table323[[#This Row],[Single Family ]:[&gt;4 Units ]])</f>
        <v>0</v>
      </c>
      <c r="L259" s="118">
        <v>0</v>
      </c>
      <c r="M259" s="118">
        <v>0</v>
      </c>
      <c r="N259" s="118">
        <v>0</v>
      </c>
      <c r="O259" s="54">
        <v>0</v>
      </c>
    </row>
    <row r="260" spans="1:15" s="33" customFormat="1" x14ac:dyDescent="0.3">
      <c r="A260" s="115" t="s">
        <v>204</v>
      </c>
      <c r="B260" s="116" t="s">
        <v>194</v>
      </c>
      <c r="C260" s="50" t="s">
        <v>60</v>
      </c>
      <c r="D260" s="51">
        <v>0</v>
      </c>
      <c r="E260" s="51">
        <v>0</v>
      </c>
      <c r="F260" s="117">
        <f>Table323[[#This Row],[Single Family]]+Table323[[#This Row],[2-4 Units]]+Table323[[#This Row],[&gt;4 Units]]</f>
        <v>0</v>
      </c>
      <c r="G260" s="117">
        <v>0</v>
      </c>
      <c r="H260" s="117">
        <v>0</v>
      </c>
      <c r="I260" s="117">
        <v>0</v>
      </c>
      <c r="J260" s="119">
        <v>0</v>
      </c>
      <c r="K260" s="117">
        <f>SUM(Table323[[#This Row],[Single Family ]:[&gt;4 Units ]])</f>
        <v>0</v>
      </c>
      <c r="L260" s="118">
        <v>0</v>
      </c>
      <c r="M260" s="118">
        <v>0</v>
      </c>
      <c r="N260" s="118">
        <v>0</v>
      </c>
      <c r="O260" s="54">
        <v>0</v>
      </c>
    </row>
    <row r="261" spans="1:15" s="33" customFormat="1" x14ac:dyDescent="0.3">
      <c r="A261" s="115" t="s">
        <v>206</v>
      </c>
      <c r="B261" s="116" t="s">
        <v>182</v>
      </c>
      <c r="C261" s="50" t="s">
        <v>60</v>
      </c>
      <c r="D261" s="51">
        <v>88.944000000000003</v>
      </c>
      <c r="E261" s="51">
        <v>0</v>
      </c>
      <c r="F261" s="117">
        <f>Table323[[#This Row],[Single Family]]+Table323[[#This Row],[2-4 Units]]+Table323[[#This Row],[&gt;4 Units]]</f>
        <v>0</v>
      </c>
      <c r="G261" s="117">
        <v>0</v>
      </c>
      <c r="H261" s="117">
        <v>0</v>
      </c>
      <c r="I261" s="117">
        <v>0</v>
      </c>
      <c r="J261" s="119">
        <v>0</v>
      </c>
      <c r="K261" s="117">
        <f>SUM(Table323[[#This Row],[Single Family ]:[&gt;4 Units ]])</f>
        <v>0</v>
      </c>
      <c r="L261" s="118">
        <v>0</v>
      </c>
      <c r="M261" s="118">
        <v>0</v>
      </c>
      <c r="N261" s="118">
        <v>0</v>
      </c>
      <c r="O261" s="54">
        <v>0</v>
      </c>
    </row>
    <row r="262" spans="1:15" s="33" customFormat="1" x14ac:dyDescent="0.3">
      <c r="A262" s="115" t="s">
        <v>206</v>
      </c>
      <c r="B262" s="116" t="s">
        <v>205</v>
      </c>
      <c r="C262" s="50" t="s">
        <v>60</v>
      </c>
      <c r="D262" s="51">
        <v>90627.576000000001</v>
      </c>
      <c r="E262" s="51">
        <v>171374.47</v>
      </c>
      <c r="F262" s="117">
        <f>Table323[[#This Row],[Single Family]]+Table323[[#This Row],[2-4 Units]]+Table323[[#This Row],[&gt;4 Units]]</f>
        <v>50</v>
      </c>
      <c r="G262" s="117">
        <v>50</v>
      </c>
      <c r="H262" s="117">
        <v>0</v>
      </c>
      <c r="I262" s="117">
        <v>0</v>
      </c>
      <c r="J262" s="119">
        <v>143582.31</v>
      </c>
      <c r="K262" s="117">
        <f>SUM(Table323[[#This Row],[Single Family ]:[&gt;4 Units ]])</f>
        <v>4</v>
      </c>
      <c r="L262" s="118">
        <v>4</v>
      </c>
      <c r="M262" s="118">
        <v>0</v>
      </c>
      <c r="N262" s="118">
        <v>0</v>
      </c>
      <c r="O262" s="54">
        <v>27792.16</v>
      </c>
    </row>
    <row r="263" spans="1:15" s="33" customFormat="1" x14ac:dyDescent="0.3">
      <c r="A263" s="115" t="s">
        <v>207</v>
      </c>
      <c r="B263" s="116" t="s">
        <v>144</v>
      </c>
      <c r="C263" s="50" t="s">
        <v>60</v>
      </c>
      <c r="D263" s="51">
        <v>8510.2860000000001</v>
      </c>
      <c r="E263" s="51">
        <v>3994.17</v>
      </c>
      <c r="F263" s="117">
        <f>Table323[[#This Row],[Single Family]]+Table323[[#This Row],[2-4 Units]]+Table323[[#This Row],[&gt;4 Units]]</f>
        <v>3</v>
      </c>
      <c r="G263" s="117">
        <v>3</v>
      </c>
      <c r="H263" s="117">
        <v>0</v>
      </c>
      <c r="I263" s="117">
        <v>0</v>
      </c>
      <c r="J263" s="119">
        <v>3572.89</v>
      </c>
      <c r="K263" s="117">
        <f>SUM(Table323[[#This Row],[Single Family ]:[&gt;4 Units ]])</f>
        <v>1</v>
      </c>
      <c r="L263" s="118">
        <v>1</v>
      </c>
      <c r="M263" s="118">
        <v>0</v>
      </c>
      <c r="N263" s="118">
        <v>0</v>
      </c>
      <c r="O263" s="54">
        <v>421.28</v>
      </c>
    </row>
    <row r="264" spans="1:15" s="33" customFormat="1" x14ac:dyDescent="0.3">
      <c r="A264" s="115" t="s">
        <v>207</v>
      </c>
      <c r="B264" s="116" t="s">
        <v>205</v>
      </c>
      <c r="C264" s="50" t="s">
        <v>60</v>
      </c>
      <c r="D264" s="51">
        <v>86129.88</v>
      </c>
      <c r="E264" s="51">
        <v>23005.34</v>
      </c>
      <c r="F264" s="117">
        <f>Table323[[#This Row],[Single Family]]+Table323[[#This Row],[2-4 Units]]+Table323[[#This Row],[&gt;4 Units]]</f>
        <v>19</v>
      </c>
      <c r="G264" s="117">
        <v>19</v>
      </c>
      <c r="H264" s="117">
        <v>0</v>
      </c>
      <c r="I264" s="117">
        <v>0</v>
      </c>
      <c r="J264" s="119">
        <v>23005.34</v>
      </c>
      <c r="K264" s="117">
        <f>SUM(Table323[[#This Row],[Single Family ]:[&gt;4 Units ]])</f>
        <v>0</v>
      </c>
      <c r="L264" s="118">
        <v>0</v>
      </c>
      <c r="M264" s="118">
        <v>0</v>
      </c>
      <c r="N264" s="118">
        <v>0</v>
      </c>
      <c r="O264" s="54">
        <v>0</v>
      </c>
    </row>
    <row r="265" spans="1:15" s="33" customFormat="1" x14ac:dyDescent="0.3">
      <c r="A265" s="115" t="s">
        <v>208</v>
      </c>
      <c r="B265" s="116" t="s">
        <v>205</v>
      </c>
      <c r="C265" s="50" t="s">
        <v>60</v>
      </c>
      <c r="D265" s="51">
        <v>104997.264</v>
      </c>
      <c r="E265" s="51">
        <v>110738.95</v>
      </c>
      <c r="F265" s="117">
        <f>Table323[[#This Row],[Single Family]]+Table323[[#This Row],[2-4 Units]]+Table323[[#This Row],[&gt;4 Units]]</f>
        <v>41</v>
      </c>
      <c r="G265" s="117">
        <v>41</v>
      </c>
      <c r="H265" s="117">
        <v>0</v>
      </c>
      <c r="I265" s="117">
        <v>0</v>
      </c>
      <c r="J265" s="119">
        <v>81579.16</v>
      </c>
      <c r="K265" s="117">
        <f>SUM(Table323[[#This Row],[Single Family ]:[&gt;4 Units ]])</f>
        <v>6</v>
      </c>
      <c r="L265" s="118">
        <v>5</v>
      </c>
      <c r="M265" s="118">
        <v>1</v>
      </c>
      <c r="N265" s="118">
        <v>0</v>
      </c>
      <c r="O265" s="54">
        <v>29159.79</v>
      </c>
    </row>
    <row r="266" spans="1:15" s="33" customFormat="1" x14ac:dyDescent="0.3">
      <c r="A266" s="115" t="s">
        <v>209</v>
      </c>
      <c r="B266" s="116" t="s">
        <v>147</v>
      </c>
      <c r="C266" s="50" t="s">
        <v>60</v>
      </c>
      <c r="D266" s="51">
        <v>431.4</v>
      </c>
      <c r="E266" s="51">
        <v>0</v>
      </c>
      <c r="F266" s="117">
        <f>Table323[[#This Row],[Single Family]]+Table323[[#This Row],[2-4 Units]]+Table323[[#This Row],[&gt;4 Units]]</f>
        <v>0</v>
      </c>
      <c r="G266" s="117">
        <v>0</v>
      </c>
      <c r="H266" s="117">
        <v>0</v>
      </c>
      <c r="I266" s="117">
        <v>0</v>
      </c>
      <c r="J266" s="119">
        <v>0</v>
      </c>
      <c r="K266" s="117">
        <f>SUM(Table323[[#This Row],[Single Family ]:[&gt;4 Units ]])</f>
        <v>0</v>
      </c>
      <c r="L266" s="118">
        <v>0</v>
      </c>
      <c r="M266" s="118">
        <v>0</v>
      </c>
      <c r="N266" s="118">
        <v>0</v>
      </c>
      <c r="O266" s="54">
        <v>0</v>
      </c>
    </row>
    <row r="267" spans="1:15" s="33" customFormat="1" x14ac:dyDescent="0.3">
      <c r="A267" s="115" t="s">
        <v>209</v>
      </c>
      <c r="B267" s="116" t="s">
        <v>210</v>
      </c>
      <c r="C267" s="50" t="s">
        <v>60</v>
      </c>
      <c r="D267" s="51">
        <v>101473.04399999999</v>
      </c>
      <c r="E267" s="51">
        <v>97397.33</v>
      </c>
      <c r="F267" s="117">
        <f>Table323[[#This Row],[Single Family]]+Table323[[#This Row],[2-4 Units]]+Table323[[#This Row],[&gt;4 Units]]</f>
        <v>35</v>
      </c>
      <c r="G267" s="117">
        <v>35</v>
      </c>
      <c r="H267" s="117">
        <v>0</v>
      </c>
      <c r="I267" s="117">
        <v>0</v>
      </c>
      <c r="J267" s="119">
        <v>93506.3</v>
      </c>
      <c r="K267" s="117">
        <f>SUM(Table323[[#This Row],[Single Family ]:[&gt;4 Units ]])</f>
        <v>2</v>
      </c>
      <c r="L267" s="118">
        <v>2</v>
      </c>
      <c r="M267" s="118">
        <v>0</v>
      </c>
      <c r="N267" s="118">
        <v>0</v>
      </c>
      <c r="O267" s="54">
        <v>3891.03</v>
      </c>
    </row>
    <row r="268" spans="1:15" s="33" customFormat="1" x14ac:dyDescent="0.3">
      <c r="A268" s="115" t="s">
        <v>211</v>
      </c>
      <c r="B268" s="116" t="s">
        <v>152</v>
      </c>
      <c r="C268" s="50" t="s">
        <v>60</v>
      </c>
      <c r="D268" s="51">
        <v>18.72</v>
      </c>
      <c r="E268" s="51">
        <v>0</v>
      </c>
      <c r="F268" s="117">
        <f>Table323[[#This Row],[Single Family]]+Table323[[#This Row],[2-4 Units]]+Table323[[#This Row],[&gt;4 Units]]</f>
        <v>0</v>
      </c>
      <c r="G268" s="117">
        <v>0</v>
      </c>
      <c r="H268" s="117">
        <v>0</v>
      </c>
      <c r="I268" s="117">
        <v>0</v>
      </c>
      <c r="J268" s="119">
        <v>0</v>
      </c>
      <c r="K268" s="117">
        <f>SUM(Table323[[#This Row],[Single Family ]:[&gt;4 Units ]])</f>
        <v>0</v>
      </c>
      <c r="L268" s="118">
        <v>0</v>
      </c>
      <c r="M268" s="118">
        <v>0</v>
      </c>
      <c r="N268" s="118">
        <v>0</v>
      </c>
      <c r="O268" s="54">
        <v>0</v>
      </c>
    </row>
    <row r="269" spans="1:15" s="33" customFormat="1" x14ac:dyDescent="0.3">
      <c r="A269" s="115" t="s">
        <v>211</v>
      </c>
      <c r="B269" s="116" t="s">
        <v>210</v>
      </c>
      <c r="C269" s="50" t="s">
        <v>60</v>
      </c>
      <c r="D269" s="51">
        <v>144777.93</v>
      </c>
      <c r="E269" s="51">
        <v>170014.12</v>
      </c>
      <c r="F269" s="117">
        <f>Table323[[#This Row],[Single Family]]+Table323[[#This Row],[2-4 Units]]+Table323[[#This Row],[&gt;4 Units]]</f>
        <v>44</v>
      </c>
      <c r="G269" s="117">
        <v>44</v>
      </c>
      <c r="H269" s="117">
        <v>0</v>
      </c>
      <c r="I269" s="117">
        <v>0</v>
      </c>
      <c r="J269" s="119">
        <v>114466.2</v>
      </c>
      <c r="K269" s="117">
        <f>SUM(Table323[[#This Row],[Single Family ]:[&gt;4 Units ]])</f>
        <v>4</v>
      </c>
      <c r="L269" s="118">
        <v>4</v>
      </c>
      <c r="M269" s="118">
        <v>0</v>
      </c>
      <c r="N269" s="118">
        <v>0</v>
      </c>
      <c r="O269" s="54">
        <v>55547.92</v>
      </c>
    </row>
    <row r="270" spans="1:15" s="33" customFormat="1" x14ac:dyDescent="0.3">
      <c r="A270" s="115" t="s">
        <v>212</v>
      </c>
      <c r="B270" s="116" t="s">
        <v>213</v>
      </c>
      <c r="C270" s="50" t="s">
        <v>60</v>
      </c>
      <c r="D270" s="51">
        <v>68494.710000000006</v>
      </c>
      <c r="E270" s="51">
        <v>19861.77</v>
      </c>
      <c r="F270" s="117">
        <f>Table323[[#This Row],[Single Family]]+Table323[[#This Row],[2-4 Units]]+Table323[[#This Row],[&gt;4 Units]]</f>
        <v>16</v>
      </c>
      <c r="G270" s="117">
        <v>16</v>
      </c>
      <c r="H270" s="117">
        <v>0</v>
      </c>
      <c r="I270" s="117">
        <v>0</v>
      </c>
      <c r="J270" s="119">
        <v>11322.77</v>
      </c>
      <c r="K270" s="117">
        <f>SUM(Table323[[#This Row],[Single Family ]:[&gt;4 Units ]])</f>
        <v>12</v>
      </c>
      <c r="L270" s="118">
        <v>11</v>
      </c>
      <c r="M270" s="118">
        <v>1</v>
      </c>
      <c r="N270" s="118">
        <v>0</v>
      </c>
      <c r="O270" s="54">
        <v>8539</v>
      </c>
    </row>
    <row r="271" spans="1:15" s="33" customFormat="1" x14ac:dyDescent="0.3">
      <c r="A271" s="115" t="s">
        <v>212</v>
      </c>
      <c r="B271" s="116" t="s">
        <v>197</v>
      </c>
      <c r="C271" s="50" t="s">
        <v>60</v>
      </c>
      <c r="D271" s="51">
        <v>0</v>
      </c>
      <c r="E271" s="51">
        <v>0</v>
      </c>
      <c r="F271" s="117">
        <f>Table323[[#This Row],[Single Family]]+Table323[[#This Row],[2-4 Units]]+Table323[[#This Row],[&gt;4 Units]]</f>
        <v>0</v>
      </c>
      <c r="G271" s="117">
        <v>0</v>
      </c>
      <c r="H271" s="117">
        <v>0</v>
      </c>
      <c r="I271" s="117">
        <v>0</v>
      </c>
      <c r="J271" s="119">
        <v>0</v>
      </c>
      <c r="K271" s="117">
        <f>SUM(Table323[[#This Row],[Single Family ]:[&gt;4 Units ]])</f>
        <v>0</v>
      </c>
      <c r="L271" s="118">
        <v>0</v>
      </c>
      <c r="M271" s="118">
        <v>0</v>
      </c>
      <c r="N271" s="118">
        <v>0</v>
      </c>
      <c r="O271" s="54">
        <v>0</v>
      </c>
    </row>
    <row r="272" spans="1:15" s="33" customFormat="1" x14ac:dyDescent="0.3">
      <c r="A272" s="115" t="s">
        <v>214</v>
      </c>
      <c r="B272" s="116" t="s">
        <v>213</v>
      </c>
      <c r="C272" s="50" t="s">
        <v>60</v>
      </c>
      <c r="D272" s="51">
        <v>57974.898000000001</v>
      </c>
      <c r="E272" s="51">
        <v>26082.69</v>
      </c>
      <c r="F272" s="117">
        <f>Table323[[#This Row],[Single Family]]+Table323[[#This Row],[2-4 Units]]+Table323[[#This Row],[&gt;4 Units]]</f>
        <v>26</v>
      </c>
      <c r="G272" s="117">
        <v>25</v>
      </c>
      <c r="H272" s="117">
        <v>1</v>
      </c>
      <c r="I272" s="117">
        <v>0</v>
      </c>
      <c r="J272" s="119">
        <v>24730.23</v>
      </c>
      <c r="K272" s="117">
        <f>SUM(Table323[[#This Row],[Single Family ]:[&gt;4 Units ]])</f>
        <v>2</v>
      </c>
      <c r="L272" s="118">
        <v>2</v>
      </c>
      <c r="M272" s="118">
        <v>0</v>
      </c>
      <c r="N272" s="118">
        <v>0</v>
      </c>
      <c r="O272" s="54">
        <v>1352.46</v>
      </c>
    </row>
    <row r="273" spans="1:15" s="33" customFormat="1" x14ac:dyDescent="0.3">
      <c r="A273" s="115" t="s">
        <v>214</v>
      </c>
      <c r="B273" s="116" t="s">
        <v>197</v>
      </c>
      <c r="C273" s="50" t="s">
        <v>60</v>
      </c>
      <c r="D273" s="51">
        <v>0</v>
      </c>
      <c r="E273" s="51">
        <v>0</v>
      </c>
      <c r="F273" s="117">
        <f>Table323[[#This Row],[Single Family]]+Table323[[#This Row],[2-4 Units]]+Table323[[#This Row],[&gt;4 Units]]</f>
        <v>0</v>
      </c>
      <c r="G273" s="117">
        <v>0</v>
      </c>
      <c r="H273" s="117">
        <v>0</v>
      </c>
      <c r="I273" s="117">
        <v>0</v>
      </c>
      <c r="J273" s="119">
        <v>0</v>
      </c>
      <c r="K273" s="117">
        <f>SUM(Table323[[#This Row],[Single Family ]:[&gt;4 Units ]])</f>
        <v>0</v>
      </c>
      <c r="L273" s="118">
        <v>0</v>
      </c>
      <c r="M273" s="118">
        <v>0</v>
      </c>
      <c r="N273" s="118">
        <v>0</v>
      </c>
      <c r="O273" s="54">
        <v>0</v>
      </c>
    </row>
    <row r="274" spans="1:15" s="33" customFormat="1" x14ac:dyDescent="0.3">
      <c r="A274" s="115" t="s">
        <v>215</v>
      </c>
      <c r="B274" s="116" t="s">
        <v>213</v>
      </c>
      <c r="C274" s="50" t="s">
        <v>60</v>
      </c>
      <c r="D274" s="51">
        <v>42114.546000000002</v>
      </c>
      <c r="E274" s="51">
        <v>39572.15</v>
      </c>
      <c r="F274" s="117">
        <f>Table323[[#This Row],[Single Family]]+Table323[[#This Row],[2-4 Units]]+Table323[[#This Row],[&gt;4 Units]]</f>
        <v>24</v>
      </c>
      <c r="G274" s="117">
        <v>23</v>
      </c>
      <c r="H274" s="117">
        <v>1</v>
      </c>
      <c r="I274" s="117">
        <v>0</v>
      </c>
      <c r="J274" s="119">
        <v>22222.6</v>
      </c>
      <c r="K274" s="117">
        <f>SUM(Table323[[#This Row],[Single Family ]:[&gt;4 Units ]])</f>
        <v>2</v>
      </c>
      <c r="L274" s="118">
        <v>2</v>
      </c>
      <c r="M274" s="118">
        <v>0</v>
      </c>
      <c r="N274" s="118">
        <v>0</v>
      </c>
      <c r="O274" s="54">
        <v>17349.55</v>
      </c>
    </row>
    <row r="275" spans="1:15" s="33" customFormat="1" x14ac:dyDescent="0.3">
      <c r="A275" s="115" t="s">
        <v>216</v>
      </c>
      <c r="B275" s="116" t="s">
        <v>213</v>
      </c>
      <c r="C275" s="50" t="s">
        <v>60</v>
      </c>
      <c r="D275" s="51">
        <v>94184.73</v>
      </c>
      <c r="E275" s="51">
        <v>54130.22</v>
      </c>
      <c r="F275" s="117">
        <f>Table323[[#This Row],[Single Family]]+Table323[[#This Row],[2-4 Units]]+Table323[[#This Row],[&gt;4 Units]]</f>
        <v>25</v>
      </c>
      <c r="G275" s="117">
        <v>24</v>
      </c>
      <c r="H275" s="117">
        <v>1</v>
      </c>
      <c r="I275" s="117">
        <v>0</v>
      </c>
      <c r="J275" s="119">
        <v>10036.93</v>
      </c>
      <c r="K275" s="117">
        <f>SUM(Table323[[#This Row],[Single Family ]:[&gt;4 Units ]])</f>
        <v>7</v>
      </c>
      <c r="L275" s="118">
        <v>1</v>
      </c>
      <c r="M275" s="118">
        <v>6</v>
      </c>
      <c r="N275" s="118">
        <v>0</v>
      </c>
      <c r="O275" s="54">
        <v>44093.29</v>
      </c>
    </row>
    <row r="276" spans="1:15" s="33" customFormat="1" x14ac:dyDescent="0.3">
      <c r="A276" s="115" t="s">
        <v>216</v>
      </c>
      <c r="B276" s="116" t="s">
        <v>152</v>
      </c>
      <c r="C276" s="50" t="s">
        <v>60</v>
      </c>
      <c r="D276" s="51">
        <v>3.1379999999999999</v>
      </c>
      <c r="E276" s="51">
        <v>0</v>
      </c>
      <c r="F276" s="117">
        <f>Table323[[#This Row],[Single Family]]+Table323[[#This Row],[2-4 Units]]+Table323[[#This Row],[&gt;4 Units]]</f>
        <v>0</v>
      </c>
      <c r="G276" s="117">
        <v>0</v>
      </c>
      <c r="H276" s="117">
        <v>0</v>
      </c>
      <c r="I276" s="117">
        <v>0</v>
      </c>
      <c r="J276" s="119">
        <v>0</v>
      </c>
      <c r="K276" s="117">
        <f>SUM(Table323[[#This Row],[Single Family ]:[&gt;4 Units ]])</f>
        <v>0</v>
      </c>
      <c r="L276" s="118">
        <v>0</v>
      </c>
      <c r="M276" s="118">
        <v>0</v>
      </c>
      <c r="N276" s="118">
        <v>0</v>
      </c>
      <c r="O276" s="54">
        <v>0</v>
      </c>
    </row>
    <row r="277" spans="1:15" s="33" customFormat="1" x14ac:dyDescent="0.3">
      <c r="A277" s="115" t="s">
        <v>217</v>
      </c>
      <c r="B277" s="116" t="s">
        <v>213</v>
      </c>
      <c r="C277" s="50" t="s">
        <v>76</v>
      </c>
      <c r="D277" s="51">
        <v>76329.546000000002</v>
      </c>
      <c r="E277" s="51">
        <v>46838.33</v>
      </c>
      <c r="F277" s="117">
        <f>Table323[[#This Row],[Single Family]]+Table323[[#This Row],[2-4 Units]]+Table323[[#This Row],[&gt;4 Units]]</f>
        <v>11</v>
      </c>
      <c r="G277" s="117">
        <v>11</v>
      </c>
      <c r="H277" s="117">
        <v>0</v>
      </c>
      <c r="I277" s="117">
        <v>0</v>
      </c>
      <c r="J277" s="119">
        <v>7336.5</v>
      </c>
      <c r="K277" s="117">
        <f>SUM(Table323[[#This Row],[Single Family ]:[&gt;4 Units ]])</f>
        <v>20</v>
      </c>
      <c r="L277" s="118">
        <v>12</v>
      </c>
      <c r="M277" s="118">
        <v>8</v>
      </c>
      <c r="N277" s="118">
        <v>0</v>
      </c>
      <c r="O277" s="54">
        <v>39501.83</v>
      </c>
    </row>
    <row r="278" spans="1:15" s="33" customFormat="1" x14ac:dyDescent="0.3">
      <c r="A278" s="115" t="s">
        <v>217</v>
      </c>
      <c r="B278" s="116" t="s">
        <v>152</v>
      </c>
      <c r="C278" s="50" t="s">
        <v>76</v>
      </c>
      <c r="D278" s="51">
        <v>766.21799999999996</v>
      </c>
      <c r="E278" s="51">
        <v>0</v>
      </c>
      <c r="F278" s="117">
        <f>Table323[[#This Row],[Single Family]]+Table323[[#This Row],[2-4 Units]]+Table323[[#This Row],[&gt;4 Units]]</f>
        <v>0</v>
      </c>
      <c r="G278" s="117">
        <v>0</v>
      </c>
      <c r="H278" s="117">
        <v>0</v>
      </c>
      <c r="I278" s="117">
        <v>0</v>
      </c>
      <c r="J278" s="119">
        <v>0</v>
      </c>
      <c r="K278" s="117">
        <f>SUM(Table323[[#This Row],[Single Family ]:[&gt;4 Units ]])</f>
        <v>0</v>
      </c>
      <c r="L278" s="118">
        <v>0</v>
      </c>
      <c r="M278" s="118">
        <v>0</v>
      </c>
      <c r="N278" s="118">
        <v>0</v>
      </c>
      <c r="O278" s="54">
        <v>0</v>
      </c>
    </row>
    <row r="279" spans="1:15" s="33" customFormat="1" x14ac:dyDescent="0.3">
      <c r="A279" s="115" t="s">
        <v>218</v>
      </c>
      <c r="B279" s="116" t="s">
        <v>213</v>
      </c>
      <c r="C279" s="50" t="s">
        <v>60</v>
      </c>
      <c r="D279" s="51">
        <v>99559.487999999998</v>
      </c>
      <c r="E279" s="51">
        <v>42762.78</v>
      </c>
      <c r="F279" s="117">
        <f>Table323[[#This Row],[Single Family]]+Table323[[#This Row],[2-4 Units]]+Table323[[#This Row],[&gt;4 Units]]</f>
        <v>21</v>
      </c>
      <c r="G279" s="117">
        <v>18</v>
      </c>
      <c r="H279" s="117">
        <v>3</v>
      </c>
      <c r="I279" s="117">
        <v>0</v>
      </c>
      <c r="J279" s="119">
        <v>11129.72</v>
      </c>
      <c r="K279" s="117">
        <f>SUM(Table323[[#This Row],[Single Family ]:[&gt;4 Units ]])</f>
        <v>18</v>
      </c>
      <c r="L279" s="118">
        <v>16</v>
      </c>
      <c r="M279" s="118">
        <v>2</v>
      </c>
      <c r="N279" s="118">
        <v>0</v>
      </c>
      <c r="O279" s="54">
        <v>31633.06</v>
      </c>
    </row>
    <row r="280" spans="1:15" s="53" customFormat="1" x14ac:dyDescent="0.3">
      <c r="A280" s="48" t="s">
        <v>219</v>
      </c>
      <c r="B280" s="49" t="s">
        <v>213</v>
      </c>
      <c r="C280" s="50" t="s">
        <v>60</v>
      </c>
      <c r="D280" s="51">
        <v>74163.305999999997</v>
      </c>
      <c r="E280" s="51">
        <v>143985.89000000001</v>
      </c>
      <c r="F280" s="52">
        <f>Table323[[#This Row],[Single Family]]+Table323[[#This Row],[2-4 Units]]+Table323[[#This Row],[&gt;4 Units]]</f>
        <v>19</v>
      </c>
      <c r="G280" s="52">
        <v>19</v>
      </c>
      <c r="H280" s="52">
        <v>0</v>
      </c>
      <c r="I280" s="52">
        <v>0</v>
      </c>
      <c r="J280" s="120">
        <v>11902.63</v>
      </c>
      <c r="K280" s="52">
        <f>SUM(Table323[[#This Row],[Single Family ]:[&gt;4 Units ]])</f>
        <v>23</v>
      </c>
      <c r="L280" s="67">
        <v>22</v>
      </c>
      <c r="M280" s="67">
        <v>1</v>
      </c>
      <c r="N280" s="67">
        <v>0</v>
      </c>
      <c r="O280" s="54">
        <v>132083.26</v>
      </c>
    </row>
    <row r="281" spans="1:15" s="53" customFormat="1" x14ac:dyDescent="0.3">
      <c r="A281" s="48" t="s">
        <v>219</v>
      </c>
      <c r="B281" s="49" t="s">
        <v>152</v>
      </c>
      <c r="C281" s="50" t="s">
        <v>60</v>
      </c>
      <c r="D281" s="51">
        <v>0</v>
      </c>
      <c r="E281" s="51">
        <v>0</v>
      </c>
      <c r="F281" s="52">
        <f>Table323[[#This Row],[Single Family]]+Table323[[#This Row],[2-4 Units]]+Table323[[#This Row],[&gt;4 Units]]</f>
        <v>0</v>
      </c>
      <c r="G281" s="52">
        <v>0</v>
      </c>
      <c r="H281" s="52">
        <v>0</v>
      </c>
      <c r="I281" s="52">
        <v>0</v>
      </c>
      <c r="J281" s="120">
        <v>0</v>
      </c>
      <c r="K281" s="52">
        <f>SUM(Table323[[#This Row],[Single Family ]:[&gt;4 Units ]])</f>
        <v>0</v>
      </c>
      <c r="L281" s="67">
        <v>0</v>
      </c>
      <c r="M281" s="67">
        <v>0</v>
      </c>
      <c r="N281" s="67">
        <v>0</v>
      </c>
      <c r="O281" s="54">
        <v>0</v>
      </c>
    </row>
    <row r="282" spans="1:15" s="53" customFormat="1" x14ac:dyDescent="0.3">
      <c r="A282" s="48" t="s">
        <v>220</v>
      </c>
      <c r="B282" s="49" t="s">
        <v>213</v>
      </c>
      <c r="C282" s="50" t="s">
        <v>60</v>
      </c>
      <c r="D282" s="51">
        <v>89610.138000000006</v>
      </c>
      <c r="E282" s="51">
        <v>25840.49</v>
      </c>
      <c r="F282" s="52">
        <f>Table323[[#This Row],[Single Family]]+Table323[[#This Row],[2-4 Units]]+Table323[[#This Row],[&gt;4 Units]]</f>
        <v>13</v>
      </c>
      <c r="G282" s="52">
        <v>13</v>
      </c>
      <c r="H282" s="52">
        <v>0</v>
      </c>
      <c r="I282" s="52">
        <v>0</v>
      </c>
      <c r="J282" s="120">
        <v>13835.52</v>
      </c>
      <c r="K282" s="52">
        <f>SUM(Table323[[#This Row],[Single Family ]:[&gt;4 Units ]])</f>
        <v>4</v>
      </c>
      <c r="L282" s="67">
        <v>4</v>
      </c>
      <c r="M282" s="67">
        <v>0</v>
      </c>
      <c r="N282" s="67">
        <v>0</v>
      </c>
      <c r="O282" s="54">
        <v>12004.97</v>
      </c>
    </row>
    <row r="283" spans="1:15" s="53" customFormat="1" x14ac:dyDescent="0.3">
      <c r="A283" s="48" t="s">
        <v>221</v>
      </c>
      <c r="B283" s="49" t="s">
        <v>213</v>
      </c>
      <c r="C283" s="50" t="s">
        <v>60</v>
      </c>
      <c r="D283" s="51">
        <v>87222.521999999997</v>
      </c>
      <c r="E283" s="51">
        <v>120167.87</v>
      </c>
      <c r="F283" s="52">
        <f>Table323[[#This Row],[Single Family]]+Table323[[#This Row],[2-4 Units]]+Table323[[#This Row],[&gt;4 Units]]</f>
        <v>32</v>
      </c>
      <c r="G283" s="52">
        <v>32</v>
      </c>
      <c r="H283" s="52">
        <v>0</v>
      </c>
      <c r="I283" s="52">
        <v>0</v>
      </c>
      <c r="J283" s="120">
        <v>54974.11</v>
      </c>
      <c r="K283" s="52">
        <f>SUM(Table323[[#This Row],[Single Family ]:[&gt;4 Units ]])</f>
        <v>13</v>
      </c>
      <c r="L283" s="67">
        <v>13</v>
      </c>
      <c r="M283" s="67">
        <v>0</v>
      </c>
      <c r="N283" s="67">
        <v>0</v>
      </c>
      <c r="O283" s="54">
        <v>65193.760000000002</v>
      </c>
    </row>
    <row r="284" spans="1:15" s="53" customFormat="1" x14ac:dyDescent="0.3">
      <c r="A284" s="48" t="s">
        <v>221</v>
      </c>
      <c r="B284" s="49" t="s">
        <v>152</v>
      </c>
      <c r="C284" s="50" t="s">
        <v>60</v>
      </c>
      <c r="D284" s="51">
        <v>0</v>
      </c>
      <c r="E284" s="51">
        <v>0</v>
      </c>
      <c r="F284" s="52">
        <f>Table323[[#This Row],[Single Family]]+Table323[[#This Row],[2-4 Units]]+Table323[[#This Row],[&gt;4 Units]]</f>
        <v>0</v>
      </c>
      <c r="G284" s="52">
        <v>0</v>
      </c>
      <c r="H284" s="52">
        <v>0</v>
      </c>
      <c r="I284" s="52">
        <v>0</v>
      </c>
      <c r="J284" s="120">
        <v>0</v>
      </c>
      <c r="K284" s="52">
        <f>SUM(Table323[[#This Row],[Single Family ]:[&gt;4 Units ]])</f>
        <v>0</v>
      </c>
      <c r="L284" s="67">
        <v>0</v>
      </c>
      <c r="M284" s="67">
        <v>0</v>
      </c>
      <c r="N284" s="67">
        <v>0</v>
      </c>
      <c r="O284" s="54">
        <v>0</v>
      </c>
    </row>
    <row r="285" spans="1:15" s="53" customFormat="1" x14ac:dyDescent="0.3">
      <c r="A285" s="48" t="s">
        <v>222</v>
      </c>
      <c r="B285" s="49" t="s">
        <v>213</v>
      </c>
      <c r="C285" s="50" t="s">
        <v>60</v>
      </c>
      <c r="D285" s="51">
        <v>167198.20800000001</v>
      </c>
      <c r="E285" s="51">
        <v>130894.37</v>
      </c>
      <c r="F285" s="52">
        <f>Table323[[#This Row],[Single Family]]+Table323[[#This Row],[2-4 Units]]+Table323[[#This Row],[&gt;4 Units]]</f>
        <v>63</v>
      </c>
      <c r="G285" s="52">
        <v>63</v>
      </c>
      <c r="H285" s="52">
        <v>0</v>
      </c>
      <c r="I285" s="52">
        <v>0</v>
      </c>
      <c r="J285" s="120">
        <v>91664.2</v>
      </c>
      <c r="K285" s="52">
        <f>SUM(Table323[[#This Row],[Single Family ]:[&gt;4 Units ]])</f>
        <v>10</v>
      </c>
      <c r="L285" s="67">
        <v>9</v>
      </c>
      <c r="M285" s="67">
        <v>1</v>
      </c>
      <c r="N285" s="67">
        <v>0</v>
      </c>
      <c r="O285" s="54">
        <v>39230.17</v>
      </c>
    </row>
    <row r="286" spans="1:15" s="53" customFormat="1" x14ac:dyDescent="0.3">
      <c r="A286" s="48" t="s">
        <v>223</v>
      </c>
      <c r="B286" s="49" t="s">
        <v>213</v>
      </c>
      <c r="C286" s="50" t="s">
        <v>60</v>
      </c>
      <c r="D286" s="51">
        <v>127058.946</v>
      </c>
      <c r="E286" s="51">
        <v>45895.06</v>
      </c>
      <c r="F286" s="52">
        <f>Table323[[#This Row],[Single Family]]+Table323[[#This Row],[2-4 Units]]+Table323[[#This Row],[&gt;4 Units]]</f>
        <v>22</v>
      </c>
      <c r="G286" s="52">
        <v>21</v>
      </c>
      <c r="H286" s="52">
        <v>0</v>
      </c>
      <c r="I286" s="52">
        <v>1</v>
      </c>
      <c r="J286" s="120">
        <v>32365</v>
      </c>
      <c r="K286" s="52">
        <f>SUM(Table323[[#This Row],[Single Family ]:[&gt;4 Units ]])</f>
        <v>6</v>
      </c>
      <c r="L286" s="67">
        <v>5</v>
      </c>
      <c r="M286" s="67">
        <v>1</v>
      </c>
      <c r="N286" s="67">
        <v>0</v>
      </c>
      <c r="O286" s="54">
        <v>13530.06</v>
      </c>
    </row>
    <row r="287" spans="1:15" s="53" customFormat="1" x14ac:dyDescent="0.3">
      <c r="A287" s="48" t="s">
        <v>224</v>
      </c>
      <c r="B287" s="49" t="s">
        <v>213</v>
      </c>
      <c r="C287" s="50" t="s">
        <v>60</v>
      </c>
      <c r="D287" s="51">
        <v>103141.008</v>
      </c>
      <c r="E287" s="51">
        <v>100989.63</v>
      </c>
      <c r="F287" s="52">
        <f>Table323[[#This Row],[Single Family]]+Table323[[#This Row],[2-4 Units]]+Table323[[#This Row],[&gt;4 Units]]</f>
        <v>33</v>
      </c>
      <c r="G287" s="52">
        <v>32</v>
      </c>
      <c r="H287" s="52">
        <v>1</v>
      </c>
      <c r="I287" s="52">
        <v>0</v>
      </c>
      <c r="J287" s="120">
        <v>51420.25</v>
      </c>
      <c r="K287" s="52">
        <f>SUM(Table323[[#This Row],[Single Family ]:[&gt;4 Units ]])</f>
        <v>10</v>
      </c>
      <c r="L287" s="67">
        <v>9</v>
      </c>
      <c r="M287" s="67">
        <v>1</v>
      </c>
      <c r="N287" s="67">
        <v>0</v>
      </c>
      <c r="O287" s="54">
        <v>49569.38</v>
      </c>
    </row>
    <row r="288" spans="1:15" s="53" customFormat="1" x14ac:dyDescent="0.3">
      <c r="A288" s="48" t="s">
        <v>224</v>
      </c>
      <c r="B288" s="49" t="s">
        <v>152</v>
      </c>
      <c r="C288" s="50" t="s">
        <v>60</v>
      </c>
      <c r="D288" s="51">
        <v>0</v>
      </c>
      <c r="E288" s="51">
        <v>0</v>
      </c>
      <c r="F288" s="52">
        <f>Table323[[#This Row],[Single Family]]+Table323[[#This Row],[2-4 Units]]+Table323[[#This Row],[&gt;4 Units]]</f>
        <v>0</v>
      </c>
      <c r="G288" s="52">
        <v>0</v>
      </c>
      <c r="H288" s="52">
        <v>0</v>
      </c>
      <c r="I288" s="52">
        <v>0</v>
      </c>
      <c r="J288" s="120">
        <v>0</v>
      </c>
      <c r="K288" s="52">
        <f>SUM(Table323[[#This Row],[Single Family ]:[&gt;4 Units ]])</f>
        <v>0</v>
      </c>
      <c r="L288" s="67">
        <v>0</v>
      </c>
      <c r="M288" s="67">
        <v>0</v>
      </c>
      <c r="N288" s="67">
        <v>0</v>
      </c>
      <c r="O288" s="54">
        <v>0</v>
      </c>
    </row>
    <row r="289" spans="1:15" s="53" customFormat="1" x14ac:dyDescent="0.3">
      <c r="A289" s="48" t="s">
        <v>224</v>
      </c>
      <c r="B289" s="49" t="s">
        <v>197</v>
      </c>
      <c r="C289" s="50" t="s">
        <v>60</v>
      </c>
      <c r="D289" s="51">
        <v>266.74799999999999</v>
      </c>
      <c r="E289" s="51">
        <v>0</v>
      </c>
      <c r="F289" s="52">
        <f>Table323[[#This Row],[Single Family]]+Table323[[#This Row],[2-4 Units]]+Table323[[#This Row],[&gt;4 Units]]</f>
        <v>0</v>
      </c>
      <c r="G289" s="52">
        <v>0</v>
      </c>
      <c r="H289" s="52">
        <v>0</v>
      </c>
      <c r="I289" s="52">
        <v>0</v>
      </c>
      <c r="J289" s="120">
        <v>0</v>
      </c>
      <c r="K289" s="52">
        <f>SUM(Table323[[#This Row],[Single Family ]:[&gt;4 Units ]])</f>
        <v>0</v>
      </c>
      <c r="L289" s="67">
        <v>0</v>
      </c>
      <c r="M289" s="67">
        <v>0</v>
      </c>
      <c r="N289" s="67">
        <v>0</v>
      </c>
      <c r="O289" s="54">
        <v>0</v>
      </c>
    </row>
    <row r="290" spans="1:15" s="53" customFormat="1" x14ac:dyDescent="0.3">
      <c r="A290" s="48" t="s">
        <v>225</v>
      </c>
      <c r="B290" s="49" t="s">
        <v>213</v>
      </c>
      <c r="C290" s="50" t="s">
        <v>60</v>
      </c>
      <c r="D290" s="51">
        <v>803.02200000000005</v>
      </c>
      <c r="E290" s="51">
        <v>0</v>
      </c>
      <c r="F290" s="52">
        <f>Table323[[#This Row],[Single Family]]+Table323[[#This Row],[2-4 Units]]+Table323[[#This Row],[&gt;4 Units]]</f>
        <v>0</v>
      </c>
      <c r="G290" s="52">
        <v>0</v>
      </c>
      <c r="H290" s="52">
        <v>0</v>
      </c>
      <c r="I290" s="52">
        <v>0</v>
      </c>
      <c r="J290" s="120">
        <v>0</v>
      </c>
      <c r="K290" s="52">
        <f>SUM(Table323[[#This Row],[Single Family ]:[&gt;4 Units ]])</f>
        <v>0</v>
      </c>
      <c r="L290" s="67">
        <v>0</v>
      </c>
      <c r="M290" s="67">
        <v>0</v>
      </c>
      <c r="N290" s="67">
        <v>0</v>
      </c>
      <c r="O290" s="54">
        <v>0</v>
      </c>
    </row>
    <row r="291" spans="1:15" s="53" customFormat="1" x14ac:dyDescent="0.3">
      <c r="A291" s="48" t="s">
        <v>225</v>
      </c>
      <c r="B291" s="49" t="s">
        <v>197</v>
      </c>
      <c r="C291" s="50" t="s">
        <v>60</v>
      </c>
      <c r="D291" s="51">
        <v>200164.96799999999</v>
      </c>
      <c r="E291" s="51">
        <v>202792.43</v>
      </c>
      <c r="F291" s="52">
        <f>Table323[[#This Row],[Single Family]]+Table323[[#This Row],[2-4 Units]]+Table323[[#This Row],[&gt;4 Units]]</f>
        <v>76</v>
      </c>
      <c r="G291" s="52">
        <v>76</v>
      </c>
      <c r="H291" s="52">
        <v>0</v>
      </c>
      <c r="I291" s="52">
        <v>0</v>
      </c>
      <c r="J291" s="120">
        <v>148424.97</v>
      </c>
      <c r="K291" s="52">
        <f>SUM(Table323[[#This Row],[Single Family ]:[&gt;4 Units ]])</f>
        <v>4</v>
      </c>
      <c r="L291" s="67">
        <v>3</v>
      </c>
      <c r="M291" s="67">
        <v>0</v>
      </c>
      <c r="N291" s="67">
        <v>1</v>
      </c>
      <c r="O291" s="54">
        <v>54367.46</v>
      </c>
    </row>
    <row r="292" spans="1:15" s="53" customFormat="1" x14ac:dyDescent="0.3">
      <c r="A292" s="48" t="s">
        <v>226</v>
      </c>
      <c r="B292" s="49" t="s">
        <v>230</v>
      </c>
      <c r="C292" s="50" t="s">
        <v>60</v>
      </c>
      <c r="D292" s="51">
        <v>0</v>
      </c>
      <c r="E292" s="51">
        <v>0</v>
      </c>
      <c r="F292" s="52">
        <f>Table323[[#This Row],[Single Family]]+Table323[[#This Row],[2-4 Units]]+Table323[[#This Row],[&gt;4 Units]]</f>
        <v>0</v>
      </c>
      <c r="G292" s="52">
        <v>0</v>
      </c>
      <c r="H292" s="52">
        <v>0</v>
      </c>
      <c r="I292" s="52">
        <v>0</v>
      </c>
      <c r="J292" s="120">
        <v>0</v>
      </c>
      <c r="K292" s="52">
        <f>SUM(Table323[[#This Row],[Single Family ]:[&gt;4 Units ]])</f>
        <v>0</v>
      </c>
      <c r="L292" s="67">
        <v>0</v>
      </c>
      <c r="M292" s="67">
        <v>0</v>
      </c>
      <c r="N292" s="67">
        <v>0</v>
      </c>
      <c r="O292" s="54">
        <v>0</v>
      </c>
    </row>
    <row r="293" spans="1:15" s="53" customFormat="1" x14ac:dyDescent="0.3">
      <c r="A293" s="48" t="s">
        <v>226</v>
      </c>
      <c r="B293" s="49" t="s">
        <v>197</v>
      </c>
      <c r="C293" s="50" t="s">
        <v>60</v>
      </c>
      <c r="D293" s="51">
        <v>93518.892000000007</v>
      </c>
      <c r="E293" s="51">
        <v>53811.16</v>
      </c>
      <c r="F293" s="52">
        <f>Table323[[#This Row],[Single Family]]+Table323[[#This Row],[2-4 Units]]+Table323[[#This Row],[&gt;4 Units]]</f>
        <v>24</v>
      </c>
      <c r="G293" s="52">
        <v>24</v>
      </c>
      <c r="H293" s="52">
        <v>0</v>
      </c>
      <c r="I293" s="52">
        <v>0</v>
      </c>
      <c r="J293" s="120">
        <v>30230.53</v>
      </c>
      <c r="K293" s="52">
        <f>SUM(Table323[[#This Row],[Single Family ]:[&gt;4 Units ]])</f>
        <v>2</v>
      </c>
      <c r="L293" s="67">
        <v>2</v>
      </c>
      <c r="M293" s="67">
        <v>0</v>
      </c>
      <c r="N293" s="67">
        <v>0</v>
      </c>
      <c r="O293" s="54">
        <v>23580.63</v>
      </c>
    </row>
    <row r="294" spans="1:15" s="53" customFormat="1" x14ac:dyDescent="0.3">
      <c r="A294" s="48" t="s">
        <v>226</v>
      </c>
      <c r="B294" s="49" t="s">
        <v>194</v>
      </c>
      <c r="C294" s="50" t="s">
        <v>60</v>
      </c>
      <c r="D294" s="51">
        <v>916.18200000000002</v>
      </c>
      <c r="E294" s="51">
        <v>0</v>
      </c>
      <c r="F294" s="52">
        <f>Table323[[#This Row],[Single Family]]+Table323[[#This Row],[2-4 Units]]+Table323[[#This Row],[&gt;4 Units]]</f>
        <v>0</v>
      </c>
      <c r="G294" s="52">
        <v>0</v>
      </c>
      <c r="H294" s="52">
        <v>0</v>
      </c>
      <c r="I294" s="52">
        <v>0</v>
      </c>
      <c r="J294" s="120">
        <v>0</v>
      </c>
      <c r="K294" s="52">
        <f>SUM(Table323[[#This Row],[Single Family ]:[&gt;4 Units ]])</f>
        <v>0</v>
      </c>
      <c r="L294" s="67">
        <v>0</v>
      </c>
      <c r="M294" s="67">
        <v>0</v>
      </c>
      <c r="N294" s="67">
        <v>0</v>
      </c>
      <c r="O294" s="54">
        <v>0</v>
      </c>
    </row>
    <row r="295" spans="1:15" s="53" customFormat="1" x14ac:dyDescent="0.3">
      <c r="A295" s="48" t="s">
        <v>227</v>
      </c>
      <c r="B295" s="49" t="s">
        <v>230</v>
      </c>
      <c r="C295" s="50" t="s">
        <v>60</v>
      </c>
      <c r="D295" s="51">
        <v>43.722000000000001</v>
      </c>
      <c r="E295" s="51">
        <v>0</v>
      </c>
      <c r="F295" s="52">
        <f>Table323[[#This Row],[Single Family]]+Table323[[#This Row],[2-4 Units]]+Table323[[#This Row],[&gt;4 Units]]</f>
        <v>0</v>
      </c>
      <c r="G295" s="52">
        <v>0</v>
      </c>
      <c r="H295" s="52">
        <v>0</v>
      </c>
      <c r="I295" s="52">
        <v>0</v>
      </c>
      <c r="J295" s="120">
        <v>0</v>
      </c>
      <c r="K295" s="52">
        <f>SUM(Table323[[#This Row],[Single Family ]:[&gt;4 Units ]])</f>
        <v>0</v>
      </c>
      <c r="L295" s="67">
        <v>0</v>
      </c>
      <c r="M295" s="67">
        <v>0</v>
      </c>
      <c r="N295" s="67">
        <v>0</v>
      </c>
      <c r="O295" s="54">
        <v>0</v>
      </c>
    </row>
    <row r="296" spans="1:15" s="53" customFormat="1" x14ac:dyDescent="0.3">
      <c r="A296" s="48" t="s">
        <v>227</v>
      </c>
      <c r="B296" s="49" t="s">
        <v>197</v>
      </c>
      <c r="C296" s="50" t="s">
        <v>60</v>
      </c>
      <c r="D296" s="51">
        <v>97376.91</v>
      </c>
      <c r="E296" s="51">
        <v>78773.460000000006</v>
      </c>
      <c r="F296" s="52">
        <f>Table323[[#This Row],[Single Family]]+Table323[[#This Row],[2-4 Units]]+Table323[[#This Row],[&gt;4 Units]]</f>
        <v>43</v>
      </c>
      <c r="G296" s="52">
        <v>43</v>
      </c>
      <c r="H296" s="52">
        <v>0</v>
      </c>
      <c r="I296" s="52">
        <v>0</v>
      </c>
      <c r="J296" s="120">
        <v>66606.2</v>
      </c>
      <c r="K296" s="52">
        <f>SUM(Table323[[#This Row],[Single Family ]:[&gt;4 Units ]])</f>
        <v>4</v>
      </c>
      <c r="L296" s="67">
        <v>4</v>
      </c>
      <c r="M296" s="67">
        <v>0</v>
      </c>
      <c r="N296" s="67">
        <v>0</v>
      </c>
      <c r="O296" s="54">
        <v>12167.26</v>
      </c>
    </row>
    <row r="297" spans="1:15" s="53" customFormat="1" x14ac:dyDescent="0.3">
      <c r="A297" s="48" t="s">
        <v>227</v>
      </c>
      <c r="B297" s="49" t="s">
        <v>194</v>
      </c>
      <c r="C297" s="50" t="s">
        <v>60</v>
      </c>
      <c r="D297" s="51">
        <v>831.38400000000001</v>
      </c>
      <c r="E297" s="51">
        <v>0</v>
      </c>
      <c r="F297" s="52">
        <f>Table323[[#This Row],[Single Family]]+Table323[[#This Row],[2-4 Units]]+Table323[[#This Row],[&gt;4 Units]]</f>
        <v>0</v>
      </c>
      <c r="G297" s="52">
        <v>0</v>
      </c>
      <c r="H297" s="52">
        <v>0</v>
      </c>
      <c r="I297" s="52">
        <v>0</v>
      </c>
      <c r="J297" s="120">
        <v>0</v>
      </c>
      <c r="K297" s="52">
        <f>SUM(Table323[[#This Row],[Single Family ]:[&gt;4 Units ]])</f>
        <v>0</v>
      </c>
      <c r="L297" s="67">
        <v>0</v>
      </c>
      <c r="M297" s="67">
        <v>0</v>
      </c>
      <c r="N297" s="67">
        <v>0</v>
      </c>
      <c r="O297" s="54">
        <v>0</v>
      </c>
    </row>
    <row r="298" spans="1:15" s="53" customFormat="1" x14ac:dyDescent="0.3">
      <c r="A298" s="48" t="s">
        <v>228</v>
      </c>
      <c r="B298" s="49" t="s">
        <v>230</v>
      </c>
      <c r="C298" s="50" t="s">
        <v>60</v>
      </c>
      <c r="D298" s="51">
        <v>428.80200000000002</v>
      </c>
      <c r="E298" s="51">
        <v>0</v>
      </c>
      <c r="F298" s="52">
        <f>Table323[[#This Row],[Single Family]]+Table323[[#This Row],[2-4 Units]]+Table323[[#This Row],[&gt;4 Units]]</f>
        <v>0</v>
      </c>
      <c r="G298" s="52">
        <v>0</v>
      </c>
      <c r="H298" s="52">
        <v>0</v>
      </c>
      <c r="I298" s="52">
        <v>0</v>
      </c>
      <c r="J298" s="120">
        <v>0</v>
      </c>
      <c r="K298" s="52">
        <f>SUM(Table323[[#This Row],[Single Family ]:[&gt;4 Units ]])</f>
        <v>0</v>
      </c>
      <c r="L298" s="67">
        <v>0</v>
      </c>
      <c r="M298" s="67">
        <v>0</v>
      </c>
      <c r="N298" s="67">
        <v>0</v>
      </c>
      <c r="O298" s="54">
        <v>0</v>
      </c>
    </row>
    <row r="299" spans="1:15" s="53" customFormat="1" x14ac:dyDescent="0.3">
      <c r="A299" s="48" t="s">
        <v>228</v>
      </c>
      <c r="B299" s="49" t="s">
        <v>152</v>
      </c>
      <c r="C299" s="50" t="s">
        <v>60</v>
      </c>
      <c r="D299" s="51">
        <v>95.867999999999995</v>
      </c>
      <c r="E299" s="51">
        <v>0</v>
      </c>
      <c r="F299" s="52">
        <f>Table323[[#This Row],[Single Family]]+Table323[[#This Row],[2-4 Units]]+Table323[[#This Row],[&gt;4 Units]]</f>
        <v>0</v>
      </c>
      <c r="G299" s="52">
        <v>0</v>
      </c>
      <c r="H299" s="52">
        <v>0</v>
      </c>
      <c r="I299" s="52">
        <v>0</v>
      </c>
      <c r="J299" s="120">
        <v>0</v>
      </c>
      <c r="K299" s="52">
        <f>SUM(Table323[[#This Row],[Single Family ]:[&gt;4 Units ]])</f>
        <v>0</v>
      </c>
      <c r="L299" s="67">
        <v>0</v>
      </c>
      <c r="M299" s="67">
        <v>0</v>
      </c>
      <c r="N299" s="67">
        <v>0</v>
      </c>
      <c r="O299" s="54">
        <v>0</v>
      </c>
    </row>
    <row r="300" spans="1:15" s="53" customFormat="1" x14ac:dyDescent="0.3">
      <c r="A300" s="48" t="s">
        <v>228</v>
      </c>
      <c r="B300" s="49" t="s">
        <v>197</v>
      </c>
      <c r="C300" s="50" t="s">
        <v>60</v>
      </c>
      <c r="D300" s="51">
        <v>170014.698</v>
      </c>
      <c r="E300" s="51">
        <v>128365.37</v>
      </c>
      <c r="F300" s="52">
        <f>Table323[[#This Row],[Single Family]]+Table323[[#This Row],[2-4 Units]]+Table323[[#This Row],[&gt;4 Units]]</f>
        <v>59</v>
      </c>
      <c r="G300" s="52">
        <v>59</v>
      </c>
      <c r="H300" s="52">
        <v>0</v>
      </c>
      <c r="I300" s="52">
        <v>0</v>
      </c>
      <c r="J300" s="120">
        <v>83819.360000000001</v>
      </c>
      <c r="K300" s="52">
        <f>SUM(Table323[[#This Row],[Single Family ]:[&gt;4 Units ]])</f>
        <v>8</v>
      </c>
      <c r="L300" s="67">
        <v>8</v>
      </c>
      <c r="M300" s="67">
        <v>0</v>
      </c>
      <c r="N300" s="67">
        <v>0</v>
      </c>
      <c r="O300" s="54">
        <v>44546.01</v>
      </c>
    </row>
    <row r="301" spans="1:15" s="53" customFormat="1" x14ac:dyDescent="0.3">
      <c r="A301" s="48" t="s">
        <v>229</v>
      </c>
      <c r="B301" s="49" t="s">
        <v>230</v>
      </c>
      <c r="C301" s="50" t="s">
        <v>60</v>
      </c>
      <c r="D301" s="51">
        <v>130767.186</v>
      </c>
      <c r="E301" s="51">
        <v>24187.42</v>
      </c>
      <c r="F301" s="52">
        <f>Table323[[#This Row],[Single Family]]+Table323[[#This Row],[2-4 Units]]+Table323[[#This Row],[&gt;4 Units]]</f>
        <v>27</v>
      </c>
      <c r="G301" s="52">
        <v>26</v>
      </c>
      <c r="H301" s="52">
        <v>1</v>
      </c>
      <c r="I301" s="52">
        <v>0</v>
      </c>
      <c r="J301" s="120">
        <v>22036.720000000001</v>
      </c>
      <c r="K301" s="52">
        <f>SUM(Table323[[#This Row],[Single Family ]:[&gt;4 Units ]])</f>
        <v>9</v>
      </c>
      <c r="L301" s="67">
        <v>9</v>
      </c>
      <c r="M301" s="67">
        <v>0</v>
      </c>
      <c r="N301" s="67">
        <v>0</v>
      </c>
      <c r="O301" s="54">
        <v>2150.6999999999998</v>
      </c>
    </row>
    <row r="302" spans="1:15" s="53" customFormat="1" x14ac:dyDescent="0.3">
      <c r="A302" s="48" t="s">
        <v>229</v>
      </c>
      <c r="B302" s="49" t="s">
        <v>152</v>
      </c>
      <c r="C302" s="50" t="s">
        <v>60</v>
      </c>
      <c r="D302" s="51">
        <v>0</v>
      </c>
      <c r="E302" s="51">
        <v>0</v>
      </c>
      <c r="F302" s="52">
        <f>Table323[[#This Row],[Single Family]]+Table323[[#This Row],[2-4 Units]]+Table323[[#This Row],[&gt;4 Units]]</f>
        <v>0</v>
      </c>
      <c r="G302" s="52">
        <v>0</v>
      </c>
      <c r="H302" s="52">
        <v>0</v>
      </c>
      <c r="I302" s="52">
        <v>0</v>
      </c>
      <c r="J302" s="120">
        <v>0</v>
      </c>
      <c r="K302" s="52">
        <f>SUM(Table323[[#This Row],[Single Family ]:[&gt;4 Units ]])</f>
        <v>0</v>
      </c>
      <c r="L302" s="67">
        <v>0</v>
      </c>
      <c r="M302" s="67">
        <v>0</v>
      </c>
      <c r="N302" s="67">
        <v>0</v>
      </c>
      <c r="O302" s="54">
        <v>0</v>
      </c>
    </row>
    <row r="303" spans="1:15" s="53" customFormat="1" x14ac:dyDescent="0.3">
      <c r="A303" s="48" t="s">
        <v>229</v>
      </c>
      <c r="B303" s="49" t="s">
        <v>197</v>
      </c>
      <c r="C303" s="50" t="s">
        <v>60</v>
      </c>
      <c r="D303" s="51">
        <v>55.26</v>
      </c>
      <c r="E303" s="51">
        <v>0</v>
      </c>
      <c r="F303" s="52">
        <f>Table323[[#This Row],[Single Family]]+Table323[[#This Row],[2-4 Units]]+Table323[[#This Row],[&gt;4 Units]]</f>
        <v>0</v>
      </c>
      <c r="G303" s="52">
        <v>0</v>
      </c>
      <c r="H303" s="52">
        <v>0</v>
      </c>
      <c r="I303" s="52">
        <v>0</v>
      </c>
      <c r="J303" s="120">
        <v>0</v>
      </c>
      <c r="K303" s="52">
        <f>SUM(Table323[[#This Row],[Single Family ]:[&gt;4 Units ]])</f>
        <v>0</v>
      </c>
      <c r="L303" s="67">
        <v>0</v>
      </c>
      <c r="M303" s="67">
        <v>0</v>
      </c>
      <c r="N303" s="67">
        <v>0</v>
      </c>
      <c r="O303" s="54">
        <v>0</v>
      </c>
    </row>
    <row r="304" spans="1:15" s="53" customFormat="1" x14ac:dyDescent="0.3">
      <c r="A304" s="48" t="s">
        <v>229</v>
      </c>
      <c r="B304" s="49" t="s">
        <v>194</v>
      </c>
      <c r="C304" s="50" t="s">
        <v>60</v>
      </c>
      <c r="D304" s="51">
        <v>276.07799999999997</v>
      </c>
      <c r="E304" s="51">
        <v>0</v>
      </c>
      <c r="F304" s="52">
        <f>Table323[[#This Row],[Single Family]]+Table323[[#This Row],[2-4 Units]]+Table323[[#This Row],[&gt;4 Units]]</f>
        <v>0</v>
      </c>
      <c r="G304" s="52">
        <v>0</v>
      </c>
      <c r="H304" s="52">
        <v>0</v>
      </c>
      <c r="I304" s="52">
        <v>0</v>
      </c>
      <c r="J304" s="120">
        <v>0</v>
      </c>
      <c r="K304" s="52">
        <f>SUM(Table323[[#This Row],[Single Family ]:[&gt;4 Units ]])</f>
        <v>0</v>
      </c>
      <c r="L304" s="67">
        <v>0</v>
      </c>
      <c r="M304" s="67">
        <v>0</v>
      </c>
      <c r="N304" s="67">
        <v>0</v>
      </c>
      <c r="O304" s="54">
        <v>0</v>
      </c>
    </row>
    <row r="305" spans="1:15" s="53" customFormat="1" x14ac:dyDescent="0.3">
      <c r="A305" s="48" t="s">
        <v>231</v>
      </c>
      <c r="B305" s="49" t="s">
        <v>230</v>
      </c>
      <c r="C305" s="50" t="s">
        <v>60</v>
      </c>
      <c r="D305" s="51">
        <v>111150.264</v>
      </c>
      <c r="E305" s="51">
        <v>76922.81</v>
      </c>
      <c r="F305" s="52">
        <f>Table323[[#This Row],[Single Family]]+Table323[[#This Row],[2-4 Units]]+Table323[[#This Row],[&gt;4 Units]]</f>
        <v>20</v>
      </c>
      <c r="G305" s="52">
        <v>18</v>
      </c>
      <c r="H305" s="52">
        <v>2</v>
      </c>
      <c r="I305" s="52">
        <v>0</v>
      </c>
      <c r="J305" s="120">
        <v>17808.12</v>
      </c>
      <c r="K305" s="52">
        <f>SUM(Table323[[#This Row],[Single Family ]:[&gt;4 Units ]])</f>
        <v>18</v>
      </c>
      <c r="L305" s="67">
        <v>13</v>
      </c>
      <c r="M305" s="67">
        <v>4</v>
      </c>
      <c r="N305" s="67">
        <v>1</v>
      </c>
      <c r="O305" s="54">
        <v>59114.69</v>
      </c>
    </row>
    <row r="306" spans="1:15" s="53" customFormat="1" x14ac:dyDescent="0.3">
      <c r="A306" s="48" t="s">
        <v>231</v>
      </c>
      <c r="B306" s="49" t="s">
        <v>152</v>
      </c>
      <c r="C306" s="50" t="s">
        <v>60</v>
      </c>
      <c r="D306" s="51">
        <v>226.03800000000001</v>
      </c>
      <c r="E306" s="51">
        <v>0</v>
      </c>
      <c r="F306" s="52">
        <f>Table323[[#This Row],[Single Family]]+Table323[[#This Row],[2-4 Units]]+Table323[[#This Row],[&gt;4 Units]]</f>
        <v>0</v>
      </c>
      <c r="G306" s="52">
        <v>0</v>
      </c>
      <c r="H306" s="52">
        <v>0</v>
      </c>
      <c r="I306" s="52">
        <v>0</v>
      </c>
      <c r="J306" s="120">
        <v>0</v>
      </c>
      <c r="K306" s="52">
        <f>SUM(Table323[[#This Row],[Single Family ]:[&gt;4 Units ]])</f>
        <v>0</v>
      </c>
      <c r="L306" s="67">
        <v>0</v>
      </c>
      <c r="M306" s="67">
        <v>0</v>
      </c>
      <c r="N306" s="67">
        <v>0</v>
      </c>
      <c r="O306" s="54">
        <v>0</v>
      </c>
    </row>
    <row r="307" spans="1:15" s="53" customFormat="1" x14ac:dyDescent="0.3">
      <c r="A307" s="48" t="s">
        <v>231</v>
      </c>
      <c r="B307" s="49" t="s">
        <v>197</v>
      </c>
      <c r="C307" s="50" t="s">
        <v>60</v>
      </c>
      <c r="D307" s="51">
        <v>140.57400000000001</v>
      </c>
      <c r="E307" s="51">
        <v>0</v>
      </c>
      <c r="F307" s="52">
        <f>Table323[[#This Row],[Single Family]]+Table323[[#This Row],[2-4 Units]]+Table323[[#This Row],[&gt;4 Units]]</f>
        <v>0</v>
      </c>
      <c r="G307" s="52">
        <v>0</v>
      </c>
      <c r="H307" s="52">
        <v>0</v>
      </c>
      <c r="I307" s="52">
        <v>0</v>
      </c>
      <c r="J307" s="120">
        <v>0</v>
      </c>
      <c r="K307" s="52">
        <f>SUM(Table323[[#This Row],[Single Family ]:[&gt;4 Units ]])</f>
        <v>0</v>
      </c>
      <c r="L307" s="67">
        <v>0</v>
      </c>
      <c r="M307" s="67">
        <v>0</v>
      </c>
      <c r="N307" s="67">
        <v>0</v>
      </c>
      <c r="O307" s="54">
        <v>0</v>
      </c>
    </row>
    <row r="308" spans="1:15" s="53" customFormat="1" x14ac:dyDescent="0.3">
      <c r="A308" s="48" t="s">
        <v>231</v>
      </c>
      <c r="B308" s="49" t="s">
        <v>194</v>
      </c>
      <c r="C308" s="50" t="s">
        <v>60</v>
      </c>
      <c r="D308" s="51">
        <v>78.39</v>
      </c>
      <c r="E308" s="51">
        <v>0</v>
      </c>
      <c r="F308" s="52">
        <f>Table323[[#This Row],[Single Family]]+Table323[[#This Row],[2-4 Units]]+Table323[[#This Row],[&gt;4 Units]]</f>
        <v>0</v>
      </c>
      <c r="G308" s="52">
        <v>0</v>
      </c>
      <c r="H308" s="52">
        <v>0</v>
      </c>
      <c r="I308" s="52">
        <v>0</v>
      </c>
      <c r="J308" s="120">
        <v>0</v>
      </c>
      <c r="K308" s="52">
        <f>SUM(Table323[[#This Row],[Single Family ]:[&gt;4 Units ]])</f>
        <v>0</v>
      </c>
      <c r="L308" s="67">
        <v>0</v>
      </c>
      <c r="M308" s="67">
        <v>0</v>
      </c>
      <c r="N308" s="67">
        <v>0</v>
      </c>
      <c r="O308" s="54">
        <v>0</v>
      </c>
    </row>
    <row r="309" spans="1:15" s="53" customFormat="1" x14ac:dyDescent="0.3">
      <c r="A309" s="48" t="s">
        <v>233</v>
      </c>
      <c r="B309" s="49" t="s">
        <v>230</v>
      </c>
      <c r="C309" s="50" t="s">
        <v>60</v>
      </c>
      <c r="D309" s="51">
        <v>46068.228000000003</v>
      </c>
      <c r="E309" s="51">
        <v>4594.3</v>
      </c>
      <c r="F309" s="52">
        <f>Table323[[#This Row],[Single Family]]+Table323[[#This Row],[2-4 Units]]+Table323[[#This Row],[&gt;4 Units]]</f>
        <v>6</v>
      </c>
      <c r="G309" s="52">
        <v>5</v>
      </c>
      <c r="H309" s="52">
        <v>1</v>
      </c>
      <c r="I309" s="52">
        <v>0</v>
      </c>
      <c r="J309" s="120">
        <v>2920.76</v>
      </c>
      <c r="K309" s="52">
        <f>SUM(Table323[[#This Row],[Single Family ]:[&gt;4 Units ]])</f>
        <v>5</v>
      </c>
      <c r="L309" s="67">
        <v>5</v>
      </c>
      <c r="M309" s="67">
        <v>0</v>
      </c>
      <c r="N309" s="67">
        <v>0</v>
      </c>
      <c r="O309" s="54">
        <v>1673.54</v>
      </c>
    </row>
    <row r="310" spans="1:15" s="53" customFormat="1" x14ac:dyDescent="0.3">
      <c r="A310" s="48" t="s">
        <v>233</v>
      </c>
      <c r="B310" s="49" t="s">
        <v>152</v>
      </c>
      <c r="C310" s="50" t="s">
        <v>60</v>
      </c>
      <c r="D310" s="51">
        <v>531.85799999999995</v>
      </c>
      <c r="E310" s="51">
        <v>0</v>
      </c>
      <c r="F310" s="52">
        <f>Table323[[#This Row],[Single Family]]+Table323[[#This Row],[2-4 Units]]+Table323[[#This Row],[&gt;4 Units]]</f>
        <v>0</v>
      </c>
      <c r="G310" s="52">
        <v>0</v>
      </c>
      <c r="H310" s="52">
        <v>0</v>
      </c>
      <c r="I310" s="52">
        <v>0</v>
      </c>
      <c r="J310" s="120">
        <v>0</v>
      </c>
      <c r="K310" s="52">
        <f>SUM(Table323[[#This Row],[Single Family ]:[&gt;4 Units ]])</f>
        <v>0</v>
      </c>
      <c r="L310" s="67">
        <v>0</v>
      </c>
      <c r="M310" s="67">
        <v>0</v>
      </c>
      <c r="N310" s="67">
        <v>0</v>
      </c>
      <c r="O310" s="54">
        <v>0</v>
      </c>
    </row>
    <row r="311" spans="1:15" s="53" customFormat="1" x14ac:dyDescent="0.3">
      <c r="A311" s="48" t="s">
        <v>233</v>
      </c>
      <c r="B311" s="49" t="s">
        <v>197</v>
      </c>
      <c r="C311" s="50" t="s">
        <v>60</v>
      </c>
      <c r="D311" s="51">
        <v>3.75</v>
      </c>
      <c r="E311" s="51">
        <v>0</v>
      </c>
      <c r="F311" s="52">
        <f>Table323[[#This Row],[Single Family]]+Table323[[#This Row],[2-4 Units]]+Table323[[#This Row],[&gt;4 Units]]</f>
        <v>0</v>
      </c>
      <c r="G311" s="52">
        <v>0</v>
      </c>
      <c r="H311" s="52">
        <v>0</v>
      </c>
      <c r="I311" s="52">
        <v>0</v>
      </c>
      <c r="J311" s="120">
        <v>0</v>
      </c>
      <c r="K311" s="52">
        <f>SUM(Table323[[#This Row],[Single Family ]:[&gt;4 Units ]])</f>
        <v>0</v>
      </c>
      <c r="L311" s="67">
        <v>0</v>
      </c>
      <c r="M311" s="67">
        <v>0</v>
      </c>
      <c r="N311" s="67">
        <v>0</v>
      </c>
      <c r="O311" s="54">
        <v>0</v>
      </c>
    </row>
    <row r="312" spans="1:15" s="53" customFormat="1" x14ac:dyDescent="0.3">
      <c r="A312" s="48" t="s">
        <v>233</v>
      </c>
      <c r="B312" s="49" t="s">
        <v>194</v>
      </c>
      <c r="C312" s="50" t="s">
        <v>60</v>
      </c>
      <c r="D312" s="51">
        <v>12.99</v>
      </c>
      <c r="E312" s="51">
        <v>0</v>
      </c>
      <c r="F312" s="52">
        <f>Table323[[#This Row],[Single Family]]+Table323[[#This Row],[2-4 Units]]+Table323[[#This Row],[&gt;4 Units]]</f>
        <v>0</v>
      </c>
      <c r="G312" s="52">
        <v>0</v>
      </c>
      <c r="H312" s="52">
        <v>0</v>
      </c>
      <c r="I312" s="52">
        <v>0</v>
      </c>
      <c r="J312" s="120">
        <v>0</v>
      </c>
      <c r="K312" s="52">
        <f>SUM(Table323[[#This Row],[Single Family ]:[&gt;4 Units ]])</f>
        <v>0</v>
      </c>
      <c r="L312" s="67">
        <v>0</v>
      </c>
      <c r="M312" s="67">
        <v>0</v>
      </c>
      <c r="N312" s="67">
        <v>0</v>
      </c>
      <c r="O312" s="54">
        <v>0</v>
      </c>
    </row>
    <row r="313" spans="1:15" s="53" customFormat="1" x14ac:dyDescent="0.3">
      <c r="A313" s="48" t="s">
        <v>234</v>
      </c>
      <c r="B313" s="49" t="s">
        <v>230</v>
      </c>
      <c r="C313" s="50" t="s">
        <v>60</v>
      </c>
      <c r="D313" s="51">
        <v>48951.588000000003</v>
      </c>
      <c r="E313" s="51">
        <v>38250.730000000003</v>
      </c>
      <c r="F313" s="52">
        <f>Table323[[#This Row],[Single Family]]+Table323[[#This Row],[2-4 Units]]+Table323[[#This Row],[&gt;4 Units]]</f>
        <v>10</v>
      </c>
      <c r="G313" s="52">
        <v>9</v>
      </c>
      <c r="H313" s="52">
        <v>1</v>
      </c>
      <c r="I313" s="52">
        <v>0</v>
      </c>
      <c r="J313" s="120">
        <v>6151.31</v>
      </c>
      <c r="K313" s="52">
        <f>SUM(Table323[[#This Row],[Single Family ]:[&gt;4 Units ]])</f>
        <v>5</v>
      </c>
      <c r="L313" s="67">
        <v>5</v>
      </c>
      <c r="M313" s="67">
        <v>0</v>
      </c>
      <c r="N313" s="67">
        <v>0</v>
      </c>
      <c r="O313" s="54">
        <v>32099.42</v>
      </c>
    </row>
    <row r="314" spans="1:15" s="53" customFormat="1" x14ac:dyDescent="0.3">
      <c r="A314" s="48" t="s">
        <v>234</v>
      </c>
      <c r="B314" s="49" t="s">
        <v>194</v>
      </c>
      <c r="C314" s="50" t="s">
        <v>60</v>
      </c>
      <c r="D314" s="51">
        <v>0</v>
      </c>
      <c r="E314" s="51">
        <v>0</v>
      </c>
      <c r="F314" s="52">
        <f>Table323[[#This Row],[Single Family]]+Table323[[#This Row],[2-4 Units]]+Table323[[#This Row],[&gt;4 Units]]</f>
        <v>0</v>
      </c>
      <c r="G314" s="52">
        <v>0</v>
      </c>
      <c r="H314" s="52">
        <v>0</v>
      </c>
      <c r="I314" s="52">
        <v>0</v>
      </c>
      <c r="J314" s="120">
        <v>0</v>
      </c>
      <c r="K314" s="52">
        <f>SUM(Table323[[#This Row],[Single Family ]:[&gt;4 Units ]])</f>
        <v>0</v>
      </c>
      <c r="L314" s="67">
        <v>0</v>
      </c>
      <c r="M314" s="67">
        <v>0</v>
      </c>
      <c r="N314" s="67">
        <v>0</v>
      </c>
      <c r="O314" s="54">
        <v>0</v>
      </c>
    </row>
    <row r="315" spans="1:15" s="53" customFormat="1" x14ac:dyDescent="0.3">
      <c r="A315" s="48" t="s">
        <v>235</v>
      </c>
      <c r="B315" s="49" t="s">
        <v>230</v>
      </c>
      <c r="C315" s="50" t="s">
        <v>60</v>
      </c>
      <c r="D315" s="51">
        <v>92564.148000000001</v>
      </c>
      <c r="E315" s="51">
        <v>56528.3</v>
      </c>
      <c r="F315" s="52">
        <f>Table323[[#This Row],[Single Family]]+Table323[[#This Row],[2-4 Units]]+Table323[[#This Row],[&gt;4 Units]]</f>
        <v>21</v>
      </c>
      <c r="G315" s="52">
        <v>20</v>
      </c>
      <c r="H315" s="52">
        <v>1</v>
      </c>
      <c r="I315" s="52">
        <v>0</v>
      </c>
      <c r="J315" s="120">
        <v>20178.13</v>
      </c>
      <c r="K315" s="52">
        <f>SUM(Table323[[#This Row],[Single Family ]:[&gt;4 Units ]])</f>
        <v>6</v>
      </c>
      <c r="L315" s="67">
        <v>4</v>
      </c>
      <c r="M315" s="67">
        <v>2</v>
      </c>
      <c r="N315" s="67">
        <v>0</v>
      </c>
      <c r="O315" s="54">
        <v>36350.17</v>
      </c>
    </row>
    <row r="316" spans="1:15" s="53" customFormat="1" x14ac:dyDescent="0.3">
      <c r="A316" s="48" t="s">
        <v>235</v>
      </c>
      <c r="B316" s="49" t="s">
        <v>152</v>
      </c>
      <c r="C316" s="50" t="s">
        <v>60</v>
      </c>
      <c r="D316" s="51">
        <v>242.874</v>
      </c>
      <c r="E316" s="51">
        <v>0</v>
      </c>
      <c r="F316" s="52">
        <f>Table323[[#This Row],[Single Family]]+Table323[[#This Row],[2-4 Units]]+Table323[[#This Row],[&gt;4 Units]]</f>
        <v>0</v>
      </c>
      <c r="G316" s="52">
        <v>0</v>
      </c>
      <c r="H316" s="52">
        <v>0</v>
      </c>
      <c r="I316" s="52">
        <v>0</v>
      </c>
      <c r="J316" s="120">
        <v>0</v>
      </c>
      <c r="K316" s="52">
        <f>SUM(Table323[[#This Row],[Single Family ]:[&gt;4 Units ]])</f>
        <v>0</v>
      </c>
      <c r="L316" s="67">
        <v>0</v>
      </c>
      <c r="M316" s="67">
        <v>0</v>
      </c>
      <c r="N316" s="67">
        <v>0</v>
      </c>
      <c r="O316" s="54">
        <v>0</v>
      </c>
    </row>
    <row r="317" spans="1:15" s="53" customFormat="1" x14ac:dyDescent="0.3">
      <c r="A317" s="48" t="s">
        <v>235</v>
      </c>
      <c r="B317" s="49" t="s">
        <v>194</v>
      </c>
      <c r="C317" s="50" t="s">
        <v>60</v>
      </c>
      <c r="D317" s="51">
        <v>132.32400000000001</v>
      </c>
      <c r="E317" s="51">
        <v>0</v>
      </c>
      <c r="F317" s="52">
        <f>Table323[[#This Row],[Single Family]]+Table323[[#This Row],[2-4 Units]]+Table323[[#This Row],[&gt;4 Units]]</f>
        <v>0</v>
      </c>
      <c r="G317" s="52">
        <v>0</v>
      </c>
      <c r="H317" s="52">
        <v>0</v>
      </c>
      <c r="I317" s="52">
        <v>0</v>
      </c>
      <c r="J317" s="120">
        <v>0</v>
      </c>
      <c r="K317" s="52">
        <f>SUM(Table323[[#This Row],[Single Family ]:[&gt;4 Units ]])</f>
        <v>0</v>
      </c>
      <c r="L317" s="67">
        <v>0</v>
      </c>
      <c r="M317" s="67">
        <v>0</v>
      </c>
      <c r="N317" s="67">
        <v>0</v>
      </c>
      <c r="O317" s="54">
        <v>0</v>
      </c>
    </row>
    <row r="318" spans="1:15" s="53" customFormat="1" x14ac:dyDescent="0.3">
      <c r="A318" s="48" t="s">
        <v>236</v>
      </c>
      <c r="B318" s="49" t="s">
        <v>230</v>
      </c>
      <c r="C318" s="50" t="s">
        <v>60</v>
      </c>
      <c r="D318" s="51">
        <v>60084.347999999998</v>
      </c>
      <c r="E318" s="51">
        <v>62047.41</v>
      </c>
      <c r="F318" s="52">
        <f>Table323[[#This Row],[Single Family]]+Table323[[#This Row],[2-4 Units]]+Table323[[#This Row],[&gt;4 Units]]</f>
        <v>22</v>
      </c>
      <c r="G318" s="52">
        <v>22</v>
      </c>
      <c r="H318" s="52">
        <v>0</v>
      </c>
      <c r="I318" s="52">
        <v>0</v>
      </c>
      <c r="J318" s="120">
        <v>37827.61</v>
      </c>
      <c r="K318" s="52">
        <f>SUM(Table323[[#This Row],[Single Family ]:[&gt;4 Units ]])</f>
        <v>7</v>
      </c>
      <c r="L318" s="67">
        <v>7</v>
      </c>
      <c r="M318" s="67">
        <v>0</v>
      </c>
      <c r="N318" s="67">
        <v>0</v>
      </c>
      <c r="O318" s="54">
        <v>24219.8</v>
      </c>
    </row>
    <row r="319" spans="1:15" s="53" customFormat="1" x14ac:dyDescent="0.3">
      <c r="A319" s="48" t="s">
        <v>236</v>
      </c>
      <c r="B319" s="49" t="s">
        <v>152</v>
      </c>
      <c r="C319" s="50" t="s">
        <v>60</v>
      </c>
      <c r="D319" s="51">
        <v>0</v>
      </c>
      <c r="E319" s="51">
        <v>0</v>
      </c>
      <c r="F319" s="52">
        <f>Table323[[#This Row],[Single Family]]+Table323[[#This Row],[2-4 Units]]+Table323[[#This Row],[&gt;4 Units]]</f>
        <v>0</v>
      </c>
      <c r="G319" s="52">
        <v>0</v>
      </c>
      <c r="H319" s="52">
        <v>0</v>
      </c>
      <c r="I319" s="52">
        <v>0</v>
      </c>
      <c r="J319" s="120">
        <v>0</v>
      </c>
      <c r="K319" s="52">
        <f>SUM(Table323[[#This Row],[Single Family ]:[&gt;4 Units ]])</f>
        <v>0</v>
      </c>
      <c r="L319" s="67">
        <v>0</v>
      </c>
      <c r="M319" s="67">
        <v>0</v>
      </c>
      <c r="N319" s="67">
        <v>0</v>
      </c>
      <c r="O319" s="54">
        <v>0</v>
      </c>
    </row>
    <row r="320" spans="1:15" s="53" customFormat="1" x14ac:dyDescent="0.3">
      <c r="A320" s="48" t="s">
        <v>236</v>
      </c>
      <c r="B320" s="49" t="s">
        <v>239</v>
      </c>
      <c r="C320" s="50" t="s">
        <v>60</v>
      </c>
      <c r="D320" s="51">
        <v>0</v>
      </c>
      <c r="E320" s="51">
        <v>0</v>
      </c>
      <c r="F320" s="52">
        <f>Table323[[#This Row],[Single Family]]+Table323[[#This Row],[2-4 Units]]+Table323[[#This Row],[&gt;4 Units]]</f>
        <v>0</v>
      </c>
      <c r="G320" s="52">
        <v>0</v>
      </c>
      <c r="H320" s="52">
        <v>0</v>
      </c>
      <c r="I320" s="52">
        <v>0</v>
      </c>
      <c r="J320" s="120">
        <v>0</v>
      </c>
      <c r="K320" s="52">
        <f>SUM(Table323[[#This Row],[Single Family ]:[&gt;4 Units ]])</f>
        <v>0</v>
      </c>
      <c r="L320" s="67">
        <v>0</v>
      </c>
      <c r="M320" s="67">
        <v>0</v>
      </c>
      <c r="N320" s="67">
        <v>0</v>
      </c>
      <c r="O320" s="54">
        <v>0</v>
      </c>
    </row>
    <row r="321" spans="1:15" s="53" customFormat="1" x14ac:dyDescent="0.3">
      <c r="A321" s="48" t="s">
        <v>236</v>
      </c>
      <c r="B321" s="49" t="s">
        <v>197</v>
      </c>
      <c r="C321" s="50" t="s">
        <v>60</v>
      </c>
      <c r="D321" s="51">
        <v>56.07</v>
      </c>
      <c r="E321" s="51">
        <v>0</v>
      </c>
      <c r="F321" s="52">
        <f>Table323[[#This Row],[Single Family]]+Table323[[#This Row],[2-4 Units]]+Table323[[#This Row],[&gt;4 Units]]</f>
        <v>0</v>
      </c>
      <c r="G321" s="52">
        <v>0</v>
      </c>
      <c r="H321" s="52">
        <v>0</v>
      </c>
      <c r="I321" s="52">
        <v>0</v>
      </c>
      <c r="J321" s="120">
        <v>0</v>
      </c>
      <c r="K321" s="52">
        <f>SUM(Table323[[#This Row],[Single Family ]:[&gt;4 Units ]])</f>
        <v>0</v>
      </c>
      <c r="L321" s="67">
        <v>0</v>
      </c>
      <c r="M321" s="67">
        <v>0</v>
      </c>
      <c r="N321" s="67">
        <v>0</v>
      </c>
      <c r="O321" s="54">
        <v>0</v>
      </c>
    </row>
    <row r="322" spans="1:15" s="53" customFormat="1" x14ac:dyDescent="0.3">
      <c r="A322" s="48" t="s">
        <v>237</v>
      </c>
      <c r="B322" s="49" t="s">
        <v>230</v>
      </c>
      <c r="C322" s="50" t="s">
        <v>60</v>
      </c>
      <c r="D322" s="51">
        <v>80878.686000000002</v>
      </c>
      <c r="E322" s="51">
        <v>17578.77</v>
      </c>
      <c r="F322" s="52">
        <f>Table323[[#This Row],[Single Family]]+Table323[[#This Row],[2-4 Units]]+Table323[[#This Row],[&gt;4 Units]]</f>
        <v>16</v>
      </c>
      <c r="G322" s="52">
        <v>16</v>
      </c>
      <c r="H322" s="52">
        <v>0</v>
      </c>
      <c r="I322" s="52">
        <v>0</v>
      </c>
      <c r="J322" s="120">
        <v>15182.31</v>
      </c>
      <c r="K322" s="52">
        <f>SUM(Table323[[#This Row],[Single Family ]:[&gt;4 Units ]])</f>
        <v>3</v>
      </c>
      <c r="L322" s="67">
        <v>3</v>
      </c>
      <c r="M322" s="67">
        <v>0</v>
      </c>
      <c r="N322" s="67">
        <v>0</v>
      </c>
      <c r="O322" s="54">
        <v>2396.46</v>
      </c>
    </row>
    <row r="323" spans="1:15" s="53" customFormat="1" x14ac:dyDescent="0.3">
      <c r="A323" s="48" t="s">
        <v>237</v>
      </c>
      <c r="B323" s="49" t="s">
        <v>152</v>
      </c>
      <c r="C323" s="50" t="s">
        <v>60</v>
      </c>
      <c r="D323" s="51">
        <v>0</v>
      </c>
      <c r="E323" s="51">
        <v>0</v>
      </c>
      <c r="F323" s="52">
        <f>Table323[[#This Row],[Single Family]]+Table323[[#This Row],[2-4 Units]]+Table323[[#This Row],[&gt;4 Units]]</f>
        <v>0</v>
      </c>
      <c r="G323" s="52">
        <v>0</v>
      </c>
      <c r="H323" s="52">
        <v>0</v>
      </c>
      <c r="I323" s="52">
        <v>0</v>
      </c>
      <c r="J323" s="120">
        <v>0</v>
      </c>
      <c r="K323" s="52">
        <f>SUM(Table323[[#This Row],[Single Family ]:[&gt;4 Units ]])</f>
        <v>0</v>
      </c>
      <c r="L323" s="67">
        <v>0</v>
      </c>
      <c r="M323" s="67">
        <v>0</v>
      </c>
      <c r="N323" s="67">
        <v>0</v>
      </c>
      <c r="O323" s="54">
        <v>0</v>
      </c>
    </row>
    <row r="324" spans="1:15" s="53" customFormat="1" x14ac:dyDescent="0.3">
      <c r="A324" s="48" t="s">
        <v>237</v>
      </c>
      <c r="B324" s="49" t="s">
        <v>197</v>
      </c>
      <c r="C324" s="50" t="s">
        <v>60</v>
      </c>
      <c r="D324" s="51">
        <v>1541.2619999999999</v>
      </c>
      <c r="E324" s="51">
        <v>0</v>
      </c>
      <c r="F324" s="52">
        <f>Table323[[#This Row],[Single Family]]+Table323[[#This Row],[2-4 Units]]+Table323[[#This Row],[&gt;4 Units]]</f>
        <v>0</v>
      </c>
      <c r="G324" s="52">
        <v>0</v>
      </c>
      <c r="H324" s="52">
        <v>0</v>
      </c>
      <c r="I324" s="52">
        <v>0</v>
      </c>
      <c r="J324" s="120">
        <v>0</v>
      </c>
      <c r="K324" s="52">
        <f>SUM(Table323[[#This Row],[Single Family ]:[&gt;4 Units ]])</f>
        <v>0</v>
      </c>
      <c r="L324" s="67">
        <v>0</v>
      </c>
      <c r="M324" s="67">
        <v>0</v>
      </c>
      <c r="N324" s="67">
        <v>0</v>
      </c>
      <c r="O324" s="54">
        <v>0</v>
      </c>
    </row>
    <row r="325" spans="1:15" s="53" customFormat="1" x14ac:dyDescent="0.3">
      <c r="A325" s="48" t="s">
        <v>260</v>
      </c>
      <c r="B325" s="49" t="s">
        <v>239</v>
      </c>
      <c r="C325" s="50" t="s">
        <v>60</v>
      </c>
      <c r="D325" s="51">
        <v>2731.6559999999999</v>
      </c>
      <c r="E325" s="51">
        <v>37210.78</v>
      </c>
      <c r="F325" s="52">
        <f>Table323[[#This Row],[Single Family]]+Table323[[#This Row],[2-4 Units]]+Table323[[#This Row],[&gt;4 Units]]</f>
        <v>4</v>
      </c>
      <c r="G325" s="52">
        <v>4</v>
      </c>
      <c r="H325" s="52">
        <v>0</v>
      </c>
      <c r="I325" s="52">
        <v>0</v>
      </c>
      <c r="J325" s="120">
        <v>11040.78</v>
      </c>
      <c r="K325" s="52">
        <f>SUM(Table323[[#This Row],[Single Family ]:[&gt;4 Units ]])</f>
        <v>1</v>
      </c>
      <c r="L325" s="67">
        <v>1</v>
      </c>
      <c r="M325" s="67">
        <v>0</v>
      </c>
      <c r="N325" s="67">
        <v>0</v>
      </c>
      <c r="O325" s="54">
        <v>26170</v>
      </c>
    </row>
    <row r="326" spans="1:15" s="53" customFormat="1" x14ac:dyDescent="0.3">
      <c r="A326" s="48" t="s">
        <v>238</v>
      </c>
      <c r="B326" s="49" t="s">
        <v>230</v>
      </c>
      <c r="C326" s="50" t="s">
        <v>60</v>
      </c>
      <c r="D326" s="51">
        <v>78.516000000000005</v>
      </c>
      <c r="E326" s="51">
        <v>0</v>
      </c>
      <c r="F326" s="52">
        <f>Table323[[#This Row],[Single Family]]+Table323[[#This Row],[2-4 Units]]+Table323[[#This Row],[&gt;4 Units]]</f>
        <v>0</v>
      </c>
      <c r="G326" s="52">
        <v>0</v>
      </c>
      <c r="H326" s="52">
        <v>0</v>
      </c>
      <c r="I326" s="52">
        <v>0</v>
      </c>
      <c r="J326" s="120">
        <v>0</v>
      </c>
      <c r="K326" s="52">
        <f>SUM(Table323[[#This Row],[Single Family ]:[&gt;4 Units ]])</f>
        <v>0</v>
      </c>
      <c r="L326" s="67">
        <v>0</v>
      </c>
      <c r="M326" s="67">
        <v>0</v>
      </c>
      <c r="N326" s="67">
        <v>0</v>
      </c>
      <c r="O326" s="54">
        <v>0</v>
      </c>
    </row>
    <row r="327" spans="1:15" s="53" customFormat="1" x14ac:dyDescent="0.3">
      <c r="A327" s="48" t="s">
        <v>238</v>
      </c>
      <c r="B327" s="49" t="s">
        <v>239</v>
      </c>
      <c r="C327" s="50" t="s">
        <v>60</v>
      </c>
      <c r="D327" s="51">
        <v>155627.24400000001</v>
      </c>
      <c r="E327" s="51">
        <v>85260.15</v>
      </c>
      <c r="F327" s="52">
        <f>Table323[[#This Row],[Single Family]]+Table323[[#This Row],[2-4 Units]]+Table323[[#This Row],[&gt;4 Units]]</f>
        <v>53</v>
      </c>
      <c r="G327" s="52">
        <v>53</v>
      </c>
      <c r="H327" s="52">
        <v>0</v>
      </c>
      <c r="I327" s="52">
        <v>0</v>
      </c>
      <c r="J327" s="120">
        <v>80218.289999999994</v>
      </c>
      <c r="K327" s="52">
        <f>SUM(Table323[[#This Row],[Single Family ]:[&gt;4 Units ]])</f>
        <v>3</v>
      </c>
      <c r="L327" s="67">
        <v>3</v>
      </c>
      <c r="M327" s="67">
        <v>0</v>
      </c>
      <c r="N327" s="67">
        <v>0</v>
      </c>
      <c r="O327" s="54">
        <v>5041.8599999999997</v>
      </c>
    </row>
    <row r="328" spans="1:15" s="53" customFormat="1" x14ac:dyDescent="0.3">
      <c r="A328" s="48" t="s">
        <v>240</v>
      </c>
      <c r="B328" s="49" t="s">
        <v>239</v>
      </c>
      <c r="C328" s="50" t="s">
        <v>60</v>
      </c>
      <c r="D328" s="51">
        <v>12232.572</v>
      </c>
      <c r="E328" s="51">
        <v>23943.29</v>
      </c>
      <c r="F328" s="52">
        <f>Table323[[#This Row],[Single Family]]+Table323[[#This Row],[2-4 Units]]+Table323[[#This Row],[&gt;4 Units]]</f>
        <v>3</v>
      </c>
      <c r="G328" s="52">
        <v>3</v>
      </c>
      <c r="H328" s="52">
        <v>0</v>
      </c>
      <c r="I328" s="52">
        <v>0</v>
      </c>
      <c r="J328" s="120">
        <v>11127.67</v>
      </c>
      <c r="K328" s="52">
        <f>SUM(Table323[[#This Row],[Single Family ]:[&gt;4 Units ]])</f>
        <v>1</v>
      </c>
      <c r="L328" s="67">
        <v>1</v>
      </c>
      <c r="M328" s="67">
        <v>0</v>
      </c>
      <c r="N328" s="67">
        <v>0</v>
      </c>
      <c r="O328" s="54">
        <v>12815.62</v>
      </c>
    </row>
    <row r="329" spans="1:15" s="53" customFormat="1" x14ac:dyDescent="0.3">
      <c r="A329" s="48" t="s">
        <v>240</v>
      </c>
      <c r="B329" s="49" t="s">
        <v>197</v>
      </c>
      <c r="C329" s="50" t="s">
        <v>60</v>
      </c>
      <c r="D329" s="51">
        <v>111.45</v>
      </c>
      <c r="E329" s="51">
        <v>0</v>
      </c>
      <c r="F329" s="52">
        <f>Table323[[#This Row],[Single Family]]+Table323[[#This Row],[2-4 Units]]+Table323[[#This Row],[&gt;4 Units]]</f>
        <v>0</v>
      </c>
      <c r="G329" s="52">
        <v>0</v>
      </c>
      <c r="H329" s="52">
        <v>0</v>
      </c>
      <c r="I329" s="52">
        <v>0</v>
      </c>
      <c r="J329" s="120">
        <v>0</v>
      </c>
      <c r="K329" s="52">
        <f>SUM(Table323[[#This Row],[Single Family ]:[&gt;4 Units ]])</f>
        <v>0</v>
      </c>
      <c r="L329" s="67">
        <v>0</v>
      </c>
      <c r="M329" s="67">
        <v>0</v>
      </c>
      <c r="N329" s="67">
        <v>0</v>
      </c>
      <c r="O329" s="54">
        <v>0</v>
      </c>
    </row>
    <row r="330" spans="1:15" s="53" customFormat="1" x14ac:dyDescent="0.3">
      <c r="A330" s="48" t="s">
        <v>261</v>
      </c>
      <c r="B330" s="49" t="s">
        <v>239</v>
      </c>
      <c r="C330" s="50" t="s">
        <v>60</v>
      </c>
      <c r="D330" s="51">
        <v>306.786</v>
      </c>
      <c r="E330" s="51">
        <v>0</v>
      </c>
      <c r="F330" s="52">
        <f>Table323[[#This Row],[Single Family]]+Table323[[#This Row],[2-4 Units]]+Table323[[#This Row],[&gt;4 Units]]</f>
        <v>0</v>
      </c>
      <c r="G330" s="52">
        <v>0</v>
      </c>
      <c r="H330" s="52">
        <v>0</v>
      </c>
      <c r="I330" s="52">
        <v>0</v>
      </c>
      <c r="J330" s="120">
        <v>0</v>
      </c>
      <c r="K330" s="52">
        <f>SUM(Table323[[#This Row],[Single Family ]:[&gt;4 Units ]])</f>
        <v>0</v>
      </c>
      <c r="L330" s="67">
        <v>0</v>
      </c>
      <c r="M330" s="67">
        <v>0</v>
      </c>
      <c r="N330" s="67">
        <v>0</v>
      </c>
      <c r="O330" s="54">
        <v>0</v>
      </c>
    </row>
    <row r="331" spans="1:15" s="53" customFormat="1" x14ac:dyDescent="0.3">
      <c r="A331" s="48" t="s">
        <v>241</v>
      </c>
      <c r="B331" s="49" t="s">
        <v>152</v>
      </c>
      <c r="C331" s="50" t="s">
        <v>60</v>
      </c>
      <c r="D331" s="51">
        <v>3777.2579999999998</v>
      </c>
      <c r="E331" s="51">
        <v>0</v>
      </c>
      <c r="F331" s="52">
        <f>Table323[[#This Row],[Single Family]]+Table323[[#This Row],[2-4 Units]]+Table323[[#This Row],[&gt;4 Units]]</f>
        <v>0</v>
      </c>
      <c r="G331" s="52">
        <v>0</v>
      </c>
      <c r="H331" s="52">
        <v>0</v>
      </c>
      <c r="I331" s="52">
        <v>0</v>
      </c>
      <c r="J331" s="120">
        <v>0</v>
      </c>
      <c r="K331" s="52">
        <f>SUM(Table323[[#This Row],[Single Family ]:[&gt;4 Units ]])</f>
        <v>0</v>
      </c>
      <c r="L331" s="67">
        <v>0</v>
      </c>
      <c r="M331" s="67">
        <v>0</v>
      </c>
      <c r="N331" s="67">
        <v>0</v>
      </c>
      <c r="O331" s="54">
        <v>0</v>
      </c>
    </row>
    <row r="332" spans="1:15" s="53" customFormat="1" x14ac:dyDescent="0.3">
      <c r="A332" s="48" t="s">
        <v>241</v>
      </c>
      <c r="B332" s="49" t="s">
        <v>152</v>
      </c>
      <c r="C332" s="50" t="s">
        <v>76</v>
      </c>
      <c r="D332" s="51">
        <v>29310.725999999999</v>
      </c>
      <c r="E332" s="51">
        <v>12150.23</v>
      </c>
      <c r="F332" s="52">
        <f>Table323[[#This Row],[Single Family]]+Table323[[#This Row],[2-4 Units]]+Table323[[#This Row],[&gt;4 Units]]</f>
        <v>1</v>
      </c>
      <c r="G332" s="52">
        <v>1</v>
      </c>
      <c r="H332" s="52">
        <v>0</v>
      </c>
      <c r="I332" s="52">
        <v>0</v>
      </c>
      <c r="J332" s="120">
        <v>11866</v>
      </c>
      <c r="K332" s="52">
        <f>SUM(Table323[[#This Row],[Single Family ]:[&gt;4 Units ]])</f>
        <v>2</v>
      </c>
      <c r="L332" s="67">
        <v>0</v>
      </c>
      <c r="M332" s="67">
        <v>0</v>
      </c>
      <c r="N332" s="67">
        <v>2</v>
      </c>
      <c r="O332" s="54">
        <v>284.23</v>
      </c>
    </row>
    <row r="333" spans="1:15" s="53" customFormat="1" x14ac:dyDescent="0.3">
      <c r="A333" s="48" t="s">
        <v>242</v>
      </c>
      <c r="B333" s="49" t="s">
        <v>152</v>
      </c>
      <c r="C333" s="50" t="s">
        <v>76</v>
      </c>
      <c r="D333" s="51">
        <v>5312.8739999999998</v>
      </c>
      <c r="E333" s="51">
        <v>224.48</v>
      </c>
      <c r="F333" s="52">
        <f>Table323[[#This Row],[Single Family]]+Table323[[#This Row],[2-4 Units]]+Table323[[#This Row],[&gt;4 Units]]</f>
        <v>0</v>
      </c>
      <c r="G333" s="52">
        <v>0</v>
      </c>
      <c r="H333" s="52">
        <v>0</v>
      </c>
      <c r="I333" s="52">
        <v>0</v>
      </c>
      <c r="J333" s="120">
        <v>0</v>
      </c>
      <c r="K333" s="52">
        <f>SUM(Table323[[#This Row],[Single Family ]:[&gt;4 Units ]])</f>
        <v>1</v>
      </c>
      <c r="L333" s="67">
        <v>0</v>
      </c>
      <c r="M333" s="67">
        <v>1</v>
      </c>
      <c r="N333" s="67">
        <v>0</v>
      </c>
      <c r="O333" s="54">
        <v>224.48</v>
      </c>
    </row>
    <row r="334" spans="1:15" s="53" customFormat="1" x14ac:dyDescent="0.3">
      <c r="A334" s="48" t="s">
        <v>243</v>
      </c>
      <c r="B334" s="49" t="s">
        <v>230</v>
      </c>
      <c r="C334" s="50" t="s">
        <v>60</v>
      </c>
      <c r="D334" s="51">
        <v>240.25800000000001</v>
      </c>
      <c r="E334" s="51">
        <v>0</v>
      </c>
      <c r="F334" s="52">
        <f>Table323[[#This Row],[Single Family]]+Table323[[#This Row],[2-4 Units]]+Table323[[#This Row],[&gt;4 Units]]</f>
        <v>0</v>
      </c>
      <c r="G334" s="52">
        <v>0</v>
      </c>
      <c r="H334" s="52">
        <v>0</v>
      </c>
      <c r="I334" s="52">
        <v>0</v>
      </c>
      <c r="J334" s="120">
        <v>0</v>
      </c>
      <c r="K334" s="52">
        <f>SUM(Table323[[#This Row],[Single Family ]:[&gt;4 Units ]])</f>
        <v>0</v>
      </c>
      <c r="L334" s="67">
        <v>0</v>
      </c>
      <c r="M334" s="67">
        <v>0</v>
      </c>
      <c r="N334" s="67">
        <v>0</v>
      </c>
      <c r="O334" s="54">
        <v>0</v>
      </c>
    </row>
    <row r="335" spans="1:15" s="53" customFormat="1" x14ac:dyDescent="0.3">
      <c r="A335" s="48" t="s">
        <v>243</v>
      </c>
      <c r="B335" s="49" t="s">
        <v>194</v>
      </c>
      <c r="C335" s="50" t="s">
        <v>60</v>
      </c>
      <c r="D335" s="51">
        <v>97427.627999999997</v>
      </c>
      <c r="E335" s="51">
        <v>45674.09</v>
      </c>
      <c r="F335" s="52">
        <f>Table323[[#This Row],[Single Family]]+Table323[[#This Row],[2-4 Units]]+Table323[[#This Row],[&gt;4 Units]]</f>
        <v>13</v>
      </c>
      <c r="G335" s="52">
        <v>13</v>
      </c>
      <c r="H335" s="52">
        <v>0</v>
      </c>
      <c r="I335" s="52">
        <v>0</v>
      </c>
      <c r="J335" s="120">
        <v>11581.49</v>
      </c>
      <c r="K335" s="52">
        <f>SUM(Table323[[#This Row],[Single Family ]:[&gt;4 Units ]])</f>
        <v>13</v>
      </c>
      <c r="L335" s="67">
        <v>9</v>
      </c>
      <c r="M335" s="67">
        <v>1</v>
      </c>
      <c r="N335" s="67">
        <v>3</v>
      </c>
      <c r="O335" s="54">
        <v>34092.6</v>
      </c>
    </row>
    <row r="336" spans="1:15" s="53" customFormat="1" x14ac:dyDescent="0.3">
      <c r="A336" s="48" t="s">
        <v>262</v>
      </c>
      <c r="B336" s="49" t="s">
        <v>262</v>
      </c>
      <c r="C336" s="50" t="s">
        <v>60</v>
      </c>
      <c r="D336" s="51">
        <v>0</v>
      </c>
      <c r="E336" s="51">
        <v>1055349.5799</v>
      </c>
      <c r="F336" s="52">
        <f>Table323[[#This Row],[Single Family]]+Table323[[#This Row],[2-4 Units]]+Table323[[#This Row],[&gt;4 Units]]</f>
        <v>0</v>
      </c>
      <c r="G336" s="52">
        <v>0</v>
      </c>
      <c r="H336" s="52">
        <v>0</v>
      </c>
      <c r="I336" s="52">
        <v>0</v>
      </c>
      <c r="J336" s="120">
        <v>0</v>
      </c>
      <c r="K336" s="52">
        <f>SUM(Table323[[#This Row],[Single Family ]:[&gt;4 Units ]])</f>
        <v>0</v>
      </c>
      <c r="L336" s="67">
        <v>0</v>
      </c>
      <c r="M336" s="67">
        <v>0</v>
      </c>
      <c r="N336" s="67">
        <v>0</v>
      </c>
      <c r="O336" s="54">
        <v>0</v>
      </c>
    </row>
    <row r="337" spans="1:15" s="53" customFormat="1" x14ac:dyDescent="0.3">
      <c r="A337" s="48" t="s">
        <v>244</v>
      </c>
      <c r="B337" s="49" t="s">
        <v>147</v>
      </c>
      <c r="C337" s="50" t="s">
        <v>60</v>
      </c>
      <c r="D337" s="51">
        <v>1733.604</v>
      </c>
      <c r="E337" s="51">
        <v>518.72</v>
      </c>
      <c r="F337" s="52">
        <f>Table323[[#This Row],[Single Family]]+Table323[[#This Row],[2-4 Units]]+Table323[[#This Row],[&gt;4 Units]]</f>
        <v>1</v>
      </c>
      <c r="G337" s="52">
        <v>0</v>
      </c>
      <c r="H337" s="52">
        <v>1</v>
      </c>
      <c r="I337" s="52">
        <v>0</v>
      </c>
      <c r="J337" s="120">
        <v>63.05</v>
      </c>
      <c r="K337" s="52">
        <f>SUM(Table323[[#This Row],[Single Family ]:[&gt;4 Units ]])</f>
        <v>2</v>
      </c>
      <c r="L337" s="67">
        <v>0</v>
      </c>
      <c r="M337" s="67">
        <v>2</v>
      </c>
      <c r="N337" s="67">
        <v>0</v>
      </c>
      <c r="O337" s="54">
        <v>455.67</v>
      </c>
    </row>
    <row r="338" spans="1:15" s="53" customFormat="1" x14ac:dyDescent="0.3">
      <c r="A338" s="48" t="s">
        <v>244</v>
      </c>
      <c r="B338" s="49" t="s">
        <v>73</v>
      </c>
      <c r="C338" s="50" t="s">
        <v>60</v>
      </c>
      <c r="D338" s="51">
        <v>21074.885999999999</v>
      </c>
      <c r="E338" s="51">
        <v>4648.42</v>
      </c>
      <c r="F338" s="52">
        <f>Table323[[#This Row],[Single Family]]+Table323[[#This Row],[2-4 Units]]+Table323[[#This Row],[&gt;4 Units]]</f>
        <v>2</v>
      </c>
      <c r="G338" s="52">
        <v>2</v>
      </c>
      <c r="H338" s="52">
        <v>0</v>
      </c>
      <c r="I338" s="52">
        <v>0</v>
      </c>
      <c r="J338" s="120">
        <v>3586.39</v>
      </c>
      <c r="K338" s="52">
        <f>SUM(Table323[[#This Row],[Single Family ]:[&gt;4 Units ]])</f>
        <v>6</v>
      </c>
      <c r="L338" s="67">
        <v>2</v>
      </c>
      <c r="M338" s="67">
        <v>4</v>
      </c>
      <c r="N338" s="67">
        <v>0</v>
      </c>
      <c r="O338" s="54">
        <v>1062.03</v>
      </c>
    </row>
    <row r="339" spans="1:15" s="53" customFormat="1" x14ac:dyDescent="0.3">
      <c r="A339" s="48" t="s">
        <v>244</v>
      </c>
      <c r="B339" s="49" t="s">
        <v>144</v>
      </c>
      <c r="C339" s="50" t="s">
        <v>60</v>
      </c>
      <c r="D339" s="51">
        <v>1931.3820000000001</v>
      </c>
      <c r="E339" s="51">
        <v>0</v>
      </c>
      <c r="F339" s="52">
        <f>Table323[[#This Row],[Single Family]]+Table323[[#This Row],[2-4 Units]]+Table323[[#This Row],[&gt;4 Units]]</f>
        <v>0</v>
      </c>
      <c r="G339" s="52">
        <v>0</v>
      </c>
      <c r="H339" s="52">
        <v>0</v>
      </c>
      <c r="I339" s="52">
        <v>0</v>
      </c>
      <c r="J339" s="120">
        <v>0</v>
      </c>
      <c r="K339" s="52">
        <f>SUM(Table323[[#This Row],[Single Family ]:[&gt;4 Units ]])</f>
        <v>0</v>
      </c>
      <c r="L339" s="67">
        <v>0</v>
      </c>
      <c r="M339" s="67">
        <v>0</v>
      </c>
      <c r="N339" s="67">
        <v>0</v>
      </c>
      <c r="O339" s="54">
        <v>0</v>
      </c>
    </row>
    <row r="340" spans="1:15" s="53" customFormat="1" x14ac:dyDescent="0.3">
      <c r="A340" s="48" t="s">
        <v>244</v>
      </c>
      <c r="B340" s="49" t="s">
        <v>230</v>
      </c>
      <c r="C340" s="50" t="s">
        <v>60</v>
      </c>
      <c r="D340" s="51">
        <v>2283.4740000000002</v>
      </c>
      <c r="E340" s="51">
        <v>0</v>
      </c>
      <c r="F340" s="52">
        <f>Table323[[#This Row],[Single Family]]+Table323[[#This Row],[2-4 Units]]+Table323[[#This Row],[&gt;4 Units]]</f>
        <v>0</v>
      </c>
      <c r="G340" s="52">
        <v>0</v>
      </c>
      <c r="H340" s="52">
        <v>0</v>
      </c>
      <c r="I340" s="52">
        <v>0</v>
      </c>
      <c r="J340" s="120">
        <v>0</v>
      </c>
      <c r="K340" s="52">
        <f>SUM(Table323[[#This Row],[Single Family ]:[&gt;4 Units ]])</f>
        <v>0</v>
      </c>
      <c r="L340" s="67">
        <v>0</v>
      </c>
      <c r="M340" s="67">
        <v>0</v>
      </c>
      <c r="N340" s="67">
        <v>0</v>
      </c>
      <c r="O340" s="54">
        <v>0</v>
      </c>
    </row>
    <row r="341" spans="1:15" s="53" customFormat="1" x14ac:dyDescent="0.3">
      <c r="A341" s="48" t="s">
        <v>244</v>
      </c>
      <c r="B341" s="49" t="s">
        <v>132</v>
      </c>
      <c r="C341" s="50" t="s">
        <v>60</v>
      </c>
      <c r="D341" s="51">
        <v>2188.038</v>
      </c>
      <c r="E341" s="51">
        <v>0</v>
      </c>
      <c r="F341" s="52">
        <f>Table323[[#This Row],[Single Family]]+Table323[[#This Row],[2-4 Units]]+Table323[[#This Row],[&gt;4 Units]]</f>
        <v>0</v>
      </c>
      <c r="G341" s="52">
        <v>0</v>
      </c>
      <c r="H341" s="52">
        <v>0</v>
      </c>
      <c r="I341" s="52">
        <v>0</v>
      </c>
      <c r="J341" s="120">
        <v>0</v>
      </c>
      <c r="K341" s="52">
        <f>SUM(Table323[[#This Row],[Single Family ]:[&gt;4 Units ]])</f>
        <v>0</v>
      </c>
      <c r="L341" s="67">
        <v>0</v>
      </c>
      <c r="M341" s="67">
        <v>0</v>
      </c>
      <c r="N341" s="67">
        <v>0</v>
      </c>
      <c r="O341" s="54">
        <v>0</v>
      </c>
    </row>
    <row r="342" spans="1:15" s="53" customFormat="1" x14ac:dyDescent="0.3">
      <c r="A342" s="48" t="s">
        <v>244</v>
      </c>
      <c r="B342" s="49" t="s">
        <v>59</v>
      </c>
      <c r="C342" s="50" t="s">
        <v>60</v>
      </c>
      <c r="D342" s="51">
        <v>2417.19</v>
      </c>
      <c r="E342" s="51">
        <v>26207.759999999998</v>
      </c>
      <c r="F342" s="52">
        <f>Table323[[#This Row],[Single Family]]+Table323[[#This Row],[2-4 Units]]+Table323[[#This Row],[&gt;4 Units]]</f>
        <v>4</v>
      </c>
      <c r="G342" s="52">
        <v>4</v>
      </c>
      <c r="H342" s="52">
        <v>0</v>
      </c>
      <c r="I342" s="52">
        <v>0</v>
      </c>
      <c r="J342" s="120">
        <v>26207.759999999998</v>
      </c>
      <c r="K342" s="52">
        <f>SUM(Table323[[#This Row],[Single Family ]:[&gt;4 Units ]])</f>
        <v>0</v>
      </c>
      <c r="L342" s="67">
        <v>0</v>
      </c>
      <c r="M342" s="67">
        <v>0</v>
      </c>
      <c r="N342" s="67">
        <v>0</v>
      </c>
      <c r="O342" s="54">
        <v>0</v>
      </c>
    </row>
    <row r="343" spans="1:15" s="53" customFormat="1" x14ac:dyDescent="0.3">
      <c r="A343" s="48" t="s">
        <v>244</v>
      </c>
      <c r="B343" s="49" t="s">
        <v>213</v>
      </c>
      <c r="C343" s="50" t="s">
        <v>60</v>
      </c>
      <c r="D343" s="51">
        <v>4580.5619999999999</v>
      </c>
      <c r="E343" s="51">
        <v>465.02</v>
      </c>
      <c r="F343" s="52">
        <f>Table323[[#This Row],[Single Family]]+Table323[[#This Row],[2-4 Units]]+Table323[[#This Row],[&gt;4 Units]]</f>
        <v>2</v>
      </c>
      <c r="G343" s="52">
        <v>2</v>
      </c>
      <c r="H343" s="52">
        <v>0</v>
      </c>
      <c r="I343" s="52">
        <v>0</v>
      </c>
      <c r="J343" s="120">
        <v>465.02</v>
      </c>
      <c r="K343" s="52">
        <f>SUM(Table323[[#This Row],[Single Family ]:[&gt;4 Units ]])</f>
        <v>0</v>
      </c>
      <c r="L343" s="67">
        <v>0</v>
      </c>
      <c r="M343" s="67">
        <v>0</v>
      </c>
      <c r="N343" s="67">
        <v>0</v>
      </c>
      <c r="O343" s="54">
        <v>0</v>
      </c>
    </row>
    <row r="344" spans="1:15" s="53" customFormat="1" x14ac:dyDescent="0.3">
      <c r="A344" s="48" t="s">
        <v>244</v>
      </c>
      <c r="B344" s="49" t="s">
        <v>182</v>
      </c>
      <c r="C344" s="50" t="s">
        <v>60</v>
      </c>
      <c r="D344" s="51">
        <v>8008.7759999999998</v>
      </c>
      <c r="E344" s="51">
        <v>1063.8399999999999</v>
      </c>
      <c r="F344" s="52">
        <f>Table323[[#This Row],[Single Family]]+Table323[[#This Row],[2-4 Units]]+Table323[[#This Row],[&gt;4 Units]]</f>
        <v>3</v>
      </c>
      <c r="G344" s="52">
        <v>3</v>
      </c>
      <c r="H344" s="52">
        <v>0</v>
      </c>
      <c r="I344" s="52">
        <v>0</v>
      </c>
      <c r="J344" s="120">
        <v>1063.8399999999999</v>
      </c>
      <c r="K344" s="52">
        <f>SUM(Table323[[#This Row],[Single Family ]:[&gt;4 Units ]])</f>
        <v>0</v>
      </c>
      <c r="L344" s="67">
        <v>0</v>
      </c>
      <c r="M344" s="67">
        <v>0</v>
      </c>
      <c r="N344" s="67">
        <v>0</v>
      </c>
      <c r="O344" s="54">
        <v>0</v>
      </c>
    </row>
    <row r="345" spans="1:15" s="53" customFormat="1" x14ac:dyDescent="0.3">
      <c r="A345" s="48" t="s">
        <v>244</v>
      </c>
      <c r="B345" s="49" t="s">
        <v>152</v>
      </c>
      <c r="C345" s="50" t="s">
        <v>60</v>
      </c>
      <c r="D345" s="51">
        <v>25419.732</v>
      </c>
      <c r="E345" s="51">
        <v>126039.1</v>
      </c>
      <c r="F345" s="52">
        <f>Table323[[#This Row],[Single Family]]+Table323[[#This Row],[2-4 Units]]+Table323[[#This Row],[&gt;4 Units]]</f>
        <v>8</v>
      </c>
      <c r="G345" s="52">
        <v>6</v>
      </c>
      <c r="H345" s="52">
        <v>2</v>
      </c>
      <c r="I345" s="52">
        <v>0</v>
      </c>
      <c r="J345" s="120">
        <v>95105.16</v>
      </c>
      <c r="K345" s="52">
        <f>SUM(Table323[[#This Row],[Single Family ]:[&gt;4 Units ]])</f>
        <v>6</v>
      </c>
      <c r="L345" s="67">
        <v>2</v>
      </c>
      <c r="M345" s="67">
        <v>3</v>
      </c>
      <c r="N345" s="67">
        <v>1</v>
      </c>
      <c r="O345" s="54">
        <v>30933.94</v>
      </c>
    </row>
    <row r="346" spans="1:15" s="53" customFormat="1" x14ac:dyDescent="0.3">
      <c r="A346" s="48" t="s">
        <v>244</v>
      </c>
      <c r="B346" s="49" t="s">
        <v>239</v>
      </c>
      <c r="C346" s="50" t="s">
        <v>60</v>
      </c>
      <c r="D346" s="51">
        <v>1571.0519999999999</v>
      </c>
      <c r="E346" s="51">
        <v>1867.97</v>
      </c>
      <c r="F346" s="52">
        <f>Table323[[#This Row],[Single Family]]+Table323[[#This Row],[2-4 Units]]+Table323[[#This Row],[&gt;4 Units]]</f>
        <v>1</v>
      </c>
      <c r="G346" s="52">
        <v>1</v>
      </c>
      <c r="H346" s="52">
        <v>0</v>
      </c>
      <c r="I346" s="52">
        <v>0</v>
      </c>
      <c r="J346" s="120">
        <v>1867.97</v>
      </c>
      <c r="K346" s="52">
        <f>SUM(Table323[[#This Row],[Single Family ]:[&gt;4 Units ]])</f>
        <v>0</v>
      </c>
      <c r="L346" s="67">
        <v>0</v>
      </c>
      <c r="M346" s="67">
        <v>0</v>
      </c>
      <c r="N346" s="67">
        <v>0</v>
      </c>
      <c r="O346" s="54">
        <v>0</v>
      </c>
    </row>
    <row r="347" spans="1:15" s="53" customFormat="1" x14ac:dyDescent="0.3">
      <c r="A347" s="48" t="s">
        <v>244</v>
      </c>
      <c r="B347" s="49" t="s">
        <v>197</v>
      </c>
      <c r="C347" s="50" t="s">
        <v>60</v>
      </c>
      <c r="D347" s="51">
        <v>3596.97</v>
      </c>
      <c r="E347" s="51">
        <v>25125</v>
      </c>
      <c r="F347" s="52">
        <f>Table323[[#This Row],[Single Family]]+Table323[[#This Row],[2-4 Units]]+Table323[[#This Row],[&gt;4 Units]]</f>
        <v>4</v>
      </c>
      <c r="G347" s="52">
        <v>4</v>
      </c>
      <c r="H347" s="52">
        <v>0</v>
      </c>
      <c r="I347" s="52">
        <v>0</v>
      </c>
      <c r="J347" s="120">
        <v>25125</v>
      </c>
      <c r="K347" s="52">
        <f>SUM(Table323[[#This Row],[Single Family ]:[&gt;4 Units ]])</f>
        <v>0</v>
      </c>
      <c r="L347" s="67">
        <v>0</v>
      </c>
      <c r="M347" s="67">
        <v>0</v>
      </c>
      <c r="N347" s="67">
        <v>0</v>
      </c>
      <c r="O347" s="54">
        <v>0</v>
      </c>
    </row>
    <row r="348" spans="1:15" s="53" customFormat="1" x14ac:dyDescent="0.3">
      <c r="A348" s="48" t="s">
        <v>244</v>
      </c>
      <c r="B348" s="49" t="s">
        <v>205</v>
      </c>
      <c r="C348" s="50" t="s">
        <v>60</v>
      </c>
      <c r="D348" s="51">
        <v>2709.1260000000002</v>
      </c>
      <c r="E348" s="51">
        <v>1459054.14</v>
      </c>
      <c r="F348" s="52">
        <f>Table323[[#This Row],[Single Family]]+Table323[[#This Row],[2-4 Units]]+Table323[[#This Row],[&gt;4 Units]]</f>
        <v>3</v>
      </c>
      <c r="G348" s="52">
        <v>3</v>
      </c>
      <c r="H348" s="52">
        <v>0</v>
      </c>
      <c r="I348" s="52">
        <v>0</v>
      </c>
      <c r="J348" s="120">
        <v>1097483.54</v>
      </c>
      <c r="K348" s="52">
        <f>SUM(Table323[[#This Row],[Single Family ]:[&gt;4 Units ]])</f>
        <v>0</v>
      </c>
      <c r="L348" s="67">
        <v>0</v>
      </c>
      <c r="M348" s="67">
        <v>0</v>
      </c>
      <c r="N348" s="67">
        <v>0</v>
      </c>
      <c r="O348" s="54">
        <v>0</v>
      </c>
    </row>
    <row r="349" spans="1:15" s="53" customFormat="1" x14ac:dyDescent="0.3">
      <c r="A349" s="48" t="s">
        <v>244</v>
      </c>
      <c r="B349" s="49" t="s">
        <v>135</v>
      </c>
      <c r="C349" s="50" t="s">
        <v>60</v>
      </c>
      <c r="D349" s="51">
        <v>8671.6080000000002</v>
      </c>
      <c r="E349" s="51">
        <v>9294.99</v>
      </c>
      <c r="F349" s="52">
        <f>Table323[[#This Row],[Single Family]]+Table323[[#This Row],[2-4 Units]]+Table323[[#This Row],[&gt;4 Units]]</f>
        <v>2</v>
      </c>
      <c r="G349" s="52">
        <v>2</v>
      </c>
      <c r="H349" s="52">
        <v>0</v>
      </c>
      <c r="I349" s="52">
        <v>0</v>
      </c>
      <c r="J349" s="120">
        <v>1098.7</v>
      </c>
      <c r="K349" s="52">
        <f>SUM(Table323[[#This Row],[Single Family ]:[&gt;4 Units ]])</f>
        <v>1</v>
      </c>
      <c r="L349" s="67">
        <v>1</v>
      </c>
      <c r="M349" s="67">
        <v>0</v>
      </c>
      <c r="N349" s="67">
        <v>0</v>
      </c>
      <c r="O349" s="54">
        <v>8196.2900000000009</v>
      </c>
    </row>
    <row r="350" spans="1:15" s="53" customFormat="1" x14ac:dyDescent="0.3">
      <c r="A350" s="48" t="s">
        <v>244</v>
      </c>
      <c r="B350" s="49" t="s">
        <v>112</v>
      </c>
      <c r="C350" s="50" t="s">
        <v>60</v>
      </c>
      <c r="D350" s="51">
        <v>4274.6880000000001</v>
      </c>
      <c r="E350" s="51">
        <v>5304.57</v>
      </c>
      <c r="F350" s="52">
        <f>Table323[[#This Row],[Single Family]]+Table323[[#This Row],[2-4 Units]]+Table323[[#This Row],[&gt;4 Units]]</f>
        <v>4</v>
      </c>
      <c r="G350" s="52">
        <v>4</v>
      </c>
      <c r="H350" s="52">
        <v>0</v>
      </c>
      <c r="I350" s="52">
        <v>0</v>
      </c>
      <c r="J350" s="120">
        <v>5233.76</v>
      </c>
      <c r="K350" s="52">
        <f>SUM(Table323[[#This Row],[Single Family ]:[&gt;4 Units ]])</f>
        <v>1</v>
      </c>
      <c r="L350" s="67">
        <v>1</v>
      </c>
      <c r="M350" s="67">
        <v>0</v>
      </c>
      <c r="N350" s="67">
        <v>0</v>
      </c>
      <c r="O350" s="54">
        <v>70.81</v>
      </c>
    </row>
    <row r="351" spans="1:15" s="53" customFormat="1" x14ac:dyDescent="0.3">
      <c r="A351" s="48" t="s">
        <v>244</v>
      </c>
      <c r="B351" s="49" t="s">
        <v>124</v>
      </c>
      <c r="C351" s="50" t="s">
        <v>60</v>
      </c>
      <c r="D351" s="51">
        <v>3702.1680000000001</v>
      </c>
      <c r="E351" s="51">
        <v>133.22999999999999</v>
      </c>
      <c r="F351" s="52">
        <f>Table323[[#This Row],[Single Family]]+Table323[[#This Row],[2-4 Units]]+Table323[[#This Row],[&gt;4 Units]]</f>
        <v>1</v>
      </c>
      <c r="G351" s="52">
        <v>1</v>
      </c>
      <c r="H351" s="52">
        <v>0</v>
      </c>
      <c r="I351" s="52">
        <v>0</v>
      </c>
      <c r="J351" s="120">
        <v>133.22999999999999</v>
      </c>
      <c r="K351" s="52">
        <f>SUM(Table323[[#This Row],[Single Family ]:[&gt;4 Units ]])</f>
        <v>0</v>
      </c>
      <c r="L351" s="67">
        <v>0</v>
      </c>
      <c r="M351" s="67">
        <v>0</v>
      </c>
      <c r="N351" s="67">
        <v>0</v>
      </c>
      <c r="O351" s="54">
        <v>0</v>
      </c>
    </row>
    <row r="352" spans="1:15" s="53" customFormat="1" x14ac:dyDescent="0.3">
      <c r="A352" s="48" t="s">
        <v>244</v>
      </c>
      <c r="B352" s="49" t="s">
        <v>244</v>
      </c>
      <c r="C352" s="50" t="s">
        <v>60</v>
      </c>
      <c r="D352" s="51">
        <v>0</v>
      </c>
      <c r="E352" s="51">
        <v>737462.5</v>
      </c>
      <c r="F352" s="52">
        <f>Table323[[#This Row],[Single Family]]+Table323[[#This Row],[2-4 Units]]+Table323[[#This Row],[&gt;4 Units]]</f>
        <v>0</v>
      </c>
      <c r="G352" s="52">
        <v>0</v>
      </c>
      <c r="H352" s="52">
        <v>0</v>
      </c>
      <c r="I352" s="52">
        <v>0</v>
      </c>
      <c r="J352" s="120">
        <v>0</v>
      </c>
      <c r="K352" s="52">
        <f>SUM(Table323[[#This Row],[Single Family ]:[&gt;4 Units ]])</f>
        <v>0</v>
      </c>
      <c r="L352" s="67">
        <v>0</v>
      </c>
      <c r="M352" s="67">
        <v>0</v>
      </c>
      <c r="N352" s="67">
        <v>0</v>
      </c>
      <c r="O352" s="54">
        <v>0</v>
      </c>
    </row>
    <row r="353" spans="1:15" s="53" customFormat="1" x14ac:dyDescent="0.3">
      <c r="A353" s="48" t="s">
        <v>244</v>
      </c>
      <c r="B353" s="49" t="s">
        <v>194</v>
      </c>
      <c r="C353" s="50" t="s">
        <v>60</v>
      </c>
      <c r="D353" s="51">
        <v>3104.6460000000002</v>
      </c>
      <c r="E353" s="51">
        <v>11971.59</v>
      </c>
      <c r="F353" s="52">
        <f>Table323[[#This Row],[Single Family]]+Table323[[#This Row],[2-4 Units]]+Table323[[#This Row],[&gt;4 Units]]</f>
        <v>2</v>
      </c>
      <c r="G353" s="52">
        <v>2</v>
      </c>
      <c r="H353" s="52">
        <v>0</v>
      </c>
      <c r="I353" s="52">
        <v>0</v>
      </c>
      <c r="J353" s="120">
        <v>2081.59</v>
      </c>
      <c r="K353" s="52">
        <f>SUM(Table323[[#This Row],[Single Family ]:[&gt;4 Units ]])</f>
        <v>1</v>
      </c>
      <c r="L353" s="67">
        <v>1</v>
      </c>
      <c r="M353" s="67">
        <v>0</v>
      </c>
      <c r="N353" s="67">
        <v>0</v>
      </c>
      <c r="O353" s="54">
        <v>9890</v>
      </c>
    </row>
    <row r="354" spans="1:15" s="53" customFormat="1" x14ac:dyDescent="0.3">
      <c r="A354" s="48" t="s">
        <v>244</v>
      </c>
      <c r="B354" s="49" t="s">
        <v>210</v>
      </c>
      <c r="C354" s="50" t="s">
        <v>60</v>
      </c>
      <c r="D354" s="51">
        <v>1735.7819999999999</v>
      </c>
      <c r="E354" s="51">
        <v>0</v>
      </c>
      <c r="F354" s="52">
        <f>Table323[[#This Row],[Single Family]]+Table323[[#This Row],[2-4 Units]]+Table323[[#This Row],[&gt;4 Units]]</f>
        <v>0</v>
      </c>
      <c r="G354" s="52">
        <v>0</v>
      </c>
      <c r="H354" s="52">
        <v>0</v>
      </c>
      <c r="I354" s="52">
        <v>0</v>
      </c>
      <c r="J354" s="120">
        <v>0</v>
      </c>
      <c r="K354" s="52">
        <f>SUM(Table323[[#This Row],[Single Family ]:[&gt;4 Units ]])</f>
        <v>0</v>
      </c>
      <c r="L354" s="67">
        <v>0</v>
      </c>
      <c r="M354" s="67">
        <v>0</v>
      </c>
      <c r="N354" s="67">
        <v>0</v>
      </c>
      <c r="O354" s="54">
        <v>0</v>
      </c>
    </row>
    <row r="355" spans="1:15" s="53" customFormat="1" x14ac:dyDescent="0.3">
      <c r="A355" s="48" t="s">
        <v>263</v>
      </c>
      <c r="B355" s="49" t="s">
        <v>263</v>
      </c>
      <c r="C355" s="50" t="s">
        <v>60</v>
      </c>
      <c r="D355" s="51">
        <v>0</v>
      </c>
      <c r="E355" s="51">
        <v>420</v>
      </c>
      <c r="F355" s="52">
        <f>Table323[[#This Row],[Single Family]]+Table323[[#This Row],[2-4 Units]]+Table323[[#This Row],[&gt;4 Units]]</f>
        <v>10</v>
      </c>
      <c r="G355" s="52">
        <v>10</v>
      </c>
      <c r="H355" s="52">
        <v>0</v>
      </c>
      <c r="I355" s="52">
        <v>0</v>
      </c>
      <c r="J355" s="120">
        <v>420</v>
      </c>
      <c r="K355" s="52">
        <f>SUM(Table323[[#This Row],[Single Family ]:[&gt;4 Units ]])</f>
        <v>0</v>
      </c>
      <c r="L355" s="67">
        <v>0</v>
      </c>
      <c r="M355" s="67">
        <v>0</v>
      </c>
      <c r="N355" s="67">
        <v>0</v>
      </c>
      <c r="O355" s="54">
        <v>0</v>
      </c>
    </row>
    <row r="356" spans="1:15" x14ac:dyDescent="0.3">
      <c r="A356" s="48"/>
      <c r="B356" s="49"/>
      <c r="C356" s="50"/>
      <c r="D356" s="51"/>
      <c r="E356" s="51"/>
      <c r="F356" s="52">
        <f>Table323[[#This Row],[Single Family]]+Table323[[#This Row],[2-4 Units]]+Table323[[#This Row],[&gt;4 Units]]</f>
        <v>0</v>
      </c>
      <c r="G356" s="52"/>
      <c r="H356" s="52"/>
      <c r="I356" s="52"/>
      <c r="J356" s="120"/>
      <c r="K356" s="52">
        <f>SUM(Table323[[#This Row],[Single Family ]:[&gt;4 Units ]])</f>
        <v>0</v>
      </c>
      <c r="L356" s="67"/>
      <c r="M356" s="67"/>
      <c r="N356" s="67"/>
      <c r="O356" s="54"/>
    </row>
    <row r="357" spans="1:15" ht="15" thickBot="1" x14ac:dyDescent="0.35">
      <c r="A357" s="57"/>
      <c r="B357" s="58"/>
      <c r="C357" s="60" t="s">
        <v>23</v>
      </c>
      <c r="D357" s="61">
        <f>SUM(D6:D356)</f>
        <v>14126934.048000006</v>
      </c>
      <c r="E357" s="59">
        <f>SUM(E6:E356)</f>
        <v>12503907.359900001</v>
      </c>
      <c r="F357" s="63">
        <f>SUM(F6:F356)</f>
        <v>3359</v>
      </c>
      <c r="G357" s="62">
        <f>SUM(G6:G356)</f>
        <v>3220</v>
      </c>
      <c r="H357" s="62">
        <f>SUM(H6:H356)</f>
        <v>132</v>
      </c>
      <c r="I357" s="62">
        <f>SUM(I6:I356)</f>
        <v>7</v>
      </c>
      <c r="J357" s="59">
        <f>SUM(J6:J356)</f>
        <v>5832242.8099999977</v>
      </c>
      <c r="K357" s="62">
        <f>SUM(K6:K356)</f>
        <v>1410</v>
      </c>
      <c r="L357" s="64">
        <f>SUM(L6:L356)</f>
        <v>923</v>
      </c>
      <c r="M357" s="64">
        <f>SUM(M6:M356)</f>
        <v>444</v>
      </c>
      <c r="N357" s="64">
        <f>SUM(N6:N356)</f>
        <v>43</v>
      </c>
      <c r="O357" s="61">
        <f>SUM(O6:O356)</f>
        <v>4517281.87</v>
      </c>
    </row>
  </sheetData>
  <mergeCells count="7">
    <mergeCell ref="A1:O2"/>
    <mergeCell ref="A3:C3"/>
    <mergeCell ref="D3:O3"/>
    <mergeCell ref="A4:C4"/>
    <mergeCell ref="D4:E4"/>
    <mergeCell ref="K4:O4"/>
    <mergeCell ref="F4:J4"/>
  </mergeCells>
  <pageMargins left="0.7" right="0.7" top="0.75" bottom="0.75" header="0.3" footer="0.3"/>
  <pageSetup paperSize="5" scale="48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1.) CLM Reference</vt:lpstr>
      <vt:lpstr>2.) Small Load</vt:lpstr>
      <vt:lpstr>3.) Large Load</vt:lpstr>
      <vt:lpstr>HES Report</vt:lpstr>
    </vt:vector>
  </TitlesOfParts>
  <Company>DEEP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Dumaine</dc:creator>
  <cp:lastModifiedBy>TYFANNIE MACK</cp:lastModifiedBy>
  <cp:lastPrinted>2020-06-30T21:36:17Z</cp:lastPrinted>
  <dcterms:created xsi:type="dcterms:W3CDTF">2016-02-22T14:14:55Z</dcterms:created>
  <dcterms:modified xsi:type="dcterms:W3CDTF">2023-07-03T17:32:34Z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  <property fmtid="{D5CDD505-2E9C-101B-9397-08002B2CF9AE}" pid="9" name="MSIP_Label_019c027e-33b7-45fc-a572-8ffa5d09ec36_Enabled">
    <vt:lpwstr>true</vt:lpwstr>
  </property>
  <property fmtid="{D5CDD505-2E9C-101B-9397-08002B2CF9AE}" pid="10" name="MSIP_Label_019c027e-33b7-45fc-a572-8ffa5d09ec36_SetDate">
    <vt:lpwstr>2023-07-03T17:32:33Z</vt:lpwstr>
  </property>
  <property fmtid="{D5CDD505-2E9C-101B-9397-08002B2CF9AE}" pid="11" name="MSIP_Label_019c027e-33b7-45fc-a572-8ffa5d09ec36_Method">
    <vt:lpwstr>Standard</vt:lpwstr>
  </property>
  <property fmtid="{D5CDD505-2E9C-101B-9397-08002B2CF9AE}" pid="12" name="MSIP_Label_019c027e-33b7-45fc-a572-8ffa5d09ec36_Name">
    <vt:lpwstr>Internal Use</vt:lpwstr>
  </property>
  <property fmtid="{D5CDD505-2E9C-101B-9397-08002B2CF9AE}" pid="13" name="MSIP_Label_019c027e-33b7-45fc-a572-8ffa5d09ec36_SiteId">
    <vt:lpwstr>031a09bc-a2bf-44df-888e-4e09355b7a24</vt:lpwstr>
  </property>
  <property fmtid="{D5CDD505-2E9C-101B-9397-08002B2CF9AE}" pid="14" name="MSIP_Label_019c027e-33b7-45fc-a572-8ffa5d09ec36_ActionId">
    <vt:lpwstr>4eb6a87b-de4f-4c48-94a6-b717332a8d6d</vt:lpwstr>
  </property>
  <property fmtid="{D5CDD505-2E9C-101B-9397-08002B2CF9AE}" pid="15" name="MSIP_Label_019c027e-33b7-45fc-a572-8ffa5d09ec36_ContentBits">
    <vt:lpwstr>2</vt:lpwstr>
  </property>
</Properties>
</file>