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S:\OFFICE_OF_DEMAND\ENERGY JUSTICE\Equitable Distribution of Funds (Section 101)\2019 Equitable Distribution\Drafts\"/>
    </mc:Choice>
  </mc:AlternateContent>
  <xr:revisionPtr revIDLastSave="0" documentId="11_2F43DC6FE9BAFC41CF34336CA3BCDE3C2BBD380A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1" l="1"/>
  <c r="AP37" i="1"/>
  <c r="AI38" i="1"/>
  <c r="AI37" i="1"/>
  <c r="AB38" i="1"/>
  <c r="AB37" i="1"/>
  <c r="AI11" i="2"/>
  <c r="AI14" i="2"/>
  <c r="AI15" i="2"/>
  <c r="AI10" i="2"/>
  <c r="AB11" i="2"/>
  <c r="AB14" i="2"/>
  <c r="AB15" i="2"/>
  <c r="AB10" i="2"/>
  <c r="U11" i="2"/>
  <c r="U14" i="2"/>
  <c r="U15" i="2"/>
  <c r="U10" i="2"/>
  <c r="V17" i="2" l="1"/>
  <c r="W17" i="2"/>
  <c r="X17" i="2"/>
  <c r="X18" i="2" s="1"/>
  <c r="Y17" i="2"/>
  <c r="Z17" i="2"/>
  <c r="Z18" i="2" s="1"/>
  <c r="AC17" i="2"/>
  <c r="AD17" i="2"/>
  <c r="AD18" i="2" s="1"/>
  <c r="AE17" i="2"/>
  <c r="AF17" i="2"/>
  <c r="AF18" i="2" s="1"/>
  <c r="AG17" i="2"/>
  <c r="P17" i="2"/>
  <c r="P18" i="2" s="1"/>
  <c r="Q17" i="2"/>
  <c r="R17" i="2"/>
  <c r="R18" i="2" s="1"/>
  <c r="S17" i="2"/>
  <c r="O17" i="2"/>
  <c r="P16" i="2"/>
  <c r="Q16" i="2"/>
  <c r="R16" i="2"/>
  <c r="S16" i="2"/>
  <c r="O16" i="2"/>
  <c r="U16" i="2" s="1"/>
  <c r="V16" i="2"/>
  <c r="W16" i="2"/>
  <c r="X16" i="2"/>
  <c r="Y16" i="2"/>
  <c r="Z16" i="2"/>
  <c r="AC16" i="2"/>
  <c r="AD16" i="2"/>
  <c r="AE16" i="2"/>
  <c r="AF16" i="2"/>
  <c r="AG16" i="2"/>
  <c r="AI16" i="2" l="1"/>
  <c r="AB16" i="2"/>
  <c r="U17" i="2"/>
  <c r="O20" i="2"/>
  <c r="O19" i="2"/>
  <c r="O18" i="2"/>
  <c r="AI17" i="2"/>
  <c r="V18" i="2"/>
  <c r="AB17" i="2"/>
  <c r="S19" i="2"/>
  <c r="S20" i="2"/>
  <c r="Q19" i="2"/>
  <c r="Q20" i="2"/>
  <c r="AG20" i="2"/>
  <c r="AG19" i="2"/>
  <c r="AE19" i="2"/>
  <c r="AE20" i="2"/>
  <c r="AC19" i="2"/>
  <c r="AC20" i="2"/>
  <c r="Y19" i="2"/>
  <c r="Y20" i="2"/>
  <c r="W19" i="2"/>
  <c r="W20" i="2"/>
  <c r="R20" i="2"/>
  <c r="R19" i="2"/>
  <c r="P20" i="2"/>
  <c r="P19" i="2"/>
  <c r="AF20" i="2"/>
  <c r="AF19" i="2"/>
  <c r="AD20" i="2"/>
  <c r="AD19" i="2"/>
  <c r="Z20" i="2"/>
  <c r="Z19" i="2"/>
  <c r="X20" i="2"/>
  <c r="X19" i="2"/>
  <c r="V20" i="2"/>
  <c r="V19" i="2"/>
  <c r="S18" i="2"/>
  <c r="Q18" i="2"/>
  <c r="AG18" i="2"/>
  <c r="AE18" i="2"/>
  <c r="AC18" i="2"/>
  <c r="Y18" i="2"/>
  <c r="W18" i="2"/>
  <c r="AD12" i="2"/>
  <c r="AD13" i="2" s="1"/>
  <c r="AE12" i="2"/>
  <c r="AE13" i="2" s="1"/>
  <c r="AF12" i="2"/>
  <c r="AF13" i="2" s="1"/>
  <c r="AG12" i="2"/>
  <c r="AG13" i="2" s="1"/>
  <c r="AC12" i="2"/>
  <c r="W12" i="2"/>
  <c r="W13" i="2" s="1"/>
  <c r="X12" i="2"/>
  <c r="X13" i="2" s="1"/>
  <c r="Y12" i="2"/>
  <c r="Y13" i="2" s="1"/>
  <c r="Z12" i="2"/>
  <c r="Z13" i="2" s="1"/>
  <c r="V12" i="2"/>
  <c r="S12" i="2"/>
  <c r="S13" i="2" s="1"/>
  <c r="P12" i="2"/>
  <c r="P13" i="2" s="1"/>
  <c r="Q12" i="2"/>
  <c r="Q13" i="2" s="1"/>
  <c r="R12" i="2"/>
  <c r="R13" i="2" s="1"/>
  <c r="O12" i="2"/>
  <c r="H25" i="2"/>
  <c r="G25" i="2"/>
  <c r="H19" i="2"/>
  <c r="G19" i="2"/>
  <c r="H13" i="2"/>
  <c r="G13" i="2"/>
  <c r="U12" i="2" l="1"/>
  <c r="O13" i="2"/>
  <c r="U13" i="2" s="1"/>
  <c r="AB12" i="2"/>
  <c r="V13" i="2"/>
  <c r="AB13" i="2" s="1"/>
  <c r="AI12" i="2"/>
  <c r="AC13" i="2"/>
  <c r="AI13" i="2" s="1"/>
  <c r="AI21" i="2"/>
  <c r="AI18" i="2"/>
  <c r="AB20" i="2"/>
  <c r="AB19" i="2"/>
  <c r="AB21" i="2"/>
  <c r="AB18" i="2"/>
  <c r="U21" i="2"/>
  <c r="U18" i="2"/>
  <c r="U19" i="2"/>
  <c r="U20" i="2"/>
  <c r="AI19" i="2"/>
  <c r="AI20" i="2"/>
</calcChain>
</file>

<file path=xl/sharedStrings.xml><?xml version="1.0" encoding="utf-8"?>
<sst xmlns="http://schemas.openxmlformats.org/spreadsheetml/2006/main" count="69" uniqueCount="19">
  <si>
    <t>Collections</t>
  </si>
  <si>
    <t>Incentives</t>
  </si>
  <si>
    <t>Eversource</t>
  </si>
  <si>
    <t>UI</t>
  </si>
  <si>
    <t>Green Bank</t>
  </si>
  <si>
    <t>Evesource</t>
  </si>
  <si>
    <t>6 yr Avg.</t>
  </si>
  <si>
    <t>6yr Avg.</t>
  </si>
  <si>
    <t>Difference</t>
  </si>
  <si>
    <t>5yr Avg.</t>
  </si>
  <si>
    <t>Incentives - Collections</t>
  </si>
  <si>
    <t>$ Collections (*Milion dollars)</t>
  </si>
  <si>
    <t>$ Incentives (*Million dollars)</t>
  </si>
  <si>
    <t>Incentives Gap (*1000 dollars)</t>
  </si>
  <si>
    <t>Incentives Target (* Million dollars)</t>
  </si>
  <si>
    <t>Incentives Difference (Million Dollars)</t>
  </si>
  <si>
    <t>Incentives Excess</t>
  </si>
  <si>
    <t>Incentives Gap</t>
  </si>
  <si>
    <t>5 year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</si>
</sst>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#,##0.000"/>
    <numFmt numFmtId="167" formatCode="_(&quot;$&quot;* #,##0.0000_);_(&quot;$&quot;* \(#,##0.0000\);_(&quot;$&quot;* &quot;-&quot;??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9" fontId="3" fillId="0" borderId="0" xfId="0" applyNumberFormat="1" applyFont="1"/>
    <xf numFmtId="0" fontId="0" fillId="0" borderId="9" xfId="0" applyBorder="1"/>
    <xf numFmtId="0" fontId="0" fillId="0" borderId="9" xfId="0" applyBorder="1" applyAlignment="1">
      <alignment vertical="center"/>
    </xf>
    <xf numFmtId="10" fontId="2" fillId="0" borderId="9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9" fontId="0" fillId="0" borderId="9" xfId="1" applyFont="1" applyBorder="1"/>
    <xf numFmtId="10" fontId="2" fillId="0" borderId="9" xfId="0" applyNumberFormat="1" applyFont="1" applyBorder="1" applyAlignment="1">
      <alignment horizontal="center" vertical="center" wrapText="1"/>
    </xf>
    <xf numFmtId="9" fontId="3" fillId="0" borderId="9" xfId="0" applyNumberFormat="1" applyFont="1" applyBorder="1"/>
    <xf numFmtId="9" fontId="3" fillId="0" borderId="9" xfId="0" applyNumberFormat="1" applyFont="1" applyBorder="1" applyAlignment="1">
      <alignment horizontal="center" vertical="center" wrapText="1"/>
    </xf>
    <xf numFmtId="44" fontId="2" fillId="0" borderId="9" xfId="2" applyFont="1" applyBorder="1" applyAlignment="1">
      <alignment horizontal="center" vertical="center"/>
    </xf>
    <xf numFmtId="44" fontId="3" fillId="0" borderId="9" xfId="2" applyFont="1" applyBorder="1" applyAlignment="1">
      <alignment horizontal="center" vertical="center"/>
    </xf>
    <xf numFmtId="44" fontId="3" fillId="0" borderId="9" xfId="2" applyFont="1" applyBorder="1" applyAlignment="1">
      <alignment horizontal="center" vertical="center" wrapText="1"/>
    </xf>
    <xf numFmtId="44" fontId="2" fillId="0" borderId="9" xfId="2" applyFont="1" applyBorder="1" applyAlignment="1">
      <alignment horizontal="center" vertical="center" wrapText="1"/>
    </xf>
    <xf numFmtId="44" fontId="0" fillId="0" borderId="9" xfId="2" applyFont="1" applyBorder="1"/>
    <xf numFmtId="44" fontId="3" fillId="0" borderId="9" xfId="2" applyFont="1" applyBorder="1"/>
    <xf numFmtId="0" fontId="0" fillId="0" borderId="10" xfId="0" applyBorder="1"/>
    <xf numFmtId="0" fontId="0" fillId="0" borderId="0" xfId="0" applyBorder="1"/>
    <xf numFmtId="10" fontId="2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3" fillId="0" borderId="13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/>
    <xf numFmtId="44" fontId="2" fillId="0" borderId="0" xfId="2" applyFont="1" applyBorder="1" applyAlignment="1">
      <alignment horizontal="center" vertical="center"/>
    </xf>
    <xf numFmtId="44" fontId="2" fillId="0" borderId="0" xfId="2" applyFont="1" applyBorder="1" applyAlignment="1">
      <alignment horizontal="center" vertical="center" wrapText="1"/>
    </xf>
    <xf numFmtId="0" fontId="4" fillId="0" borderId="0" xfId="0" applyFont="1"/>
    <xf numFmtId="165" fontId="0" fillId="2" borderId="0" xfId="0" applyNumberFormat="1" applyFill="1" applyBorder="1"/>
    <xf numFmtId="0" fontId="4" fillId="2" borderId="0" xfId="0" applyFont="1" applyFill="1" applyBorder="1"/>
    <xf numFmtId="44" fontId="0" fillId="2" borderId="0" xfId="0" applyNumberFormat="1" applyFill="1" applyBorder="1"/>
    <xf numFmtId="0" fontId="4" fillId="2" borderId="0" xfId="0" applyFont="1" applyFill="1" applyBorder="1" applyAlignment="1"/>
    <xf numFmtId="167" fontId="0" fillId="2" borderId="0" xfId="0" applyNumberFormat="1" applyFill="1" applyBorder="1" applyAlignment="1"/>
    <xf numFmtId="0" fontId="5" fillId="3" borderId="0" xfId="0" applyFont="1" applyFill="1"/>
    <xf numFmtId="10" fontId="2" fillId="2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>
      <alignment horizontal="center" vertical="center" wrapText="1"/>
    </xf>
    <xf numFmtId="10" fontId="0" fillId="2" borderId="0" xfId="1" applyNumberFormat="1" applyFont="1" applyFill="1" applyBorder="1"/>
    <xf numFmtId="10" fontId="6" fillId="3" borderId="0" xfId="0" applyNumberFormat="1" applyFont="1" applyFill="1" applyBorder="1"/>
    <xf numFmtId="10" fontId="0" fillId="2" borderId="0" xfId="0" applyNumberFormat="1" applyFill="1" applyBorder="1"/>
    <xf numFmtId="44" fontId="2" fillId="2" borderId="0" xfId="2" applyFont="1" applyFill="1" applyBorder="1" applyAlignment="1">
      <alignment horizontal="center" vertical="center"/>
    </xf>
    <xf numFmtId="44" fontId="2" fillId="2" borderId="0" xfId="2" applyFont="1" applyFill="1" applyBorder="1" applyAlignment="1">
      <alignment horizontal="center" vertical="center" wrapText="1"/>
    </xf>
    <xf numFmtId="165" fontId="6" fillId="3" borderId="0" xfId="0" applyNumberFormat="1" applyFont="1" applyFill="1" applyBorder="1"/>
    <xf numFmtId="166" fontId="0" fillId="2" borderId="0" xfId="0" applyNumberFormat="1" applyFill="1" applyBorder="1"/>
    <xf numFmtId="166" fontId="6" fillId="3" borderId="0" xfId="0" applyNumberFormat="1" applyFont="1" applyFill="1" applyBorder="1"/>
    <xf numFmtId="44" fontId="0" fillId="0" borderId="0" xfId="0" applyNumberFormat="1"/>
    <xf numFmtId="167" fontId="0" fillId="4" borderId="0" xfId="0" applyNumberFormat="1" applyFill="1" applyBorder="1" applyAlignment="1"/>
    <xf numFmtId="44" fontId="0" fillId="4" borderId="0" xfId="0" applyNumberFormat="1" applyFill="1" applyBorder="1"/>
    <xf numFmtId="44" fontId="3" fillId="4" borderId="0" xfId="2" applyFont="1" applyFill="1" applyBorder="1" applyAlignment="1">
      <alignment horizontal="center" vertical="center" wrapText="1"/>
    </xf>
    <xf numFmtId="165" fontId="7" fillId="3" borderId="0" xfId="2" applyNumberFormat="1" applyFont="1" applyFill="1" applyBorder="1" applyAlignment="1">
      <alignment horizontal="center" vertical="center" wrapText="1"/>
    </xf>
    <xf numFmtId="0" fontId="4" fillId="4" borderId="0" xfId="0" applyFont="1" applyFill="1" applyBorder="1"/>
    <xf numFmtId="10" fontId="2" fillId="4" borderId="0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 wrapText="1"/>
    </xf>
    <xf numFmtId="10" fontId="2" fillId="4" borderId="0" xfId="0" applyNumberFormat="1" applyFont="1" applyFill="1" applyBorder="1" applyAlignment="1">
      <alignment horizontal="center" vertical="center" wrapText="1"/>
    </xf>
    <xf numFmtId="10" fontId="0" fillId="4" borderId="0" xfId="1" applyNumberFormat="1" applyFont="1" applyFill="1" applyBorder="1"/>
    <xf numFmtId="10" fontId="0" fillId="4" borderId="0" xfId="0" applyNumberFormat="1" applyFill="1" applyBorder="1"/>
    <xf numFmtId="44" fontId="2" fillId="4" borderId="0" xfId="2" applyFont="1" applyFill="1" applyBorder="1" applyAlignment="1">
      <alignment horizontal="center" vertical="center"/>
    </xf>
    <xf numFmtId="44" fontId="2" fillId="4" borderId="0" xfId="2" applyFont="1" applyFill="1" applyBorder="1" applyAlignment="1">
      <alignment horizontal="center" vertical="center" wrapText="1"/>
    </xf>
    <xf numFmtId="165" fontId="0" fillId="4" borderId="0" xfId="0" applyNumberFormat="1" applyFill="1" applyBorder="1"/>
    <xf numFmtId="166" fontId="0" fillId="4" borderId="0" xfId="0" applyNumberFormat="1" applyFill="1" applyBorder="1"/>
    <xf numFmtId="0" fontId="4" fillId="4" borderId="0" xfId="0" applyFont="1" applyFill="1" applyBorder="1" applyAlignment="1"/>
    <xf numFmtId="44" fontId="3" fillId="4" borderId="0" xfId="2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/>
    </xf>
    <xf numFmtId="10" fontId="3" fillId="4" borderId="0" xfId="0" applyNumberFormat="1" applyFont="1" applyFill="1" applyBorder="1" applyAlignment="1">
      <alignment horizontal="center" vertical="center" wrapText="1"/>
    </xf>
    <xf numFmtId="164" fontId="0" fillId="4" borderId="0" xfId="1" applyNumberFormat="1" applyFont="1" applyFill="1" applyBorder="1"/>
    <xf numFmtId="9" fontId="0" fillId="4" borderId="0" xfId="1" applyFont="1" applyFill="1" applyBorder="1"/>
    <xf numFmtId="9" fontId="3" fillId="4" borderId="0" xfId="0" applyNumberFormat="1" applyFont="1" applyFill="1" applyBorder="1"/>
    <xf numFmtId="9" fontId="3" fillId="4" borderId="0" xfId="0" applyNumberFormat="1" applyFont="1" applyFill="1" applyBorder="1" applyAlignment="1">
      <alignment horizontal="center" vertical="center" wrapText="1"/>
    </xf>
    <xf numFmtId="44" fontId="0" fillId="4" borderId="0" xfId="2" applyFont="1" applyFill="1" applyBorder="1"/>
    <xf numFmtId="44" fontId="3" fillId="4" borderId="0" xfId="2" applyFont="1" applyFill="1" applyBorder="1"/>
    <xf numFmtId="44" fontId="8" fillId="4" borderId="0" xfId="2" applyFont="1" applyFill="1" applyBorder="1" applyAlignment="1">
      <alignment horizontal="left" vertical="center"/>
    </xf>
    <xf numFmtId="44" fontId="8" fillId="0" borderId="0" xfId="2" applyFont="1" applyBorder="1" applyAlignment="1">
      <alignment horizontal="center" vertical="center"/>
    </xf>
    <xf numFmtId="44" fontId="8" fillId="0" borderId="0" xfId="2" applyFont="1" applyBorder="1" applyAlignment="1">
      <alignment horizontal="left" vertical="center"/>
    </xf>
    <xf numFmtId="44" fontId="8" fillId="0" borderId="0" xfId="2" applyFont="1" applyBorder="1" applyAlignment="1">
      <alignment horizontal="center" vertical="center" wrapText="1"/>
    </xf>
    <xf numFmtId="44" fontId="8" fillId="0" borderId="0" xfId="2" applyFont="1" applyBorder="1"/>
    <xf numFmtId="44" fontId="9" fillId="0" borderId="0" xfId="2" applyFont="1" applyBorder="1" applyAlignment="1">
      <alignment horizontal="center" vertical="center" wrapText="1"/>
    </xf>
    <xf numFmtId="0" fontId="4" fillId="6" borderId="0" xfId="0" applyFont="1" applyFill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Eversource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Collections</c:v>
                  </c:pt>
                  <c:pt idx="1">
                    <c:v>Incentives</c:v>
                  </c:pt>
                  <c:pt idx="2">
                    <c:v>Collections</c:v>
                  </c:pt>
                  <c:pt idx="3">
                    <c:v>Incentives</c:v>
                  </c:pt>
                  <c:pt idx="4">
                    <c:v>Collections</c:v>
                  </c:pt>
                  <c:pt idx="5">
                    <c:v>Incentives</c:v>
                  </c:pt>
                  <c:pt idx="6">
                    <c:v>Collections</c:v>
                  </c:pt>
                  <c:pt idx="7">
                    <c:v>Incentives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</c:lvl>
              </c:multiLvlStrCache>
            </c:multiLvlStrRef>
          </c:cat>
          <c:val>
            <c:numRef>
              <c:f>Sheet1!$B$3:$I$3</c:f>
              <c:numCache>
                <c:formatCode>0.00%</c:formatCode>
                <c:ptCount val="8"/>
                <c:pt idx="0">
                  <c:v>8.5000000000000006E-3</c:v>
                </c:pt>
                <c:pt idx="1">
                  <c:v>8.6E-3</c:v>
                </c:pt>
                <c:pt idx="2" formatCode="0%">
                  <c:v>0.01</c:v>
                </c:pt>
                <c:pt idx="3">
                  <c:v>0.01</c:v>
                </c:pt>
                <c:pt idx="4">
                  <c:v>1.8599999999999998E-2</c:v>
                </c:pt>
                <c:pt idx="5">
                  <c:v>1.7500000000000002E-2</c:v>
                </c:pt>
                <c:pt idx="6">
                  <c:v>1.4200000000000001E-2</c:v>
                </c:pt>
                <c:pt idx="7">
                  <c:v>1.7399999999999999E-2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B-4F69-855F-3718EF767BD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Collections</c:v>
                  </c:pt>
                  <c:pt idx="1">
                    <c:v>Incentives</c:v>
                  </c:pt>
                  <c:pt idx="2">
                    <c:v>Collections</c:v>
                  </c:pt>
                  <c:pt idx="3">
                    <c:v>Incentives</c:v>
                  </c:pt>
                  <c:pt idx="4">
                    <c:v>Collections</c:v>
                  </c:pt>
                  <c:pt idx="5">
                    <c:v>Incentives</c:v>
                  </c:pt>
                  <c:pt idx="6">
                    <c:v>Collections</c:v>
                  </c:pt>
                  <c:pt idx="7">
                    <c:v>Incentives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</c:lvl>
              </c:multiLvlStrCache>
            </c:multiLvlStrRef>
          </c:cat>
          <c:val>
            <c:numRef>
              <c:f>Sheet1!$B$4:$I$4</c:f>
              <c:numCache>
                <c:formatCode>0.00%</c:formatCode>
                <c:ptCount val="8"/>
                <c:pt idx="0">
                  <c:v>0.1186</c:v>
                </c:pt>
                <c:pt idx="1">
                  <c:v>8.7499999999999994E-2</c:v>
                </c:pt>
                <c:pt idx="2">
                  <c:v>0.12</c:v>
                </c:pt>
                <c:pt idx="3">
                  <c:v>0.09</c:v>
                </c:pt>
                <c:pt idx="4">
                  <c:v>0.1115</c:v>
                </c:pt>
                <c:pt idx="5">
                  <c:v>0.1225</c:v>
                </c:pt>
                <c:pt idx="6">
                  <c:v>0.1172</c:v>
                </c:pt>
                <c:pt idx="7">
                  <c:v>5.4100000000000002E-2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B-4F69-855F-3718EF767BD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Green 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Sheet1!$B$1:$I$2</c:f>
              <c:multiLvlStrCache>
                <c:ptCount val="8"/>
                <c:lvl>
                  <c:pt idx="0">
                    <c:v>Collections</c:v>
                  </c:pt>
                  <c:pt idx="1">
                    <c:v>Incentives</c:v>
                  </c:pt>
                  <c:pt idx="2">
                    <c:v>Collections</c:v>
                  </c:pt>
                  <c:pt idx="3">
                    <c:v>Incentives</c:v>
                  </c:pt>
                  <c:pt idx="4">
                    <c:v>Collections</c:v>
                  </c:pt>
                  <c:pt idx="5">
                    <c:v>Incentives</c:v>
                  </c:pt>
                  <c:pt idx="6">
                    <c:v>Collections</c:v>
                  </c:pt>
                  <c:pt idx="7">
                    <c:v>Incentives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</c:lvl>
              </c:multiLvlStrCache>
            </c:multiLvlStrRef>
          </c:cat>
          <c:val>
            <c:numRef>
              <c:f>Sheet1!$B$5:$I$5</c:f>
              <c:numCache>
                <c:formatCode>0.00%</c:formatCode>
                <c:ptCount val="8"/>
                <c:pt idx="0">
                  <c:v>5.1200000000000002E-2</c:v>
                </c:pt>
                <c:pt idx="1">
                  <c:v>0.192</c:v>
                </c:pt>
                <c:pt idx="2" formatCode="General">
                  <c:v>5.1299999999999998E-2</c:v>
                </c:pt>
                <c:pt idx="3" formatCode="0%">
                  <c:v>0.06</c:v>
                </c:pt>
                <c:pt idx="4">
                  <c:v>7.2999999999999995E-2</c:v>
                </c:pt>
                <c:pt idx="5" formatCode="0%">
                  <c:v>0.09</c:v>
                </c:pt>
                <c:pt idx="6">
                  <c:v>6.7000000000000004E-2</c:v>
                </c:pt>
                <c:pt idx="7" formatCode="0%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B-4F69-855F-3718EF76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47280"/>
        <c:axId val="321847936"/>
      </c:barChart>
      <c:catAx>
        <c:axId val="3218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47936"/>
        <c:crosses val="autoZero"/>
        <c:auto val="1"/>
        <c:lblAlgn val="ctr"/>
        <c:lblOffset val="100"/>
        <c:noMultiLvlLbl val="0"/>
      </c:catAx>
      <c:valAx>
        <c:axId val="3218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Equitable Distribution of Incentives Gap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8323483408209898E-2"/>
          <c:y val="2.24719101123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18599922273594E-2"/>
          <c:y val="9.3994012473337982E-2"/>
          <c:w val="0.92963555580510415"/>
          <c:h val="0.81666633459444371"/>
        </c:manualLayout>
      </c:layout>
      <c:areaChart>
        <c:grouping val="standard"/>
        <c:varyColors val="0"/>
        <c:ser>
          <c:idx val="0"/>
          <c:order val="0"/>
          <c:tx>
            <c:v>Target Incentives</c:v>
          </c:tx>
          <c:spPr>
            <a:solidFill>
              <a:schemeClr val="accent1">
                <a:alpha val="25000"/>
              </a:schemeClr>
            </a:solidFill>
            <a:ln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Sheet2!$O$17:$AI$17</c:f>
              <c:numCache>
                <c:formatCode>_("$"* #,##0.00_);_("$"* \(#,##0.00\);_("$"* "-"??_);_(@_)</c:formatCode>
                <c:ptCount val="21"/>
                <c:pt idx="0">
                  <c:v>0.83203499999999997</c:v>
                </c:pt>
                <c:pt idx="1">
                  <c:v>0.84</c:v>
                </c:pt>
                <c:pt idx="2">
                  <c:v>2.8371428571428572</c:v>
                </c:pt>
                <c:pt idx="3">
                  <c:v>2.0112173913043478</c:v>
                </c:pt>
                <c:pt idx="4">
                  <c:v>0.22220921739130434</c:v>
                </c:pt>
                <c:pt idx="6" formatCode="&quot;$&quot;#,##0.00">
                  <c:v>1.3485208931677017</c:v>
                </c:pt>
                <c:pt idx="7">
                  <c:v>5.1219230769230775</c:v>
                </c:pt>
                <c:pt idx="8">
                  <c:v>5.0625</c:v>
                </c:pt>
                <c:pt idx="9">
                  <c:v>5.723684210526315</c:v>
                </c:pt>
                <c:pt idx="10">
                  <c:v>5.6741066520065973</c:v>
                </c:pt>
                <c:pt idx="11">
                  <c:v>3.4509331077383498</c:v>
                </c:pt>
                <c:pt idx="13" formatCode="&quot;$&quot;#,##0.00">
                  <c:v>5.0066294094388679</c:v>
                </c:pt>
                <c:pt idx="14">
                  <c:v>1.8432000000000002</c:v>
                </c:pt>
                <c:pt idx="15">
                  <c:v>1.452</c:v>
                </c:pt>
                <c:pt idx="16">
                  <c:v>1.1842222222222221</c:v>
                </c:pt>
                <c:pt idx="17">
                  <c:v>0.81618181818181823</c:v>
                </c:pt>
                <c:pt idx="18">
                  <c:v>0.88543078448275858</c:v>
                </c:pt>
                <c:pt idx="20" formatCode="&quot;$&quot;#,##0.00">
                  <c:v>1.2362069649773599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B-451A-ACBC-633783A0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68096"/>
        <c:axId val="449464136"/>
      </c:areaChart>
      <c:barChart>
        <c:barDir val="col"/>
        <c:grouping val="stacked"/>
        <c:varyColors val="0"/>
        <c:ser>
          <c:idx val="1"/>
          <c:order val="1"/>
          <c:tx>
            <c:v>Incentives</c:v>
          </c:tx>
          <c:spPr>
            <a:solidFill>
              <a:schemeClr val="bg2"/>
            </a:solidFill>
            <a:ln w="25400">
              <a:noFill/>
            </a:ln>
            <a:effectLst/>
          </c:spPr>
          <c:invertIfNegative val="0"/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Sheet2!$O$15:$AI$15</c:f>
              <c:numCache>
                <c:formatCode>_("$"* #,##0.00_);_("$"* \(#,##0.00\);_("$"* "-"??_);_(@_)</c:formatCode>
                <c:ptCount val="21"/>
                <c:pt idx="0">
                  <c:v>0.83203499999999997</c:v>
                </c:pt>
                <c:pt idx="1">
                  <c:v>0.84</c:v>
                </c:pt>
                <c:pt idx="2">
                  <c:v>3.31</c:v>
                </c:pt>
                <c:pt idx="3">
                  <c:v>2.02</c:v>
                </c:pt>
                <c:pt idx="4" formatCode="&quot;$&quot;#,##0.00">
                  <c:v>0.15031800000000001</c:v>
                </c:pt>
                <c:pt idx="6" formatCode="&quot;$&quot;#,##0.00">
                  <c:v>1.4304706</c:v>
                </c:pt>
                <c:pt idx="7">
                  <c:v>5.79</c:v>
                </c:pt>
                <c:pt idx="8">
                  <c:v>6.75</c:v>
                </c:pt>
                <c:pt idx="9">
                  <c:v>4.3499999999999996</c:v>
                </c:pt>
                <c:pt idx="10">
                  <c:v>4.2300000000000004</c:v>
                </c:pt>
                <c:pt idx="11" formatCode="&quot;$&quot;#,##0.00">
                  <c:v>3.2534190000000001</c:v>
                </c:pt>
                <c:pt idx="13" formatCode="&quot;$&quot;#,##0.00">
                  <c:v>4.8746838000000006</c:v>
                </c:pt>
                <c:pt idx="14">
                  <c:v>1.44</c:v>
                </c:pt>
                <c:pt idx="15">
                  <c:v>1.21</c:v>
                </c:pt>
                <c:pt idx="16">
                  <c:v>1.46</c:v>
                </c:pt>
                <c:pt idx="17">
                  <c:v>1.34</c:v>
                </c:pt>
                <c:pt idx="18" formatCode="&quot;$&quot;#,##0.00">
                  <c:v>2.0139209999999999</c:v>
                </c:pt>
                <c:pt idx="20" formatCode="&quot;$&quot;#,##0.00">
                  <c:v>1.4927841999999998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B-451A-ACBC-633783A0574B}"/>
            </c:ext>
          </c:extLst>
        </c:ser>
        <c:ser>
          <c:idx val="2"/>
          <c:order val="2"/>
          <c:tx>
            <c:v>Incentives Gap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8B-451A-ACBC-633783A0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88B-451A-ACBC-633783A0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88B-451A-ACBC-633783A0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88B-451A-ACBC-633783A0574B}"/>
                </c:ext>
              </c:extLst>
            </c:dLbl>
            <c:dLbl>
              <c:idx val="4"/>
              <c:layout>
                <c:manualLayout>
                  <c:x val="3.107353433641818E-3"/>
                  <c:y val="-3.7275430281848376E-2"/>
                </c:manualLayout>
              </c:layout>
              <c:tx>
                <c:rich>
                  <a:bodyPr/>
                  <a:lstStyle/>
                  <a:p>
                    <a:fld id="{8E1FD107-CB06-43AE-B8AF-9DD32152F659}" type="VALUE">
                      <a:rPr lang="en-US" sz="1200" baseline="0">
                        <a:solidFill>
                          <a:srgbClr val="FF0000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288B-451A-ACBC-633783A0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88B-451A-ACBC-633783A0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88B-451A-ACBC-633783A0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88B-451A-ACBC-633783A0574B}"/>
                </c:ext>
              </c:extLst>
            </c:dLbl>
            <c:dLbl>
              <c:idx val="9"/>
              <c:layout>
                <c:manualLayout>
                  <c:x val="0"/>
                  <c:y val="-0.110814028917084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88B-451A-ACBC-633783A0574B}"/>
                </c:ext>
              </c:extLst>
            </c:dLbl>
            <c:dLbl>
              <c:idx val="10"/>
              <c:layout>
                <c:manualLayout>
                  <c:x val="0"/>
                  <c:y val="-0.112169236229773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88B-451A-ACBC-633783A0574B}"/>
                </c:ext>
              </c:extLst>
            </c:dLbl>
            <c:dLbl>
              <c:idx val="11"/>
              <c:layout>
                <c:manualLayout>
                  <c:x val="-4.14313791152255E-3"/>
                  <c:y val="-4.63018585876610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88B-451A-ACBC-633783A0574B}"/>
                </c:ext>
              </c:extLst>
            </c:dLbl>
            <c:dLbl>
              <c:idx val="13"/>
              <c:layout>
                <c:manualLayout>
                  <c:x val="0"/>
                  <c:y val="-3.39979656021371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88B-451A-ACBC-633783A0574B}"/>
                </c:ext>
              </c:extLst>
            </c:dLbl>
            <c:dLbl>
              <c:idx val="14"/>
              <c:layout>
                <c:manualLayout>
                  <c:x val="-1.0357844778806945E-3"/>
                  <c:y val="-6.79968128119458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88B-451A-ACBC-633783A0574B}"/>
                </c:ext>
              </c:extLst>
            </c:dLbl>
            <c:dLbl>
              <c:idx val="15"/>
              <c:layout>
                <c:manualLayout>
                  <c:x val="0"/>
                  <c:y val="-4.40937840135259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88B-451A-ACBC-633783A0574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88B-451A-ACBC-633783A0574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88B-451A-ACBC-633783A0574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8-4B0B-A231-B6B13ADB9D4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8-4B0B-A231-B6B13ADB9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Sheet2!$O$20:$AI$20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7.189121739130433E-2</c:v>
                </c:pt>
                <c:pt idx="6" formatCode="&quot;$&quot;#,##0.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1.3736842105263154</c:v>
                </c:pt>
                <c:pt idx="10">
                  <c:v>1.4441066520065968</c:v>
                </c:pt>
                <c:pt idx="11">
                  <c:v>0.19751410773834976</c:v>
                </c:pt>
                <c:pt idx="13" formatCode="&quot;$&quot;#,##0.00">
                  <c:v>0.13194560943886735</c:v>
                </c:pt>
                <c:pt idx="14">
                  <c:v>0.40320000000000022</c:v>
                </c:pt>
                <c:pt idx="15">
                  <c:v>0.24199999999999999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B-451A-ACBC-633783A0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9468096"/>
        <c:axId val="449464136"/>
      </c:barChart>
      <c:barChart>
        <c:barDir val="col"/>
        <c:grouping val="stacked"/>
        <c:varyColors val="0"/>
        <c:ser>
          <c:idx val="3"/>
          <c:order val="3"/>
          <c:tx>
            <c:v>TargetSecondary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invertIfNegative val="0"/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Sheet2!$O$17:$AI$17</c:f>
              <c:numCache>
                <c:formatCode>_("$"* #,##0.00_);_("$"* \(#,##0.00\);_("$"* "-"??_);_(@_)</c:formatCode>
                <c:ptCount val="21"/>
                <c:pt idx="0">
                  <c:v>0.83203499999999997</c:v>
                </c:pt>
                <c:pt idx="1">
                  <c:v>0.84</c:v>
                </c:pt>
                <c:pt idx="2">
                  <c:v>2.8371428571428572</c:v>
                </c:pt>
                <c:pt idx="3">
                  <c:v>2.0112173913043478</c:v>
                </c:pt>
                <c:pt idx="4">
                  <c:v>0.22220921739130434</c:v>
                </c:pt>
                <c:pt idx="6" formatCode="&quot;$&quot;#,##0.00">
                  <c:v>1.3485208931677017</c:v>
                </c:pt>
                <c:pt idx="7">
                  <c:v>5.1219230769230775</c:v>
                </c:pt>
                <c:pt idx="8">
                  <c:v>5.0625</c:v>
                </c:pt>
                <c:pt idx="9">
                  <c:v>5.723684210526315</c:v>
                </c:pt>
                <c:pt idx="10">
                  <c:v>5.6741066520065973</c:v>
                </c:pt>
                <c:pt idx="11">
                  <c:v>3.4509331077383498</c:v>
                </c:pt>
                <c:pt idx="13" formatCode="&quot;$&quot;#,##0.00">
                  <c:v>5.0066294094388679</c:v>
                </c:pt>
                <c:pt idx="14">
                  <c:v>1.8432000000000002</c:v>
                </c:pt>
                <c:pt idx="15">
                  <c:v>1.452</c:v>
                </c:pt>
                <c:pt idx="16">
                  <c:v>1.1842222222222221</c:v>
                </c:pt>
                <c:pt idx="17">
                  <c:v>0.81618181818181823</c:v>
                </c:pt>
                <c:pt idx="18">
                  <c:v>0.88543078448275858</c:v>
                </c:pt>
                <c:pt idx="20" formatCode="&quot;$&quot;#,##0.00">
                  <c:v>1.2362069649773599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B-451A-ACBC-633783A0574B}"/>
            </c:ext>
          </c:extLst>
        </c:ser>
        <c:ser>
          <c:idx val="4"/>
          <c:order val="4"/>
          <c:tx>
            <c:v>Incentive Excess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88B-451A-ACBC-633783A0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88B-451A-ACBC-633783A0574B}"/>
                </c:ext>
              </c:extLst>
            </c:dLbl>
            <c:dLbl>
              <c:idx val="2"/>
              <c:layout>
                <c:manualLayout>
                  <c:x val="-1.8989162730049742E-17"/>
                  <c:y val="-4.43057224977638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88B-451A-ACBC-633783A0574B}"/>
                </c:ext>
              </c:extLst>
            </c:dLbl>
            <c:dLbl>
              <c:idx val="3"/>
              <c:layout>
                <c:manualLayout>
                  <c:x val="0"/>
                  <c:y val="-2.50970782287516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88B-451A-ACBC-633783A0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88B-451A-ACBC-633783A0574B}"/>
                </c:ext>
              </c:extLst>
            </c:dLbl>
            <c:dLbl>
              <c:idx val="6"/>
              <c:layout>
                <c:manualLayout>
                  <c:x val="-1.0357844778806566E-3"/>
                  <c:y val="-3.10710281326297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88B-451A-ACBC-633783A0574B}"/>
                </c:ext>
              </c:extLst>
            </c:dLbl>
            <c:dLbl>
              <c:idx val="7"/>
              <c:layout>
                <c:manualLayout>
                  <c:x val="-1.0357844778806186E-3"/>
                  <c:y val="-6.09878555016814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88B-451A-ACBC-633783A0574B}"/>
                </c:ext>
              </c:extLst>
            </c:dLbl>
            <c:dLbl>
              <c:idx val="8"/>
              <c:layout>
                <c:manualLayout>
                  <c:x val="-1.0350736793242447E-3"/>
                  <c:y val="-0.104063735297649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88B-451A-ACBC-633783A0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88B-451A-ACBC-633783A0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88B-451A-ACBC-633783A0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88B-451A-ACBC-633783A0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88B-451A-ACBC-633783A0574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88B-451A-ACBC-633783A0574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88B-451A-ACBC-633783A0574B}"/>
                </c:ext>
              </c:extLst>
            </c:dLbl>
            <c:dLbl>
              <c:idx val="16"/>
              <c:layout>
                <c:manualLayout>
                  <c:x val="0"/>
                  <c:y val="-4.096425310109923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88B-451A-ACBC-633783A0574B}"/>
                </c:ext>
              </c:extLst>
            </c:dLbl>
            <c:dLbl>
              <c:idx val="17"/>
              <c:layout>
                <c:manualLayout>
                  <c:x val="-2.0715689557612373E-3"/>
                  <c:y val="-5.36246682289930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88B-451A-ACBC-633783A0574B}"/>
                </c:ext>
              </c:extLst>
            </c:dLbl>
            <c:dLbl>
              <c:idx val="18"/>
              <c:layout>
                <c:manualLayout>
                  <c:x val="-3.1073534336418557E-3"/>
                  <c:y val="-7.32917484872053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8-4B0B-A231-B6B13ADB9D40}"/>
                </c:ext>
              </c:extLst>
            </c:dLbl>
            <c:dLbl>
              <c:idx val="20"/>
              <c:layout>
                <c:manualLayout>
                  <c:x val="-3.1073534336418557E-3"/>
                  <c:y val="-4.22235414991244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8-4B0B-A231-B6B13ADB9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Sheet2!$O$19:$AI$19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0.47285714285714286</c:v>
                </c:pt>
                <c:pt idx="3">
                  <c:v>8.7826086956521721E-3</c:v>
                </c:pt>
                <c:pt idx="4">
                  <c:v>0</c:v>
                </c:pt>
                <c:pt idx="6" formatCode="&quot;$&quot;#,##0.00">
                  <c:v>8.1949706832298297E-2</c:v>
                </c:pt>
                <c:pt idx="7">
                  <c:v>0.66807692307692257</c:v>
                </c:pt>
                <c:pt idx="8">
                  <c:v>1.6875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&quot;$&quot;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0.2757777777777779</c:v>
                </c:pt>
                <c:pt idx="17">
                  <c:v>0.52381818181818185</c:v>
                </c:pt>
                <c:pt idx="18" formatCode="&quot;$&quot;#,##0.00">
                  <c:v>1.1284902155172412</c:v>
                </c:pt>
                <c:pt idx="20" formatCode="&quot;$&quot;#,##0.00">
                  <c:v>0.25657723502263985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8B-451A-ACBC-633783A0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2776880"/>
        <c:axId val="552773640"/>
      </c:barChart>
      <c:catAx>
        <c:axId val="44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136"/>
        <c:crosses val="autoZero"/>
        <c:auto val="1"/>
        <c:lblAlgn val="ctr"/>
        <c:lblOffset val="100"/>
        <c:noMultiLvlLbl val="0"/>
      </c:catAx>
      <c:valAx>
        <c:axId val="4494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Incentives Distributed</a:t>
                </a:r>
                <a:r>
                  <a:rPr lang="en-US" sz="1400" baseline="0"/>
                  <a:t>  ($ Million)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8096"/>
        <c:crosses val="autoZero"/>
        <c:crossBetween val="between"/>
      </c:valAx>
      <c:valAx>
        <c:axId val="552773640"/>
        <c:scaling>
          <c:orientation val="minMax"/>
        </c:scaling>
        <c:delete val="1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2776880"/>
        <c:crosses val="max"/>
        <c:crossBetween val="between"/>
      </c:valAx>
      <c:catAx>
        <c:axId val="5527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77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Equitable Distribution of Incentives Gap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8323483408209898E-2"/>
          <c:y val="2.2471910112359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363239532578767E-2"/>
          <c:y val="9.6233274415308601E-2"/>
          <c:w val="0.92963555580510415"/>
          <c:h val="0.81666633459444371"/>
        </c:manualLayout>
      </c:layout>
      <c:areaChart>
        <c:grouping val="stacked"/>
        <c:varyColors val="0"/>
        <c:ser>
          <c:idx val="1"/>
          <c:order val="1"/>
          <c:tx>
            <c:v>Incentives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Sheet2!$O$15:$U$15</c:f>
              <c:numCache>
                <c:formatCode>_("$"* #,##0.00_);_("$"* \(#,##0.00\);_("$"* "-"??_);_(@_)</c:formatCode>
                <c:ptCount val="7"/>
                <c:pt idx="0">
                  <c:v>0.83203499999999997</c:v>
                </c:pt>
                <c:pt idx="1">
                  <c:v>0.84</c:v>
                </c:pt>
                <c:pt idx="2">
                  <c:v>3.31</c:v>
                </c:pt>
                <c:pt idx="3">
                  <c:v>2.02</c:v>
                </c:pt>
                <c:pt idx="4" formatCode="&quot;$&quot;#,##0.00">
                  <c:v>0.15031800000000001</c:v>
                </c:pt>
                <c:pt idx="6" formatCode="&quot;$&quot;#,##0.00">
                  <c:v>1.4304706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E-4802-BA66-A6196B09363E}"/>
            </c:ext>
          </c:extLst>
        </c:ser>
        <c:ser>
          <c:idx val="2"/>
          <c:order val="2"/>
          <c:tx>
            <c:v>Incentives Gap</c:v>
          </c:tx>
          <c:spPr>
            <a:solidFill>
              <a:srgbClr val="FF0000"/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0E-4802-BA66-A6196B0936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0E-4802-BA66-A6196B0936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0E-4802-BA66-A6196B0936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0E-4802-BA66-A6196B09363E}"/>
                </c:ext>
              </c:extLst>
            </c:dLbl>
            <c:dLbl>
              <c:idx val="4"/>
              <c:layout>
                <c:manualLayout>
                  <c:x val="7.2298599627493125E-3"/>
                  <c:y val="-0.10893250182448708"/>
                </c:manualLayout>
              </c:layout>
              <c:tx>
                <c:rich>
                  <a:bodyPr/>
                  <a:lstStyle/>
                  <a:p>
                    <a:fld id="{8E1FD107-CB06-43AE-B8AF-9DD32152F659}" type="VALUE">
                      <a:rPr lang="en-US" sz="1200" baseline="0">
                        <a:solidFill>
                          <a:srgbClr val="FF0000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0E-4802-BA66-A6196B0936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1A-4EF0-A4A5-AE0320F70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Sheet2!$O$20:$U$20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7.189121739130433E-2</c:v>
                </c:pt>
                <c:pt idx="6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0E-4802-BA66-A6196B0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68096"/>
        <c:axId val="449464136"/>
      </c:areaChart>
      <c:areaChart>
        <c:grouping val="stacked"/>
        <c:varyColors val="0"/>
        <c:ser>
          <c:idx val="3"/>
          <c:order val="3"/>
          <c:tx>
            <c:v>TargetSecondary</c:v>
          </c:tx>
          <c:spPr>
            <a:noFill/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Sheet2!$O$17:$U$17</c:f>
              <c:numCache>
                <c:formatCode>_("$"* #,##0.00_);_("$"* \(#,##0.00\);_("$"* "-"??_);_(@_)</c:formatCode>
                <c:ptCount val="7"/>
                <c:pt idx="0">
                  <c:v>0.83203499999999997</c:v>
                </c:pt>
                <c:pt idx="1">
                  <c:v>0.84</c:v>
                </c:pt>
                <c:pt idx="2">
                  <c:v>2.8371428571428572</c:v>
                </c:pt>
                <c:pt idx="3">
                  <c:v>2.0112173913043478</c:v>
                </c:pt>
                <c:pt idx="4">
                  <c:v>0.22220921739130434</c:v>
                </c:pt>
                <c:pt idx="6" formatCode="&quot;$&quot;#,##0.00">
                  <c:v>1.3485208931677017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0E-4802-BA66-A6196B09363E}"/>
            </c:ext>
          </c:extLst>
        </c:ser>
        <c:ser>
          <c:idx val="4"/>
          <c:order val="4"/>
          <c:tx>
            <c:v>Incentive Excess</c:v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0E-4802-BA66-A6196B0936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F0E-4802-BA66-A6196B09363E}"/>
                </c:ext>
              </c:extLst>
            </c:dLbl>
            <c:dLbl>
              <c:idx val="2"/>
              <c:layout>
                <c:manualLayout>
                  <c:x val="-4.3286646134589407E-2"/>
                  <c:y val="-4.654500598347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F0E-4802-BA66-A6196B09363E}"/>
                </c:ext>
              </c:extLst>
            </c:dLbl>
            <c:dLbl>
              <c:idx val="3"/>
              <c:layout>
                <c:manualLayout>
                  <c:x val="2.5765860794398337E-2"/>
                  <c:y val="-4.3011346114411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F0E-4802-BA66-A6196B0936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F0E-4802-BA66-A6196B09363E}"/>
                </c:ext>
              </c:extLst>
            </c:dLbl>
            <c:dLbl>
              <c:idx val="6"/>
              <c:layout>
                <c:manualLayout>
                  <c:x val="-1.0357844778806566E-3"/>
                  <c:y val="-3.1071028132629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1A-4EF0-A4A5-AE0320F704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Sheet2!$O$19:$U$19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0.47285714285714286</c:v>
                </c:pt>
                <c:pt idx="3">
                  <c:v>8.7826086956521721E-3</c:v>
                </c:pt>
                <c:pt idx="4">
                  <c:v>0</c:v>
                </c:pt>
                <c:pt idx="6" formatCode="&quot;$&quot;#,##0.00">
                  <c:v>8.1949706832298297E-2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F0E-4802-BA66-A6196B0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6880"/>
        <c:axId val="552773640"/>
      </c:areaChart>
      <c:lineChart>
        <c:grouping val="standard"/>
        <c:varyColors val="0"/>
        <c:ser>
          <c:idx val="0"/>
          <c:order val="0"/>
          <c:tx>
            <c:v>Target Incentives</c:v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Sheet2!$O$17:$U$17</c:f>
              <c:numCache>
                <c:formatCode>_("$"* #,##0.00_);_("$"* \(#,##0.00\);_("$"* "-"??_);_(@_)</c:formatCode>
                <c:ptCount val="7"/>
                <c:pt idx="0">
                  <c:v>0.83203499999999997</c:v>
                </c:pt>
                <c:pt idx="1">
                  <c:v>0.84</c:v>
                </c:pt>
                <c:pt idx="2">
                  <c:v>2.8371428571428572</c:v>
                </c:pt>
                <c:pt idx="3">
                  <c:v>2.0112173913043478</c:v>
                </c:pt>
                <c:pt idx="4">
                  <c:v>0.22220921739130434</c:v>
                </c:pt>
                <c:pt idx="6" formatCode="&quot;$&quot;#,##0.00">
                  <c:v>1.3485208931677017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F0E-4802-BA66-A6196B0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8096"/>
        <c:axId val="449464136"/>
      </c:lineChart>
      <c:catAx>
        <c:axId val="44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136"/>
        <c:crosses val="autoZero"/>
        <c:auto val="1"/>
        <c:lblAlgn val="ctr"/>
        <c:lblOffset val="100"/>
        <c:noMultiLvlLbl val="0"/>
      </c:catAx>
      <c:valAx>
        <c:axId val="4494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Incentives </a:t>
                </a:r>
                <a:r>
                  <a:rPr lang="en-US" sz="1400" baseline="0"/>
                  <a:t> ($ Million)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8096"/>
        <c:crosses val="autoZero"/>
        <c:crossBetween val="between"/>
      </c:valAx>
      <c:valAx>
        <c:axId val="552773640"/>
        <c:scaling>
          <c:orientation val="minMax"/>
        </c:scaling>
        <c:delete val="1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2776880"/>
        <c:crosses val="max"/>
        <c:crossBetween val="between"/>
      </c:valAx>
      <c:catAx>
        <c:axId val="5527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77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Equitable Distribution of Incentives Gap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8323483408209898E-2"/>
          <c:y val="2.2471910112359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363239532578767E-2"/>
          <c:y val="9.1031010816202407E-2"/>
          <c:w val="0.92963555580510415"/>
          <c:h val="0.81666633459444371"/>
        </c:manualLayout>
      </c:layout>
      <c:areaChart>
        <c:grouping val="stacked"/>
        <c:varyColors val="0"/>
        <c:ser>
          <c:idx val="1"/>
          <c:order val="1"/>
          <c:tx>
            <c:v>Incentives</c:v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Sheet2!$V$15:$AB$15</c:f>
              <c:numCache>
                <c:formatCode>_("$"* #,##0.00_);_("$"* \(#,##0.00\);_("$"* "-"??_);_(@_)</c:formatCode>
                <c:ptCount val="7"/>
                <c:pt idx="0">
                  <c:v>5.79</c:v>
                </c:pt>
                <c:pt idx="1">
                  <c:v>6.75</c:v>
                </c:pt>
                <c:pt idx="2">
                  <c:v>4.3499999999999996</c:v>
                </c:pt>
                <c:pt idx="3">
                  <c:v>4.2300000000000004</c:v>
                </c:pt>
                <c:pt idx="4" formatCode="&quot;$&quot;#,##0.00">
                  <c:v>3.2534190000000001</c:v>
                </c:pt>
                <c:pt idx="6" formatCode="&quot;$&quot;#,##0.00">
                  <c:v>4.8746838000000006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2E8-AD8F-B68F6E976958}"/>
            </c:ext>
          </c:extLst>
        </c:ser>
        <c:ser>
          <c:idx val="2"/>
          <c:order val="2"/>
          <c:tx>
            <c:v>Incentives Gap</c:v>
          </c:tx>
          <c:spPr>
            <a:solidFill>
              <a:srgbClr val="FF0000"/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6-42E8-AD8F-B68F6E97695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6-42E8-AD8F-B68F6E976958}"/>
                </c:ext>
              </c:extLst>
            </c:dLbl>
            <c:dLbl>
              <c:idx val="2"/>
              <c:layout>
                <c:manualLayout>
                  <c:x val="5.9890129906171735E-3"/>
                  <c:y val="-0.137859985376314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6-42E8-AD8F-B68F6E976958}"/>
                </c:ext>
              </c:extLst>
            </c:dLbl>
            <c:dLbl>
              <c:idx val="3"/>
              <c:layout>
                <c:manualLayout>
                  <c:x val="-1.1978025981234347E-2"/>
                  <c:y val="-0.13525885357676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6-42E8-AD8F-B68F6E976958}"/>
                </c:ext>
              </c:extLst>
            </c:dLbl>
            <c:dLbl>
              <c:idx val="4"/>
              <c:layout>
                <c:manualLayout>
                  <c:x val="-5.9890129906172837E-3"/>
                  <c:y val="6.5028294988827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6-42E8-AD8F-B68F6E976958}"/>
                </c:ext>
              </c:extLst>
            </c:dLbl>
            <c:dLbl>
              <c:idx val="6"/>
              <c:layout>
                <c:manualLayout>
                  <c:x val="2.2458798714814293E-2"/>
                  <c:y val="5.4623767790615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B-4A7E-836C-1220F72DE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Sheet2!$V$20:$AB$20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1.3736842105263154</c:v>
                </c:pt>
                <c:pt idx="3">
                  <c:v>1.4441066520065968</c:v>
                </c:pt>
                <c:pt idx="4">
                  <c:v>0.19751410773834976</c:v>
                </c:pt>
                <c:pt idx="6" formatCode="&quot;$&quot;#,##0.00">
                  <c:v>0.13194560943886735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D6-42E8-AD8F-B68F6E97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68096"/>
        <c:axId val="449464136"/>
      </c:areaChart>
      <c:areaChart>
        <c:grouping val="stacked"/>
        <c:varyColors val="0"/>
        <c:ser>
          <c:idx val="3"/>
          <c:order val="3"/>
          <c:tx>
            <c:v>TargetSecondary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Sheet2!$V$17:$AB$17</c:f>
              <c:numCache>
                <c:formatCode>_("$"* #,##0.00_);_("$"* \(#,##0.00\);_("$"* "-"??_);_(@_)</c:formatCode>
                <c:ptCount val="7"/>
                <c:pt idx="0">
                  <c:v>5.1219230769230775</c:v>
                </c:pt>
                <c:pt idx="1">
                  <c:v>5.0625</c:v>
                </c:pt>
                <c:pt idx="2">
                  <c:v>5.723684210526315</c:v>
                </c:pt>
                <c:pt idx="3">
                  <c:v>5.6741066520065973</c:v>
                </c:pt>
                <c:pt idx="4">
                  <c:v>3.4509331077383498</c:v>
                </c:pt>
                <c:pt idx="6" formatCode="&quot;$&quot;#,##0.00">
                  <c:v>5.0066294094388679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D6-42E8-AD8F-B68F6E976958}"/>
            </c:ext>
          </c:extLst>
        </c:ser>
        <c:ser>
          <c:idx val="4"/>
          <c:order val="4"/>
          <c:tx>
            <c:v>Incentive Excess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-4.4917597429628801E-3"/>
                  <c:y val="-7.2831690387486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D6-42E8-AD8F-B68F6E976958}"/>
                </c:ext>
              </c:extLst>
            </c:dLbl>
            <c:dLbl>
              <c:idx val="1"/>
              <c:layout>
                <c:manualLayout>
                  <c:x val="-1.4972532476542934E-3"/>
                  <c:y val="-0.1274554581781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D6-42E8-AD8F-B68F6E97695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D6-42E8-AD8F-B68F6E97695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6-42E8-AD8F-B68F6E97695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D6-42E8-AD8F-B68F6E97695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B-4A7E-836C-1220F72DE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Sheet2!$V$19:$AB$19</c:f>
              <c:numCache>
                <c:formatCode>_("$"* #,##0.00_);_("$"* \(#,##0.00\);_("$"* "-"??_);_(@_)</c:formatCode>
                <c:ptCount val="7"/>
                <c:pt idx="0">
                  <c:v>0.66807692307692257</c:v>
                </c:pt>
                <c:pt idx="1">
                  <c:v>1.6875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D6-42E8-AD8F-B68F6E97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6880"/>
        <c:axId val="552773640"/>
      </c:areaChart>
      <c:lineChart>
        <c:grouping val="standard"/>
        <c:varyColors val="0"/>
        <c:ser>
          <c:idx val="0"/>
          <c:order val="0"/>
          <c:tx>
            <c:v>Target Incentives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solidFill>
                <a:schemeClr val="accent1">
                  <a:alpha val="25000"/>
                </a:schemeClr>
              </a:solidFill>
              <a:ln w="25400">
                <a:noFill/>
              </a:ln>
              <a:effectLst/>
            </c:spPr>
          </c:marker>
          <c:cat>
            <c:multiLvlStrRef>
              <c:f>Sheet2!$V$8:$AB$9</c:f>
              <c:multiLvlStrCache>
                <c:ptCount val="7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</c:lvl>
                <c:lvl>
                  <c:pt idx="0">
                    <c:v>UI</c:v>
                  </c:pt>
                </c:lvl>
              </c:multiLvlStrCache>
            </c:multiLvlStrRef>
          </c:cat>
          <c:val>
            <c:numRef>
              <c:f>Sheet2!$V$17:$AB$17</c:f>
              <c:numCache>
                <c:formatCode>_("$"* #,##0.00_);_("$"* \(#,##0.00\);_("$"* "-"??_);_(@_)</c:formatCode>
                <c:ptCount val="7"/>
                <c:pt idx="0">
                  <c:v>5.1219230769230775</c:v>
                </c:pt>
                <c:pt idx="1">
                  <c:v>5.0625</c:v>
                </c:pt>
                <c:pt idx="2">
                  <c:v>5.723684210526315</c:v>
                </c:pt>
                <c:pt idx="3">
                  <c:v>5.6741066520065973</c:v>
                </c:pt>
                <c:pt idx="4">
                  <c:v>3.4509331077383498</c:v>
                </c:pt>
                <c:pt idx="6" formatCode="&quot;$&quot;#,##0.00">
                  <c:v>5.0066294094388679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D6-42E8-AD8F-B68F6E97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8096"/>
        <c:axId val="449464136"/>
      </c:lineChart>
      <c:catAx>
        <c:axId val="44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136"/>
        <c:crosses val="autoZero"/>
        <c:auto val="1"/>
        <c:lblAlgn val="ctr"/>
        <c:lblOffset val="100"/>
        <c:noMultiLvlLbl val="0"/>
      </c:catAx>
      <c:valAx>
        <c:axId val="4494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Incentives </a:t>
                </a:r>
                <a:r>
                  <a:rPr lang="en-US" sz="1400" baseline="0"/>
                  <a:t> ($ Million)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8096"/>
        <c:crosses val="autoZero"/>
        <c:crossBetween val="between"/>
      </c:valAx>
      <c:valAx>
        <c:axId val="552773640"/>
        <c:scaling>
          <c:orientation val="minMax"/>
        </c:scaling>
        <c:delete val="1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2776880"/>
        <c:crosses val="max"/>
        <c:crossBetween val="between"/>
      </c:valAx>
      <c:catAx>
        <c:axId val="5527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77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Equitable Distribution of Incentives Gap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1.8323483408209898E-2"/>
          <c:y val="2.2471910112359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363202577729322E-2"/>
          <c:y val="9.6233295959045451E-2"/>
          <c:w val="0.92963555580510415"/>
          <c:h val="0.81666633459444371"/>
        </c:manualLayout>
      </c:layout>
      <c:areaChart>
        <c:grouping val="stacked"/>
        <c:varyColors val="0"/>
        <c:ser>
          <c:idx val="1"/>
          <c:order val="1"/>
          <c:tx>
            <c:v>Incentives</c:v>
          </c:tx>
          <c:spPr>
            <a:solidFill>
              <a:schemeClr val="bg2"/>
            </a:solidFill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Sheet2!$AC$15:$AI$15</c:f>
              <c:numCache>
                <c:formatCode>_("$"* #,##0.00_);_("$"* \(#,##0.00\);_("$"* "-"??_);_(@_)</c:formatCode>
                <c:ptCount val="7"/>
                <c:pt idx="0">
                  <c:v>1.44</c:v>
                </c:pt>
                <c:pt idx="1">
                  <c:v>1.21</c:v>
                </c:pt>
                <c:pt idx="2">
                  <c:v>1.46</c:v>
                </c:pt>
                <c:pt idx="3">
                  <c:v>1.34</c:v>
                </c:pt>
                <c:pt idx="4" formatCode="&quot;$&quot;#,##0.00">
                  <c:v>2.0139209999999999</c:v>
                </c:pt>
                <c:pt idx="6" formatCode="&quot;$&quot;#,##0.00">
                  <c:v>1.4927841999999998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5-4E91-AF74-ECC22FE5915D}"/>
            </c:ext>
          </c:extLst>
        </c:ser>
        <c:ser>
          <c:idx val="2"/>
          <c:order val="2"/>
          <c:tx>
            <c:v>Incentives Gap</c:v>
          </c:tx>
          <c:spPr>
            <a:solidFill>
              <a:srgbClr val="FF0000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2.9948758146445417E-2"/>
                  <c:y val="0.13525885357676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5-4E91-AF74-ECC22FE5915D}"/>
                </c:ext>
              </c:extLst>
            </c:dLbl>
            <c:dLbl>
              <c:idx val="1"/>
              <c:layout>
                <c:manualLayout>
                  <c:x val="-5.9897516292890833E-3"/>
                  <c:y val="9.8843008383017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A5-4E91-AF74-ECC22FE591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5-4E91-AF74-ECC22FE591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A5-4E91-AF74-ECC22FE5915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5-4E91-AF74-ECC22FE591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2-4686-8D6C-AFC9D28E0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Sheet2!$AC$20:$AI$20</c:f>
              <c:numCache>
                <c:formatCode>_("$"* #,##0.00_);_("$"* \(#,##0.00\);_("$"* "-"??_);_(@_)</c:formatCode>
                <c:ptCount val="7"/>
                <c:pt idx="0">
                  <c:v>0.40320000000000022</c:v>
                </c:pt>
                <c:pt idx="1">
                  <c:v>0.24199999999999999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5-4E91-AF74-ECC22FE5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68096"/>
        <c:axId val="449464136"/>
      </c:areaChart>
      <c:areaChart>
        <c:grouping val="stacked"/>
        <c:varyColors val="0"/>
        <c:ser>
          <c:idx val="3"/>
          <c:order val="3"/>
          <c:tx>
            <c:v>TargetSecondary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Sheet2!$AC$17:$AI$17</c:f>
              <c:numCache>
                <c:formatCode>_("$"* #,##0.00_);_("$"* \(#,##0.00\);_("$"* "-"??_);_(@_)</c:formatCode>
                <c:ptCount val="7"/>
                <c:pt idx="0">
                  <c:v>1.8432000000000002</c:v>
                </c:pt>
                <c:pt idx="1">
                  <c:v>1.452</c:v>
                </c:pt>
                <c:pt idx="2">
                  <c:v>1.1842222222222221</c:v>
                </c:pt>
                <c:pt idx="3">
                  <c:v>0.81618181818181823</c:v>
                </c:pt>
                <c:pt idx="4">
                  <c:v>0.88543078448275858</c:v>
                </c:pt>
                <c:pt idx="6" formatCode="&quot;$&quot;#,##0.00">
                  <c:v>1.2362069649773599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5-4E91-AF74-ECC22FE5915D}"/>
            </c:ext>
          </c:extLst>
        </c:ser>
        <c:ser>
          <c:idx val="4"/>
          <c:order val="4"/>
          <c:tx>
            <c:v>Incentive Excess</c:v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5-4E91-AF74-ECC22FE591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A5-4E91-AF74-ECC22FE5915D}"/>
                </c:ext>
              </c:extLst>
            </c:dLbl>
            <c:dLbl>
              <c:idx val="2"/>
              <c:layout>
                <c:manualLayout>
                  <c:x val="2.994875814644487E-3"/>
                  <c:y val="0.13525885357676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5-4E91-AF74-ECC22FE5915D}"/>
                </c:ext>
              </c:extLst>
            </c:dLbl>
            <c:dLbl>
              <c:idx val="3"/>
              <c:layout>
                <c:manualLayout>
                  <c:x val="-1.0981084465938517E-16"/>
                  <c:y val="0.130056589977654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A5-4E91-AF74-ECC22FE5915D}"/>
                </c:ext>
              </c:extLst>
            </c:dLbl>
            <c:dLbl>
              <c:idx val="4"/>
              <c:layout>
                <c:manualLayout>
                  <c:x val="-4.4923137219668131E-3"/>
                  <c:y val="0.2653154435544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A5-4E91-AF74-ECC22FE5915D}"/>
                </c:ext>
              </c:extLst>
            </c:dLbl>
            <c:dLbl>
              <c:idx val="6"/>
              <c:layout>
                <c:manualLayout>
                  <c:x val="-1.7969254887867252E-2"/>
                  <c:y val="8.8438481184805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2-4686-8D6C-AFC9D28E0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Sheet2!$AC$19:$AI$19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0.2757777777777779</c:v>
                </c:pt>
                <c:pt idx="3">
                  <c:v>0.52381818181818185</c:v>
                </c:pt>
                <c:pt idx="4" formatCode="&quot;$&quot;#,##0.00">
                  <c:v>1.1284902155172412</c:v>
                </c:pt>
                <c:pt idx="6" formatCode="&quot;$&quot;#,##0.00">
                  <c:v>0.25657723502263985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A5-4E91-AF74-ECC22FE5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6880"/>
        <c:axId val="552773640"/>
      </c:areaChart>
      <c:lineChart>
        <c:grouping val="standard"/>
        <c:varyColors val="0"/>
        <c:ser>
          <c:idx val="0"/>
          <c:order val="0"/>
          <c:tx>
            <c:v>Target Incentives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solidFill>
                <a:schemeClr val="accent1">
                  <a:alpha val="25000"/>
                </a:schemeClr>
              </a:solidFill>
              <a:ln w="25400">
                <a:noFill/>
              </a:ln>
              <a:effectLst/>
            </c:spPr>
          </c:marker>
          <c:cat>
            <c:multiLvlStrRef>
              <c:f>Sheet2!$AC$8:$AI$9</c:f>
              <c:multiLvlStrCache>
                <c:ptCount val="7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6yr Avg.</c:v>
                  </c:pt>
                </c:lvl>
                <c:lvl>
                  <c:pt idx="0">
                    <c:v>Green Bank</c:v>
                  </c:pt>
                </c:lvl>
              </c:multiLvlStrCache>
            </c:multiLvlStrRef>
          </c:cat>
          <c:val>
            <c:numRef>
              <c:f>Sheet2!$AC$17:$AI$17</c:f>
              <c:numCache>
                <c:formatCode>_("$"* #,##0.00_);_("$"* \(#,##0.00\);_("$"* "-"??_);_(@_)</c:formatCode>
                <c:ptCount val="7"/>
                <c:pt idx="0">
                  <c:v>1.8432000000000002</c:v>
                </c:pt>
                <c:pt idx="1">
                  <c:v>1.452</c:v>
                </c:pt>
                <c:pt idx="2">
                  <c:v>1.1842222222222221</c:v>
                </c:pt>
                <c:pt idx="3">
                  <c:v>0.81618181818181823</c:v>
                </c:pt>
                <c:pt idx="4">
                  <c:v>0.88543078448275858</c:v>
                </c:pt>
                <c:pt idx="6" formatCode="&quot;$&quot;#,##0.00">
                  <c:v>1.2362069649773599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A5-4E91-AF74-ECC22FE5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68096"/>
        <c:axId val="449464136"/>
      </c:lineChart>
      <c:catAx>
        <c:axId val="44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4136"/>
        <c:crosses val="autoZero"/>
        <c:auto val="1"/>
        <c:lblAlgn val="ctr"/>
        <c:lblOffset val="100"/>
        <c:noMultiLvlLbl val="0"/>
      </c:catAx>
      <c:valAx>
        <c:axId val="4494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Incentives </a:t>
                </a:r>
                <a:r>
                  <a:rPr lang="en-US" sz="1400" baseline="0"/>
                  <a:t> ($ Million)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68096"/>
        <c:crosses val="autoZero"/>
        <c:crossBetween val="between"/>
      </c:valAx>
      <c:valAx>
        <c:axId val="552773640"/>
        <c:scaling>
          <c:orientation val="minMax"/>
        </c:scaling>
        <c:delete val="1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52776880"/>
        <c:crosses val="max"/>
        <c:crossBetween val="between"/>
      </c:valAx>
      <c:catAx>
        <c:axId val="55277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77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55250914864699E-2"/>
          <c:y val="1.5824026750329501E-2"/>
          <c:w val="0.90636840785963202"/>
          <c:h val="0.78746282470957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Collections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Sheet1!$V$1:$AI$2</c:f>
              <c:multiLvlStrCache>
                <c:ptCount val="14"/>
                <c:lvl>
                  <c:pt idx="0">
                    <c:v>Eversource</c:v>
                  </c:pt>
                  <c:pt idx="1">
                    <c:v>UI</c:v>
                  </c:pt>
                  <c:pt idx="2">
                    <c:v>Green Bank</c:v>
                  </c:pt>
                  <c:pt idx="3">
                    <c:v>Eversource</c:v>
                  </c:pt>
                  <c:pt idx="4">
                    <c:v>UI</c:v>
                  </c:pt>
                  <c:pt idx="6">
                    <c:v>Green Bank</c:v>
                  </c:pt>
                  <c:pt idx="7">
                    <c:v>Eversource</c:v>
                  </c:pt>
                  <c:pt idx="8">
                    <c:v>UI</c:v>
                  </c:pt>
                  <c:pt idx="9">
                    <c:v>Green Bank</c:v>
                  </c:pt>
                  <c:pt idx="10">
                    <c:v>Eversource</c:v>
                  </c:pt>
                  <c:pt idx="11">
                    <c:v>UI</c:v>
                  </c:pt>
                  <c:pt idx="13">
                    <c:v>Green Bank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Sheet1!$V$3:$AI$3</c:f>
              <c:numCache>
                <c:formatCode>0.00%</c:formatCode>
                <c:ptCount val="14"/>
                <c:pt idx="0">
                  <c:v>0.01</c:v>
                </c:pt>
                <c:pt idx="1">
                  <c:v>0.23</c:v>
                </c:pt>
                <c:pt idx="3" formatCode="0%">
                  <c:v>0.01</c:v>
                </c:pt>
                <c:pt idx="7">
                  <c:v>0.03</c:v>
                </c:pt>
                <c:pt idx="10">
                  <c:v>2.29E-2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9-4AD9-B9F8-ED5ED2C5853A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Incentives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Sheet1!$V$1:$AI$2</c:f>
              <c:multiLvlStrCache>
                <c:ptCount val="14"/>
                <c:lvl>
                  <c:pt idx="0">
                    <c:v>Eversource</c:v>
                  </c:pt>
                  <c:pt idx="1">
                    <c:v>UI</c:v>
                  </c:pt>
                  <c:pt idx="2">
                    <c:v>Green Bank</c:v>
                  </c:pt>
                  <c:pt idx="3">
                    <c:v>Eversource</c:v>
                  </c:pt>
                  <c:pt idx="4">
                    <c:v>UI</c:v>
                  </c:pt>
                  <c:pt idx="6">
                    <c:v>Green Bank</c:v>
                  </c:pt>
                  <c:pt idx="7">
                    <c:v>Eversource</c:v>
                  </c:pt>
                  <c:pt idx="8">
                    <c:v>UI</c:v>
                  </c:pt>
                  <c:pt idx="9">
                    <c:v>Green Bank</c:v>
                  </c:pt>
                  <c:pt idx="10">
                    <c:v>Eversource</c:v>
                  </c:pt>
                  <c:pt idx="11">
                    <c:v>UI</c:v>
                  </c:pt>
                  <c:pt idx="13">
                    <c:v>Green Bank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7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Sheet1!$V$4:$AI$4</c:f>
              <c:numCache>
                <c:formatCode>0.00%</c:formatCode>
                <c:ptCount val="14"/>
                <c:pt idx="0">
                  <c:v>0.01</c:v>
                </c:pt>
                <c:pt idx="1">
                  <c:v>0.26</c:v>
                </c:pt>
                <c:pt idx="3">
                  <c:v>0.01</c:v>
                </c:pt>
                <c:pt idx="7">
                  <c:v>3.5000000000000003E-2</c:v>
                </c:pt>
                <c:pt idx="1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9-4AD9-B9F8-ED5ED2C5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50728"/>
        <c:axId val="465551056"/>
      </c:barChart>
      <c:catAx>
        <c:axId val="46555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1056"/>
        <c:crosses val="autoZero"/>
        <c:auto val="1"/>
        <c:lblAlgn val="ctr"/>
        <c:lblOffset val="100"/>
        <c:noMultiLvlLbl val="0"/>
      </c:catAx>
      <c:valAx>
        <c:axId val="4655510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Sheet1!$U$8</c:f>
              <c:strCache>
                <c:ptCount val="1"/>
                <c:pt idx="0">
                  <c:v>Collections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Sheet1!$V$6:$AI$7</c:f>
              <c:multiLvlStrCache>
                <c:ptCount val="1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3">
                    <c:v>2017</c:v>
                  </c:pt>
                </c:lvl>
                <c:lvl>
                  <c:pt idx="0">
                    <c:v>Eversource</c:v>
                  </c:pt>
                  <c:pt idx="4">
                    <c:v>UI</c:v>
                  </c:pt>
                  <c:pt idx="9">
                    <c:v>Green Bank</c:v>
                  </c:pt>
                </c:lvl>
              </c:multiLvlStrCache>
            </c:multiLvlStrRef>
          </c:cat>
          <c:val>
            <c:numRef>
              <c:f>Sheet1!$V$8:$AI$8</c:f>
              <c:numCache>
                <c:formatCode>_("$"* #,##0.00_);_("$"* \(#,##0.00\);_("$"* "-"??_);_(@_)</c:formatCode>
                <c:ptCount val="14"/>
                <c:pt idx="0">
                  <c:v>1.07</c:v>
                </c:pt>
                <c:pt idx="1">
                  <c:v>1.24</c:v>
                </c:pt>
                <c:pt idx="2">
                  <c:v>3.62</c:v>
                </c:pt>
                <c:pt idx="3">
                  <c:v>2.81</c:v>
                </c:pt>
                <c:pt idx="4">
                  <c:v>6.89</c:v>
                </c:pt>
                <c:pt idx="6">
                  <c:v>7.52</c:v>
                </c:pt>
                <c:pt idx="7">
                  <c:v>7.31</c:v>
                </c:pt>
                <c:pt idx="8">
                  <c:v>7.43</c:v>
                </c:pt>
                <c:pt idx="9">
                  <c:v>1.33</c:v>
                </c:pt>
                <c:pt idx="10">
                  <c:v>1.4610000000000001</c:v>
                </c:pt>
                <c:pt idx="11">
                  <c:v>1.82</c:v>
                </c:pt>
                <c:pt idx="13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8-4ED2-9EEE-02B6B3AD823F}"/>
            </c:ext>
          </c:extLst>
        </c:ser>
        <c:ser>
          <c:idx val="1"/>
          <c:order val="1"/>
          <c:tx>
            <c:strRef>
              <c:f>Sheet1!$U$9</c:f>
              <c:strCache>
                <c:ptCount val="1"/>
                <c:pt idx="0">
                  <c:v>Incentives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Sheet1!$V$6:$AI$7</c:f>
              <c:multiLvlStrCache>
                <c:ptCount val="1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3">
                    <c:v>2017</c:v>
                  </c:pt>
                </c:lvl>
                <c:lvl>
                  <c:pt idx="0">
                    <c:v>Eversource</c:v>
                  </c:pt>
                  <c:pt idx="4">
                    <c:v>UI</c:v>
                  </c:pt>
                  <c:pt idx="9">
                    <c:v>Green Bank</c:v>
                  </c:pt>
                </c:lvl>
              </c:multiLvlStrCache>
            </c:multiLvlStrRef>
          </c:cat>
          <c:val>
            <c:numRef>
              <c:f>Sheet1!$V$9:$AI$9</c:f>
              <c:numCache>
                <c:formatCode>_("$"* #,##0.00_);_("$"* \(#,##0.00\);_("$"* "-"??_);_(@_)</c:formatCode>
                <c:ptCount val="14"/>
                <c:pt idx="0">
                  <c:v>0.83203499999999997</c:v>
                </c:pt>
                <c:pt idx="1">
                  <c:v>0.84</c:v>
                </c:pt>
                <c:pt idx="2">
                  <c:v>3.31</c:v>
                </c:pt>
                <c:pt idx="3">
                  <c:v>2.02</c:v>
                </c:pt>
                <c:pt idx="4">
                  <c:v>5.79</c:v>
                </c:pt>
                <c:pt idx="6">
                  <c:v>6.75</c:v>
                </c:pt>
                <c:pt idx="7">
                  <c:v>4.3499999999999996</c:v>
                </c:pt>
                <c:pt idx="8">
                  <c:v>4.2300000000000004</c:v>
                </c:pt>
                <c:pt idx="9">
                  <c:v>1.44</c:v>
                </c:pt>
                <c:pt idx="10">
                  <c:v>1.21</c:v>
                </c:pt>
                <c:pt idx="11">
                  <c:v>1.46</c:v>
                </c:pt>
                <c:pt idx="13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8-4ED2-9EEE-02B6B3A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35192"/>
        <c:axId val="313636176"/>
      </c:barChart>
      <c:catAx>
        <c:axId val="31363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36176"/>
        <c:crosses val="autoZero"/>
        <c:auto val="1"/>
        <c:lblAlgn val="ctr"/>
        <c:lblOffset val="100"/>
        <c:noMultiLvlLbl val="0"/>
      </c:catAx>
      <c:valAx>
        <c:axId val="3136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Sheet1!$U$13</c:f>
              <c:strCache>
                <c:ptCount val="1"/>
                <c:pt idx="0">
                  <c:v>Collections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Sheet1!$V$11:$AI$12</c:f>
              <c:multiLvlStrCache>
                <c:ptCount val="1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3">
                    <c:v>2017</c:v>
                  </c:pt>
                </c:lvl>
                <c:lvl>
                  <c:pt idx="0">
                    <c:v>Eversource</c:v>
                  </c:pt>
                  <c:pt idx="4">
                    <c:v>UI</c:v>
                  </c:pt>
                  <c:pt idx="9">
                    <c:v>Green Bank</c:v>
                  </c:pt>
                </c:lvl>
              </c:multiLvlStrCache>
            </c:multiLvlStrRef>
          </c:cat>
          <c:val>
            <c:numRef>
              <c:f>Sheet1!$V$13:$AI$13</c:f>
              <c:numCache>
                <c:formatCode>0%</c:formatCode>
                <c:ptCount val="14"/>
                <c:pt idx="0" formatCode="0.00%">
                  <c:v>0.01</c:v>
                </c:pt>
                <c:pt idx="1">
                  <c:v>0.01</c:v>
                </c:pt>
                <c:pt idx="2" formatCode="0.00%">
                  <c:v>0.03</c:v>
                </c:pt>
                <c:pt idx="3" formatCode="0.00%">
                  <c:v>2.29E-2</c:v>
                </c:pt>
                <c:pt idx="4" formatCode="0.00%">
                  <c:v>0.23</c:v>
                </c:pt>
                <c:pt idx="6" formatCode="0.00%">
                  <c:v>0.24</c:v>
                </c:pt>
                <c:pt idx="7" formatCode="0.00%">
                  <c:v>0.25</c:v>
                </c:pt>
                <c:pt idx="8" formatCode="0.00%">
                  <c:v>0.24399999999999999</c:v>
                </c:pt>
                <c:pt idx="9" formatCode="0.00%">
                  <c:v>5.1200000000000002E-2</c:v>
                </c:pt>
                <c:pt idx="10">
                  <c:v>0.06</c:v>
                </c:pt>
                <c:pt idx="11" formatCode="0.00%">
                  <c:v>7.2999999999999995E-2</c:v>
                </c:pt>
                <c:pt idx="13" formatCode="0.00%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59E-83F5-CB40C3E90471}"/>
            </c:ext>
          </c:extLst>
        </c:ser>
        <c:ser>
          <c:idx val="1"/>
          <c:order val="1"/>
          <c:tx>
            <c:strRef>
              <c:f>Sheet1!$U$14</c:f>
              <c:strCache>
                <c:ptCount val="1"/>
                <c:pt idx="0">
                  <c:v>Incentives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Sheet1!$V$11:$AI$12</c:f>
              <c:multiLvlStrCache>
                <c:ptCount val="1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3">
                    <c:v>2017</c:v>
                  </c:pt>
                </c:lvl>
                <c:lvl>
                  <c:pt idx="0">
                    <c:v>Eversource</c:v>
                  </c:pt>
                  <c:pt idx="4">
                    <c:v>UI</c:v>
                  </c:pt>
                  <c:pt idx="9">
                    <c:v>Green Bank</c:v>
                  </c:pt>
                </c:lvl>
              </c:multiLvlStrCache>
            </c:multiLvlStrRef>
          </c:cat>
          <c:val>
            <c:numRef>
              <c:f>Sheet1!$V$14:$AI$14</c:f>
              <c:numCache>
                <c:formatCode>0.00%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2.3E-2</c:v>
                </c:pt>
                <c:pt idx="4">
                  <c:v>0.26</c:v>
                </c:pt>
                <c:pt idx="6">
                  <c:v>0.32</c:v>
                </c:pt>
                <c:pt idx="7">
                  <c:v>0.19</c:v>
                </c:pt>
                <c:pt idx="8">
                  <c:v>0.18190000000000001</c:v>
                </c:pt>
                <c:pt idx="9">
                  <c:v>0.04</c:v>
                </c:pt>
                <c:pt idx="10" formatCode="0%">
                  <c:v>0.05</c:v>
                </c:pt>
                <c:pt idx="11" formatCode="0%">
                  <c:v>0.09</c:v>
                </c:pt>
                <c:pt idx="13" formatCode="0%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59E-83F5-CB40C3E9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24040"/>
        <c:axId val="313621088"/>
      </c:barChart>
      <c:catAx>
        <c:axId val="31362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1088"/>
        <c:crosses val="autoZero"/>
        <c:auto val="1"/>
        <c:lblAlgn val="ctr"/>
        <c:lblOffset val="100"/>
        <c:noMultiLvlLbl val="0"/>
      </c:catAx>
      <c:valAx>
        <c:axId val="3136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Sheet1!$U$37</c:f>
              <c:strCache>
                <c:ptCount val="1"/>
                <c:pt idx="0">
                  <c:v>Collections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F0-4130-97A5-7CAF5C412B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F0-4130-97A5-7CAF5C412BD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F0-4130-97A5-7CAF5C412BDC}"/>
              </c:ext>
            </c:extLst>
          </c:dPt>
          <c:dLbls>
            <c:dLbl>
              <c:idx val="6"/>
              <c:layout>
                <c:manualLayout>
                  <c:x val="-1.916932907348242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F0-4130-97A5-7CAF5C412BDC}"/>
                </c:ext>
              </c:extLst>
            </c:dLbl>
            <c:dLbl>
              <c:idx val="13"/>
              <c:layout>
                <c:manualLayout>
                  <c:x val="7.8096364419803149E-17"/>
                  <c:y val="-1.79936996548326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F0-4130-97A5-7CAF5C412BDC}"/>
                </c:ext>
              </c:extLst>
            </c:dLbl>
            <c:dLbl>
              <c:idx val="20"/>
              <c:layout>
                <c:manualLayout>
                  <c:x val="-2.129925452609315E-3"/>
                  <c:y val="-4.31848791715984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F0-4130-97A5-7CAF5C412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Sheet1!$V$37:$AP$37</c:f>
              <c:numCache>
                <c:formatCode>0%</c:formatCode>
                <c:ptCount val="21"/>
                <c:pt idx="0" formatCode="0.00%">
                  <c:v>0.01</c:v>
                </c:pt>
                <c:pt idx="1">
                  <c:v>0.01</c:v>
                </c:pt>
                <c:pt idx="2" formatCode="0.00%">
                  <c:v>0.03</c:v>
                </c:pt>
                <c:pt idx="3" formatCode="0.00%">
                  <c:v>2.29E-2</c:v>
                </c:pt>
                <c:pt idx="4" formatCode="0.00%">
                  <c:v>3.3999999999999998E-3</c:v>
                </c:pt>
                <c:pt idx="6" formatCode="0.00%">
                  <c:v>1.5260000000000001E-2</c:v>
                </c:pt>
                <c:pt idx="7" formatCode="0.00%">
                  <c:v>0.23</c:v>
                </c:pt>
                <c:pt idx="8" formatCode="0.00%">
                  <c:v>0.24</c:v>
                </c:pt>
                <c:pt idx="9" formatCode="0.00%">
                  <c:v>0.25</c:v>
                </c:pt>
                <c:pt idx="10" formatCode="0.00%">
                  <c:v>0.24399999999999999</c:v>
                </c:pt>
                <c:pt idx="11" formatCode="0.0%">
                  <c:v>0.24809999999999999</c:v>
                </c:pt>
                <c:pt idx="13" formatCode="0.00%">
                  <c:v>0.24242</c:v>
                </c:pt>
                <c:pt idx="14" formatCode="0.00%">
                  <c:v>5.1200000000000002E-2</c:v>
                </c:pt>
                <c:pt idx="15">
                  <c:v>0.06</c:v>
                </c:pt>
                <c:pt idx="16" formatCode="0.00%">
                  <c:v>7.2999999999999995E-2</c:v>
                </c:pt>
                <c:pt idx="17" formatCode="0.00%">
                  <c:v>6.7000000000000004E-2</c:v>
                </c:pt>
                <c:pt idx="18" formatCode="General">
                  <c:v>5.0999999999999997E-2</c:v>
                </c:pt>
                <c:pt idx="20" formatCode="0.00%">
                  <c:v>6.0439999999999994E-2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551-BC9B-B18292181D77}"/>
            </c:ext>
          </c:extLst>
        </c:ser>
        <c:ser>
          <c:idx val="1"/>
          <c:order val="1"/>
          <c:tx>
            <c:strRef>
              <c:f>Sheet1!$U$38</c:f>
              <c:strCache>
                <c:ptCount val="1"/>
                <c:pt idx="0">
                  <c:v>Incentives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F0-4130-97A5-7CAF5C412BD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F0-4130-97A5-7CAF5C412BD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F0-4130-97A5-7CAF5C412BDC}"/>
              </c:ext>
            </c:extLst>
          </c:dPt>
          <c:dLbls>
            <c:dLbl>
              <c:idx val="6"/>
              <c:layout>
                <c:manualLayout>
                  <c:x val="3.9048182209901574E-17"/>
                  <c:y val="-3.2388659378698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F0-4130-97A5-7CAF5C412BDC}"/>
                </c:ext>
              </c:extLst>
            </c:dLbl>
            <c:dLbl>
              <c:idx val="13"/>
              <c:layout>
                <c:manualLayout>
                  <c:x val="2.7689030883918983E-2"/>
                  <c:y val="1.07962197928995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F0-4130-97A5-7CAF5C412BDC}"/>
                </c:ext>
              </c:extLst>
            </c:dLbl>
            <c:dLbl>
              <c:idx val="20"/>
              <c:layout>
                <c:manualLayout>
                  <c:x val="2.1299254526091589E-3"/>
                  <c:y val="-4.67836191025650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F0-4130-97A5-7CAF5C412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Sheet1!$V$38:$AP$38</c:f>
              <c:numCache>
                <c:formatCode>0.00%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2.3E-2</c:v>
                </c:pt>
                <c:pt idx="4">
                  <c:v>2.3E-3</c:v>
                </c:pt>
                <c:pt idx="6">
                  <c:v>1.6060000000000001E-2</c:v>
                </c:pt>
                <c:pt idx="7">
                  <c:v>0.26</c:v>
                </c:pt>
                <c:pt idx="8">
                  <c:v>0.32</c:v>
                </c:pt>
                <c:pt idx="9">
                  <c:v>0.19</c:v>
                </c:pt>
                <c:pt idx="10">
                  <c:v>0.18190000000000001</c:v>
                </c:pt>
                <c:pt idx="11" formatCode="0.0%">
                  <c:v>0.2339</c:v>
                </c:pt>
                <c:pt idx="13">
                  <c:v>0.23715999999999998</c:v>
                </c:pt>
                <c:pt idx="14">
                  <c:v>0.04</c:v>
                </c:pt>
                <c:pt idx="15" formatCode="0%">
                  <c:v>0.05</c:v>
                </c:pt>
                <c:pt idx="16" formatCode="0%">
                  <c:v>0.09</c:v>
                </c:pt>
                <c:pt idx="17" formatCode="0%">
                  <c:v>0.11</c:v>
                </c:pt>
                <c:pt idx="18" formatCode="General">
                  <c:v>0.11600000000000001</c:v>
                </c:pt>
                <c:pt idx="20">
                  <c:v>8.1199999999999994E-2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F-4551-BC9B-B1829218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36496"/>
        <c:axId val="545629608"/>
      </c:barChart>
      <c:catAx>
        <c:axId val="5456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608"/>
        <c:crosses val="autoZero"/>
        <c:auto val="1"/>
        <c:lblAlgn val="ctr"/>
        <c:lblOffset val="100"/>
        <c:noMultiLvlLbl val="0"/>
      </c:catAx>
      <c:valAx>
        <c:axId val="5456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Sheet1!$U$37</c:f>
              <c:strCache>
                <c:ptCount val="1"/>
                <c:pt idx="0">
                  <c:v>Collections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6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B-4F5E-9632-571D5DF9DE5E}"/>
              </c:ext>
            </c:extLst>
          </c:dPt>
          <c:dPt>
            <c:idx val="7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4-4B18-B339-23DF3A0C2CA3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34-4B18-B339-23DF3A0C2CA3}"/>
              </c:ext>
            </c:extLst>
          </c:dPt>
          <c:dPt>
            <c:idx val="14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34-4B18-B339-23DF3A0C2CA3}"/>
              </c:ext>
            </c:extLst>
          </c:dPt>
          <c:dPt>
            <c:idx val="20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34-4B18-B339-23DF3A0C2CA3}"/>
              </c:ext>
            </c:extLst>
          </c:dPt>
          <c:dLbls>
            <c:dLbl>
              <c:idx val="6"/>
              <c:layout>
                <c:manualLayout>
                  <c:x val="2.5277685383971859E-2"/>
                  <c:y val="9.24251859359421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CB-4F5E-9632-571D5DF9DE5E}"/>
                </c:ext>
              </c:extLst>
            </c:dLbl>
            <c:dLbl>
              <c:idx val="13"/>
              <c:layout>
                <c:manualLayout>
                  <c:x val="7.8096364419803149E-17"/>
                  <c:y val="-1.7993699654832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34-4B18-B339-23DF3A0C2CA3}"/>
                </c:ext>
              </c:extLst>
            </c:dLbl>
            <c:dLbl>
              <c:idx val="20"/>
              <c:layout>
                <c:manualLayout>
                  <c:x val="-1.2730208031287408E-2"/>
                  <c:y val="6.4777318757397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34-4B18-B339-23DF3A0C2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Sheet1!$V$37:$AP$37</c:f>
              <c:numCache>
                <c:formatCode>0%</c:formatCode>
                <c:ptCount val="21"/>
                <c:pt idx="0" formatCode="0.00%">
                  <c:v>0.01</c:v>
                </c:pt>
                <c:pt idx="1">
                  <c:v>0.01</c:v>
                </c:pt>
                <c:pt idx="2" formatCode="0.00%">
                  <c:v>0.03</c:v>
                </c:pt>
                <c:pt idx="3" formatCode="0.00%">
                  <c:v>2.29E-2</c:v>
                </c:pt>
                <c:pt idx="4" formatCode="0.00%">
                  <c:v>3.3999999999999998E-3</c:v>
                </c:pt>
                <c:pt idx="6" formatCode="0.00%">
                  <c:v>1.5260000000000001E-2</c:v>
                </c:pt>
                <c:pt idx="7" formatCode="0.00%">
                  <c:v>0.23</c:v>
                </c:pt>
                <c:pt idx="8" formatCode="0.00%">
                  <c:v>0.24</c:v>
                </c:pt>
                <c:pt idx="9" formatCode="0.00%">
                  <c:v>0.25</c:v>
                </c:pt>
                <c:pt idx="10" formatCode="0.00%">
                  <c:v>0.24399999999999999</c:v>
                </c:pt>
                <c:pt idx="11" formatCode="0.0%">
                  <c:v>0.24809999999999999</c:v>
                </c:pt>
                <c:pt idx="13" formatCode="0.00%">
                  <c:v>0.24242</c:v>
                </c:pt>
                <c:pt idx="14" formatCode="0.00%">
                  <c:v>5.1200000000000002E-2</c:v>
                </c:pt>
                <c:pt idx="15">
                  <c:v>0.06</c:v>
                </c:pt>
                <c:pt idx="16" formatCode="0.00%">
                  <c:v>7.2999999999999995E-2</c:v>
                </c:pt>
                <c:pt idx="17" formatCode="0.00%">
                  <c:v>6.7000000000000004E-2</c:v>
                </c:pt>
                <c:pt idx="18" formatCode="General">
                  <c:v>5.0999999999999997E-2</c:v>
                </c:pt>
                <c:pt idx="20" formatCode="0.00%">
                  <c:v>6.0439999999999994E-2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4551-BC9B-B18292181D77}"/>
            </c:ext>
          </c:extLst>
        </c:ser>
        <c:ser>
          <c:idx val="1"/>
          <c:order val="1"/>
          <c:tx>
            <c:strRef>
              <c:f>Sheet1!$U$38</c:f>
              <c:strCache>
                <c:ptCount val="1"/>
                <c:pt idx="0">
                  <c:v>Incentives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CB-4F5E-9632-571D5DF9DE5E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34-4B18-B339-23DF3A0C2CA3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34-4B18-B339-23DF3A0C2CA3}"/>
              </c:ext>
            </c:extLst>
          </c:dPt>
          <c:dPt>
            <c:idx val="1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34-4B18-B339-23DF3A0C2CA3}"/>
              </c:ext>
            </c:extLst>
          </c:dPt>
          <c:dPt>
            <c:idx val="2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34-4B18-B339-23DF3A0C2CA3}"/>
              </c:ext>
            </c:extLst>
          </c:dPt>
          <c:dLbls>
            <c:dLbl>
              <c:idx val="6"/>
              <c:layout>
                <c:manualLayout>
                  <c:x val="-5.3336424326113178E-3"/>
                  <c:y val="-4.163111774071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CB-4F5E-9632-571D5DF9DE5E}"/>
                </c:ext>
              </c:extLst>
            </c:dLbl>
            <c:dLbl>
              <c:idx val="13"/>
              <c:layout>
                <c:manualLayout>
                  <c:x val="2.7689030883918983E-2"/>
                  <c:y val="1.0796219792899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34-4B18-B339-23DF3A0C2CA3}"/>
                </c:ext>
              </c:extLst>
            </c:dLbl>
            <c:dLbl>
              <c:idx val="20"/>
              <c:layout>
                <c:manualLayout>
                  <c:x val="-2.7560777691361848E-2"/>
                  <c:y val="-0.1007647180670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34-4B18-B339-23DF3A0C2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Sheet1!$V$38:$AP$38</c:f>
              <c:numCache>
                <c:formatCode>0.00%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2.3E-2</c:v>
                </c:pt>
                <c:pt idx="4">
                  <c:v>2.3E-3</c:v>
                </c:pt>
                <c:pt idx="6">
                  <c:v>1.6060000000000001E-2</c:v>
                </c:pt>
                <c:pt idx="7">
                  <c:v>0.26</c:v>
                </c:pt>
                <c:pt idx="8">
                  <c:v>0.32</c:v>
                </c:pt>
                <c:pt idx="9">
                  <c:v>0.19</c:v>
                </c:pt>
                <c:pt idx="10">
                  <c:v>0.18190000000000001</c:v>
                </c:pt>
                <c:pt idx="11" formatCode="0.0%">
                  <c:v>0.2339</c:v>
                </c:pt>
                <c:pt idx="13">
                  <c:v>0.23715999999999998</c:v>
                </c:pt>
                <c:pt idx="14">
                  <c:v>0.04</c:v>
                </c:pt>
                <c:pt idx="15" formatCode="0%">
                  <c:v>0.05</c:v>
                </c:pt>
                <c:pt idx="16" formatCode="0%">
                  <c:v>0.09</c:v>
                </c:pt>
                <c:pt idx="17" formatCode="0%">
                  <c:v>0.11</c:v>
                </c:pt>
                <c:pt idx="18" formatCode="General">
                  <c:v>0.11600000000000001</c:v>
                </c:pt>
                <c:pt idx="20">
                  <c:v>8.1199999999999994E-2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F-4551-BC9B-B1829218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36496"/>
        <c:axId val="545629608"/>
      </c:lineChart>
      <c:catAx>
        <c:axId val="5456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608"/>
        <c:crosses val="autoZero"/>
        <c:auto val="1"/>
        <c:lblAlgn val="ctr"/>
        <c:lblOffset val="100"/>
        <c:noMultiLvlLbl val="0"/>
      </c:catAx>
      <c:valAx>
        <c:axId val="5456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892185947854057E-2"/>
          <c:y val="0.1584114318068299"/>
          <c:w val="0.1245143725564638"/>
          <c:h val="0.103979061935305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Equitable Distribution of Incentives Gap</a:t>
            </a:r>
          </a:p>
        </c:rich>
      </c:tx>
      <c:layout>
        <c:manualLayout>
          <c:xMode val="edge"/>
          <c:yMode val="edge"/>
          <c:x val="2.6134904916026616E-2"/>
          <c:y val="1.6220600162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43242954359217E-2"/>
          <c:y val="9.4376590330788809E-2"/>
          <c:w val="0.90460417334710985"/>
          <c:h val="0.8041055078038909"/>
        </c:manualLayout>
      </c:layout>
      <c:lineChart>
        <c:grouping val="standard"/>
        <c:varyColors val="0"/>
        <c:ser>
          <c:idx val="2"/>
          <c:order val="0"/>
          <c:tx>
            <c:strRef>
              <c:f>Sheet2!$N$16:$AI$16</c:f>
              <c:strCache>
                <c:ptCount val="22"/>
                <c:pt idx="0">
                  <c:v>Incentives Gap (*1000 dollars)</c:v>
                </c:pt>
                <c:pt idx="1">
                  <c:v>0.000</c:v>
                </c:pt>
                <c:pt idx="2">
                  <c:v>0.000</c:v>
                </c:pt>
                <c:pt idx="3">
                  <c:v>472.857</c:v>
                </c:pt>
                <c:pt idx="4">
                  <c:v>8.783</c:v>
                </c:pt>
                <c:pt idx="5">
                  <c:v>-71.891</c:v>
                </c:pt>
                <c:pt idx="7">
                  <c:v>$81.95</c:v>
                </c:pt>
                <c:pt idx="8">
                  <c:v>668.077</c:v>
                </c:pt>
                <c:pt idx="9">
                  <c:v>1,687.500</c:v>
                </c:pt>
                <c:pt idx="10">
                  <c:v>-1,373.684</c:v>
                </c:pt>
                <c:pt idx="11">
                  <c:v>-1,444.107</c:v>
                </c:pt>
                <c:pt idx="12">
                  <c:v>-197.514</c:v>
                </c:pt>
                <c:pt idx="13">
                  <c:v>2019</c:v>
                </c:pt>
                <c:pt idx="14">
                  <c:v>-$131.95</c:v>
                </c:pt>
                <c:pt idx="15">
                  <c:v>-403.200</c:v>
                </c:pt>
                <c:pt idx="16">
                  <c:v>-242.000</c:v>
                </c:pt>
                <c:pt idx="17">
                  <c:v>275.778</c:v>
                </c:pt>
                <c:pt idx="18">
                  <c:v>523.818</c:v>
                </c:pt>
                <c:pt idx="19">
                  <c:v>1,128.490</c:v>
                </c:pt>
                <c:pt idx="20">
                  <c:v>2019</c:v>
                </c:pt>
                <c:pt idx="21">
                  <c:v>$256.58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7"/>
            <c:marker>
              <c:symbol val="circle"/>
              <c:size val="9"/>
              <c:spPr>
                <a:solidFill>
                  <a:schemeClr val="accent5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5-4B66-BCE8-CC95C29051AC}"/>
              </c:ext>
            </c:extLst>
          </c:dPt>
          <c:dPt>
            <c:idx val="14"/>
            <c:marker>
              <c:symbol val="circle"/>
              <c:size val="9"/>
              <c:spPr>
                <a:solidFill>
                  <a:schemeClr val="accent5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5-4B66-BCE8-CC95C29051AC}"/>
              </c:ext>
            </c:extLst>
          </c:dPt>
          <c:dLbls>
            <c:dLbl>
              <c:idx val="0"/>
              <c:layout>
                <c:manualLayout>
                  <c:x val="-3.6199095022624436E-3"/>
                  <c:y val="3.8167938931297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FA-4880-962A-C67AC88DB3B9}"/>
                </c:ext>
              </c:extLst>
            </c:dLbl>
            <c:dLbl>
              <c:idx val="3"/>
              <c:layout>
                <c:manualLayout>
                  <c:x val="3.6199095022624436E-3"/>
                  <c:y val="-3.053435114503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FA-4880-962A-C67AC88DB3B9}"/>
                </c:ext>
              </c:extLst>
            </c:dLbl>
            <c:dLbl>
              <c:idx val="4"/>
              <c:layout>
                <c:manualLayout>
                  <c:x val="7.2398190045248872E-3"/>
                  <c:y val="4.580152671755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FA-4880-962A-C67AC88DB3B9}"/>
                </c:ext>
              </c:extLst>
            </c:dLbl>
            <c:dLbl>
              <c:idx val="9"/>
              <c:layout>
                <c:manualLayout>
                  <c:x val="-2.4132730015082957E-3"/>
                  <c:y val="-3.562340966921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C5-4B66-BCE8-CC95C29051AC}"/>
                </c:ext>
              </c:extLst>
            </c:dLbl>
            <c:dLbl>
              <c:idx val="11"/>
              <c:layout>
                <c:manualLayout>
                  <c:x val="-3.6199095022624436E-3"/>
                  <c:y val="3.0534351145038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C5-4B66-BCE8-CC95C29051AC}"/>
                </c:ext>
              </c:extLst>
            </c:dLbl>
            <c:dLbl>
              <c:idx val="14"/>
              <c:layout>
                <c:manualLayout>
                  <c:x val="-1.5686274509803921E-2"/>
                  <c:y val="4.5801526717557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C5-4B66-BCE8-CC95C29051AC}"/>
                </c:ext>
              </c:extLst>
            </c:dLbl>
            <c:dLbl>
              <c:idx val="20"/>
              <c:layout>
                <c:manualLayout>
                  <c:x val="-2.7752639517345398E-2"/>
                  <c:y val="3.8167938931297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C5-4B66-BCE8-CC95C29051AC}"/>
                </c:ext>
              </c:extLst>
            </c:dLbl>
            <c:numFmt formatCode="&quot;$&quot;###0;[Red]&quot;$&quot;#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Sheet2!$O$16:$AI$16</c:f>
              <c:numCache>
                <c:formatCode>#,##0.000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472.857142857143</c:v>
                </c:pt>
                <c:pt idx="3">
                  <c:v>8.7826086956521223</c:v>
                </c:pt>
                <c:pt idx="4">
                  <c:v>-71.891217391304338</c:v>
                </c:pt>
                <c:pt idx="6" formatCode="&quot;$&quot;#,##0.00">
                  <c:v>81.949706832298162</c:v>
                </c:pt>
                <c:pt idx="7">
                  <c:v>668.07692307692332</c:v>
                </c:pt>
                <c:pt idx="8">
                  <c:v>1687.5</c:v>
                </c:pt>
                <c:pt idx="9">
                  <c:v>-1373.6842105263163</c:v>
                </c:pt>
                <c:pt idx="10">
                  <c:v>-1444.1066520065961</c:v>
                </c:pt>
                <c:pt idx="11">
                  <c:v>-197.51410773834905</c:v>
                </c:pt>
                <c:pt idx="13" formatCode="&quot;$&quot;#,##0.00">
                  <c:v>-131.94560943886762</c:v>
                </c:pt>
                <c:pt idx="14">
                  <c:v>-403.20000000000005</c:v>
                </c:pt>
                <c:pt idx="15">
                  <c:v>-241.99999999999994</c:v>
                </c:pt>
                <c:pt idx="16">
                  <c:v>275.77777777777794</c:v>
                </c:pt>
                <c:pt idx="17">
                  <c:v>523.81818181818176</c:v>
                </c:pt>
                <c:pt idx="18">
                  <c:v>1128.4902155172415</c:v>
                </c:pt>
                <c:pt idx="20" formatCode="&quot;$&quot;#,##0.00">
                  <c:v>256.57723502264025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C-4645-BFAA-B59A12DB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93808"/>
        <c:axId val="468695608"/>
      </c:lineChart>
      <c:catAx>
        <c:axId val="4686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5608"/>
        <c:crosses val="autoZero"/>
        <c:auto val="0"/>
        <c:lblAlgn val="ctr"/>
        <c:lblOffset val="100"/>
        <c:noMultiLvlLbl val="0"/>
      </c:catAx>
      <c:valAx>
        <c:axId val="468695608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Incentives Target - Incentives  ($ Thousands)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3808"/>
        <c:crossesAt val="1"/>
        <c:crossBetween val="midCat"/>
        <c:majorUnit val="500"/>
      </c:valAx>
      <c:spPr>
        <a:noFill/>
        <a:ln>
          <a:solidFill>
            <a:schemeClr val="accent1"/>
          </a:solidFill>
        </a:ln>
        <a:effectLst>
          <a:softEdge rad="127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Equitable Distribution Annual Trend </a:t>
            </a:r>
            <a:endParaRPr lang="en-US"/>
          </a:p>
        </c:rich>
      </c:tx>
      <c:layout>
        <c:manualLayout>
          <c:xMode val="edge"/>
          <c:yMode val="edge"/>
          <c:x val="2.6634754406064609E-2"/>
          <c:y val="1.84850371871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Sheet1!$U$37</c:f>
              <c:strCache>
                <c:ptCount val="1"/>
                <c:pt idx="0">
                  <c:v>Collections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5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FC-4304-BDD3-66C7367CAFDF}"/>
              </c:ext>
            </c:extLst>
          </c:dPt>
          <c:dPt>
            <c:idx val="6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C-4304-BDD3-66C7367CAFDF}"/>
              </c:ext>
            </c:extLst>
          </c:dPt>
          <c:dPt>
            <c:idx val="7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A-4976-9C72-51A3B09FF743}"/>
              </c:ext>
            </c:extLst>
          </c:dPt>
          <c:dPt>
            <c:idx val="11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FFC-4304-BDD3-66C7367CAFDF}"/>
              </c:ext>
            </c:extLst>
          </c:dPt>
          <c:dPt>
            <c:idx val="12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FFC-4304-BDD3-66C7367CAFDF}"/>
              </c:ext>
            </c:extLst>
          </c:dPt>
          <c:dPt>
            <c:idx val="13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4CA-4976-9C72-51A3B09FF743}"/>
              </c:ext>
            </c:extLst>
          </c:dPt>
          <c:dPt>
            <c:idx val="14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4CA-4976-9C72-51A3B09FF743}"/>
              </c:ext>
            </c:extLst>
          </c:dPt>
          <c:dPt>
            <c:idx val="17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FFC-4304-BDD3-66C7367CAFDF}"/>
              </c:ext>
            </c:extLst>
          </c:dPt>
          <c:dPt>
            <c:idx val="20"/>
            <c:marker>
              <c:symbol val="squar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CA-4976-9C72-51A3B09FF743}"/>
              </c:ext>
            </c:extLst>
          </c:dPt>
          <c:dLbls>
            <c:dLbl>
              <c:idx val="6"/>
              <c:layout>
                <c:manualLayout>
                  <c:x val="2.5277685383971859E-2"/>
                  <c:y val="9.24251859359421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FC-4304-BDD3-66C7367CAFDF}"/>
                </c:ext>
              </c:extLst>
            </c:dLbl>
            <c:dLbl>
              <c:idx val="13"/>
              <c:layout>
                <c:manualLayout>
                  <c:x val="7.8096364419803149E-17"/>
                  <c:y val="-1.7993699654832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A-4976-9C72-51A3B09FF743}"/>
                </c:ext>
              </c:extLst>
            </c:dLbl>
            <c:dLbl>
              <c:idx val="20"/>
              <c:layout>
                <c:manualLayout>
                  <c:x val="-1.2730208031287408E-2"/>
                  <c:y val="6.4777318757397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CA-4976-9C72-51A3B09FF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Sheet1!$V$37:$AP$37</c:f>
              <c:numCache>
                <c:formatCode>0%</c:formatCode>
                <c:ptCount val="21"/>
                <c:pt idx="0" formatCode="0.00%">
                  <c:v>0.01</c:v>
                </c:pt>
                <c:pt idx="1">
                  <c:v>0.01</c:v>
                </c:pt>
                <c:pt idx="2" formatCode="0.00%">
                  <c:v>0.03</c:v>
                </c:pt>
                <c:pt idx="3" formatCode="0.00%">
                  <c:v>2.29E-2</c:v>
                </c:pt>
                <c:pt idx="4" formatCode="0.00%">
                  <c:v>3.3999999999999998E-3</c:v>
                </c:pt>
                <c:pt idx="6" formatCode="0.00%">
                  <c:v>1.5260000000000001E-2</c:v>
                </c:pt>
                <c:pt idx="7" formatCode="0.00%">
                  <c:v>0.23</c:v>
                </c:pt>
                <c:pt idx="8" formatCode="0.00%">
                  <c:v>0.24</c:v>
                </c:pt>
                <c:pt idx="9" formatCode="0.00%">
                  <c:v>0.25</c:v>
                </c:pt>
                <c:pt idx="10" formatCode="0.00%">
                  <c:v>0.24399999999999999</c:v>
                </c:pt>
                <c:pt idx="11" formatCode="0.0%">
                  <c:v>0.24809999999999999</c:v>
                </c:pt>
                <c:pt idx="13" formatCode="0.00%">
                  <c:v>0.24242</c:v>
                </c:pt>
                <c:pt idx="14" formatCode="0.00%">
                  <c:v>5.1200000000000002E-2</c:v>
                </c:pt>
                <c:pt idx="15">
                  <c:v>0.06</c:v>
                </c:pt>
                <c:pt idx="16" formatCode="0.00%">
                  <c:v>7.2999999999999995E-2</c:v>
                </c:pt>
                <c:pt idx="17" formatCode="0.00%">
                  <c:v>6.7000000000000004E-2</c:v>
                </c:pt>
                <c:pt idx="18" formatCode="General">
                  <c:v>5.0999999999999997E-2</c:v>
                </c:pt>
                <c:pt idx="20" formatCode="0.00%">
                  <c:v>6.0439999999999994E-2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FC-4304-BDD3-66C7367CAFDF}"/>
            </c:ext>
          </c:extLst>
        </c:ser>
        <c:ser>
          <c:idx val="1"/>
          <c:order val="1"/>
          <c:tx>
            <c:strRef>
              <c:f>Sheet1!$U$38</c:f>
              <c:strCache>
                <c:ptCount val="1"/>
                <c:pt idx="0">
                  <c:v>Incentives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FFC-4304-BDD3-66C7367CAFDF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FFC-4304-BDD3-66C7367CAFDF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4CA-4976-9C72-51A3B09FF743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FFC-4304-BDD3-66C7367CAFDF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FFC-4304-BDD3-66C7367CAFDF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4CA-4976-9C72-51A3B09FF743}"/>
              </c:ext>
            </c:extLst>
          </c:dPt>
          <c:dPt>
            <c:idx val="1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4CA-4976-9C72-51A3B09FF743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FFC-4304-BDD3-66C7367CAFDF}"/>
              </c:ext>
            </c:extLst>
          </c:dPt>
          <c:dPt>
            <c:idx val="20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4CA-4976-9C72-51A3B09FF743}"/>
              </c:ext>
            </c:extLst>
          </c:dPt>
          <c:dLbls>
            <c:dLbl>
              <c:idx val="6"/>
              <c:layout>
                <c:manualLayout>
                  <c:x val="-5.3336424326113178E-3"/>
                  <c:y val="-4.163111774071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FFC-4304-BDD3-66C7367CAFDF}"/>
                </c:ext>
              </c:extLst>
            </c:dLbl>
            <c:dLbl>
              <c:idx val="13"/>
              <c:layout>
                <c:manualLayout>
                  <c:x val="2.7689030883918983E-2"/>
                  <c:y val="1.0796219792899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CA-4976-9C72-51A3B09FF743}"/>
                </c:ext>
              </c:extLst>
            </c:dLbl>
            <c:dLbl>
              <c:idx val="20"/>
              <c:layout>
                <c:manualLayout>
                  <c:x val="-2.7560777691361848E-2"/>
                  <c:y val="-0.1007647180670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4CA-4976-9C72-51A3B09FF7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Sheet1!$V$35:$AP$36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2019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 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Sheet1!$V$38:$AP$38</c:f>
              <c:numCache>
                <c:formatCode>0.00%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2.3E-2</c:v>
                </c:pt>
                <c:pt idx="4">
                  <c:v>2.3E-3</c:v>
                </c:pt>
                <c:pt idx="6">
                  <c:v>1.6060000000000001E-2</c:v>
                </c:pt>
                <c:pt idx="7">
                  <c:v>0.26</c:v>
                </c:pt>
                <c:pt idx="8">
                  <c:v>0.32</c:v>
                </c:pt>
                <c:pt idx="9">
                  <c:v>0.19</c:v>
                </c:pt>
                <c:pt idx="10">
                  <c:v>0.18190000000000001</c:v>
                </c:pt>
                <c:pt idx="11" formatCode="0.0%">
                  <c:v>0.2339</c:v>
                </c:pt>
                <c:pt idx="13">
                  <c:v>0.23715999999999998</c:v>
                </c:pt>
                <c:pt idx="14">
                  <c:v>0.04</c:v>
                </c:pt>
                <c:pt idx="15" formatCode="0%">
                  <c:v>0.05</c:v>
                </c:pt>
                <c:pt idx="16" formatCode="0%">
                  <c:v>0.09</c:v>
                </c:pt>
                <c:pt idx="17" formatCode="0%">
                  <c:v>0.11</c:v>
                </c:pt>
                <c:pt idx="18" formatCode="General">
                  <c:v>0.11600000000000001</c:v>
                </c:pt>
                <c:pt idx="20">
                  <c:v>8.1199999999999994E-2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FC-4304-BDD3-66C7367C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36496"/>
        <c:axId val="545629608"/>
      </c:lineChart>
      <c:catAx>
        <c:axId val="5456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608"/>
        <c:crosses val="autoZero"/>
        <c:auto val="1"/>
        <c:lblAlgn val="ctr"/>
        <c:lblOffset val="100"/>
        <c:noMultiLvlLbl val="0"/>
      </c:catAx>
      <c:valAx>
        <c:axId val="5456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3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892185947854057E-2"/>
          <c:y val="0.1584114318068299"/>
          <c:w val="0.1245143725564638"/>
          <c:h val="0.103979061935305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Equitable Distribution of Incentives Gap</a:t>
            </a:r>
          </a:p>
        </c:rich>
      </c:tx>
      <c:layout>
        <c:manualLayout>
          <c:xMode val="edge"/>
          <c:yMode val="edge"/>
          <c:x val="2.6134904916026616E-2"/>
          <c:y val="1.6220600162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Sheet2!$N$16:$AI$16</c:f>
              <c:strCache>
                <c:ptCount val="22"/>
                <c:pt idx="0">
                  <c:v>Incentives Gap (*1000 dollars)</c:v>
                </c:pt>
                <c:pt idx="1">
                  <c:v>0.000</c:v>
                </c:pt>
                <c:pt idx="2">
                  <c:v>0.000</c:v>
                </c:pt>
                <c:pt idx="3">
                  <c:v>472.857</c:v>
                </c:pt>
                <c:pt idx="4">
                  <c:v>8.783</c:v>
                </c:pt>
                <c:pt idx="5">
                  <c:v>-71.891</c:v>
                </c:pt>
                <c:pt idx="7">
                  <c:v>$81.95</c:v>
                </c:pt>
                <c:pt idx="8">
                  <c:v>668.077</c:v>
                </c:pt>
                <c:pt idx="9">
                  <c:v>1,687.500</c:v>
                </c:pt>
                <c:pt idx="10">
                  <c:v>-1,373.684</c:v>
                </c:pt>
                <c:pt idx="11">
                  <c:v>-1,444.107</c:v>
                </c:pt>
                <c:pt idx="12">
                  <c:v>-197.514</c:v>
                </c:pt>
                <c:pt idx="13">
                  <c:v>2019</c:v>
                </c:pt>
                <c:pt idx="14">
                  <c:v>-$131.95</c:v>
                </c:pt>
                <c:pt idx="15">
                  <c:v>-403.200</c:v>
                </c:pt>
                <c:pt idx="16">
                  <c:v>-242.000</c:v>
                </c:pt>
                <c:pt idx="17">
                  <c:v>275.778</c:v>
                </c:pt>
                <c:pt idx="18">
                  <c:v>523.818</c:v>
                </c:pt>
                <c:pt idx="19">
                  <c:v>1,128.490</c:v>
                </c:pt>
                <c:pt idx="20">
                  <c:v>2019</c:v>
                </c:pt>
                <c:pt idx="21">
                  <c:v>$256.58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  <a:effectLst/>
          </c:spPr>
          <c:invertIfNegative val="1"/>
          <c:dPt>
            <c:idx val="7"/>
            <c:invertIfNegative val="1"/>
            <c:bubble3D val="0"/>
            <c:spPr>
              <a:solidFill>
                <a:srgbClr val="2E75B6"/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F-42F0-ACE5-5DC6E051AEF0}"/>
              </c:ext>
            </c:extLst>
          </c:dPt>
          <c:dPt>
            <c:idx val="14"/>
            <c:invertIfNegative val="1"/>
            <c:bubble3D val="0"/>
            <c:spPr>
              <a:solidFill>
                <a:srgbClr val="2E75B6"/>
              </a:solidFill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F-42F0-ACE5-5DC6E051AEF0}"/>
              </c:ext>
            </c:extLst>
          </c:dPt>
          <c:dLbls>
            <c:dLbl>
              <c:idx val="0"/>
              <c:layout>
                <c:manualLayout>
                  <c:x val="-3.6199095022624436E-3"/>
                  <c:y val="3.8167938931297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D2-4A80-9C12-CDE816FF9E64}"/>
                </c:ext>
              </c:extLst>
            </c:dLbl>
            <c:dLbl>
              <c:idx val="3"/>
              <c:layout>
                <c:manualLayout>
                  <c:x val="3.6199095022624436E-3"/>
                  <c:y val="-3.053435114503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2-4A80-9C12-CDE816FF9E64}"/>
                </c:ext>
              </c:extLst>
            </c:dLbl>
            <c:dLbl>
              <c:idx val="4"/>
              <c:layout>
                <c:manualLayout>
                  <c:x val="-6.0331825037707836E-3"/>
                  <c:y val="7.633607821923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D2-4A80-9C12-CDE816FF9E64}"/>
                </c:ext>
              </c:extLst>
            </c:dLbl>
            <c:dLbl>
              <c:idx val="9"/>
              <c:layout>
                <c:manualLayout>
                  <c:x val="-2.4132730015082957E-3"/>
                  <c:y val="-3.562340966921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5F-42F0-ACE5-5DC6E051AEF0}"/>
                </c:ext>
              </c:extLst>
            </c:dLbl>
            <c:dLbl>
              <c:idx val="11"/>
              <c:layout>
                <c:manualLayout>
                  <c:x val="2.4132730015082073E-3"/>
                  <c:y val="-2.0356033740057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5F-42F0-ACE5-5DC6E051AEF0}"/>
                </c:ext>
              </c:extLst>
            </c:dLbl>
            <c:dLbl>
              <c:idx val="14"/>
              <c:layout>
                <c:manualLayout>
                  <c:x val="-8.8485654528138957E-17"/>
                  <c:y val="-1.2722445953797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5F-42F0-ACE5-5DC6E051AEF0}"/>
                </c:ext>
              </c:extLst>
            </c:dLbl>
            <c:dLbl>
              <c:idx val="20"/>
              <c:layout>
                <c:manualLayout>
                  <c:x val="0"/>
                  <c:y val="-7.63358778625954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5F-42F0-ACE5-5DC6E051AEF0}"/>
                </c:ext>
              </c:extLst>
            </c:dLbl>
            <c:numFmt formatCode="&quot;$&quot;###0;[Red]&quot;$&quot;#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Sheet2!$O$8:$AI$9</c:f>
              <c:multiLvlStrCache>
                <c:ptCount val="21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  <c:pt idx="6">
                    <c:v>6 yr Avg.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6 yr Avg.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6yr Avg.</c:v>
                  </c:pt>
                </c:lvl>
                <c:lvl>
                  <c:pt idx="0">
                    <c:v>Evesource</c:v>
                  </c:pt>
                  <c:pt idx="7">
                    <c:v>UI</c:v>
                  </c:pt>
                  <c:pt idx="14">
                    <c:v>Green Bank</c:v>
                  </c:pt>
                </c:lvl>
              </c:multiLvlStrCache>
            </c:multiLvlStrRef>
          </c:cat>
          <c:val>
            <c:numRef>
              <c:f>Sheet2!$O$16:$AI$16</c:f>
              <c:numCache>
                <c:formatCode>#,##0.000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472.857142857143</c:v>
                </c:pt>
                <c:pt idx="3">
                  <c:v>8.7826086956521223</c:v>
                </c:pt>
                <c:pt idx="4">
                  <c:v>-71.891217391304338</c:v>
                </c:pt>
                <c:pt idx="6" formatCode="&quot;$&quot;#,##0.00">
                  <c:v>81.949706832298162</c:v>
                </c:pt>
                <c:pt idx="7">
                  <c:v>668.07692307692332</c:v>
                </c:pt>
                <c:pt idx="8">
                  <c:v>1687.5</c:v>
                </c:pt>
                <c:pt idx="9">
                  <c:v>-1373.6842105263163</c:v>
                </c:pt>
                <c:pt idx="10">
                  <c:v>-1444.1066520065961</c:v>
                </c:pt>
                <c:pt idx="11">
                  <c:v>-197.51410773834905</c:v>
                </c:pt>
                <c:pt idx="13" formatCode="&quot;$&quot;#,##0.00">
                  <c:v>-131.94560943886762</c:v>
                </c:pt>
                <c:pt idx="14">
                  <c:v>-403.20000000000005</c:v>
                </c:pt>
                <c:pt idx="15">
                  <c:v>-241.99999999999994</c:v>
                </c:pt>
                <c:pt idx="16">
                  <c:v>275.77777777777794</c:v>
                </c:pt>
                <c:pt idx="17">
                  <c:v>523.81818181818176</c:v>
                </c:pt>
                <c:pt idx="18">
                  <c:v>1128.4902155172415</c:v>
                </c:pt>
                <c:pt idx="20" formatCode="&quot;$&quot;#,##0.00">
                  <c:v>256.57723502264025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A-1FD2-4A80-9C12-CDE816FF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93808"/>
        <c:axId val="468695608"/>
      </c:barChart>
      <c:catAx>
        <c:axId val="4686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5608"/>
        <c:crosses val="autoZero"/>
        <c:auto val="0"/>
        <c:lblAlgn val="ctr"/>
        <c:lblOffset val="100"/>
        <c:noMultiLvlLbl val="0"/>
      </c:catAx>
      <c:valAx>
        <c:axId val="468695608"/>
        <c:scaling>
          <c:orientation val="minMax"/>
          <c:max val="2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Incentives Target - Incentives  ($ Thousands)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3808"/>
        <c:crosses val="autoZero"/>
        <c:crossBetween val="midCat"/>
        <c:majorUnit val="500"/>
      </c:valAx>
      <c:spPr>
        <a:noFill/>
        <a:ln>
          <a:solidFill>
            <a:schemeClr val="accent1"/>
          </a:solidFill>
        </a:ln>
        <a:effectLst>
          <a:outerShdw algn="ctr" rotWithShape="0">
            <a:srgbClr val="000000">
              <a:alpha val="43137"/>
            </a:srgbClr>
          </a:outerShdw>
          <a:softEdge rad="127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20</xdr:row>
      <xdr:rowOff>76199</xdr:rowOff>
    </xdr:from>
    <xdr:to>
      <xdr:col>14</xdr:col>
      <xdr:colOff>38099</xdr:colOff>
      <xdr:row>46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360044</xdr:colOff>
      <xdr:row>11</xdr:row>
      <xdr:rowOff>24765</xdr:rowOff>
    </xdr:from>
    <xdr:to>
      <xdr:col>19</xdr:col>
      <xdr:colOff>205739</xdr:colOff>
      <xdr:row>35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523240</xdr:colOff>
      <xdr:row>15</xdr:row>
      <xdr:rowOff>152400</xdr:rowOff>
    </xdr:from>
    <xdr:to>
      <xdr:col>38</xdr:col>
      <xdr:colOff>548640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22860</xdr:colOff>
      <xdr:row>15</xdr:row>
      <xdr:rowOff>129540</xdr:rowOff>
    </xdr:from>
    <xdr:to>
      <xdr:col>29</xdr:col>
      <xdr:colOff>548640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115543</xdr:colOff>
      <xdr:row>42</xdr:row>
      <xdr:rowOff>132313</xdr:rowOff>
    </xdr:from>
    <xdr:to>
      <xdr:col>32</xdr:col>
      <xdr:colOff>593035</xdr:colOff>
      <xdr:row>61</xdr:row>
      <xdr:rowOff>41826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513524</xdr:colOff>
      <xdr:row>40</xdr:row>
      <xdr:rowOff>182217</xdr:rowOff>
    </xdr:from>
    <xdr:to>
      <xdr:col>22</xdr:col>
      <xdr:colOff>161099</xdr:colOff>
      <xdr:row>62</xdr:row>
      <xdr:rowOff>113470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22</xdr:row>
      <xdr:rowOff>123825</xdr:rowOff>
    </xdr:from>
    <xdr:to>
      <xdr:col>18</xdr:col>
      <xdr:colOff>171450</xdr:colOff>
      <xdr:row>48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24</xdr:row>
      <xdr:rowOff>57150</xdr:rowOff>
    </xdr:from>
    <xdr:to>
      <xdr:col>32</xdr:col>
      <xdr:colOff>132936</xdr:colOff>
      <xdr:row>45</xdr:row>
      <xdr:rowOff>178903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49</xdr:row>
      <xdr:rowOff>180975</xdr:rowOff>
    </xdr:from>
    <xdr:to>
      <xdr:col>18</xdr:col>
      <xdr:colOff>123825</xdr:colOff>
      <xdr:row>76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489857</xdr:colOff>
      <xdr:row>80</xdr:row>
      <xdr:rowOff>149678</xdr:rowOff>
    </xdr:from>
    <xdr:to>
      <xdr:col>11</xdr:col>
      <xdr:colOff>217714</xdr:colOff>
      <xdr:row>80</xdr:row>
      <xdr:rowOff>149678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613071" y="15389678"/>
          <a:ext cx="340179" cy="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465534</xdr:colOff>
      <xdr:row>46</xdr:row>
      <xdr:rowOff>185670</xdr:rowOff>
    </xdr:from>
    <xdr:to>
      <xdr:col>36</xdr:col>
      <xdr:colOff>208545</xdr:colOff>
      <xdr:row>80</xdr:row>
      <xdr:rowOff>145675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1660071</xdr:colOff>
      <xdr:row>78</xdr:row>
      <xdr:rowOff>0</xdr:rowOff>
    </xdr:from>
    <xdr:to>
      <xdr:col>13</xdr:col>
      <xdr:colOff>1660071</xdr:colOff>
      <xdr:row>96</xdr:row>
      <xdr:rowOff>40821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20250" y="14859000"/>
          <a:ext cx="0" cy="34698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348836</xdr:colOff>
      <xdr:row>85</xdr:row>
      <xdr:rowOff>152152</xdr:rowOff>
    </xdr:from>
    <xdr:to>
      <xdr:col>17</xdr:col>
      <xdr:colOff>190500</xdr:colOff>
      <xdr:row>111</xdr:row>
      <xdr:rowOff>81642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226374</xdr:colOff>
      <xdr:row>85</xdr:row>
      <xdr:rowOff>26269</xdr:rowOff>
    </xdr:from>
    <xdr:to>
      <xdr:col>30</xdr:col>
      <xdr:colOff>149317</xdr:colOff>
      <xdr:row>110</xdr:row>
      <xdr:rowOff>146259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775607</xdr:colOff>
      <xdr:row>114</xdr:row>
      <xdr:rowOff>68037</xdr:rowOff>
    </xdr:from>
    <xdr:to>
      <xdr:col>28</xdr:col>
      <xdr:colOff>658091</xdr:colOff>
      <xdr:row>139</xdr:row>
      <xdr:rowOff>188027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0.12489</cdr:x>
      <cdr:y>0.71756</cdr:y>
    </cdr:from>
    <cdr:to>
      <cdr:x>0.37828</cdr:x>
      <cdr:y>0.79389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14450" y="3581400"/>
          <a:ext cx="2667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0.6181</cdr:x>
      <cdr:y>0.09606</cdr:y>
    </cdr:from>
    <cdr:to>
      <cdr:x>0.98673</cdr:x>
      <cdr:y>0.14885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05575" y="479425"/>
          <a:ext cx="3879850" cy="2635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</a:rPr>
            <a:t>Does Not</a:t>
          </a:r>
          <a:r>
            <a:rPr lang="en-US" sz="1400" baseline="0">
              <a:solidFill>
                <a:srgbClr val="FF0000"/>
              </a:solidFill>
            </a:rPr>
            <a:t> </a:t>
          </a:r>
          <a:r>
            <a:rPr lang="en-US" sz="1400">
              <a:solidFill>
                <a:srgbClr val="FF0000"/>
              </a:solidFill>
            </a:rPr>
            <a:t>Meet Definition of Equitable</a:t>
          </a:r>
          <a:r>
            <a:rPr lang="en-US" sz="1400" baseline="0">
              <a:solidFill>
                <a:srgbClr val="FF0000"/>
              </a:solidFill>
            </a:rPr>
            <a:t> Distribution</a:t>
          </a:r>
          <a:endParaRPr 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0.08356</cdr:x>
      <cdr:y>0.09542</cdr:y>
    </cdr:from>
    <cdr:to>
      <cdr:x>0.39276</cdr:x>
      <cdr:y>0.14695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79475" y="476250"/>
          <a:ext cx="325437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ysClr val="windowText" lastClr="000000"/>
              </a:solidFill>
            </a:rPr>
            <a:t>Meets Definition of Equitable</a:t>
          </a:r>
          <a:r>
            <a:rPr lang="en-US" sz="1400" baseline="0">
              <a:solidFill>
                <a:sysClr val="windowText" lastClr="000000"/>
              </a:solidFill>
            </a:rPr>
            <a:t> Distribution</a:t>
          </a:r>
          <a:endParaRPr lang="en-US" sz="1400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0.12489</cdr:x>
      <cdr:y>0.71756</cdr:y>
    </cdr:from>
    <cdr:to>
      <cdr:x>0.37828</cdr:x>
      <cdr:y>0.79389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14450" y="3581400"/>
          <a:ext cx="2667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0.6181</cdr:x>
      <cdr:y>0.09606</cdr:y>
    </cdr:from>
    <cdr:to>
      <cdr:x>0.98673</cdr:x>
      <cdr:y>0.14885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505575" y="479425"/>
          <a:ext cx="3879850" cy="2635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</a:rPr>
            <a:t>Does Not</a:t>
          </a:r>
          <a:r>
            <a:rPr lang="en-US" sz="1400" baseline="0">
              <a:solidFill>
                <a:srgbClr val="FF0000"/>
              </a:solidFill>
            </a:rPr>
            <a:t> </a:t>
          </a:r>
          <a:r>
            <a:rPr lang="en-US" sz="1400">
              <a:solidFill>
                <a:srgbClr val="FF0000"/>
              </a:solidFill>
            </a:rPr>
            <a:t>Meet Definition of Equitable</a:t>
          </a:r>
          <a:r>
            <a:rPr lang="en-US" sz="1400" baseline="0">
              <a:solidFill>
                <a:srgbClr val="FF0000"/>
              </a:solidFill>
            </a:rPr>
            <a:t> Distribution</a:t>
          </a:r>
          <a:endParaRPr lang="en-US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0.08356</cdr:x>
      <cdr:y>0.09542</cdr:y>
    </cdr:from>
    <cdr:to>
      <cdr:x>0.39276</cdr:x>
      <cdr:y>0.14695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79475" y="476250"/>
          <a:ext cx="3254375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Meets Definition of Equitable</a:t>
          </a:r>
          <a:r>
            <a:rPr lang="en-US" sz="1400" baseline="0">
              <a:solidFill>
                <a:schemeClr val="accent1"/>
              </a:solidFill>
            </a:rPr>
            <a:t> Distribution</a:t>
          </a:r>
          <a:endParaRPr lang="en-US" sz="14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0.0684</cdr:x>
      <cdr:y>0.18535</cdr:y>
    </cdr:from>
    <cdr:to>
      <cdr:x>0.33259</cdr:x>
      <cdr:y>0.2307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381" y="1051215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6">
                  <a:lumMod val="75000"/>
                </a:schemeClr>
              </a:solidFill>
            </a:rPr>
            <a:t>Equitable Distribution</a:t>
          </a:r>
          <a:r>
            <a:rPr lang="en-US" sz="1400" baseline="0">
              <a:solidFill>
                <a:schemeClr val="accent6">
                  <a:lumMod val="75000"/>
                </a:schemeClr>
              </a:solidFill>
            </a:rPr>
            <a:t> Excess</a:t>
          </a:r>
          <a:endParaRPr lang="en-US" sz="14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0.0684</cdr:x>
      <cdr:y>0.23666</cdr:y>
    </cdr:from>
    <cdr:to>
      <cdr:x>0.33259</cdr:x>
      <cdr:y>0.282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38380" y="1342182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Equitable Distribution Deficit</a:t>
          </a:r>
        </a:p>
      </cdr:txBody>
    </cdr:sp>
  </cdr:relSizeAnchor>
  <cdr:relSizeAnchor xmlns:cdr="http://schemas.openxmlformats.org/drawingml/2006/chartDrawing">
    <cdr:from>
      <cdr:x>0.06834</cdr:x>
      <cdr:y>0.13432</cdr:y>
    </cdr:from>
    <cdr:to>
      <cdr:x>0.33253</cdr:x>
      <cdr:y>0.17967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37620" y="761793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Equitbale</a:t>
          </a:r>
          <a:r>
            <a:rPr lang="en-US" sz="1400" baseline="0">
              <a:solidFill>
                <a:schemeClr val="accent1"/>
              </a:solidFill>
            </a:rPr>
            <a:t> Distribution Goal</a:t>
          </a:r>
          <a:r>
            <a:rPr lang="en-US" sz="1400">
              <a:solidFill>
                <a:schemeClr val="accent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0.68487</cdr:x>
      <cdr:y>0.09211</cdr:y>
    </cdr:from>
    <cdr:to>
      <cdr:x>0.68691</cdr:x>
      <cdr:y>0.99924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0CA87A0-51A8-4D55-A346-7C7EE4A54B99}"/>
            </a:ext>
          </a:extLst>
        </cdr:cNvPr>
        <cdr:cNvCxnSpPr/>
      </cdr:nvCxnSpPr>
      <cdr:spPr>
        <a:xfrm xmlns:a="http://schemas.openxmlformats.org/drawingml/2006/main" flipH="1">
          <a:off x="8355444" y="592895"/>
          <a:ext cx="24848" cy="583923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0.37529</cdr:x>
      <cdr:y>0.09468</cdr:y>
    </cdr:from>
    <cdr:to>
      <cdr:x>0.37733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C63C7B9-8912-4479-BD5B-63EF28AA7F18}"/>
            </a:ext>
          </a:extLst>
        </cdr:cNvPr>
        <cdr:cNvCxnSpPr/>
      </cdr:nvCxnSpPr>
      <cdr:spPr>
        <a:xfrm xmlns:a="http://schemas.openxmlformats.org/drawingml/2006/main">
          <a:off x="4578574" y="609460"/>
          <a:ext cx="24848" cy="5827545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0.09358</cdr:x>
      <cdr:y>0.42404</cdr:y>
    </cdr:from>
    <cdr:to>
      <cdr:x>0.30013</cdr:x>
      <cdr:y>0.50802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146604" y="2404944"/>
          <a:ext cx="2530928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Eversource</a:t>
          </a:r>
        </a:p>
      </cdr:txBody>
    </cdr:sp>
  </cdr:relSizeAnchor>
  <cdr:relSizeAnchor xmlns:cdr="http://schemas.openxmlformats.org/drawingml/2006/chartDrawing">
    <cdr:from>
      <cdr:x>0.74151</cdr:x>
      <cdr:y>0.51999</cdr:y>
    </cdr:from>
    <cdr:to>
      <cdr:x>0.94807</cdr:x>
      <cdr:y>0.60397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9085943" y="2949122"/>
          <a:ext cx="2530928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Green Bank</a:t>
          </a:r>
        </a:p>
      </cdr:txBody>
    </cdr:sp>
  </cdr:relSizeAnchor>
  <cdr:relSizeAnchor xmlns:cdr="http://schemas.openxmlformats.org/drawingml/2006/chartDrawing">
    <cdr:from>
      <cdr:x>0.42613</cdr:x>
      <cdr:y>0.11452</cdr:y>
    </cdr:from>
    <cdr:to>
      <cdr:x>0.63269</cdr:x>
      <cdr:y>0.1985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221514" y="649515"/>
          <a:ext cx="2530928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UI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0.0684</cdr:x>
      <cdr:y>0.18535</cdr:y>
    </cdr:from>
    <cdr:to>
      <cdr:x>0.33259</cdr:x>
      <cdr:y>0.2307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381" y="1051215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6">
                  <a:lumMod val="50000"/>
                </a:schemeClr>
              </a:solidFill>
            </a:rPr>
            <a:t>Incentive Target Excess</a:t>
          </a:r>
        </a:p>
      </cdr:txBody>
    </cdr:sp>
  </cdr:relSizeAnchor>
  <cdr:relSizeAnchor xmlns:cdr="http://schemas.openxmlformats.org/drawingml/2006/chartDrawing">
    <cdr:from>
      <cdr:x>0.0684</cdr:x>
      <cdr:y>0.23666</cdr:y>
    </cdr:from>
    <cdr:to>
      <cdr:x>0.33259</cdr:x>
      <cdr:y>0.282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38380" y="1342182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Incentive Target Deficit</a:t>
          </a:r>
        </a:p>
      </cdr:txBody>
    </cdr:sp>
  </cdr:relSizeAnchor>
  <cdr:relSizeAnchor xmlns:cdr="http://schemas.openxmlformats.org/drawingml/2006/chartDrawing">
    <cdr:from>
      <cdr:x>0.06834</cdr:x>
      <cdr:y>0.13432</cdr:y>
    </cdr:from>
    <cdr:to>
      <cdr:x>0.33253</cdr:x>
      <cdr:y>0.17967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37620" y="761793"/>
          <a:ext cx="3238174" cy="2571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Incentive Target </a:t>
          </a:r>
        </a:p>
      </cdr:txBody>
    </cdr:sp>
  </cdr:relSizeAnchor>
  <cdr:relSizeAnchor xmlns:cdr="http://schemas.openxmlformats.org/drawingml/2006/chartDrawing">
    <cdr:from>
      <cdr:x>0.4818</cdr:x>
      <cdr:y>0.11748</cdr:y>
    </cdr:from>
    <cdr:to>
      <cdr:x>0.68835</cdr:x>
      <cdr:y>0.20146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86693" y="573585"/>
          <a:ext cx="1751998" cy="410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Eversource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0.70527</cdr:x>
      <cdr:y>0.14633</cdr:y>
    </cdr:from>
    <cdr:to>
      <cdr:x>0.96946</cdr:x>
      <cdr:y>0.19168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82217" y="714470"/>
          <a:ext cx="2240913" cy="2214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6">
                  <a:lumMod val="50000"/>
                </a:schemeClr>
              </a:solidFill>
            </a:rPr>
            <a:t>Incentive Target Excess</a:t>
          </a:r>
        </a:p>
      </cdr:txBody>
    </cdr:sp>
  </cdr:relSizeAnchor>
  <cdr:relSizeAnchor xmlns:cdr="http://schemas.openxmlformats.org/drawingml/2006/chartDrawing">
    <cdr:from>
      <cdr:x>0.70366</cdr:x>
      <cdr:y>0.21158</cdr:y>
    </cdr:from>
    <cdr:to>
      <cdr:x>0.96785</cdr:x>
      <cdr:y>0.25692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68610" y="1033026"/>
          <a:ext cx="2240913" cy="2213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Incentive Target Deficit</a:t>
          </a:r>
        </a:p>
      </cdr:txBody>
    </cdr:sp>
  </cdr:relSizeAnchor>
  <cdr:relSizeAnchor xmlns:cdr="http://schemas.openxmlformats.org/drawingml/2006/chartDrawing">
    <cdr:from>
      <cdr:x>0.70039</cdr:x>
      <cdr:y>0.09252</cdr:y>
    </cdr:from>
    <cdr:to>
      <cdr:x>0.96458</cdr:x>
      <cdr:y>0.13787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928758" y="451708"/>
          <a:ext cx="2236337" cy="2214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Incentive Target </a:t>
          </a:r>
        </a:p>
      </cdr:txBody>
    </cdr:sp>
  </cdr:relSizeAnchor>
  <cdr:relSizeAnchor xmlns:cdr="http://schemas.openxmlformats.org/drawingml/2006/chartDrawing">
    <cdr:from>
      <cdr:x>0.42886</cdr:x>
      <cdr:y>0.11469</cdr:y>
    </cdr:from>
    <cdr:to>
      <cdr:x>0.63541</cdr:x>
      <cdr:y>0.19867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637657" y="559979"/>
          <a:ext cx="1751998" cy="410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UI</a:t>
          </a:r>
        </a:p>
        <a:p xmlns:a="http://schemas.openxmlformats.org/drawingml/2006/main">
          <a:pPr algn="ctr"/>
          <a:endParaRPr lang="en-US" sz="1800">
            <a:latin typeface="Georgia" panose="02040502050405020303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0.70527</cdr:x>
      <cdr:y>0.14633</cdr:y>
    </cdr:from>
    <cdr:to>
      <cdr:x>0.96946</cdr:x>
      <cdr:y>0.19168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82217" y="714470"/>
          <a:ext cx="2240913" cy="2214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6">
                  <a:lumMod val="50000"/>
                </a:schemeClr>
              </a:solidFill>
            </a:rPr>
            <a:t>Incentive Target Excess</a:t>
          </a:r>
        </a:p>
      </cdr:txBody>
    </cdr:sp>
  </cdr:relSizeAnchor>
  <cdr:relSizeAnchor xmlns:cdr="http://schemas.openxmlformats.org/drawingml/2006/chartDrawing">
    <cdr:from>
      <cdr:x>0.7002</cdr:x>
      <cdr:y>0.20708</cdr:y>
    </cdr:from>
    <cdr:to>
      <cdr:x>0.96439</cdr:x>
      <cdr:y>0.25242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38540" y="1011056"/>
          <a:ext cx="2240636" cy="2213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Incentive Target Deficit</a:t>
          </a:r>
        </a:p>
      </cdr:txBody>
    </cdr:sp>
  </cdr:relSizeAnchor>
  <cdr:relSizeAnchor xmlns:cdr="http://schemas.openxmlformats.org/drawingml/2006/chartDrawing">
    <cdr:from>
      <cdr:x>0.70039</cdr:x>
      <cdr:y>0.09252</cdr:y>
    </cdr:from>
    <cdr:to>
      <cdr:x>0.96458</cdr:x>
      <cdr:y>0.13787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940887" y="451708"/>
          <a:ext cx="2240913" cy="22142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accent1"/>
              </a:solidFill>
            </a:rPr>
            <a:t>Incentive Target </a:t>
          </a:r>
        </a:p>
      </cdr:txBody>
    </cdr:sp>
  </cdr:relSizeAnchor>
  <cdr:relSizeAnchor xmlns:cdr="http://schemas.openxmlformats.org/drawingml/2006/chartDrawing">
    <cdr:from>
      <cdr:x>0.42886</cdr:x>
      <cdr:y>0.11469</cdr:y>
    </cdr:from>
    <cdr:to>
      <cdr:x>0.63541</cdr:x>
      <cdr:y>0.19867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637657" y="559979"/>
          <a:ext cx="1751998" cy="410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>
              <a:latin typeface="Georgia" panose="02040502050405020303" pitchFamily="18" charset="0"/>
            </a:rPr>
            <a:t>Green Bank</a:t>
          </a:r>
        </a:p>
        <a:p xmlns:a="http://schemas.openxmlformats.org/drawingml/2006/main">
          <a:pPr algn="ctr"/>
          <a:endParaRPr lang="en-US" sz="1800">
            <a:latin typeface="Georgia" panose="02040502050405020303" pitchFamily="18" charset="0"/>
          </a:endParaRPr>
        </a:p>
        <a:p xmlns:a="http://schemas.openxmlformats.org/drawingml/2006/main">
          <a:pPr algn="ctr"/>
          <a:endParaRPr lang="en-US" sz="1800">
            <a:latin typeface="Georgia" panose="020405020504050203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"/>
  <sheetViews>
    <sheetView tabSelected="1" topLeftCell="A37" zoomScale="115" zoomScaleNormal="115" workbookViewId="0">
      <selection activeCell="AP38" sqref="AP37:AP38"/>
    </sheetView>
  </sheetViews>
  <sheetFormatPr defaultRowHeight="15"/>
  <cols>
    <col min="22" max="22" width="11.28515625" customWidth="1"/>
  </cols>
  <sheetData>
    <row r="1" spans="1:35">
      <c r="B1" s="105">
        <v>2014</v>
      </c>
      <c r="C1" s="105"/>
      <c r="D1" s="105">
        <v>2015</v>
      </c>
      <c r="E1" s="105"/>
      <c r="F1" s="105">
        <v>2016</v>
      </c>
      <c r="G1" s="105"/>
      <c r="H1" s="105">
        <v>2017</v>
      </c>
      <c r="I1" s="105"/>
      <c r="R1" s="39"/>
      <c r="S1" s="39"/>
      <c r="T1" s="39"/>
      <c r="U1" s="38"/>
      <c r="V1" s="104">
        <v>2014</v>
      </c>
      <c r="W1" s="104"/>
      <c r="X1" s="102"/>
      <c r="Y1" s="104">
        <v>2015</v>
      </c>
      <c r="Z1" s="104"/>
      <c r="AA1" s="102"/>
      <c r="AB1" s="102"/>
      <c r="AC1" s="104">
        <v>2016</v>
      </c>
      <c r="AD1" s="104"/>
      <c r="AE1" s="102"/>
      <c r="AF1" s="104">
        <v>2017</v>
      </c>
      <c r="AG1" s="104"/>
      <c r="AH1" s="102"/>
      <c r="AI1" s="22"/>
    </row>
    <row r="2" spans="1:35" ht="17.25" customHeight="1" thickBot="1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P2" s="105"/>
      <c r="R2" s="40"/>
      <c r="S2" s="41"/>
      <c r="T2" s="42"/>
      <c r="U2" s="38"/>
      <c r="V2" s="23" t="s">
        <v>2</v>
      </c>
      <c r="W2" s="23" t="s">
        <v>3</v>
      </c>
      <c r="X2" s="23" t="s">
        <v>4</v>
      </c>
      <c r="Y2" s="23" t="s">
        <v>2</v>
      </c>
      <c r="Z2" s="23" t="s">
        <v>3</v>
      </c>
      <c r="AA2" s="23"/>
      <c r="AB2" s="23" t="s">
        <v>4</v>
      </c>
      <c r="AC2" s="23" t="s">
        <v>2</v>
      </c>
      <c r="AD2" s="23" t="s">
        <v>3</v>
      </c>
      <c r="AE2" s="23" t="s">
        <v>4</v>
      </c>
      <c r="AF2" s="23" t="s">
        <v>2</v>
      </c>
      <c r="AG2" s="23" t="s">
        <v>3</v>
      </c>
      <c r="AH2" s="23"/>
      <c r="AI2" s="23" t="s">
        <v>4</v>
      </c>
    </row>
    <row r="3" spans="1:35" ht="16.5" thickTop="1" thickBot="1">
      <c r="A3" t="s">
        <v>2</v>
      </c>
      <c r="B3" s="13">
        <v>8.5000000000000006E-3</v>
      </c>
      <c r="C3" s="14">
        <v>8.6E-3</v>
      </c>
      <c r="D3" s="15">
        <v>0.01</v>
      </c>
      <c r="E3" s="16">
        <v>0.01</v>
      </c>
      <c r="F3" s="1">
        <v>1.8599999999999998E-2</v>
      </c>
      <c r="G3" s="2">
        <v>1.7500000000000002E-2</v>
      </c>
      <c r="H3" s="7">
        <v>1.4200000000000001E-2</v>
      </c>
      <c r="I3" s="8">
        <v>1.7399999999999999E-2</v>
      </c>
      <c r="P3" s="105"/>
      <c r="R3" s="40"/>
      <c r="S3" s="41"/>
      <c r="T3" s="42"/>
      <c r="U3" s="38" t="s">
        <v>0</v>
      </c>
      <c r="V3" s="24">
        <v>0.01</v>
      </c>
      <c r="W3" s="25">
        <v>0.23</v>
      </c>
      <c r="Y3" s="27">
        <v>0.01</v>
      </c>
      <c r="AC3" s="24">
        <v>0.03</v>
      </c>
      <c r="AF3" s="29">
        <v>2.29E-2</v>
      </c>
    </row>
    <row r="4" spans="1:35" ht="16.5" thickTop="1" thickBot="1">
      <c r="A4" t="s">
        <v>3</v>
      </c>
      <c r="B4" s="17">
        <v>0.1186</v>
      </c>
      <c r="C4" s="18">
        <v>8.7499999999999994E-2</v>
      </c>
      <c r="D4" s="19">
        <v>0.12</v>
      </c>
      <c r="E4" s="20">
        <v>0.09</v>
      </c>
      <c r="F4" s="3">
        <v>0.1115</v>
      </c>
      <c r="G4" s="4">
        <v>0.1225</v>
      </c>
      <c r="H4" s="9">
        <v>0.1172</v>
      </c>
      <c r="I4" s="10">
        <v>5.4100000000000002E-2</v>
      </c>
      <c r="P4" s="105"/>
      <c r="R4" s="43"/>
      <c r="S4" s="42"/>
      <c r="T4" s="39"/>
      <c r="U4" s="38" t="s">
        <v>1</v>
      </c>
      <c r="V4" s="24">
        <v>0.01</v>
      </c>
      <c r="W4" s="25">
        <v>0.26</v>
      </c>
      <c r="Y4" s="29">
        <v>0.01</v>
      </c>
      <c r="AC4" s="24">
        <v>3.5000000000000003E-2</v>
      </c>
      <c r="AF4" s="29">
        <v>2.3E-2</v>
      </c>
    </row>
    <row r="5" spans="1:35" ht="16.5" thickTop="1" thickBot="1">
      <c r="A5" t="s">
        <v>4</v>
      </c>
      <c r="B5" s="19">
        <v>5.1200000000000002E-2</v>
      </c>
      <c r="C5" s="20">
        <v>0.192</v>
      </c>
      <c r="D5">
        <v>5.1299999999999998E-2</v>
      </c>
      <c r="E5" s="21">
        <v>0.06</v>
      </c>
      <c r="F5" s="5">
        <v>7.2999999999999995E-2</v>
      </c>
      <c r="G5" s="6">
        <v>0.09</v>
      </c>
      <c r="H5" s="11">
        <v>6.7000000000000004E-2</v>
      </c>
      <c r="I5" s="12">
        <v>0.11</v>
      </c>
      <c r="P5" s="105"/>
      <c r="R5" s="44"/>
      <c r="S5" s="42"/>
      <c r="T5" s="44"/>
    </row>
    <row r="6" spans="1:35" ht="15.75" thickTop="1">
      <c r="P6" s="105"/>
      <c r="R6" s="40"/>
      <c r="S6" s="41"/>
      <c r="T6" s="43"/>
      <c r="U6" s="38"/>
      <c r="V6" s="106" t="s">
        <v>2</v>
      </c>
      <c r="W6" s="107"/>
      <c r="X6" s="107"/>
      <c r="Y6" s="107"/>
      <c r="Z6" s="105" t="s">
        <v>3</v>
      </c>
      <c r="AA6" s="105"/>
      <c r="AB6" s="105"/>
      <c r="AC6" s="105"/>
      <c r="AD6" s="105"/>
      <c r="AE6" s="105" t="s">
        <v>4</v>
      </c>
      <c r="AF6" s="105"/>
      <c r="AG6" s="105"/>
      <c r="AH6" s="105"/>
      <c r="AI6" s="105"/>
    </row>
    <row r="7" spans="1:35">
      <c r="P7" s="105"/>
      <c r="R7" s="40"/>
      <c r="S7" s="41"/>
      <c r="T7" s="39"/>
      <c r="V7">
        <v>2014</v>
      </c>
      <c r="W7">
        <v>2015</v>
      </c>
      <c r="X7">
        <v>2016</v>
      </c>
      <c r="Y7">
        <v>2017</v>
      </c>
      <c r="Z7">
        <v>2014</v>
      </c>
      <c r="AB7">
        <v>2015</v>
      </c>
      <c r="AC7">
        <v>2016</v>
      </c>
      <c r="AD7">
        <v>2017</v>
      </c>
      <c r="AE7">
        <v>2014</v>
      </c>
      <c r="AF7">
        <v>2015</v>
      </c>
      <c r="AG7">
        <v>2016</v>
      </c>
      <c r="AI7">
        <v>2017</v>
      </c>
    </row>
    <row r="8" spans="1:35">
      <c r="P8" s="105"/>
      <c r="R8" s="44"/>
      <c r="S8" s="42"/>
      <c r="T8" s="39"/>
      <c r="U8" s="38" t="s">
        <v>0</v>
      </c>
      <c r="V8" s="32">
        <v>1.07</v>
      </c>
      <c r="W8" s="35">
        <v>1.24</v>
      </c>
      <c r="X8" s="32">
        <v>3.62</v>
      </c>
      <c r="Y8" s="35">
        <v>2.81</v>
      </c>
      <c r="Z8" s="33">
        <v>6.89</v>
      </c>
      <c r="AA8" s="33"/>
      <c r="AB8" s="34">
        <v>7.52</v>
      </c>
      <c r="AC8" s="33">
        <v>7.31</v>
      </c>
      <c r="AD8" s="34">
        <v>7.43</v>
      </c>
      <c r="AE8" s="34">
        <v>1.33</v>
      </c>
      <c r="AF8" s="36">
        <v>1.4610000000000001</v>
      </c>
      <c r="AG8" s="34">
        <v>1.82</v>
      </c>
      <c r="AH8" s="34"/>
      <c r="AI8" s="35">
        <v>1.71</v>
      </c>
    </row>
    <row r="9" spans="1:35">
      <c r="P9" s="105"/>
      <c r="R9" s="44"/>
      <c r="S9" s="42"/>
      <c r="T9" s="39"/>
      <c r="U9" s="38" t="s">
        <v>1</v>
      </c>
      <c r="V9" s="32">
        <v>0.83203499999999997</v>
      </c>
      <c r="W9" s="35">
        <v>0.84</v>
      </c>
      <c r="X9" s="32">
        <v>3.31</v>
      </c>
      <c r="Y9" s="35">
        <v>2.02</v>
      </c>
      <c r="Z9" s="33">
        <v>5.79</v>
      </c>
      <c r="AA9" s="33"/>
      <c r="AB9" s="34">
        <v>6.75</v>
      </c>
      <c r="AC9" s="33">
        <v>4.3499999999999996</v>
      </c>
      <c r="AD9" s="34">
        <v>4.2300000000000004</v>
      </c>
      <c r="AE9" s="34">
        <v>1.44</v>
      </c>
      <c r="AF9" s="37">
        <v>1.21</v>
      </c>
      <c r="AG9" s="34">
        <v>1.46</v>
      </c>
      <c r="AH9" s="34"/>
      <c r="AI9" s="35">
        <v>1.34</v>
      </c>
    </row>
    <row r="11" spans="1:35">
      <c r="U11" s="38"/>
      <c r="V11" s="106" t="s">
        <v>2</v>
      </c>
      <c r="W11" s="107"/>
      <c r="X11" s="107"/>
      <c r="Y11" s="107"/>
      <c r="Z11" s="105" t="s">
        <v>3</v>
      </c>
      <c r="AA11" s="105"/>
      <c r="AB11" s="105"/>
      <c r="AC11" s="105"/>
      <c r="AD11" s="105"/>
      <c r="AE11" s="105" t="s">
        <v>4</v>
      </c>
      <c r="AF11" s="105"/>
      <c r="AG11" s="105"/>
      <c r="AH11" s="105"/>
      <c r="AI11" s="105"/>
    </row>
    <row r="12" spans="1:35">
      <c r="V12">
        <v>2014</v>
      </c>
      <c r="W12">
        <v>2015</v>
      </c>
      <c r="X12">
        <v>2016</v>
      </c>
      <c r="Y12">
        <v>2017</v>
      </c>
      <c r="Z12">
        <v>2014</v>
      </c>
      <c r="AB12">
        <v>2015</v>
      </c>
      <c r="AC12">
        <v>2016</v>
      </c>
      <c r="AD12">
        <v>2017</v>
      </c>
      <c r="AE12">
        <v>2014</v>
      </c>
      <c r="AF12">
        <v>2015</v>
      </c>
      <c r="AG12">
        <v>2016</v>
      </c>
      <c r="AI12">
        <v>2017</v>
      </c>
    </row>
    <row r="13" spans="1:35">
      <c r="U13" s="38" t="s">
        <v>0</v>
      </c>
      <c r="V13" s="24">
        <v>0.01</v>
      </c>
      <c r="W13" s="27">
        <v>0.01</v>
      </c>
      <c r="X13" s="24">
        <v>0.03</v>
      </c>
      <c r="Y13" s="29">
        <v>2.29E-2</v>
      </c>
      <c r="Z13" s="25">
        <v>0.23</v>
      </c>
      <c r="AA13" s="25"/>
      <c r="AB13" s="26">
        <v>0.24</v>
      </c>
      <c r="AC13" s="25">
        <v>0.25</v>
      </c>
      <c r="AD13" s="26">
        <v>0.24399999999999999</v>
      </c>
      <c r="AE13" s="26">
        <v>5.1200000000000002E-2</v>
      </c>
      <c r="AF13" s="28">
        <v>0.06</v>
      </c>
      <c r="AG13" s="26">
        <v>7.2999999999999995E-2</v>
      </c>
      <c r="AH13" s="26"/>
      <c r="AI13" s="29">
        <v>6.7000000000000004E-2</v>
      </c>
    </row>
    <row r="14" spans="1:35">
      <c r="U14" s="38" t="s">
        <v>1</v>
      </c>
      <c r="V14" s="24">
        <v>0.01</v>
      </c>
      <c r="W14" s="29">
        <v>0.01</v>
      </c>
      <c r="X14" s="24">
        <v>3.5000000000000003E-2</v>
      </c>
      <c r="Y14" s="29">
        <v>2.3E-2</v>
      </c>
      <c r="Z14" s="25">
        <v>0.26</v>
      </c>
      <c r="AA14" s="25"/>
      <c r="AB14" s="26">
        <v>0.32</v>
      </c>
      <c r="AC14" s="25">
        <v>0.19</v>
      </c>
      <c r="AD14" s="26">
        <v>0.18190000000000001</v>
      </c>
      <c r="AE14" s="26">
        <v>0.04</v>
      </c>
      <c r="AF14" s="30">
        <v>0.05</v>
      </c>
      <c r="AG14" s="31">
        <v>0.09</v>
      </c>
      <c r="AH14" s="31"/>
      <c r="AI14" s="27">
        <v>0.11</v>
      </c>
    </row>
    <row r="35" spans="21:42">
      <c r="V35" s="103" t="s">
        <v>5</v>
      </c>
      <c r="W35" s="103"/>
      <c r="X35" s="103"/>
      <c r="Y35" s="103"/>
      <c r="Z35" s="103"/>
      <c r="AA35" s="103"/>
      <c r="AB35" s="103"/>
      <c r="AC35" s="103" t="s">
        <v>3</v>
      </c>
      <c r="AD35" s="103"/>
      <c r="AE35" s="103"/>
      <c r="AF35" s="103"/>
      <c r="AG35" s="103"/>
      <c r="AH35" s="103"/>
      <c r="AI35" s="103"/>
      <c r="AJ35" s="103" t="s">
        <v>4</v>
      </c>
      <c r="AK35" s="103"/>
      <c r="AL35" s="103"/>
      <c r="AM35" s="103"/>
      <c r="AN35" s="103"/>
      <c r="AO35" s="103"/>
      <c r="AP35" s="103"/>
    </row>
    <row r="36" spans="21:42">
      <c r="V36">
        <v>2014</v>
      </c>
      <c r="W36">
        <v>2015</v>
      </c>
      <c r="X36">
        <v>2016</v>
      </c>
      <c r="Y36">
        <v>2017</v>
      </c>
      <c r="Z36">
        <v>2018</v>
      </c>
      <c r="AA36">
        <v>2019</v>
      </c>
      <c r="AB36" t="s">
        <v>6</v>
      </c>
      <c r="AC36">
        <v>2014</v>
      </c>
      <c r="AD36">
        <v>2015</v>
      </c>
      <c r="AE36">
        <v>2016</v>
      </c>
      <c r="AF36">
        <v>2017</v>
      </c>
      <c r="AG36">
        <v>2018</v>
      </c>
      <c r="AH36">
        <v>2019</v>
      </c>
      <c r="AI36" t="s">
        <v>6</v>
      </c>
      <c r="AJ36">
        <v>2014</v>
      </c>
      <c r="AK36">
        <v>2015</v>
      </c>
      <c r="AL36">
        <v>2016</v>
      </c>
      <c r="AM36">
        <v>2017</v>
      </c>
      <c r="AN36">
        <v>2018</v>
      </c>
      <c r="AO36">
        <v>2019</v>
      </c>
      <c r="AP36" t="s">
        <v>6</v>
      </c>
    </row>
    <row r="37" spans="21:42">
      <c r="U37" s="38" t="s">
        <v>0</v>
      </c>
      <c r="V37" s="24">
        <v>0.01</v>
      </c>
      <c r="W37" s="27">
        <v>0.01</v>
      </c>
      <c r="X37" s="24">
        <v>0.03</v>
      </c>
      <c r="Y37" s="29">
        <v>2.29E-2</v>
      </c>
      <c r="Z37" s="46">
        <v>3.3999999999999998E-3</v>
      </c>
      <c r="AA37" s="46"/>
      <c r="AB37" s="47">
        <f>AVERAGE(V37:AA37)</f>
        <v>1.5260000000000001E-2</v>
      </c>
      <c r="AC37" s="25">
        <v>0.23</v>
      </c>
      <c r="AD37" s="26">
        <v>0.24</v>
      </c>
      <c r="AE37" s="25">
        <v>0.25</v>
      </c>
      <c r="AF37" s="26">
        <v>0.24399999999999999</v>
      </c>
      <c r="AG37" s="45">
        <v>0.24809999999999999</v>
      </c>
      <c r="AH37" s="45"/>
      <c r="AI37" s="47">
        <f>AVERAGE(AC37:AH37)</f>
        <v>0.24242</v>
      </c>
      <c r="AJ37" s="26">
        <v>5.1200000000000002E-2</v>
      </c>
      <c r="AK37" s="28">
        <v>0.06</v>
      </c>
      <c r="AL37" s="26">
        <v>7.2999999999999995E-2</v>
      </c>
      <c r="AM37" s="29">
        <v>6.7000000000000004E-2</v>
      </c>
      <c r="AN37">
        <v>5.0999999999999997E-2</v>
      </c>
      <c r="AP37" s="47">
        <f>AVERAGE(AJ37:AO37)</f>
        <v>6.0439999999999994E-2</v>
      </c>
    </row>
    <row r="38" spans="21:42">
      <c r="U38" s="38" t="s">
        <v>1</v>
      </c>
      <c r="V38" s="24">
        <v>0.01</v>
      </c>
      <c r="W38" s="29">
        <v>0.01</v>
      </c>
      <c r="X38" s="24">
        <v>3.5000000000000003E-2</v>
      </c>
      <c r="Y38" s="29">
        <v>2.3E-2</v>
      </c>
      <c r="Z38" s="46">
        <v>2.3E-3</v>
      </c>
      <c r="AA38" s="46"/>
      <c r="AB38" s="47">
        <f>AVERAGE(V38:AA38)</f>
        <v>1.6060000000000001E-2</v>
      </c>
      <c r="AC38" s="25">
        <v>0.26</v>
      </c>
      <c r="AD38" s="26">
        <v>0.32</v>
      </c>
      <c r="AE38" s="25">
        <v>0.19</v>
      </c>
      <c r="AF38" s="26">
        <v>0.18190000000000001</v>
      </c>
      <c r="AG38" s="45">
        <v>0.2339</v>
      </c>
      <c r="AH38" s="45"/>
      <c r="AI38" s="47">
        <f>AVERAGE(AC38:AH38)</f>
        <v>0.23715999999999998</v>
      </c>
      <c r="AJ38" s="26">
        <v>0.04</v>
      </c>
      <c r="AK38" s="30">
        <v>0.05</v>
      </c>
      <c r="AL38" s="31">
        <v>0.09</v>
      </c>
      <c r="AM38" s="27">
        <v>0.11</v>
      </c>
      <c r="AN38">
        <v>0.11600000000000001</v>
      </c>
      <c r="AP38" s="47">
        <f>AVERAGE(AJ38:AO38)</f>
        <v>8.1199999999999994E-2</v>
      </c>
    </row>
  </sheetData>
  <mergeCells count="21">
    <mergeCell ref="B1:C1"/>
    <mergeCell ref="D1:E1"/>
    <mergeCell ref="F1:G1"/>
    <mergeCell ref="H1:I1"/>
    <mergeCell ref="P2:P3"/>
    <mergeCell ref="AC35:AI35"/>
    <mergeCell ref="AJ35:AP35"/>
    <mergeCell ref="V35:AB35"/>
    <mergeCell ref="AF1:AG1"/>
    <mergeCell ref="P4:P5"/>
    <mergeCell ref="P6:P7"/>
    <mergeCell ref="P8:P9"/>
    <mergeCell ref="V1:W1"/>
    <mergeCell ref="Y1:Z1"/>
    <mergeCell ref="AC1:AD1"/>
    <mergeCell ref="V6:Y6"/>
    <mergeCell ref="Z6:AD6"/>
    <mergeCell ref="AE6:AI6"/>
    <mergeCell ref="V11:Y11"/>
    <mergeCell ref="Z11:AD11"/>
    <mergeCell ref="AE11:AI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AI57"/>
  <sheetViews>
    <sheetView topLeftCell="A91" zoomScale="70" zoomScaleNormal="70" workbookViewId="0">
      <selection activeCell="AI28" sqref="AI28"/>
    </sheetView>
  </sheetViews>
  <sheetFormatPr defaultRowHeight="15"/>
  <cols>
    <col min="14" max="14" width="34" customWidth="1"/>
    <col min="15" max="16" width="10.5703125" customWidth="1"/>
    <col min="17" max="17" width="12.85546875" customWidth="1"/>
    <col min="18" max="18" width="11.28515625" customWidth="1"/>
    <col min="19" max="20" width="12.140625" customWidth="1"/>
    <col min="22" max="22" width="12.5703125" customWidth="1"/>
    <col min="23" max="23" width="17" customWidth="1"/>
    <col min="24" max="24" width="13.42578125" customWidth="1"/>
    <col min="25" max="25" width="14.5703125" customWidth="1"/>
    <col min="26" max="27" width="12.42578125" customWidth="1"/>
    <col min="28" max="28" width="13.42578125" customWidth="1"/>
    <col min="29" max="29" width="12.85546875" customWidth="1"/>
    <col min="30" max="30" width="10.7109375" customWidth="1"/>
    <col min="31" max="31" width="11.7109375" customWidth="1"/>
    <col min="32" max="32" width="12.28515625" customWidth="1"/>
    <col min="33" max="35" width="12.7109375" customWidth="1"/>
  </cols>
  <sheetData>
    <row r="7" spans="5:35">
      <c r="G7" s="38" t="s">
        <v>0</v>
      </c>
      <c r="H7" s="38" t="s">
        <v>1</v>
      </c>
    </row>
    <row r="8" spans="5:35">
      <c r="E8" s="105" t="s">
        <v>5</v>
      </c>
      <c r="F8">
        <v>2014</v>
      </c>
      <c r="G8" s="24">
        <v>0.01</v>
      </c>
      <c r="H8" s="24">
        <v>0.01</v>
      </c>
      <c r="O8" s="108" t="s">
        <v>5</v>
      </c>
      <c r="P8" s="108"/>
      <c r="Q8" s="108"/>
      <c r="R8" s="108"/>
      <c r="S8" s="108"/>
      <c r="T8" s="108"/>
      <c r="U8" s="108"/>
      <c r="V8" s="108" t="s">
        <v>3</v>
      </c>
      <c r="W8" s="108"/>
      <c r="X8" s="108"/>
      <c r="Y8" s="108"/>
      <c r="Z8" s="108"/>
      <c r="AA8" s="108"/>
      <c r="AB8" s="108"/>
      <c r="AC8" s="108" t="s">
        <v>4</v>
      </c>
      <c r="AD8" s="108"/>
      <c r="AE8" s="108"/>
      <c r="AF8" s="108"/>
      <c r="AG8" s="108"/>
      <c r="AH8" s="108"/>
      <c r="AI8" s="108"/>
    </row>
    <row r="9" spans="5:35">
      <c r="E9" s="105"/>
      <c r="F9">
        <v>2015</v>
      </c>
      <c r="G9" s="27">
        <v>0.01</v>
      </c>
      <c r="H9" s="29">
        <v>0.01</v>
      </c>
      <c r="O9" s="101">
        <v>2014</v>
      </c>
      <c r="P9" s="101">
        <v>2015</v>
      </c>
      <c r="Q9" s="101">
        <v>2016</v>
      </c>
      <c r="R9" s="101">
        <v>2017</v>
      </c>
      <c r="S9" s="101">
        <v>2018</v>
      </c>
      <c r="T9" s="101"/>
      <c r="U9" s="58" t="s">
        <v>6</v>
      </c>
      <c r="V9" s="101">
        <v>2014</v>
      </c>
      <c r="W9" s="101">
        <v>2015</v>
      </c>
      <c r="X9" s="101">
        <v>2016</v>
      </c>
      <c r="Y9" s="101">
        <v>2017</v>
      </c>
      <c r="Z9" s="101">
        <v>2018</v>
      </c>
      <c r="AA9" s="101">
        <v>2019</v>
      </c>
      <c r="AB9" s="58" t="s">
        <v>6</v>
      </c>
      <c r="AC9" s="101">
        <v>2014</v>
      </c>
      <c r="AD9" s="101">
        <v>2015</v>
      </c>
      <c r="AE9" s="101">
        <v>2016</v>
      </c>
      <c r="AF9" s="101">
        <v>2017</v>
      </c>
      <c r="AG9" s="101">
        <v>2018</v>
      </c>
      <c r="AH9" s="101">
        <v>2019</v>
      </c>
      <c r="AI9" s="58" t="s">
        <v>7</v>
      </c>
    </row>
    <row r="10" spans="5:35">
      <c r="E10" s="105"/>
      <c r="F10">
        <v>2016</v>
      </c>
      <c r="G10" s="24">
        <v>0.03</v>
      </c>
      <c r="H10" s="24">
        <v>3.5000000000000003E-2</v>
      </c>
      <c r="N10" s="75" t="s">
        <v>0</v>
      </c>
      <c r="O10" s="76">
        <v>0.01</v>
      </c>
      <c r="P10" s="77">
        <v>0.01</v>
      </c>
      <c r="Q10" s="76">
        <v>0.03</v>
      </c>
      <c r="R10" s="78">
        <v>2.29E-2</v>
      </c>
      <c r="S10" s="79">
        <v>3.3999999999999998E-3</v>
      </c>
      <c r="T10" s="79"/>
      <c r="U10" s="63">
        <f>AVERAGE(O10:T10)</f>
        <v>1.5260000000000001E-2</v>
      </c>
      <c r="V10" s="87">
        <v>0.23</v>
      </c>
      <c r="W10" s="88">
        <v>0.24</v>
      </c>
      <c r="X10" s="87">
        <v>0.25</v>
      </c>
      <c r="Y10" s="88">
        <v>0.24399999999999999</v>
      </c>
      <c r="Z10" s="89">
        <v>0.24809999999999999</v>
      </c>
      <c r="AA10" s="89"/>
      <c r="AB10" s="63">
        <f>AVERAGE(V10:AA10)</f>
        <v>0.24242</v>
      </c>
      <c r="AC10" s="88">
        <v>5.1200000000000002E-2</v>
      </c>
      <c r="AD10" s="90">
        <v>0.06</v>
      </c>
      <c r="AE10" s="88">
        <v>7.2999999999999995E-2</v>
      </c>
      <c r="AF10" s="78">
        <v>6.7000000000000004E-2</v>
      </c>
      <c r="AG10" s="80">
        <v>5.0999999999999997E-2</v>
      </c>
      <c r="AH10" s="80"/>
      <c r="AI10" s="63">
        <f>AVERAGE(AC10:AH10)</f>
        <v>6.0439999999999994E-2</v>
      </c>
    </row>
    <row r="11" spans="5:35">
      <c r="E11" s="105"/>
      <c r="F11">
        <v>2017</v>
      </c>
      <c r="G11" s="29">
        <v>2.29E-2</v>
      </c>
      <c r="H11" s="29">
        <v>2.3E-2</v>
      </c>
      <c r="N11" s="75" t="s">
        <v>1</v>
      </c>
      <c r="O11" s="76">
        <v>0.01</v>
      </c>
      <c r="P11" s="78">
        <v>0.01</v>
      </c>
      <c r="Q11" s="76">
        <v>3.5000000000000003E-2</v>
      </c>
      <c r="R11" s="78">
        <v>2.3E-2</v>
      </c>
      <c r="S11" s="79">
        <v>2.3E-3</v>
      </c>
      <c r="T11" s="79"/>
      <c r="U11" s="63">
        <f t="shared" ref="U11:U18" si="0">AVERAGE(O11:T11)</f>
        <v>1.6060000000000001E-2</v>
      </c>
      <c r="V11" s="87">
        <v>0.26</v>
      </c>
      <c r="W11" s="88">
        <v>0.32</v>
      </c>
      <c r="X11" s="87">
        <v>0.19</v>
      </c>
      <c r="Y11" s="88">
        <v>0.18190000000000001</v>
      </c>
      <c r="Z11" s="89">
        <v>0.2339</v>
      </c>
      <c r="AA11" s="89"/>
      <c r="AB11" s="63">
        <f t="shared" ref="AB11:AB18" si="1">AVERAGE(V11:AA11)</f>
        <v>0.23715999999999998</v>
      </c>
      <c r="AC11" s="88">
        <v>0.04</v>
      </c>
      <c r="AD11" s="91">
        <v>0.05</v>
      </c>
      <c r="AE11" s="92">
        <v>0.09</v>
      </c>
      <c r="AF11" s="77">
        <v>0.11</v>
      </c>
      <c r="AG11" s="80">
        <v>0.11600000000000001</v>
      </c>
      <c r="AH11" s="80"/>
      <c r="AI11" s="63">
        <f t="shared" ref="AI11:AI18" si="2">AVERAGE(AC11:AH11)</f>
        <v>8.1199999999999994E-2</v>
      </c>
    </row>
    <row r="12" spans="5:35">
      <c r="E12" s="105"/>
      <c r="F12">
        <v>2018</v>
      </c>
      <c r="G12" s="46">
        <v>3.3999999999999998E-3</v>
      </c>
      <c r="H12" s="46">
        <v>2.3E-3</v>
      </c>
      <c r="N12" s="75" t="s">
        <v>8</v>
      </c>
      <c r="O12" s="80">
        <f>O10-O11</f>
        <v>0</v>
      </c>
      <c r="P12" s="80">
        <f t="shared" ref="P12:S12" si="3">P10-P11</f>
        <v>0</v>
      </c>
      <c r="Q12" s="80">
        <f t="shared" si="3"/>
        <v>-5.0000000000000044E-3</v>
      </c>
      <c r="R12" s="80">
        <f t="shared" si="3"/>
        <v>-9.9999999999999395E-5</v>
      </c>
      <c r="S12" s="80">
        <f t="shared" si="3"/>
        <v>1.0999999999999998E-3</v>
      </c>
      <c r="T12" s="80"/>
      <c r="U12" s="63">
        <f t="shared" si="0"/>
        <v>-8.0000000000000069E-4</v>
      </c>
      <c r="V12" s="80">
        <f>V10-V11</f>
        <v>-0.03</v>
      </c>
      <c r="W12" s="80">
        <f t="shared" ref="W12:Z12" si="4">W10-W11</f>
        <v>-8.0000000000000016E-2</v>
      </c>
      <c r="X12" s="80">
        <f t="shared" si="4"/>
        <v>0.06</v>
      </c>
      <c r="Y12" s="80">
        <f t="shared" si="4"/>
        <v>6.2099999999999989E-2</v>
      </c>
      <c r="Z12" s="80">
        <f t="shared" si="4"/>
        <v>1.419999999999999E-2</v>
      </c>
      <c r="AA12" s="80"/>
      <c r="AB12" s="63">
        <f t="shared" si="1"/>
        <v>5.2599999999999921E-3</v>
      </c>
      <c r="AC12" s="80">
        <f>AC10-AC11</f>
        <v>1.1200000000000002E-2</v>
      </c>
      <c r="AD12" s="80">
        <f t="shared" ref="AD12:AG12" si="5">AD10-AD11</f>
        <v>9.999999999999995E-3</v>
      </c>
      <c r="AE12" s="80">
        <f t="shared" si="5"/>
        <v>-1.7000000000000001E-2</v>
      </c>
      <c r="AF12" s="80">
        <f t="shared" si="5"/>
        <v>-4.2999999999999997E-2</v>
      </c>
      <c r="AG12" s="80">
        <f t="shared" si="5"/>
        <v>-6.5000000000000002E-2</v>
      </c>
      <c r="AH12" s="80"/>
      <c r="AI12" s="63">
        <f t="shared" si="2"/>
        <v>-2.0760000000000001E-2</v>
      </c>
    </row>
    <row r="13" spans="5:35">
      <c r="E13" s="105"/>
      <c r="F13" t="s">
        <v>9</v>
      </c>
      <c r="G13" s="47">
        <f>AVERAGE(G8:G12)</f>
        <v>1.5260000000000001E-2</v>
      </c>
      <c r="H13" s="47">
        <f>AVERAGE(H8:H12)</f>
        <v>1.6060000000000001E-2</v>
      </c>
      <c r="N13" s="75" t="s">
        <v>10</v>
      </c>
      <c r="O13" s="80">
        <f>(-1)*O12</f>
        <v>0</v>
      </c>
      <c r="P13" s="80">
        <f t="shared" ref="P13:AI13" si="6">(-1)*P12</f>
        <v>0</v>
      </c>
      <c r="Q13" s="80">
        <f t="shared" si="6"/>
        <v>5.0000000000000044E-3</v>
      </c>
      <c r="R13" s="80">
        <f t="shared" si="6"/>
        <v>9.9999999999999395E-5</v>
      </c>
      <c r="S13" s="80">
        <f t="shared" si="6"/>
        <v>-1.0999999999999998E-3</v>
      </c>
      <c r="T13" s="80"/>
      <c r="U13" s="63">
        <f>AVERAGE(O13:T13)</f>
        <v>8.0000000000000069E-4</v>
      </c>
      <c r="V13" s="80">
        <f t="shared" si="6"/>
        <v>0.03</v>
      </c>
      <c r="W13" s="80">
        <f t="shared" si="6"/>
        <v>8.0000000000000016E-2</v>
      </c>
      <c r="X13" s="80">
        <f t="shared" si="6"/>
        <v>-0.06</v>
      </c>
      <c r="Y13" s="80">
        <f t="shared" si="6"/>
        <v>-6.2099999999999989E-2</v>
      </c>
      <c r="Z13" s="80">
        <f t="shared" si="6"/>
        <v>-1.419999999999999E-2</v>
      </c>
      <c r="AA13" s="80"/>
      <c r="AB13" s="63">
        <f t="shared" si="1"/>
        <v>-5.2599999999999921E-3</v>
      </c>
      <c r="AC13" s="80">
        <f t="shared" si="6"/>
        <v>-1.1200000000000002E-2</v>
      </c>
      <c r="AD13" s="80">
        <f t="shared" si="6"/>
        <v>-9.999999999999995E-3</v>
      </c>
      <c r="AE13" s="80">
        <f t="shared" si="6"/>
        <v>1.7000000000000001E-2</v>
      </c>
      <c r="AF13" s="80">
        <f t="shared" si="6"/>
        <v>4.2999999999999997E-2</v>
      </c>
      <c r="AG13" s="80">
        <f t="shared" si="6"/>
        <v>6.5000000000000002E-2</v>
      </c>
      <c r="AH13" s="80"/>
      <c r="AI13" s="63">
        <f t="shared" si="2"/>
        <v>2.0760000000000001E-2</v>
      </c>
    </row>
    <row r="14" spans="5:35">
      <c r="E14" s="105" t="s">
        <v>3</v>
      </c>
      <c r="F14">
        <v>2014</v>
      </c>
      <c r="G14" s="25">
        <v>0.23</v>
      </c>
      <c r="H14" s="25">
        <v>0.26</v>
      </c>
      <c r="N14" s="75" t="s">
        <v>11</v>
      </c>
      <c r="O14" s="81">
        <v>1.07</v>
      </c>
      <c r="P14" s="82">
        <v>1.24</v>
      </c>
      <c r="Q14" s="81">
        <v>3.62</v>
      </c>
      <c r="R14" s="82">
        <v>2.81</v>
      </c>
      <c r="S14" s="83">
        <v>0.428645</v>
      </c>
      <c r="T14" s="83"/>
      <c r="U14" s="67">
        <f t="shared" si="0"/>
        <v>1.8337289999999999</v>
      </c>
      <c r="V14" s="86">
        <v>6.89</v>
      </c>
      <c r="W14" s="73">
        <v>7.52</v>
      </c>
      <c r="X14" s="86">
        <v>7.31</v>
      </c>
      <c r="Y14" s="73">
        <v>7.43</v>
      </c>
      <c r="Z14" s="83">
        <v>7.5402719999999999</v>
      </c>
      <c r="AA14" s="83"/>
      <c r="AB14" s="67">
        <f t="shared" si="1"/>
        <v>7.3380543999999999</v>
      </c>
      <c r="AC14" s="73">
        <v>1.33</v>
      </c>
      <c r="AD14" s="93">
        <v>1.4610000000000001</v>
      </c>
      <c r="AE14" s="73">
        <v>1.82</v>
      </c>
      <c r="AF14" s="82">
        <v>1.71</v>
      </c>
      <c r="AG14" s="83">
        <v>1.3279860000000001</v>
      </c>
      <c r="AH14" s="83"/>
      <c r="AI14" s="67">
        <f t="shared" si="2"/>
        <v>1.5297972000000002</v>
      </c>
    </row>
    <row r="15" spans="5:35">
      <c r="E15" s="105"/>
      <c r="F15">
        <v>2015</v>
      </c>
      <c r="G15" s="26">
        <v>0.24</v>
      </c>
      <c r="H15" s="26">
        <v>0.32</v>
      </c>
      <c r="K15" s="39"/>
      <c r="N15" s="75" t="s">
        <v>12</v>
      </c>
      <c r="O15" s="81">
        <v>0.83203499999999997</v>
      </c>
      <c r="P15" s="82">
        <v>0.84</v>
      </c>
      <c r="Q15" s="81">
        <v>3.31</v>
      </c>
      <c r="R15" s="82">
        <v>2.02</v>
      </c>
      <c r="S15" s="83">
        <v>0.15031800000000001</v>
      </c>
      <c r="T15" s="83"/>
      <c r="U15" s="67">
        <f t="shared" si="0"/>
        <v>1.4304706</v>
      </c>
      <c r="V15" s="86">
        <v>5.79</v>
      </c>
      <c r="W15" s="73">
        <v>6.75</v>
      </c>
      <c r="X15" s="86">
        <v>4.3499999999999996</v>
      </c>
      <c r="Y15" s="73">
        <v>4.2300000000000004</v>
      </c>
      <c r="Z15" s="83">
        <v>3.2534190000000001</v>
      </c>
      <c r="AA15" s="83"/>
      <c r="AB15" s="67">
        <f t="shared" si="1"/>
        <v>4.8746838000000006</v>
      </c>
      <c r="AC15" s="73">
        <v>1.44</v>
      </c>
      <c r="AD15" s="94">
        <v>1.21</v>
      </c>
      <c r="AE15" s="73">
        <v>1.46</v>
      </c>
      <c r="AF15" s="82">
        <v>1.34</v>
      </c>
      <c r="AG15" s="83">
        <v>2.0139209999999999</v>
      </c>
      <c r="AH15" s="83"/>
      <c r="AI15" s="67">
        <f t="shared" si="2"/>
        <v>1.4927841999999998</v>
      </c>
    </row>
    <row r="16" spans="5:35">
      <c r="E16" s="105"/>
      <c r="F16">
        <v>2016</v>
      </c>
      <c r="G16" s="25">
        <v>0.25</v>
      </c>
      <c r="H16" s="25">
        <v>0.19</v>
      </c>
      <c r="N16" s="75" t="s">
        <v>13</v>
      </c>
      <c r="O16" s="84">
        <f>O15*(1-((1/O11))*O10)</f>
        <v>0</v>
      </c>
      <c r="P16" s="84">
        <f t="shared" ref="P16:S16" si="7">1000*P15*(1-((1/P11)*P10))</f>
        <v>0</v>
      </c>
      <c r="Q16" s="84">
        <f t="shared" si="7"/>
        <v>472.857142857143</v>
      </c>
      <c r="R16" s="84">
        <f t="shared" si="7"/>
        <v>8.7826086956521223</v>
      </c>
      <c r="S16" s="84">
        <f t="shared" si="7"/>
        <v>-71.891217391304338</v>
      </c>
      <c r="T16" s="84"/>
      <c r="U16" s="67">
        <f t="shared" si="0"/>
        <v>81.949706832298162</v>
      </c>
      <c r="V16" s="84">
        <f t="shared" ref="V16" si="8">1000*V15*(1-((1/V11)*V10))</f>
        <v>668.07692307692332</v>
      </c>
      <c r="W16" s="84">
        <f t="shared" ref="W16" si="9">1000*W15*(1-((1/W11)*W10))</f>
        <v>1687.5</v>
      </c>
      <c r="X16" s="84">
        <f t="shared" ref="X16" si="10">1000*X15*(1-((1/X11)*X10))</f>
        <v>-1373.6842105263163</v>
      </c>
      <c r="Y16" s="84">
        <f t="shared" ref="Y16" si="11">1000*Y15*(1-((1/Y11)*Y10))</f>
        <v>-1444.1066520065961</v>
      </c>
      <c r="Z16" s="84">
        <f t="shared" ref="Z16" si="12">1000*Z15*(1-((1/Z11)*Z10))</f>
        <v>-197.51410773834905</v>
      </c>
      <c r="AA16" s="84"/>
      <c r="AB16" s="67">
        <f t="shared" si="1"/>
        <v>-131.94560943886762</v>
      </c>
      <c r="AC16" s="84">
        <f t="shared" ref="AC16" si="13">1000*AC15*(1-((1/AC11)*AC10))</f>
        <v>-403.20000000000005</v>
      </c>
      <c r="AD16" s="84">
        <f t="shared" ref="AD16" si="14">1000*AD15*(1-((1/AD11)*AD10))</f>
        <v>-241.99999999999994</v>
      </c>
      <c r="AE16" s="84">
        <f t="shared" ref="AE16" si="15">1000*AE15*(1-((1/AE11)*AE10))</f>
        <v>275.77777777777794</v>
      </c>
      <c r="AF16" s="84">
        <f t="shared" ref="AF16" si="16">1000*AF15*(1-((1/AF11)*AF10))</f>
        <v>523.81818181818176</v>
      </c>
      <c r="AG16" s="84">
        <f t="shared" ref="AG16" si="17">1000*AG15*(1-((1/AG11)*AG10))</f>
        <v>1128.4902155172415</v>
      </c>
      <c r="AH16" s="84"/>
      <c r="AI16" s="67">
        <f t="shared" si="2"/>
        <v>256.57723502264025</v>
      </c>
    </row>
    <row r="17" spans="5:35">
      <c r="E17" s="105"/>
      <c r="F17">
        <v>2017</v>
      </c>
      <c r="G17" s="26">
        <v>0.24399999999999999</v>
      </c>
      <c r="H17" s="48">
        <v>0.18190000000000001</v>
      </c>
      <c r="I17" s="39"/>
      <c r="J17" s="39"/>
      <c r="K17" s="39"/>
      <c r="L17" s="39"/>
      <c r="M17" s="39"/>
      <c r="N17" s="75" t="s">
        <v>14</v>
      </c>
      <c r="O17" s="72">
        <f>O10*(O15/O11)</f>
        <v>0.83203499999999997</v>
      </c>
      <c r="P17" s="72">
        <f t="shared" ref="P17:AG17" si="18">P10*(P15/P11)</f>
        <v>0.84</v>
      </c>
      <c r="Q17" s="72">
        <f t="shared" si="18"/>
        <v>2.8371428571428572</v>
      </c>
      <c r="R17" s="72">
        <f t="shared" si="18"/>
        <v>2.0112173913043478</v>
      </c>
      <c r="S17" s="72">
        <f t="shared" si="18"/>
        <v>0.22220921739130434</v>
      </c>
      <c r="T17" s="72"/>
      <c r="U17" s="67">
        <f t="shared" si="0"/>
        <v>1.3485208931677017</v>
      </c>
      <c r="V17" s="72">
        <f t="shared" si="18"/>
        <v>5.1219230769230775</v>
      </c>
      <c r="W17" s="72">
        <f t="shared" si="18"/>
        <v>5.0625</v>
      </c>
      <c r="X17" s="72">
        <f t="shared" si="18"/>
        <v>5.723684210526315</v>
      </c>
      <c r="Y17" s="72">
        <f t="shared" si="18"/>
        <v>5.6741066520065973</v>
      </c>
      <c r="Z17" s="72">
        <f t="shared" si="18"/>
        <v>3.4509331077383498</v>
      </c>
      <c r="AA17" s="72"/>
      <c r="AB17" s="67">
        <f t="shared" si="1"/>
        <v>5.0066294094388679</v>
      </c>
      <c r="AC17" s="72">
        <f t="shared" si="18"/>
        <v>1.8432000000000002</v>
      </c>
      <c r="AD17" s="72">
        <f t="shared" si="18"/>
        <v>1.452</v>
      </c>
      <c r="AE17" s="72">
        <f t="shared" si="18"/>
        <v>1.1842222222222221</v>
      </c>
      <c r="AF17" s="72">
        <f t="shared" si="18"/>
        <v>0.81618181818181823</v>
      </c>
      <c r="AG17" s="72">
        <f t="shared" si="18"/>
        <v>0.88543078448275858</v>
      </c>
      <c r="AH17" s="72"/>
      <c r="AI17" s="67">
        <f t="shared" si="2"/>
        <v>1.2362069649773599</v>
      </c>
    </row>
    <row r="18" spans="5:35">
      <c r="E18" s="105"/>
      <c r="F18">
        <v>2018</v>
      </c>
      <c r="G18" s="45">
        <v>0.24809999999999999</v>
      </c>
      <c r="H18" s="45">
        <v>0.2329</v>
      </c>
      <c r="I18" s="39"/>
      <c r="J18" s="109"/>
      <c r="K18" s="109"/>
      <c r="L18" s="109"/>
      <c r="M18" s="109"/>
      <c r="N18" s="85" t="s">
        <v>15</v>
      </c>
      <c r="O18" s="71">
        <f>O15-O17</f>
        <v>0</v>
      </c>
      <c r="P18" s="71">
        <f t="shared" ref="P18:S18" si="19">P15-P17</f>
        <v>0</v>
      </c>
      <c r="Q18" s="71">
        <f t="shared" si="19"/>
        <v>0.47285714285714286</v>
      </c>
      <c r="R18" s="71">
        <f t="shared" si="19"/>
        <v>8.7826086956521721E-3</v>
      </c>
      <c r="S18" s="71">
        <f t="shared" si="19"/>
        <v>-7.189121739130433E-2</v>
      </c>
      <c r="T18" s="71"/>
      <c r="U18" s="67">
        <f t="shared" si="0"/>
        <v>8.1949706832298144E-2</v>
      </c>
      <c r="V18" s="71">
        <f t="shared" ref="V18" si="20">V15-V17</f>
        <v>0.66807692307692257</v>
      </c>
      <c r="W18" s="71">
        <f t="shared" ref="W18" si="21">W15-W17</f>
        <v>1.6875</v>
      </c>
      <c r="X18" s="71">
        <f t="shared" ref="X18" si="22">X15-X17</f>
        <v>-1.3736842105263154</v>
      </c>
      <c r="Y18" s="71">
        <f t="shared" ref="Y18:Z18" si="23">Y15-Y17</f>
        <v>-1.4441066520065968</v>
      </c>
      <c r="Z18" s="71">
        <f t="shared" si="23"/>
        <v>-0.19751410773834976</v>
      </c>
      <c r="AA18" s="71"/>
      <c r="AB18" s="67">
        <f t="shared" si="1"/>
        <v>-0.13194560943886788</v>
      </c>
      <c r="AC18" s="71">
        <f t="shared" ref="AC18" si="24">AC15-AC17</f>
        <v>-0.40320000000000022</v>
      </c>
      <c r="AD18" s="71">
        <f t="shared" ref="AD18" si="25">AD15-AD17</f>
        <v>-0.24199999999999999</v>
      </c>
      <c r="AE18" s="71">
        <f t="shared" ref="AE18:AF18" si="26">AE15-AE17</f>
        <v>0.2757777777777779</v>
      </c>
      <c r="AF18" s="71">
        <f t="shared" si="26"/>
        <v>0.52381818181818185</v>
      </c>
      <c r="AG18" s="71">
        <f t="shared" ref="AG18" si="27">AG15-AG17</f>
        <v>1.1284902155172412</v>
      </c>
      <c r="AH18" s="71"/>
      <c r="AI18" s="67">
        <f t="shared" si="2"/>
        <v>0.25657723502264018</v>
      </c>
    </row>
    <row r="19" spans="5:35">
      <c r="E19" s="105"/>
      <c r="F19" t="s">
        <v>9</v>
      </c>
      <c r="G19" s="47">
        <f>AVERAGE(G14:G18)</f>
        <v>0.24242</v>
      </c>
      <c r="H19" s="47">
        <f>AVERAGE(H14:H18)</f>
        <v>0.23696</v>
      </c>
      <c r="I19" s="39"/>
      <c r="J19" s="39"/>
      <c r="K19" s="39"/>
      <c r="L19" s="39"/>
      <c r="M19" s="39"/>
      <c r="N19" s="85" t="s">
        <v>16</v>
      </c>
      <c r="O19" s="72">
        <f>MAX(O15-O17,0)</f>
        <v>0</v>
      </c>
      <c r="P19" s="72">
        <f t="shared" ref="P19:AF19" si="28">MAX(P15-P17,0)</f>
        <v>0</v>
      </c>
      <c r="Q19" s="72">
        <f t="shared" si="28"/>
        <v>0.47285714285714286</v>
      </c>
      <c r="R19" s="72">
        <f t="shared" si="28"/>
        <v>8.7826086956521721E-3</v>
      </c>
      <c r="S19" s="72">
        <f t="shared" si="28"/>
        <v>0</v>
      </c>
      <c r="T19" s="72"/>
      <c r="U19" s="67">
        <f>MAX(U15-U17,0)</f>
        <v>8.1949706832298297E-2</v>
      </c>
      <c r="V19" s="72">
        <f t="shared" si="28"/>
        <v>0.66807692307692257</v>
      </c>
      <c r="W19" s="72">
        <f t="shared" si="28"/>
        <v>1.6875</v>
      </c>
      <c r="X19" s="72">
        <f t="shared" si="28"/>
        <v>0</v>
      </c>
      <c r="Y19" s="72">
        <f t="shared" si="28"/>
        <v>0</v>
      </c>
      <c r="Z19" s="72">
        <f t="shared" si="28"/>
        <v>0</v>
      </c>
      <c r="AA19" s="72"/>
      <c r="AB19" s="67">
        <f>MAX(AB15-AB17,0)</f>
        <v>0</v>
      </c>
      <c r="AC19" s="72">
        <f t="shared" si="28"/>
        <v>0</v>
      </c>
      <c r="AD19" s="72">
        <f t="shared" si="28"/>
        <v>0</v>
      </c>
      <c r="AE19" s="72">
        <f t="shared" si="28"/>
        <v>0.2757777777777779</v>
      </c>
      <c r="AF19" s="72">
        <f t="shared" si="28"/>
        <v>0.52381818181818185</v>
      </c>
      <c r="AG19" s="83">
        <f>MAX(AG15-AG17,0)</f>
        <v>1.1284902155172412</v>
      </c>
      <c r="AH19" s="83"/>
      <c r="AI19" s="67">
        <f>MAX(AI15-AI17,0)</f>
        <v>0.25657723502263985</v>
      </c>
    </row>
    <row r="20" spans="5:35">
      <c r="E20" s="105" t="s">
        <v>4</v>
      </c>
      <c r="F20">
        <v>2014</v>
      </c>
      <c r="G20" s="26">
        <v>5.1200000000000002E-2</v>
      </c>
      <c r="H20" s="48">
        <v>0.04</v>
      </c>
      <c r="I20" s="39"/>
      <c r="J20" s="50"/>
      <c r="K20" s="51"/>
      <c r="L20" s="50"/>
      <c r="M20" s="51"/>
      <c r="N20" s="95" t="s">
        <v>17</v>
      </c>
      <c r="O20" s="73">
        <f>MAX(O17-O15,0)</f>
        <v>0</v>
      </c>
      <c r="P20" s="73">
        <f t="shared" ref="P20:AF20" si="29">MAX(P17-P15,0)</f>
        <v>0</v>
      </c>
      <c r="Q20" s="73">
        <f t="shared" si="29"/>
        <v>0</v>
      </c>
      <c r="R20" s="73">
        <f t="shared" si="29"/>
        <v>0</v>
      </c>
      <c r="S20" s="73">
        <f t="shared" si="29"/>
        <v>7.189121739130433E-2</v>
      </c>
      <c r="T20" s="73"/>
      <c r="U20" s="74">
        <f>MAX(U17-U15,0)</f>
        <v>0</v>
      </c>
      <c r="V20" s="73">
        <f t="shared" si="29"/>
        <v>0</v>
      </c>
      <c r="W20" s="73">
        <f t="shared" si="29"/>
        <v>0</v>
      </c>
      <c r="X20" s="73">
        <f t="shared" si="29"/>
        <v>1.3736842105263154</v>
      </c>
      <c r="Y20" s="73">
        <f t="shared" si="29"/>
        <v>1.4441066520065968</v>
      </c>
      <c r="Z20" s="73">
        <f t="shared" si="29"/>
        <v>0.19751410773834976</v>
      </c>
      <c r="AA20" s="73"/>
      <c r="AB20" s="74">
        <f>MAX(AB17-AB15,0)</f>
        <v>0.13194560943886735</v>
      </c>
      <c r="AC20" s="73">
        <f t="shared" si="29"/>
        <v>0.40320000000000022</v>
      </c>
      <c r="AD20" s="73">
        <f t="shared" si="29"/>
        <v>0.24199999999999999</v>
      </c>
      <c r="AE20" s="73">
        <f t="shared" si="29"/>
        <v>0</v>
      </c>
      <c r="AF20" s="73">
        <f t="shared" si="29"/>
        <v>0</v>
      </c>
      <c r="AG20" s="73">
        <f>MAX(AG17-AG15,0)</f>
        <v>0</v>
      </c>
      <c r="AH20" s="73"/>
      <c r="AI20" s="74">
        <f>MAX(AI17-AI15,0)</f>
        <v>0</v>
      </c>
    </row>
    <row r="21" spans="5:35">
      <c r="E21" s="105"/>
      <c r="F21">
        <v>2015</v>
      </c>
      <c r="G21" s="28">
        <v>0.06</v>
      </c>
      <c r="H21" s="49">
        <v>0.05</v>
      </c>
      <c r="I21" s="39"/>
      <c r="J21" s="50"/>
      <c r="K21" s="51"/>
      <c r="L21" s="50"/>
      <c r="M21" s="51"/>
      <c r="N21" s="97" t="s">
        <v>18</v>
      </c>
      <c r="O21" s="98"/>
      <c r="P21" s="96"/>
      <c r="Q21" s="98"/>
      <c r="R21" s="98"/>
      <c r="S21" s="99"/>
      <c r="T21" s="99"/>
      <c r="U21" s="98">
        <f>STDEV(O18:T18)</f>
        <v>0.22094150054654008</v>
      </c>
      <c r="V21" s="100"/>
      <c r="W21" s="52"/>
      <c r="X21" s="52"/>
      <c r="Y21" s="52"/>
      <c r="Z21" s="52"/>
      <c r="AA21" s="52"/>
      <c r="AB21" s="52">
        <f>STDEV(V18:AA18)</f>
        <v>1.3433539147662876</v>
      </c>
      <c r="AC21" s="52"/>
      <c r="AD21" s="52"/>
      <c r="AE21" s="52"/>
      <c r="AF21" s="52"/>
      <c r="AG21" s="52"/>
      <c r="AH21" s="52"/>
      <c r="AI21" s="52">
        <f>STDEV(AC18:AH18)</f>
        <v>0.61561024381872287</v>
      </c>
    </row>
    <row r="22" spans="5:35">
      <c r="E22" s="105"/>
      <c r="F22">
        <v>2016</v>
      </c>
      <c r="G22" s="26">
        <v>7.2999999999999995E-2</v>
      </c>
      <c r="H22" s="31">
        <v>0.09</v>
      </c>
    </row>
    <row r="23" spans="5:35">
      <c r="E23" s="105"/>
      <c r="F23">
        <v>2017</v>
      </c>
      <c r="G23" s="29">
        <v>6.7000000000000004E-2</v>
      </c>
      <c r="H23" s="27">
        <v>0.11</v>
      </c>
    </row>
    <row r="24" spans="5:35">
      <c r="E24" s="105"/>
      <c r="F24">
        <v>2018</v>
      </c>
      <c r="G24">
        <v>5.0999999999999997E-2</v>
      </c>
      <c r="H24">
        <v>0.11600000000000001</v>
      </c>
    </row>
    <row r="25" spans="5:35">
      <c r="E25" s="105"/>
      <c r="F25" t="s">
        <v>9</v>
      </c>
      <c r="G25" s="47">
        <f>AVERAGE(G20:G24)</f>
        <v>6.0439999999999994E-2</v>
      </c>
      <c r="H25" s="47">
        <f>AVERAGE(H20:H24)</f>
        <v>8.1199999999999994E-2</v>
      </c>
    </row>
    <row r="47" spans="23:30">
      <c r="X47" s="52"/>
      <c r="Y47" s="52"/>
      <c r="Z47" s="52"/>
      <c r="AA47" s="52"/>
      <c r="AB47" s="52"/>
      <c r="AC47" s="52"/>
      <c r="AD47" s="58"/>
    </row>
    <row r="48" spans="23:30">
      <c r="W48" s="54"/>
      <c r="X48" s="59"/>
      <c r="Y48" s="60"/>
      <c r="Z48" s="59"/>
      <c r="AA48" s="59"/>
      <c r="AB48" s="61"/>
      <c r="AC48" s="62"/>
      <c r="AD48" s="63"/>
    </row>
    <row r="49" spans="23:30">
      <c r="W49" s="54"/>
      <c r="X49" s="59"/>
      <c r="Y49" s="61"/>
      <c r="Z49" s="59"/>
      <c r="AA49" s="59"/>
      <c r="AB49" s="61"/>
      <c r="AC49" s="62"/>
      <c r="AD49" s="63"/>
    </row>
    <row r="50" spans="23:30">
      <c r="W50" s="54"/>
      <c r="X50" s="64"/>
      <c r="Y50" s="64"/>
      <c r="Z50" s="64"/>
      <c r="AA50" s="64"/>
      <c r="AB50" s="64"/>
      <c r="AC50" s="64"/>
      <c r="AD50" s="63"/>
    </row>
    <row r="51" spans="23:30">
      <c r="W51" s="54"/>
      <c r="X51" s="64"/>
      <c r="Y51" s="64"/>
      <c r="Z51" s="64"/>
      <c r="AA51" s="64"/>
      <c r="AB51" s="64"/>
      <c r="AC51" s="64"/>
      <c r="AD51" s="63"/>
    </row>
    <row r="52" spans="23:30">
      <c r="W52" s="54"/>
      <c r="X52" s="65"/>
      <c r="Y52" s="66"/>
      <c r="Z52" s="65"/>
      <c r="AA52" s="65"/>
      <c r="AB52" s="66"/>
      <c r="AC52" s="53"/>
      <c r="AD52" s="67"/>
    </row>
    <row r="53" spans="23:30">
      <c r="W53" s="54"/>
      <c r="X53" s="65"/>
      <c r="Y53" s="66"/>
      <c r="Z53" s="65"/>
      <c r="AA53" s="65"/>
      <c r="AB53" s="66"/>
      <c r="AC53" s="53"/>
      <c r="AD53" s="67"/>
    </row>
    <row r="54" spans="23:30">
      <c r="W54" s="54"/>
      <c r="X54" s="68"/>
      <c r="Y54" s="68"/>
      <c r="Z54" s="68"/>
      <c r="AA54" s="68"/>
      <c r="AB54" s="68"/>
      <c r="AC54" s="68"/>
      <c r="AD54" s="69"/>
    </row>
    <row r="55" spans="23:30">
      <c r="W55" s="54"/>
      <c r="X55" s="55"/>
      <c r="Y55" s="55"/>
      <c r="Z55" s="55"/>
      <c r="AA55" s="55"/>
      <c r="AB55" s="55"/>
      <c r="AC55" s="55"/>
      <c r="AD55" s="69"/>
    </row>
    <row r="56" spans="23:30">
      <c r="W56" s="56"/>
      <c r="X56" s="57"/>
      <c r="Y56" s="57"/>
      <c r="Z56" s="57"/>
      <c r="AA56" s="57"/>
      <c r="AB56" s="57"/>
      <c r="AC56" s="57"/>
      <c r="AD56" s="69"/>
    </row>
    <row r="57" spans="23:30">
      <c r="W57" s="56"/>
      <c r="X57" s="70"/>
      <c r="Y57" s="70"/>
      <c r="Z57" s="70"/>
      <c r="AA57" s="70"/>
      <c r="AB57" s="70"/>
      <c r="AC57" s="70"/>
    </row>
  </sheetData>
  <mergeCells count="7">
    <mergeCell ref="AC8:AI8"/>
    <mergeCell ref="E8:E13"/>
    <mergeCell ref="E14:E19"/>
    <mergeCell ref="E20:E25"/>
    <mergeCell ref="O8:U8"/>
    <mergeCell ref="V8:AB8"/>
    <mergeCell ref="J18:M1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TaxCatchAll xmlns="92309ddc-3b1e-489e-97ba-af20c2443f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11C4B9-53EB-471D-A7A4-AF4DA3B753D4}"/>
</file>

<file path=customXml/itemProps2.xml><?xml version="1.0" encoding="utf-8"?>
<ds:datastoreItem xmlns:ds="http://schemas.openxmlformats.org/officeDocument/2006/customXml" ds:itemID="{FFAFA924-9D1F-4C97-826B-9739DAAF9A47}"/>
</file>

<file path=customXml/itemProps3.xml><?xml version="1.0" encoding="utf-8"?>
<ds:datastoreItem xmlns:ds="http://schemas.openxmlformats.org/officeDocument/2006/customXml" ds:itemID="{30A1BF62-CB36-4DCB-9558-3E696AC7F0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CTDEEP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Donatelli, Kate</cp:lastModifiedBy>
  <cp:revision/>
  <dcterms:created xsi:type="dcterms:W3CDTF">2019-03-05T21:10:39Z</dcterms:created>
  <dcterms:modified xsi:type="dcterms:W3CDTF">2021-12-20T17:29:31Z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</Properties>
</file>