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episilon\horizon\redirectedfolders\Dubere\My Documents\Projects\E3\"/>
    </mc:Choice>
  </mc:AlternateContent>
  <xr:revisionPtr revIDLastSave="0" documentId="8_{6C2AED20-A3D6-42C1-8F8D-BC79B221CEF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332" i="9"/>
  <c r="K332" i="9"/>
  <c r="F333" i="9"/>
  <c r="K333" i="9"/>
  <c r="F334" i="9"/>
  <c r="K334" i="9"/>
  <c r="F335" i="9"/>
  <c r="K335" i="9"/>
  <c r="F336" i="9"/>
  <c r="K336" i="9"/>
  <c r="F337" i="9"/>
  <c r="K337" i="9"/>
  <c r="F338" i="9"/>
  <c r="K338" i="9"/>
  <c r="F339" i="9"/>
  <c r="K339" i="9"/>
  <c r="F340" i="9"/>
  <c r="K340" i="9"/>
  <c r="F341" i="9"/>
  <c r="K341" i="9"/>
  <c r="F342" i="9"/>
  <c r="K342" i="9"/>
  <c r="F343" i="9"/>
  <c r="K343" i="9"/>
  <c r="F344" i="9"/>
  <c r="K344" i="9"/>
  <c r="F345" i="9"/>
  <c r="K345" i="9"/>
  <c r="F346" i="9"/>
  <c r="K346" i="9"/>
  <c r="F347" i="9"/>
  <c r="K347" i="9"/>
  <c r="F348" i="9"/>
  <c r="K348" i="9"/>
  <c r="F349" i="9"/>
  <c r="K349" i="9"/>
  <c r="F350" i="9"/>
  <c r="K350" i="9"/>
  <c r="F351" i="9"/>
  <c r="K351" i="9"/>
  <c r="F352" i="9"/>
  <c r="K352" i="9"/>
  <c r="F353" i="9"/>
  <c r="K353" i="9"/>
  <c r="F354" i="9"/>
  <c r="K354" i="9"/>
  <c r="F355" i="9"/>
  <c r="K355" i="9"/>
  <c r="F356" i="9"/>
  <c r="K356" i="9"/>
  <c r="F357" i="9"/>
  <c r="K357" i="9"/>
  <c r="F358" i="9"/>
  <c r="K358" i="9"/>
  <c r="F359" i="9"/>
  <c r="K359" i="9"/>
  <c r="F360" i="9"/>
  <c r="K360" i="9"/>
  <c r="F361" i="9"/>
  <c r="K361" i="9"/>
  <c r="F362" i="9"/>
  <c r="K362" i="9"/>
  <c r="F363" i="9"/>
  <c r="K363" i="9"/>
  <c r="F364" i="9"/>
  <c r="K364" i="9"/>
  <c r="F365" i="9"/>
  <c r="K365" i="9"/>
  <c r="F366" i="9"/>
  <c r="K366" i="9"/>
  <c r="F367" i="9"/>
  <c r="K367" i="9"/>
  <c r="F368" i="9"/>
  <c r="K368" i="9"/>
  <c r="F369" i="9"/>
  <c r="K369" i="9"/>
  <c r="F370" i="9"/>
  <c r="K370" i="9"/>
  <c r="F371" i="9"/>
  <c r="K371" i="9"/>
  <c r="F372" i="9"/>
  <c r="K372" i="9"/>
  <c r="F373" i="9"/>
  <c r="K373" i="9"/>
  <c r="F374" i="9"/>
  <c r="K374" i="9"/>
  <c r="F375" i="9"/>
  <c r="K375" i="9"/>
  <c r="F376" i="9"/>
  <c r="K376" i="9"/>
  <c r="F377" i="9"/>
  <c r="K377" i="9"/>
  <c r="F378" i="9"/>
  <c r="K378" i="9"/>
  <c r="F379" i="9"/>
  <c r="K379" i="9"/>
  <c r="F380" i="9"/>
  <c r="K380" i="9"/>
  <c r="F381" i="9"/>
  <c r="K381" i="9"/>
  <c r="F382" i="9"/>
  <c r="K382" i="9"/>
  <c r="F383" i="9"/>
  <c r="K383" i="9"/>
  <c r="F384" i="9"/>
  <c r="K384" i="9"/>
  <c r="F385" i="9"/>
  <c r="K385" i="9"/>
  <c r="F386" i="9"/>
  <c r="K386" i="9"/>
  <c r="F387" i="9"/>
  <c r="K387" i="9"/>
  <c r="F388" i="9"/>
  <c r="K388" i="9"/>
  <c r="F389" i="9"/>
  <c r="K389" i="9"/>
  <c r="F390" i="9"/>
  <c r="K390" i="9"/>
  <c r="F391" i="9"/>
  <c r="K391" i="9"/>
  <c r="F392" i="9"/>
  <c r="K392" i="9"/>
  <c r="F393" i="9"/>
  <c r="K393" i="9"/>
  <c r="F394" i="9"/>
  <c r="K394" i="9"/>
  <c r="F395" i="9"/>
  <c r="K395" i="9"/>
  <c r="F396" i="9"/>
  <c r="K396" i="9"/>
  <c r="F397" i="9"/>
  <c r="K397" i="9"/>
  <c r="F310" i="9"/>
  <c r="K310" i="9"/>
  <c r="F311" i="9"/>
  <c r="K311" i="9"/>
  <c r="F312" i="9"/>
  <c r="K312" i="9"/>
  <c r="F313" i="9"/>
  <c r="K313" i="9"/>
  <c r="F314" i="9"/>
  <c r="K314" i="9"/>
  <c r="F315" i="9"/>
  <c r="K315" i="9"/>
  <c r="F316" i="9"/>
  <c r="K316" i="9"/>
  <c r="F317" i="9"/>
  <c r="K317" i="9"/>
  <c r="F318" i="9"/>
  <c r="K318" i="9"/>
  <c r="F319" i="9"/>
  <c r="K319" i="9"/>
  <c r="F320" i="9"/>
  <c r="K320" i="9"/>
  <c r="F321" i="9"/>
  <c r="K321" i="9"/>
  <c r="F322" i="9"/>
  <c r="K322" i="9"/>
  <c r="F323" i="9"/>
  <c r="K323" i="9"/>
  <c r="F324" i="9"/>
  <c r="K324" i="9"/>
  <c r="F325" i="9"/>
  <c r="K325" i="9"/>
  <c r="F326" i="9"/>
  <c r="K326" i="9"/>
  <c r="F327" i="9"/>
  <c r="K327" i="9"/>
  <c r="F328" i="9"/>
  <c r="K328" i="9"/>
  <c r="F329" i="9"/>
  <c r="K329" i="9"/>
  <c r="F330" i="9"/>
  <c r="K330" i="9"/>
  <c r="F331" i="9"/>
  <c r="K331" i="9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H423" i="1"/>
  <c r="F4" i="3" s="1"/>
  <c r="J423" i="1"/>
  <c r="F5" i="3" s="1"/>
  <c r="L423" i="1"/>
  <c r="N423" i="1"/>
  <c r="G5" i="3" s="1"/>
  <c r="E5" i="3" l="1"/>
  <c r="E4" i="3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7" i="5"/>
  <c r="D8" i="5"/>
  <c r="D9" i="5"/>
  <c r="D6" i="5"/>
  <c r="D415" i="1"/>
  <c r="D416" i="1"/>
  <c r="D417" i="1"/>
  <c r="D418" i="1"/>
  <c r="D419" i="1"/>
  <c r="D420" i="1"/>
  <c r="D421" i="1"/>
  <c r="D422" i="1"/>
  <c r="F415" i="1"/>
  <c r="F416" i="1"/>
  <c r="F417" i="1"/>
  <c r="F418" i="1"/>
  <c r="F419" i="1"/>
  <c r="F420" i="1"/>
  <c r="F421" i="1"/>
  <c r="F422" i="1"/>
  <c r="O418" i="9" l="1"/>
  <c r="N418" i="9"/>
  <c r="M418" i="9"/>
  <c r="L418" i="9"/>
  <c r="J418" i="9"/>
  <c r="G418" i="9"/>
  <c r="H418" i="9"/>
  <c r="I418" i="9"/>
  <c r="D418" i="9"/>
  <c r="E418" i="9"/>
  <c r="J346" i="5"/>
  <c r="I5" i="3" s="1"/>
  <c r="N346" i="5"/>
  <c r="J5" i="3" s="1"/>
  <c r="D5" i="3" s="1"/>
  <c r="L346" i="5"/>
  <c r="J4" i="3" s="1"/>
  <c r="D4" i="3" s="1"/>
  <c r="H346" i="5"/>
  <c r="I4" i="3" s="1"/>
  <c r="D423" i="1"/>
  <c r="F423" i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6" i="9"/>
  <c r="F407" i="9"/>
  <c r="F408" i="9"/>
  <c r="F409" i="9"/>
  <c r="F410" i="9"/>
  <c r="F411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398" i="9"/>
  <c r="F399" i="9"/>
  <c r="F400" i="9"/>
  <c r="F401" i="9"/>
  <c r="F402" i="9"/>
  <c r="F403" i="9"/>
  <c r="F404" i="9"/>
  <c r="F405" i="9"/>
  <c r="F406" i="9"/>
  <c r="F412" i="9"/>
  <c r="F413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6" i="9"/>
  <c r="F199" i="9"/>
  <c r="F200" i="9"/>
  <c r="F201" i="9"/>
  <c r="F202" i="9"/>
  <c r="F203" i="9"/>
  <c r="F204" i="9"/>
  <c r="F205" i="9"/>
  <c r="F206" i="9"/>
  <c r="F207" i="9"/>
  <c r="F247" i="9"/>
  <c r="F248" i="9"/>
  <c r="F249" i="9"/>
  <c r="F250" i="9"/>
  <c r="F251" i="9"/>
  <c r="F252" i="9"/>
  <c r="F253" i="9"/>
  <c r="F254" i="9"/>
  <c r="F255" i="9"/>
  <c r="H4" i="3" l="1"/>
  <c r="C4" i="3"/>
  <c r="B4" i="3" s="1"/>
  <c r="C5" i="3"/>
  <c r="B5" i="3" s="1"/>
  <c r="H5" i="3"/>
  <c r="E340" i="5"/>
  <c r="E342" i="5"/>
  <c r="E416" i="1"/>
  <c r="I417" i="1"/>
  <c r="M417" i="1"/>
  <c r="M421" i="1"/>
  <c r="I340" i="5"/>
  <c r="M346" i="5"/>
  <c r="M338" i="5"/>
  <c r="E7" i="5"/>
  <c r="M17" i="5"/>
  <c r="E23" i="5"/>
  <c r="M33" i="5"/>
  <c r="E39" i="5"/>
  <c r="E50" i="5"/>
  <c r="I55" i="5"/>
  <c r="M70" i="5"/>
  <c r="E6" i="5"/>
  <c r="M8" i="5"/>
  <c r="E10" i="5"/>
  <c r="M12" i="5"/>
  <c r="E14" i="5"/>
  <c r="I15" i="5"/>
  <c r="M16" i="5"/>
  <c r="E18" i="5"/>
  <c r="I19" i="5"/>
  <c r="M20" i="5"/>
  <c r="E22" i="5"/>
  <c r="I23" i="5"/>
  <c r="M24" i="5"/>
  <c r="E26" i="5"/>
  <c r="I27" i="5"/>
  <c r="M28" i="5"/>
  <c r="E30" i="5"/>
  <c r="I31" i="5"/>
  <c r="M32" i="5"/>
  <c r="E34" i="5"/>
  <c r="I35" i="5"/>
  <c r="M36" i="5"/>
  <c r="E38" i="5"/>
  <c r="I39" i="5"/>
  <c r="M40" i="5"/>
  <c r="E42" i="5"/>
  <c r="I43" i="5"/>
  <c r="M44" i="5"/>
  <c r="I46" i="5"/>
  <c r="M47" i="5"/>
  <c r="E49" i="5"/>
  <c r="I50" i="5"/>
  <c r="M51" i="5"/>
  <c r="E53" i="5"/>
  <c r="I54" i="5"/>
  <c r="M55" i="5"/>
  <c r="E57" i="5"/>
  <c r="I58" i="5"/>
  <c r="M59" i="5"/>
  <c r="E61" i="5"/>
  <c r="I62" i="5"/>
  <c r="M63" i="5"/>
  <c r="E65" i="5"/>
  <c r="I74" i="5"/>
  <c r="I6" i="5"/>
  <c r="M7" i="5"/>
  <c r="E9" i="5"/>
  <c r="I10" i="5"/>
  <c r="M11" i="5"/>
  <c r="E13" i="5"/>
  <c r="I14" i="5"/>
  <c r="M15" i="5"/>
  <c r="E17" i="5"/>
  <c r="I18" i="5"/>
  <c r="M19" i="5"/>
  <c r="E21" i="5"/>
  <c r="I22" i="5"/>
  <c r="M23" i="5"/>
  <c r="E25" i="5"/>
  <c r="I26" i="5"/>
  <c r="M27" i="5"/>
  <c r="E29" i="5"/>
  <c r="I30" i="5"/>
  <c r="M31" i="5"/>
  <c r="E33" i="5"/>
  <c r="I34" i="5"/>
  <c r="M35" i="5"/>
  <c r="E37" i="5"/>
  <c r="I38" i="5"/>
  <c r="M39" i="5"/>
  <c r="E41" i="5"/>
  <c r="I42" i="5"/>
  <c r="M43" i="5"/>
  <c r="I45" i="5"/>
  <c r="M46" i="5"/>
  <c r="E48" i="5"/>
  <c r="I49" i="5"/>
  <c r="M50" i="5"/>
  <c r="E52" i="5"/>
  <c r="I53" i="5"/>
  <c r="M54" i="5"/>
  <c r="E56" i="5"/>
  <c r="I57" i="5"/>
  <c r="M58" i="5"/>
  <c r="E60" i="5"/>
  <c r="I61" i="5"/>
  <c r="M62" i="5"/>
  <c r="E64" i="5"/>
  <c r="E66" i="5"/>
  <c r="M6" i="5"/>
  <c r="E8" i="5"/>
  <c r="I9" i="5"/>
  <c r="M10" i="5"/>
  <c r="E12" i="5"/>
  <c r="I13" i="5"/>
  <c r="M14" i="5"/>
  <c r="E16" i="5"/>
  <c r="I17" i="5"/>
  <c r="M18" i="5"/>
  <c r="E20" i="5"/>
  <c r="I21" i="5"/>
  <c r="M22" i="5"/>
  <c r="E24" i="5"/>
  <c r="I25" i="5"/>
  <c r="M26" i="5"/>
  <c r="E28" i="5"/>
  <c r="I29" i="5"/>
  <c r="M30" i="5"/>
  <c r="E32" i="5"/>
  <c r="I33" i="5"/>
  <c r="M34" i="5"/>
  <c r="E36" i="5"/>
  <c r="I37" i="5"/>
  <c r="M38" i="5"/>
  <c r="E40" i="5"/>
  <c r="I41" i="5"/>
  <c r="M42" i="5"/>
  <c r="E44" i="5"/>
  <c r="M45" i="5"/>
  <c r="E47" i="5"/>
  <c r="I48" i="5"/>
  <c r="M49" i="5"/>
  <c r="E51" i="5"/>
  <c r="I52" i="5"/>
  <c r="M53" i="5"/>
  <c r="E55" i="5"/>
  <c r="I56" i="5"/>
  <c r="M57" i="5"/>
  <c r="E59" i="5"/>
  <c r="I60" i="5"/>
  <c r="M61" i="5"/>
  <c r="E63" i="5"/>
  <c r="I64" i="5"/>
  <c r="I317" i="5"/>
  <c r="M298" i="5"/>
  <c r="E284" i="5"/>
  <c r="I269" i="5"/>
  <c r="M258" i="5"/>
  <c r="M246" i="5"/>
  <c r="E232" i="5"/>
  <c r="E220" i="5"/>
  <c r="M214" i="5"/>
  <c r="E211" i="5"/>
  <c r="E208" i="5"/>
  <c r="E205" i="5"/>
  <c r="I202" i="5"/>
  <c r="M199" i="5"/>
  <c r="I197" i="5"/>
  <c r="E195" i="5"/>
  <c r="I192" i="5"/>
  <c r="I190" i="5"/>
  <c r="E188" i="5"/>
  <c r="I185" i="5"/>
  <c r="E183" i="5"/>
  <c r="E181" i="5"/>
  <c r="I178" i="5"/>
  <c r="E176" i="5"/>
  <c r="M173" i="5"/>
  <c r="E171" i="5"/>
  <c r="E169" i="5"/>
  <c r="M166" i="5"/>
  <c r="I162" i="5"/>
  <c r="M159" i="5"/>
  <c r="E157" i="5"/>
  <c r="M154" i="5"/>
  <c r="I152" i="5"/>
  <c r="M149" i="5"/>
  <c r="M147" i="5"/>
  <c r="I145" i="5"/>
  <c r="M142" i="5"/>
  <c r="I140" i="5"/>
  <c r="I138" i="5"/>
  <c r="M135" i="5"/>
  <c r="I133" i="5"/>
  <c r="I131" i="5"/>
  <c r="I129" i="5"/>
  <c r="M127" i="5"/>
  <c r="E126" i="5"/>
  <c r="E124" i="5"/>
  <c r="I122" i="5"/>
  <c r="M120" i="5"/>
  <c r="M118" i="5"/>
  <c r="E117" i="5"/>
  <c r="I115" i="5"/>
  <c r="I113" i="5"/>
  <c r="M111" i="5"/>
  <c r="E110" i="5"/>
  <c r="E108" i="5"/>
  <c r="I106" i="5"/>
  <c r="M104" i="5"/>
  <c r="M102" i="5"/>
  <c r="I101" i="5"/>
  <c r="E100" i="5"/>
  <c r="M98" i="5"/>
  <c r="I97" i="5"/>
  <c r="E96" i="5"/>
  <c r="M94" i="5"/>
  <c r="I93" i="5"/>
  <c r="E92" i="5"/>
  <c r="M90" i="5"/>
  <c r="I89" i="5"/>
  <c r="E88" i="5"/>
  <c r="M86" i="5"/>
  <c r="I85" i="5"/>
  <c r="E84" i="5"/>
  <c r="M82" i="5"/>
  <c r="I81" i="5"/>
  <c r="E80" i="5"/>
  <c r="M78" i="5"/>
  <c r="I77" i="5"/>
  <c r="E76" i="5"/>
  <c r="M74" i="5"/>
  <c r="I73" i="5"/>
  <c r="E312" i="5"/>
  <c r="M294" i="5"/>
  <c r="E280" i="5"/>
  <c r="E268" i="5"/>
  <c r="E256" i="5"/>
  <c r="I241" i="5"/>
  <c r="M230" i="5"/>
  <c r="M218" i="5"/>
  <c r="I213" i="5"/>
  <c r="I210" i="5"/>
  <c r="M207" i="5"/>
  <c r="E204" i="5"/>
  <c r="I201" i="5"/>
  <c r="E199" i="5"/>
  <c r="E197" i="5"/>
  <c r="I194" i="5"/>
  <c r="E192" i="5"/>
  <c r="M189" i="5"/>
  <c r="E187" i="5"/>
  <c r="E185" i="5"/>
  <c r="M182" i="5"/>
  <c r="E180" i="5"/>
  <c r="M177" i="5"/>
  <c r="M175" i="5"/>
  <c r="E173" i="5"/>
  <c r="M170" i="5"/>
  <c r="I168" i="5"/>
  <c r="M165" i="5"/>
  <c r="M161" i="5"/>
  <c r="M158" i="5"/>
  <c r="I156" i="5"/>
  <c r="I154" i="5"/>
  <c r="M151" i="5"/>
  <c r="I149" i="5"/>
  <c r="E147" i="5"/>
  <c r="I144" i="5"/>
  <c r="I142" i="5"/>
  <c r="E140" i="5"/>
  <c r="I137" i="5"/>
  <c r="E135" i="5"/>
  <c r="E133" i="5"/>
  <c r="M130" i="5"/>
  <c r="E129" i="5"/>
  <c r="I127" i="5"/>
  <c r="I125" i="5"/>
  <c r="M123" i="5"/>
  <c r="E122" i="5"/>
  <c r="E120" i="5"/>
  <c r="I118" i="5"/>
  <c r="M116" i="5"/>
  <c r="M114" i="5"/>
  <c r="E113" i="5"/>
  <c r="I111" i="5"/>
  <c r="I109" i="5"/>
  <c r="M107" i="5"/>
  <c r="E106" i="5"/>
  <c r="E104" i="5"/>
  <c r="I102" i="5"/>
  <c r="E101" i="5"/>
  <c r="M99" i="5"/>
  <c r="I98" i="5"/>
  <c r="E97" i="5"/>
  <c r="M95" i="5"/>
  <c r="I94" i="5"/>
  <c r="E93" i="5"/>
  <c r="M91" i="5"/>
  <c r="I90" i="5"/>
  <c r="E89" i="5"/>
  <c r="M87" i="5"/>
  <c r="I86" i="5"/>
  <c r="E85" i="5"/>
  <c r="M83" i="5"/>
  <c r="I82" i="5"/>
  <c r="E81" i="5"/>
  <c r="M79" i="5"/>
  <c r="I78" i="5"/>
  <c r="E77" i="5"/>
  <c r="I309" i="5"/>
  <c r="I289" i="5"/>
  <c r="I277" i="5"/>
  <c r="M266" i="5"/>
  <c r="E252" i="5"/>
  <c r="E240" i="5"/>
  <c r="M226" i="5"/>
  <c r="E216" i="5"/>
  <c r="E213" i="5"/>
  <c r="M209" i="5"/>
  <c r="I206" i="5"/>
  <c r="E203" i="5"/>
  <c r="E201" i="5"/>
  <c r="M198" i="5"/>
  <c r="E196" i="5"/>
  <c r="M193" i="5"/>
  <c r="M191" i="5"/>
  <c r="E189" i="5"/>
  <c r="M186" i="5"/>
  <c r="I184" i="5"/>
  <c r="M181" i="5"/>
  <c r="M179" i="5"/>
  <c r="I177" i="5"/>
  <c r="M174" i="5"/>
  <c r="I172" i="5"/>
  <c r="I170" i="5"/>
  <c r="M167" i="5"/>
  <c r="I165" i="5"/>
  <c r="I161" i="5"/>
  <c r="I158" i="5"/>
  <c r="E156" i="5"/>
  <c r="I153" i="5"/>
  <c r="E151" i="5"/>
  <c r="E149" i="5"/>
  <c r="I146" i="5"/>
  <c r="E144" i="5"/>
  <c r="M141" i="5"/>
  <c r="E139" i="5"/>
  <c r="E137" i="5"/>
  <c r="M134" i="5"/>
  <c r="E132" i="5"/>
  <c r="I130" i="5"/>
  <c r="M128" i="5"/>
  <c r="M126" i="5"/>
  <c r="E125" i="5"/>
  <c r="I123" i="5"/>
  <c r="I121" i="5"/>
  <c r="M119" i="5"/>
  <c r="E118" i="5"/>
  <c r="E116" i="5"/>
  <c r="I114" i="5"/>
  <c r="M112" i="5"/>
  <c r="M110" i="5"/>
  <c r="E109" i="5"/>
  <c r="I107" i="5"/>
  <c r="I105" i="5"/>
  <c r="M103" i="5"/>
  <c r="E102" i="5"/>
  <c r="M100" i="5"/>
  <c r="I99" i="5"/>
  <c r="E98" i="5"/>
  <c r="M96" i="5"/>
  <c r="I95" i="5"/>
  <c r="E94" i="5"/>
  <c r="M92" i="5"/>
  <c r="I91" i="5"/>
  <c r="E90" i="5"/>
  <c r="M88" i="5"/>
  <c r="I87" i="5"/>
  <c r="E86" i="5"/>
  <c r="M84" i="5"/>
  <c r="I83" i="5"/>
  <c r="E82" i="5"/>
  <c r="M80" i="5"/>
  <c r="I79" i="5"/>
  <c r="E78" i="5"/>
  <c r="M76" i="5"/>
  <c r="I75" i="5"/>
  <c r="E74" i="5"/>
  <c r="M72" i="5"/>
  <c r="I71" i="5"/>
  <c r="E70" i="5"/>
  <c r="M68" i="5"/>
  <c r="I67" i="5"/>
  <c r="M322" i="5"/>
  <c r="E304" i="5"/>
  <c r="E288" i="5"/>
  <c r="M274" i="5"/>
  <c r="I261" i="5"/>
  <c r="E248" i="5"/>
  <c r="I237" i="5"/>
  <c r="E224" i="5"/>
  <c r="E215" i="5"/>
  <c r="E212" i="5"/>
  <c r="I208" i="5"/>
  <c r="M205" i="5"/>
  <c r="M202" i="5"/>
  <c r="I200" i="5"/>
  <c r="M197" i="5"/>
  <c r="M195" i="5"/>
  <c r="I193" i="5"/>
  <c r="M190" i="5"/>
  <c r="I188" i="5"/>
  <c r="I186" i="5"/>
  <c r="M183" i="5"/>
  <c r="I181" i="5"/>
  <c r="E179" i="5"/>
  <c r="I176" i="5"/>
  <c r="I174" i="5"/>
  <c r="E172" i="5"/>
  <c r="I169" i="5"/>
  <c r="E167" i="5"/>
  <c r="M163" i="5"/>
  <c r="I160" i="5"/>
  <c r="M157" i="5"/>
  <c r="E155" i="5"/>
  <c r="E153" i="5"/>
  <c r="M150" i="5"/>
  <c r="E148" i="5"/>
  <c r="M145" i="5"/>
  <c r="M143" i="5"/>
  <c r="E141" i="5"/>
  <c r="M138" i="5"/>
  <c r="I136" i="5"/>
  <c r="M133" i="5"/>
  <c r="M131" i="5"/>
  <c r="E130" i="5"/>
  <c r="E128" i="5"/>
  <c r="I126" i="5"/>
  <c r="M124" i="5"/>
  <c r="M122" i="5"/>
  <c r="E121" i="5"/>
  <c r="I119" i="5"/>
  <c r="I117" i="5"/>
  <c r="M115" i="5"/>
  <c r="E114" i="5"/>
  <c r="E112" i="5"/>
  <c r="I110" i="5"/>
  <c r="M108" i="5"/>
  <c r="M106" i="5"/>
  <c r="E105" i="5"/>
  <c r="I103" i="5"/>
  <c r="M101" i="5"/>
  <c r="I100" i="5"/>
  <c r="E99" i="5"/>
  <c r="M97" i="5"/>
  <c r="I96" i="5"/>
  <c r="E95" i="5"/>
  <c r="M93" i="5"/>
  <c r="I92" i="5"/>
  <c r="E91" i="5"/>
  <c r="M89" i="5"/>
  <c r="I88" i="5"/>
  <c r="E87" i="5"/>
  <c r="M85" i="5"/>
  <c r="I84" i="5"/>
  <c r="E83" i="5"/>
  <c r="M81" i="5"/>
  <c r="I80" i="5"/>
  <c r="E79" i="5"/>
  <c r="M77" i="5"/>
  <c r="I76" i="5"/>
  <c r="E75" i="5"/>
  <c r="M73" i="5"/>
  <c r="I72" i="5"/>
  <c r="E71" i="5"/>
  <c r="M69" i="5"/>
  <c r="I68" i="5"/>
  <c r="E67" i="5"/>
  <c r="I66" i="5"/>
  <c r="E69" i="5"/>
  <c r="M71" i="5"/>
  <c r="M75" i="5"/>
  <c r="I65" i="5"/>
  <c r="M66" i="5"/>
  <c r="I69" i="5"/>
  <c r="E72" i="5"/>
  <c r="M65" i="5"/>
  <c r="M67" i="5"/>
  <c r="I70" i="5"/>
  <c r="E73" i="5"/>
  <c r="E423" i="1"/>
  <c r="I325" i="5"/>
  <c r="E162" i="5"/>
  <c r="E45" i="5"/>
  <c r="E8" i="1"/>
  <c r="I9" i="1"/>
  <c r="I23" i="1"/>
  <c r="E28" i="1"/>
  <c r="I29" i="1"/>
  <c r="M30" i="1"/>
  <c r="I38" i="1"/>
  <c r="I46" i="1"/>
  <c r="I54" i="1"/>
  <c r="I57" i="1"/>
  <c r="E63" i="1"/>
  <c r="E64" i="1"/>
  <c r="E71" i="1"/>
  <c r="E72" i="1"/>
  <c r="I73" i="1"/>
  <c r="M74" i="1"/>
  <c r="E79" i="1"/>
  <c r="M85" i="1"/>
  <c r="I86" i="1"/>
  <c r="E90" i="1"/>
  <c r="E91" i="1"/>
  <c r="M94" i="1"/>
  <c r="I105" i="1"/>
  <c r="E107" i="1"/>
  <c r="I122" i="1"/>
  <c r="I125" i="1"/>
  <c r="I126" i="1"/>
  <c r="I127" i="1"/>
  <c r="I130" i="1"/>
  <c r="I135" i="1"/>
  <c r="M136" i="1"/>
  <c r="M154" i="1"/>
  <c r="M158" i="1"/>
  <c r="M161" i="1"/>
  <c r="M162" i="1"/>
  <c r="M163" i="1"/>
  <c r="M171" i="1"/>
  <c r="M178" i="1"/>
  <c r="I179" i="1"/>
  <c r="M183" i="1"/>
  <c r="M186" i="1"/>
  <c r="I187" i="1"/>
  <c r="E195" i="1"/>
  <c r="M200" i="1"/>
  <c r="E202" i="1"/>
  <c r="I206" i="1"/>
  <c r="E159" i="5"/>
  <c r="E163" i="5"/>
  <c r="I314" i="5"/>
  <c r="I6" i="1"/>
  <c r="I7" i="1"/>
  <c r="I11" i="1"/>
  <c r="I14" i="1"/>
  <c r="I15" i="1"/>
  <c r="M22" i="1"/>
  <c r="M23" i="1"/>
  <c r="E27" i="1"/>
  <c r="E34" i="1"/>
  <c r="M38" i="1"/>
  <c r="E40" i="1"/>
  <c r="M46" i="1"/>
  <c r="E48" i="1"/>
  <c r="M51" i="1"/>
  <c r="M54" i="1"/>
  <c r="M55" i="1"/>
  <c r="M56" i="1"/>
  <c r="M57" i="1"/>
  <c r="I58" i="1"/>
  <c r="I62" i="1"/>
  <c r="E66" i="1"/>
  <c r="I70" i="1"/>
  <c r="E76" i="1"/>
  <c r="I77" i="1"/>
  <c r="I78" i="1"/>
  <c r="M82" i="1"/>
  <c r="M86" i="1"/>
  <c r="E94" i="1"/>
  <c r="E98" i="1"/>
  <c r="E99" i="1"/>
  <c r="M103" i="1"/>
  <c r="M104" i="1"/>
  <c r="M105" i="1"/>
  <c r="I106" i="1"/>
  <c r="E111" i="1"/>
  <c r="E112" i="1"/>
  <c r="E115" i="1"/>
  <c r="M121" i="1"/>
  <c r="M122" i="1"/>
  <c r="M123" i="1"/>
  <c r="M124" i="1"/>
  <c r="M125" i="1"/>
  <c r="M126" i="1"/>
  <c r="M127" i="1"/>
  <c r="M130" i="1"/>
  <c r="I131" i="1"/>
  <c r="M135" i="1"/>
  <c r="I141" i="1"/>
  <c r="I142" i="1"/>
  <c r="M143" i="1"/>
  <c r="E147" i="1"/>
  <c r="E154" i="1"/>
  <c r="E158" i="1"/>
  <c r="E168" i="1"/>
  <c r="E171" i="1"/>
  <c r="M179" i="1"/>
  <c r="M187" i="1"/>
  <c r="I194" i="1"/>
  <c r="E196" i="1"/>
  <c r="M199" i="1"/>
  <c r="M203" i="1"/>
  <c r="M206" i="1"/>
  <c r="E160" i="5"/>
  <c r="E164" i="5"/>
  <c r="I293" i="5"/>
  <c r="M6" i="1"/>
  <c r="M7" i="1"/>
  <c r="M11" i="1"/>
  <c r="M14" i="1"/>
  <c r="M15" i="1"/>
  <c r="E38" i="1"/>
  <c r="E46" i="1"/>
  <c r="M58" i="1"/>
  <c r="E60" i="1"/>
  <c r="I61" i="1"/>
  <c r="M62" i="1"/>
  <c r="M63" i="1"/>
  <c r="M67" i="1"/>
  <c r="M70" i="1"/>
  <c r="M71" i="1"/>
  <c r="E74" i="1"/>
  <c r="E75" i="1"/>
  <c r="M78" i="1"/>
  <c r="E86" i="1"/>
  <c r="E88" i="1"/>
  <c r="I89" i="1"/>
  <c r="M90" i="1"/>
  <c r="E95" i="1"/>
  <c r="M106" i="1"/>
  <c r="I110" i="1"/>
  <c r="M131" i="1"/>
  <c r="M140" i="1"/>
  <c r="M141" i="1"/>
  <c r="M142" i="1"/>
  <c r="E155" i="1"/>
  <c r="I165" i="1"/>
  <c r="I166" i="1"/>
  <c r="I167" i="1"/>
  <c r="I169" i="1"/>
  <c r="I170" i="1"/>
  <c r="I175" i="1"/>
  <c r="M176" i="1"/>
  <c r="E179" i="1"/>
  <c r="E183" i="1"/>
  <c r="E187" i="1"/>
  <c r="M191" i="1"/>
  <c r="M194" i="1"/>
  <c r="I195" i="1"/>
  <c r="M202" i="1"/>
  <c r="E161" i="5"/>
  <c r="E165" i="5"/>
  <c r="I30" i="1"/>
  <c r="M31" i="1"/>
  <c r="E55" i="1"/>
  <c r="E56" i="1"/>
  <c r="E58" i="1"/>
  <c r="M66" i="1"/>
  <c r="E78" i="1"/>
  <c r="E82" i="1"/>
  <c r="E87" i="1"/>
  <c r="E92" i="1"/>
  <c r="I93" i="1"/>
  <c r="I94" i="1"/>
  <c r="M98" i="1"/>
  <c r="M101" i="1"/>
  <c r="E103" i="1"/>
  <c r="E104" i="1"/>
  <c r="E106" i="1"/>
  <c r="E108" i="1"/>
  <c r="I109" i="1"/>
  <c r="M110" i="1"/>
  <c r="M111" i="1"/>
  <c r="I114" i="1"/>
  <c r="M115" i="1"/>
  <c r="E119" i="1"/>
  <c r="E123" i="1"/>
  <c r="E124" i="1"/>
  <c r="E131" i="1"/>
  <c r="M133" i="1"/>
  <c r="M137" i="1"/>
  <c r="M151" i="1"/>
  <c r="I154" i="1"/>
  <c r="I158" i="1"/>
  <c r="M159" i="1"/>
  <c r="I162" i="1"/>
  <c r="I163" i="1"/>
  <c r="M164" i="1"/>
  <c r="M165" i="1"/>
  <c r="M166" i="1"/>
  <c r="M167" i="1"/>
  <c r="M168" i="1"/>
  <c r="M169" i="1"/>
  <c r="M170" i="1"/>
  <c r="I171" i="1"/>
  <c r="M174" i="1"/>
  <c r="M175" i="1"/>
  <c r="I178" i="1"/>
  <c r="E180" i="1"/>
  <c r="I186" i="1"/>
  <c r="M195" i="1"/>
  <c r="E207" i="1"/>
  <c r="E211" i="1"/>
  <c r="M215" i="1"/>
  <c r="M219" i="1"/>
  <c r="M222" i="1"/>
  <c r="M223" i="1"/>
  <c r="M235" i="1"/>
  <c r="M236" i="1"/>
  <c r="E241" i="1"/>
  <c r="E242" i="1"/>
  <c r="M250" i="1"/>
  <c r="M267" i="1"/>
  <c r="M268" i="1"/>
  <c r="E270" i="1"/>
  <c r="E286" i="1"/>
  <c r="I292" i="1"/>
  <c r="M297" i="1"/>
  <c r="M298" i="1"/>
  <c r="M303" i="1"/>
  <c r="M306" i="1"/>
  <c r="M307" i="1"/>
  <c r="E316" i="1"/>
  <c r="M320" i="1"/>
  <c r="E323" i="1"/>
  <c r="E324" i="1"/>
  <c r="M330" i="1"/>
  <c r="M333" i="1"/>
  <c r="M343" i="1"/>
  <c r="I346" i="1"/>
  <c r="E348" i="1"/>
  <c r="E352" i="1"/>
  <c r="E355" i="1"/>
  <c r="I359" i="1"/>
  <c r="M361" i="1"/>
  <c r="M372" i="1"/>
  <c r="I378" i="1"/>
  <c r="E380" i="1"/>
  <c r="M381" i="1"/>
  <c r="M382" i="1"/>
  <c r="I383" i="1"/>
  <c r="M391" i="1"/>
  <c r="E396" i="1"/>
  <c r="E399" i="1"/>
  <c r="E400" i="1"/>
  <c r="E407" i="1"/>
  <c r="E411" i="1"/>
  <c r="M207" i="1"/>
  <c r="I210" i="1"/>
  <c r="M214" i="1"/>
  <c r="M218" i="1"/>
  <c r="I229" i="1"/>
  <c r="I230" i="1"/>
  <c r="I231" i="1"/>
  <c r="I239" i="1"/>
  <c r="I240" i="1"/>
  <c r="M249" i="1"/>
  <c r="M253" i="1"/>
  <c r="E257" i="1"/>
  <c r="E258" i="1"/>
  <c r="E261" i="1"/>
  <c r="E277" i="1"/>
  <c r="E280" i="1"/>
  <c r="E281" i="1"/>
  <c r="E284" i="1"/>
  <c r="E285" i="1"/>
  <c r="E288" i="1"/>
  <c r="M292" i="1"/>
  <c r="M293" i="1"/>
  <c r="M300" i="1"/>
  <c r="E303" i="1"/>
  <c r="E311" i="1"/>
  <c r="I315" i="1"/>
  <c r="M319" i="1"/>
  <c r="I322" i="1"/>
  <c r="E328" i="1"/>
  <c r="M332" i="1"/>
  <c r="M337" i="1"/>
  <c r="E343" i="1"/>
  <c r="M346" i="1"/>
  <c r="I347" i="1"/>
  <c r="I351" i="1"/>
  <c r="M358" i="1"/>
  <c r="M359" i="1"/>
  <c r="M360" i="1"/>
  <c r="E367" i="1"/>
  <c r="M371" i="1"/>
  <c r="I374" i="1"/>
  <c r="M375" i="1"/>
  <c r="M378" i="1"/>
  <c r="I379" i="1"/>
  <c r="M383" i="1"/>
  <c r="E391" i="1"/>
  <c r="E404" i="1"/>
  <c r="I410" i="1"/>
  <c r="E412" i="1"/>
  <c r="M210" i="1"/>
  <c r="E223" i="1"/>
  <c r="I227" i="1"/>
  <c r="M228" i="1"/>
  <c r="M229" i="1"/>
  <c r="M230" i="1"/>
  <c r="M231" i="1"/>
  <c r="M238" i="1"/>
  <c r="M239" i="1"/>
  <c r="M240" i="1"/>
  <c r="M241" i="1"/>
  <c r="M244" i="1"/>
  <c r="M252" i="1"/>
  <c r="I255" i="1"/>
  <c r="I256" i="1"/>
  <c r="E260" i="1"/>
  <c r="E268" i="1"/>
  <c r="I276" i="1"/>
  <c r="E292" i="1"/>
  <c r="M295" i="1"/>
  <c r="E297" i="1"/>
  <c r="I302" i="1"/>
  <c r="E307" i="1"/>
  <c r="M314" i="1"/>
  <c r="M315" i="1"/>
  <c r="M316" i="1"/>
  <c r="M322" i="1"/>
  <c r="M323" i="1"/>
  <c r="I326" i="1"/>
  <c r="I327" i="1"/>
  <c r="I335" i="1"/>
  <c r="M336" i="1"/>
  <c r="I339" i="1"/>
  <c r="I342" i="1"/>
  <c r="E344" i="1"/>
  <c r="M347" i="1"/>
  <c r="M350" i="1"/>
  <c r="M351" i="1"/>
  <c r="I354" i="1"/>
  <c r="M355" i="1"/>
  <c r="E364" i="1"/>
  <c r="M368" i="1"/>
  <c r="M379" i="1"/>
  <c r="E383" i="1"/>
  <c r="I390" i="1"/>
  <c r="E392" i="1"/>
  <c r="M393" i="1"/>
  <c r="I398" i="1"/>
  <c r="M399" i="1"/>
  <c r="M407" i="1"/>
  <c r="M410" i="1"/>
  <c r="I411" i="1"/>
  <c r="E210" i="1"/>
  <c r="E214" i="1"/>
  <c r="M216" i="1"/>
  <c r="E218" i="1"/>
  <c r="I222" i="1"/>
  <c r="M224" i="1"/>
  <c r="M227" i="1"/>
  <c r="I235" i="1"/>
  <c r="I236" i="1"/>
  <c r="M237" i="1"/>
  <c r="M251" i="1"/>
  <c r="M255" i="1"/>
  <c r="M256" i="1"/>
  <c r="M257" i="1"/>
  <c r="I267" i="1"/>
  <c r="M276" i="1"/>
  <c r="M277" i="1"/>
  <c r="M280" i="1"/>
  <c r="I283" i="1"/>
  <c r="M284" i="1"/>
  <c r="E293" i="1"/>
  <c r="I298" i="1"/>
  <c r="M302" i="1"/>
  <c r="I303" i="1"/>
  <c r="I306" i="1"/>
  <c r="I310" i="1"/>
  <c r="M311" i="1"/>
  <c r="M326" i="1"/>
  <c r="M327" i="1"/>
  <c r="M328" i="1"/>
  <c r="M334" i="1"/>
  <c r="M335" i="1"/>
  <c r="M339" i="1"/>
  <c r="M342" i="1"/>
  <c r="I343" i="1"/>
  <c r="E347" i="1"/>
  <c r="E360" i="1"/>
  <c r="M367" i="1"/>
  <c r="E375" i="1"/>
  <c r="E379" i="1"/>
  <c r="I382" i="1"/>
  <c r="E384" i="1"/>
  <c r="M387" i="1"/>
  <c r="M390" i="1"/>
  <c r="I391" i="1"/>
  <c r="M411" i="1"/>
  <c r="E413" i="1"/>
  <c r="I399" i="1"/>
  <c r="I371" i="1"/>
  <c r="M352" i="1"/>
  <c r="I332" i="1"/>
  <c r="E317" i="1"/>
  <c r="E291" i="1"/>
  <c r="I253" i="1"/>
  <c r="I241" i="1"/>
  <c r="E230" i="1"/>
  <c r="E401" i="1"/>
  <c r="E381" i="1"/>
  <c r="E361" i="1"/>
  <c r="E349" i="1"/>
  <c r="E325" i="1"/>
  <c r="I293" i="1"/>
  <c r="E243" i="1"/>
  <c r="E212" i="1"/>
  <c r="I392" i="1"/>
  <c r="E373" i="1"/>
  <c r="E331" i="1"/>
  <c r="I307" i="1"/>
  <c r="I297" i="1"/>
  <c r="E263" i="1"/>
  <c r="E235" i="1"/>
  <c r="I404" i="1"/>
  <c r="E377" i="1"/>
  <c r="E342" i="1"/>
  <c r="E335" i="1"/>
  <c r="E326" i="1"/>
  <c r="I288" i="1"/>
  <c r="I277" i="1"/>
  <c r="I257" i="1"/>
  <c r="I228" i="1"/>
  <c r="I199" i="1"/>
  <c r="E148" i="1"/>
  <c r="I107" i="1"/>
  <c r="I72" i="1"/>
  <c r="I63" i="1"/>
  <c r="E35" i="1"/>
  <c r="E12" i="1"/>
  <c r="E6" i="1"/>
  <c r="I144" i="1"/>
  <c r="E128" i="1"/>
  <c r="I124" i="1"/>
  <c r="I108" i="1"/>
  <c r="I92" i="1"/>
  <c r="E57" i="1"/>
  <c r="M52" i="1"/>
  <c r="E9" i="1"/>
  <c r="E178" i="1"/>
  <c r="E162" i="1"/>
  <c r="I95" i="1"/>
  <c r="M69" i="1"/>
  <c r="M17" i="1"/>
  <c r="E169" i="1"/>
  <c r="E165" i="1"/>
  <c r="E110" i="1"/>
  <c r="E89" i="1"/>
  <c r="E61" i="1"/>
  <c r="I414" i="1"/>
  <c r="E394" i="1"/>
  <c r="M366" i="1"/>
  <c r="E273" i="1"/>
  <c r="E265" i="1"/>
  <c r="M182" i="1"/>
  <c r="I281" i="1"/>
  <c r="M272" i="1"/>
  <c r="M190" i="1"/>
  <c r="I47" i="1"/>
  <c r="M39" i="1"/>
  <c r="E405" i="1"/>
  <c r="M395" i="1"/>
  <c r="I368" i="1"/>
  <c r="M363" i="1"/>
  <c r="E350" i="1"/>
  <c r="I331" i="1"/>
  <c r="E314" i="1"/>
  <c r="E300" i="1"/>
  <c r="M288" i="1"/>
  <c r="M282" i="1"/>
  <c r="M271" i="1"/>
  <c r="M260" i="1"/>
  <c r="E201" i="1"/>
  <c r="M198" i="1"/>
  <c r="E410" i="1"/>
  <c r="I396" i="1"/>
  <c r="E363" i="1"/>
  <c r="E351" i="1"/>
  <c r="I323" i="1"/>
  <c r="I316" i="1"/>
  <c r="I264" i="1"/>
  <c r="I249" i="1"/>
  <c r="E240" i="1"/>
  <c r="E229" i="1"/>
  <c r="E397" i="1"/>
  <c r="E378" i="1"/>
  <c r="I360" i="1"/>
  <c r="E346" i="1"/>
  <c r="E313" i="1"/>
  <c r="E279" i="1"/>
  <c r="M226" i="1"/>
  <c r="M208" i="1"/>
  <c r="I387" i="1"/>
  <c r="I364" i="1"/>
  <c r="E321" i="1"/>
  <c r="E306" i="1"/>
  <c r="E283" i="1"/>
  <c r="I246" i="1"/>
  <c r="I223" i="1"/>
  <c r="E398" i="1"/>
  <c r="I367" i="1"/>
  <c r="M340" i="1"/>
  <c r="E329" i="1"/>
  <c r="M312" i="1"/>
  <c r="I284" i="1"/>
  <c r="E276" i="1"/>
  <c r="E256" i="1"/>
  <c r="E227" i="1"/>
  <c r="E194" i="1"/>
  <c r="I143" i="1"/>
  <c r="I90" i="1"/>
  <c r="I71" i="1"/>
  <c r="E62" i="1"/>
  <c r="I28" i="1"/>
  <c r="E11" i="1"/>
  <c r="E206" i="1"/>
  <c r="I136" i="1"/>
  <c r="E127" i="1"/>
  <c r="I123" i="1"/>
  <c r="E105" i="1"/>
  <c r="I87" i="1"/>
  <c r="I56" i="1"/>
  <c r="E29" i="1"/>
  <c r="M193" i="1"/>
  <c r="E172" i="1"/>
  <c r="I151" i="1"/>
  <c r="E93" i="1"/>
  <c r="I60" i="1"/>
  <c r="I191" i="1"/>
  <c r="I168" i="1"/>
  <c r="I140" i="1"/>
  <c r="E102" i="1"/>
  <c r="M84" i="1"/>
  <c r="I34" i="1"/>
  <c r="M414" i="1"/>
  <c r="I394" i="1"/>
  <c r="E309" i="1"/>
  <c r="I269" i="1"/>
  <c r="M265" i="1"/>
  <c r="M331" i="1"/>
  <c r="M281" i="1"/>
  <c r="M264" i="1"/>
  <c r="E139" i="1"/>
  <c r="M47" i="1"/>
  <c r="E39" i="1"/>
  <c r="M405" i="1"/>
  <c r="M394" i="1"/>
  <c r="E368" i="1"/>
  <c r="E358" i="1"/>
  <c r="I350" i="1"/>
  <c r="I324" i="1"/>
  <c r="I314" i="1"/>
  <c r="I296" i="1"/>
  <c r="I286" i="1"/>
  <c r="M273" i="1"/>
  <c r="I266" i="1"/>
  <c r="I407" i="1"/>
  <c r="I380" i="1"/>
  <c r="M356" i="1"/>
  <c r="I348" i="1"/>
  <c r="E322" i="1"/>
  <c r="E315" i="1"/>
  <c r="I262" i="1"/>
  <c r="E247" i="1"/>
  <c r="E239" i="1"/>
  <c r="I207" i="1"/>
  <c r="E389" i="1"/>
  <c r="E376" i="1"/>
  <c r="E359" i="1"/>
  <c r="E341" i="1"/>
  <c r="E301" i="1"/>
  <c r="E275" i="1"/>
  <c r="I218" i="1"/>
  <c r="E409" i="1"/>
  <c r="E385" i="1"/>
  <c r="M362" i="1"/>
  <c r="E310" i="1"/>
  <c r="E299" i="1"/>
  <c r="I268" i="1"/>
  <c r="I237" i="1"/>
  <c r="E222" i="1"/>
  <c r="E393" i="1"/>
  <c r="E354" i="1"/>
  <c r="E339" i="1"/>
  <c r="I328" i="1"/>
  <c r="I311" i="1"/>
  <c r="I280" i="1"/>
  <c r="I272" i="1"/>
  <c r="E255" i="1"/>
  <c r="M225" i="1"/>
  <c r="M192" i="1"/>
  <c r="E142" i="1"/>
  <c r="I79" i="1"/>
  <c r="E70" i="1"/>
  <c r="I51" i="1"/>
  <c r="E15" i="1"/>
  <c r="I8" i="1"/>
  <c r="E204" i="1"/>
  <c r="E135" i="1"/>
  <c r="E126" i="1"/>
  <c r="E122" i="1"/>
  <c r="I104" i="1"/>
  <c r="I82" i="1"/>
  <c r="I55" i="1"/>
  <c r="I24" i="1"/>
  <c r="E186" i="1"/>
  <c r="I164" i="1"/>
  <c r="E114" i="1"/>
  <c r="I88" i="1"/>
  <c r="I31" i="1"/>
  <c r="E175" i="1"/>
  <c r="E167" i="1"/>
  <c r="I115" i="1"/>
  <c r="I98" i="1"/>
  <c r="I76" i="1"/>
  <c r="I32" i="1"/>
  <c r="E402" i="1"/>
  <c r="E366" i="1"/>
  <c r="M309" i="1"/>
  <c r="M269" i="1"/>
  <c r="E182" i="1"/>
  <c r="I289" i="1"/>
  <c r="I274" i="1"/>
  <c r="E190" i="1"/>
  <c r="I139" i="1"/>
  <c r="E47" i="1"/>
  <c r="I408" i="1"/>
  <c r="M403" i="1"/>
  <c r="E387" i="1"/>
  <c r="E365" i="1"/>
  <c r="I358" i="1"/>
  <c r="E334" i="1"/>
  <c r="M324" i="1"/>
  <c r="E312" i="1"/>
  <c r="I290" i="1"/>
  <c r="M286" i="1"/>
  <c r="E271" i="1"/>
  <c r="M266" i="1"/>
  <c r="I400" i="1"/>
  <c r="E374" i="1"/>
  <c r="I355" i="1"/>
  <c r="E337" i="1"/>
  <c r="I319" i="1"/>
  <c r="E296" i="1"/>
  <c r="E259" i="1"/>
  <c r="I242" i="1"/>
  <c r="E231" i="1"/>
  <c r="E403" i="1"/>
  <c r="I384" i="1"/>
  <c r="I375" i="1"/>
  <c r="E353" i="1"/>
  <c r="E333" i="1"/>
  <c r="E294" i="1"/>
  <c r="I250" i="1"/>
  <c r="I214" i="1"/>
  <c r="E395" i="1"/>
  <c r="E382" i="1"/>
  <c r="E357" i="1"/>
  <c r="E308" i="1"/>
  <c r="E298" i="1"/>
  <c r="E267" i="1"/>
  <c r="E236" i="1"/>
  <c r="I412" i="1"/>
  <c r="E390" i="1"/>
  <c r="E345" i="1"/>
  <c r="I336" i="1"/>
  <c r="E327" i="1"/>
  <c r="E302" i="1"/>
  <c r="I278" i="1"/>
  <c r="I258" i="1"/>
  <c r="I238" i="1"/>
  <c r="I202" i="1"/>
  <c r="M177" i="1"/>
  <c r="E141" i="1"/>
  <c r="E77" i="1"/>
  <c r="M68" i="1"/>
  <c r="M37" i="1"/>
  <c r="E14" i="1"/>
  <c r="E7" i="1"/>
  <c r="M153" i="1"/>
  <c r="E130" i="1"/>
  <c r="E125" i="1"/>
  <c r="I119" i="1"/>
  <c r="I103" i="1"/>
  <c r="E73" i="1"/>
  <c r="E54" i="1"/>
  <c r="E23" i="1"/>
  <c r="I183" i="1"/>
  <c r="E163" i="1"/>
  <c r="E109" i="1"/>
  <c r="I74" i="1"/>
  <c r="E30" i="1"/>
  <c r="E170" i="1"/>
  <c r="E166" i="1"/>
  <c r="I111" i="1"/>
  <c r="E96" i="1"/>
  <c r="I66" i="1"/>
  <c r="E414" i="1"/>
  <c r="I402" i="1"/>
  <c r="I366" i="1"/>
  <c r="I273" i="1"/>
  <c r="I265" i="1"/>
  <c r="I182" i="1"/>
  <c r="E289" i="1"/>
  <c r="E274" i="1"/>
  <c r="I190" i="1"/>
  <c r="M139" i="1"/>
  <c r="I39" i="1"/>
  <c r="E408" i="1"/>
  <c r="M402" i="1"/>
  <c r="E371" i="1"/>
  <c r="M365" i="1"/>
  <c r="E356" i="1"/>
  <c r="I334" i="1"/>
  <c r="E319" i="1"/>
  <c r="I300" i="1"/>
  <c r="E290" i="1"/>
  <c r="I282" i="1"/>
  <c r="I271" i="1"/>
  <c r="I260" i="1"/>
  <c r="M248" i="1"/>
  <c r="I198" i="1"/>
  <c r="I155" i="1"/>
  <c r="E248" i="1"/>
  <c r="I159" i="1"/>
  <c r="M50" i="1"/>
  <c r="M42" i="1"/>
  <c r="E362" i="1"/>
  <c r="I245" i="1"/>
  <c r="I185" i="1"/>
  <c r="E370" i="1"/>
  <c r="M344" i="1"/>
  <c r="I318" i="1"/>
  <c r="M296" i="1"/>
  <c r="M270" i="1"/>
  <c r="I180" i="1"/>
  <c r="E83" i="1"/>
  <c r="E388" i="1"/>
  <c r="E372" i="1"/>
  <c r="M338" i="1"/>
  <c r="E320" i="1"/>
  <c r="E295" i="1"/>
  <c r="I287" i="1"/>
  <c r="E264" i="1"/>
  <c r="I252" i="1"/>
  <c r="I217" i="1"/>
  <c r="I156" i="1"/>
  <c r="E145" i="1"/>
  <c r="M138" i="1"/>
  <c r="E150" i="1"/>
  <c r="M59" i="1"/>
  <c r="M43" i="1"/>
  <c r="E340" i="1"/>
  <c r="E219" i="1"/>
  <c r="M211" i="1"/>
  <c r="I196" i="1"/>
  <c r="E184" i="1"/>
  <c r="E174" i="1"/>
  <c r="M119" i="1"/>
  <c r="I67" i="1"/>
  <c r="M41" i="1"/>
  <c r="I22" i="1"/>
  <c r="E134" i="1"/>
  <c r="I99" i="1"/>
  <c r="I44" i="1"/>
  <c r="I27" i="1"/>
  <c r="E21" i="1"/>
  <c r="M398" i="1"/>
  <c r="M348" i="1"/>
  <c r="I251" i="1"/>
  <c r="E216" i="1"/>
  <c r="E200" i="1"/>
  <c r="E157" i="1"/>
  <c r="M146" i="1"/>
  <c r="M120" i="1"/>
  <c r="I102" i="1"/>
  <c r="E33" i="1"/>
  <c r="M26" i="1"/>
  <c r="E249" i="1"/>
  <c r="E144" i="1"/>
  <c r="E32" i="1"/>
  <c r="M107" i="1"/>
  <c r="M87" i="1"/>
  <c r="M409" i="1"/>
  <c r="M325" i="1"/>
  <c r="M80" i="1"/>
  <c r="I413" i="1"/>
  <c r="I393" i="1"/>
  <c r="I373" i="1"/>
  <c r="I361" i="1"/>
  <c r="I321" i="1"/>
  <c r="M279" i="1"/>
  <c r="M246" i="1"/>
  <c r="I221" i="1"/>
  <c r="E189" i="1"/>
  <c r="M172" i="1"/>
  <c r="E152" i="1"/>
  <c r="I117" i="1"/>
  <c r="I81" i="1"/>
  <c r="E53" i="1"/>
  <c r="I16" i="1"/>
  <c r="M389" i="1"/>
  <c r="M313" i="1"/>
  <c r="I116" i="1"/>
  <c r="M404" i="1"/>
  <c r="I389" i="1"/>
  <c r="I340" i="1"/>
  <c r="M290" i="1"/>
  <c r="M274" i="1"/>
  <c r="I248" i="1"/>
  <c r="E159" i="1"/>
  <c r="I50" i="1"/>
  <c r="I19" i="1"/>
  <c r="I362" i="1"/>
  <c r="E245" i="1"/>
  <c r="E386" i="1"/>
  <c r="I370" i="1"/>
  <c r="E338" i="1"/>
  <c r="M318" i="1"/>
  <c r="I285" i="1"/>
  <c r="I254" i="1"/>
  <c r="M180" i="1"/>
  <c r="I403" i="1"/>
  <c r="I376" i="1"/>
  <c r="E369" i="1"/>
  <c r="E330" i="1"/>
  <c r="I308" i="1"/>
  <c r="I295" i="1"/>
  <c r="M287" i="1"/>
  <c r="I261" i="1"/>
  <c r="I244" i="1"/>
  <c r="E213" i="1"/>
  <c r="E156" i="1"/>
  <c r="I145" i="1"/>
  <c r="E406" i="1"/>
  <c r="I150" i="1"/>
  <c r="E59" i="1"/>
  <c r="I20" i="1"/>
  <c r="E336" i="1"/>
  <c r="I215" i="1"/>
  <c r="I203" i="1"/>
  <c r="M196" i="1"/>
  <c r="E181" i="1"/>
  <c r="I174" i="1"/>
  <c r="M102" i="1"/>
  <c r="E67" i="1"/>
  <c r="M35" i="1"/>
  <c r="E18" i="1"/>
  <c r="I134" i="1"/>
  <c r="M99" i="1"/>
  <c r="E44" i="1"/>
  <c r="M27" i="1"/>
  <c r="I21" i="1"/>
  <c r="M380" i="1"/>
  <c r="M310" i="1"/>
  <c r="I233" i="1"/>
  <c r="I212" i="1"/>
  <c r="E197" i="1"/>
  <c r="I157" i="1"/>
  <c r="E137" i="1"/>
  <c r="E118" i="1"/>
  <c r="E45" i="1"/>
  <c r="I33" i="1"/>
  <c r="M21" i="1"/>
  <c r="E238" i="1"/>
  <c r="E143" i="1"/>
  <c r="E31" i="1"/>
  <c r="M95" i="1"/>
  <c r="M79" i="1"/>
  <c r="M385" i="1"/>
  <c r="M317" i="1"/>
  <c r="E13" i="1"/>
  <c r="M408" i="1"/>
  <c r="M392" i="1"/>
  <c r="I369" i="1"/>
  <c r="I349" i="1"/>
  <c r="I317" i="1"/>
  <c r="M263" i="1"/>
  <c r="E234" i="1"/>
  <c r="M221" i="1"/>
  <c r="I189" i="1"/>
  <c r="I160" i="1"/>
  <c r="I132" i="1"/>
  <c r="I100" i="1"/>
  <c r="M81" i="1"/>
  <c r="I53" i="1"/>
  <c r="E16" i="1"/>
  <c r="M373" i="1"/>
  <c r="E149" i="1"/>
  <c r="E116" i="1"/>
  <c r="I401" i="1"/>
  <c r="I201" i="1"/>
  <c r="M155" i="1"/>
  <c r="I42" i="1"/>
  <c r="E19" i="1"/>
  <c r="I304" i="1"/>
  <c r="M245" i="1"/>
  <c r="I386" i="1"/>
  <c r="M370" i="1"/>
  <c r="I338" i="1"/>
  <c r="E305" i="1"/>
  <c r="M285" i="1"/>
  <c r="E254" i="1"/>
  <c r="I83" i="1"/>
  <c r="I395" i="1"/>
  <c r="M376" i="1"/>
  <c r="M369" i="1"/>
  <c r="I330" i="1"/>
  <c r="M308" i="1"/>
  <c r="M289" i="1"/>
  <c r="E272" i="1"/>
  <c r="M261" i="1"/>
  <c r="E244" i="1"/>
  <c r="I213" i="1"/>
  <c r="I147" i="1"/>
  <c r="E138" i="1"/>
  <c r="I406" i="1"/>
  <c r="M150" i="1"/>
  <c r="I43" i="1"/>
  <c r="E20" i="1"/>
  <c r="E332" i="1"/>
  <c r="E215" i="1"/>
  <c r="E203" i="1"/>
  <c r="E191" i="1"/>
  <c r="I181" i="1"/>
  <c r="E121" i="1"/>
  <c r="I91" i="1"/>
  <c r="E41" i="1"/>
  <c r="M34" i="1"/>
  <c r="I18" i="1"/>
  <c r="I120" i="1"/>
  <c r="I75" i="1"/>
  <c r="I40" i="1"/>
  <c r="E25" i="1"/>
  <c r="E10" i="1"/>
  <c r="M374" i="1"/>
  <c r="M283" i="1"/>
  <c r="E233" i="1"/>
  <c r="M212" i="1"/>
  <c r="I197" i="1"/>
  <c r="E146" i="1"/>
  <c r="I137" i="1"/>
  <c r="I118" i="1"/>
  <c r="I45" i="1"/>
  <c r="E26" i="1"/>
  <c r="M10" i="1"/>
  <c r="E237" i="1"/>
  <c r="E140" i="1"/>
  <c r="E24" i="1"/>
  <c r="M89" i="1"/>
  <c r="M73" i="1"/>
  <c r="M377" i="1"/>
  <c r="M301" i="1"/>
  <c r="I13" i="1"/>
  <c r="I405" i="1"/>
  <c r="M388" i="1"/>
  <c r="I365" i="1"/>
  <c r="I329" i="1"/>
  <c r="I309" i="1"/>
  <c r="M262" i="1"/>
  <c r="I234" i="1"/>
  <c r="E209" i="1"/>
  <c r="M189" i="1"/>
  <c r="E160" i="1"/>
  <c r="E132" i="1"/>
  <c r="E100" i="1"/>
  <c r="I64" i="1"/>
  <c r="I36" i="1"/>
  <c r="M413" i="1"/>
  <c r="M357" i="1"/>
  <c r="I149" i="1"/>
  <c r="M412" i="1"/>
  <c r="M400" i="1"/>
  <c r="I356" i="1"/>
  <c r="M299" i="1"/>
  <c r="I279" i="1"/>
  <c r="E198" i="1"/>
  <c r="E50" i="1"/>
  <c r="E42" i="1"/>
  <c r="M19" i="1"/>
  <c r="M304" i="1"/>
  <c r="E185" i="1"/>
  <c r="M386" i="1"/>
  <c r="I344" i="1"/>
  <c r="E318" i="1"/>
  <c r="M305" i="1"/>
  <c r="I270" i="1"/>
  <c r="M254" i="1"/>
  <c r="M83" i="1"/>
  <c r="I388" i="1"/>
  <c r="I372" i="1"/>
  <c r="I363" i="1"/>
  <c r="I320" i="1"/>
  <c r="E304" i="1"/>
  <c r="E287" i="1"/>
  <c r="E269" i="1"/>
  <c r="E252" i="1"/>
  <c r="E217" i="1"/>
  <c r="M213" i="1"/>
  <c r="M147" i="1"/>
  <c r="I138" i="1"/>
  <c r="M406" i="1"/>
  <c r="I59" i="1"/>
  <c r="E43" i="1"/>
  <c r="M20" i="1"/>
  <c r="I219" i="1"/>
  <c r="I211" i="1"/>
  <c r="E199" i="1"/>
  <c r="I184" i="1"/>
  <c r="M181" i="1"/>
  <c r="I121" i="1"/>
  <c r="M91" i="1"/>
  <c r="I41" i="1"/>
  <c r="E22" i="1"/>
  <c r="M18" i="1"/>
  <c r="E120" i="1"/>
  <c r="M75" i="1"/>
  <c r="M40" i="1"/>
  <c r="I25" i="1"/>
  <c r="I10" i="1"/>
  <c r="M354" i="1"/>
  <c r="E251" i="1"/>
  <c r="I216" i="1"/>
  <c r="I200" i="1"/>
  <c r="M197" i="1"/>
  <c r="I146" i="1"/>
  <c r="M134" i="1"/>
  <c r="M118" i="1"/>
  <c r="I35" i="1"/>
  <c r="I26" i="1"/>
  <c r="E253" i="1"/>
  <c r="E151" i="1"/>
  <c r="E51" i="1"/>
  <c r="M114" i="1"/>
  <c r="M88" i="1"/>
  <c r="M72" i="1"/>
  <c r="M341" i="1"/>
  <c r="I80" i="1"/>
  <c r="M13" i="1"/>
  <c r="M396" i="1"/>
  <c r="I385" i="1"/>
  <c r="M364" i="1"/>
  <c r="I325" i="1"/>
  <c r="I294" i="1"/>
  <c r="M247" i="1"/>
  <c r="E221" i="1"/>
  <c r="I209" i="1"/>
  <c r="I172" i="1"/>
  <c r="I152" i="1"/>
  <c r="E117" i="1"/>
  <c r="E81" i="1"/>
  <c r="M64" i="1"/>
  <c r="E36" i="1"/>
  <c r="M397" i="1"/>
  <c r="M329" i="1"/>
  <c r="M149" i="1"/>
  <c r="I409" i="1"/>
  <c r="I397" i="1"/>
  <c r="M384" i="1"/>
  <c r="E282" i="1"/>
  <c r="M259" i="1"/>
  <c r="M243" i="1"/>
  <c r="E224" i="1"/>
  <c r="E192" i="1"/>
  <c r="E161" i="1"/>
  <c r="E133" i="1"/>
  <c r="M112" i="1"/>
  <c r="E84" i="1"/>
  <c r="I48" i="1"/>
  <c r="E17" i="1"/>
  <c r="M349" i="1"/>
  <c r="I232" i="1"/>
  <c r="I220" i="1"/>
  <c r="I188" i="1"/>
  <c r="E129" i="1"/>
  <c r="I97" i="1"/>
  <c r="I52" i="1"/>
  <c r="I357" i="1"/>
  <c r="I337" i="1"/>
  <c r="I301" i="1"/>
  <c r="E278" i="1"/>
  <c r="E246" i="1"/>
  <c r="E225" i="1"/>
  <c r="E205" i="1"/>
  <c r="I193" i="1"/>
  <c r="M160" i="1"/>
  <c r="M132" i="1"/>
  <c r="E113" i="1"/>
  <c r="I96" i="1"/>
  <c r="E80" i="1"/>
  <c r="E49" i="1"/>
  <c r="M16" i="1"/>
  <c r="E164" i="1"/>
  <c r="M185" i="1"/>
  <c r="M145" i="1"/>
  <c r="M93" i="1"/>
  <c r="M61" i="1"/>
  <c r="M33" i="1"/>
  <c r="M25" i="1"/>
  <c r="I352" i="1"/>
  <c r="M275" i="1"/>
  <c r="M258" i="1"/>
  <c r="M242" i="1"/>
  <c r="I204" i="1"/>
  <c r="E173" i="1"/>
  <c r="I161" i="1"/>
  <c r="I133" i="1"/>
  <c r="E101" i="1"/>
  <c r="E65" i="1"/>
  <c r="M48" i="1"/>
  <c r="I17" i="1"/>
  <c r="M345" i="1"/>
  <c r="M232" i="1"/>
  <c r="M220" i="1"/>
  <c r="M188" i="1"/>
  <c r="I129" i="1"/>
  <c r="M97" i="1"/>
  <c r="E52" i="1"/>
  <c r="I353" i="1"/>
  <c r="I333" i="1"/>
  <c r="M278" i="1"/>
  <c r="I275" i="1"/>
  <c r="I243" i="1"/>
  <c r="I225" i="1"/>
  <c r="I205" i="1"/>
  <c r="E188" i="1"/>
  <c r="M152" i="1"/>
  <c r="I128" i="1"/>
  <c r="I113" i="1"/>
  <c r="M96" i="1"/>
  <c r="I68" i="1"/>
  <c r="I49" i="1"/>
  <c r="I12" i="1"/>
  <c r="E136" i="1"/>
  <c r="M184" i="1"/>
  <c r="M144" i="1"/>
  <c r="M92" i="1"/>
  <c r="M60" i="1"/>
  <c r="M32" i="1"/>
  <c r="M24" i="1"/>
  <c r="I312" i="1"/>
  <c r="E266" i="1"/>
  <c r="E250" i="1"/>
  <c r="M233" i="1"/>
  <c r="M204" i="1"/>
  <c r="I173" i="1"/>
  <c r="E153" i="1"/>
  <c r="M116" i="1"/>
  <c r="I101" i="1"/>
  <c r="I65" i="1"/>
  <c r="E37" i="1"/>
  <c r="M401" i="1"/>
  <c r="M321" i="1"/>
  <c r="E226" i="1"/>
  <c r="I208" i="1"/>
  <c r="E177" i="1"/>
  <c r="M129" i="1"/>
  <c r="E69" i="1"/>
  <c r="I381" i="1"/>
  <c r="I345" i="1"/>
  <c r="I313" i="1"/>
  <c r="I299" i="1"/>
  <c r="E262" i="1"/>
  <c r="M234" i="1"/>
  <c r="E220" i="1"/>
  <c r="M205" i="1"/>
  <c r="I176" i="1"/>
  <c r="I148" i="1"/>
  <c r="M128" i="1"/>
  <c r="M113" i="1"/>
  <c r="E85" i="1"/>
  <c r="E68" i="1"/>
  <c r="M49" i="1"/>
  <c r="M12" i="1"/>
  <c r="M217" i="1"/>
  <c r="M157" i="1"/>
  <c r="M109" i="1"/>
  <c r="M77" i="1"/>
  <c r="M45" i="1"/>
  <c r="M29" i="1"/>
  <c r="M9" i="1"/>
  <c r="M291" i="1"/>
  <c r="I263" i="1"/>
  <c r="I247" i="1"/>
  <c r="I224" i="1"/>
  <c r="I192" i="1"/>
  <c r="M173" i="1"/>
  <c r="I153" i="1"/>
  <c r="I112" i="1"/>
  <c r="I84" i="1"/>
  <c r="M65" i="1"/>
  <c r="I37" i="1"/>
  <c r="M353" i="1"/>
  <c r="M294" i="1"/>
  <c r="I226" i="1"/>
  <c r="E208" i="1"/>
  <c r="I177" i="1"/>
  <c r="E97" i="1"/>
  <c r="I69" i="1"/>
  <c r="I377" i="1"/>
  <c r="I341" i="1"/>
  <c r="I305" i="1"/>
  <c r="I291" i="1"/>
  <c r="I259" i="1"/>
  <c r="E232" i="1"/>
  <c r="M209" i="1"/>
  <c r="E193" i="1"/>
  <c r="E176" i="1"/>
  <c r="M148" i="1"/>
  <c r="M117" i="1"/>
  <c r="M100" i="1"/>
  <c r="I85" i="1"/>
  <c r="M53" i="1"/>
  <c r="M36" i="1"/>
  <c r="E228" i="1"/>
  <c r="M201" i="1"/>
  <c r="M156" i="1"/>
  <c r="M108" i="1"/>
  <c r="M76" i="1"/>
  <c r="M44" i="1"/>
  <c r="M28" i="1"/>
  <c r="M8" i="1"/>
  <c r="M423" i="1"/>
  <c r="I423" i="1"/>
  <c r="E296" i="5"/>
  <c r="I305" i="5"/>
  <c r="E316" i="5"/>
  <c r="M326" i="5"/>
  <c r="E324" i="5"/>
  <c r="M318" i="5"/>
  <c r="I313" i="5"/>
  <c r="E308" i="5"/>
  <c r="M302" i="5"/>
  <c r="I297" i="5"/>
  <c r="E292" i="5"/>
  <c r="M286" i="5"/>
  <c r="I281" i="5"/>
  <c r="E276" i="5"/>
  <c r="M270" i="5"/>
  <c r="I265" i="5"/>
  <c r="E260" i="5"/>
  <c r="M254" i="5"/>
  <c r="I249" i="5"/>
  <c r="E244" i="5"/>
  <c r="M238" i="5"/>
  <c r="I233" i="5"/>
  <c r="E228" i="5"/>
  <c r="M222" i="5"/>
  <c r="I217" i="5"/>
  <c r="I215" i="5"/>
  <c r="E214" i="5"/>
  <c r="M212" i="5"/>
  <c r="I211" i="5"/>
  <c r="E210" i="5"/>
  <c r="M208" i="5"/>
  <c r="I207" i="5"/>
  <c r="E206" i="5"/>
  <c r="M204" i="5"/>
  <c r="I203" i="5"/>
  <c r="E202" i="5"/>
  <c r="M200" i="5"/>
  <c r="I199" i="5"/>
  <c r="E198" i="5"/>
  <c r="M196" i="5"/>
  <c r="I195" i="5"/>
  <c r="E194" i="5"/>
  <c r="M192" i="5"/>
  <c r="I191" i="5"/>
  <c r="E190" i="5"/>
  <c r="M188" i="5"/>
  <c r="I187" i="5"/>
  <c r="E186" i="5"/>
  <c r="M184" i="5"/>
  <c r="I183" i="5"/>
  <c r="E182" i="5"/>
  <c r="M180" i="5"/>
  <c r="I179" i="5"/>
  <c r="E178" i="5"/>
  <c r="M176" i="5"/>
  <c r="I175" i="5"/>
  <c r="E174" i="5"/>
  <c r="M172" i="5"/>
  <c r="I171" i="5"/>
  <c r="E170" i="5"/>
  <c r="M168" i="5"/>
  <c r="I167" i="5"/>
  <c r="E166" i="5"/>
  <c r="M164" i="5"/>
  <c r="I163" i="5"/>
  <c r="M160" i="5"/>
  <c r="I159" i="5"/>
  <c r="E158" i="5"/>
  <c r="M156" i="5"/>
  <c r="I155" i="5"/>
  <c r="E154" i="5"/>
  <c r="M152" i="5"/>
  <c r="I151" i="5"/>
  <c r="E150" i="5"/>
  <c r="M148" i="5"/>
  <c r="I147" i="5"/>
  <c r="E146" i="5"/>
  <c r="M144" i="5"/>
  <c r="I143" i="5"/>
  <c r="E142" i="5"/>
  <c r="M140" i="5"/>
  <c r="I139" i="5"/>
  <c r="E138" i="5"/>
  <c r="M136" i="5"/>
  <c r="I135" i="5"/>
  <c r="E134" i="5"/>
  <c r="M132" i="5"/>
  <c r="I321" i="5"/>
  <c r="M314" i="5"/>
  <c r="M306" i="5"/>
  <c r="E300" i="5"/>
  <c r="I285" i="5"/>
  <c r="M278" i="5"/>
  <c r="E272" i="5"/>
  <c r="E264" i="5"/>
  <c r="I257" i="5"/>
  <c r="M250" i="5"/>
  <c r="M242" i="5"/>
  <c r="E236" i="5"/>
  <c r="I229" i="5"/>
  <c r="I221" i="5"/>
  <c r="I216" i="5"/>
  <c r="I214" i="5"/>
  <c r="I212" i="5"/>
  <c r="M210" i="5"/>
  <c r="E209" i="5"/>
  <c r="E207" i="5"/>
  <c r="I205" i="5"/>
  <c r="M203" i="5"/>
  <c r="M201" i="5"/>
  <c r="E200" i="5"/>
  <c r="I198" i="5"/>
  <c r="I196" i="5"/>
  <c r="M194" i="5"/>
  <c r="E193" i="5"/>
  <c r="E191" i="5"/>
  <c r="I189" i="5"/>
  <c r="M187" i="5"/>
  <c r="M185" i="5"/>
  <c r="E184" i="5"/>
  <c r="I182" i="5"/>
  <c r="I180" i="5"/>
  <c r="M178" i="5"/>
  <c r="E177" i="5"/>
  <c r="E175" i="5"/>
  <c r="I173" i="5"/>
  <c r="M171" i="5"/>
  <c r="M169" i="5"/>
  <c r="E168" i="5"/>
  <c r="I166" i="5"/>
  <c r="I164" i="5"/>
  <c r="M162" i="5"/>
  <c r="I157" i="5"/>
  <c r="M155" i="5"/>
  <c r="M153" i="5"/>
  <c r="E152" i="5"/>
  <c r="I150" i="5"/>
  <c r="I148" i="5"/>
  <c r="M146" i="5"/>
  <c r="E145" i="5"/>
  <c r="E143" i="5"/>
  <c r="I141" i="5"/>
  <c r="M139" i="5"/>
  <c r="M137" i="5"/>
  <c r="E136" i="5"/>
  <c r="I134" i="5"/>
  <c r="I132" i="5"/>
  <c r="E131" i="5"/>
  <c r="M129" i="5"/>
  <c r="I128" i="5"/>
  <c r="E127" i="5"/>
  <c r="M125" i="5"/>
  <c r="I124" i="5"/>
  <c r="E123" i="5"/>
  <c r="M121" i="5"/>
  <c r="I120" i="5"/>
  <c r="E119" i="5"/>
  <c r="M117" i="5"/>
  <c r="I116" i="5"/>
  <c r="E115" i="5"/>
  <c r="M113" i="5"/>
  <c r="I112" i="5"/>
  <c r="E111" i="5"/>
  <c r="M109" i="5"/>
  <c r="I108" i="5"/>
  <c r="E107" i="5"/>
  <c r="M105" i="5"/>
  <c r="I104" i="5"/>
  <c r="E103" i="5"/>
  <c r="I204" i="5"/>
  <c r="M206" i="5"/>
  <c r="I209" i="5"/>
  <c r="M211" i="5"/>
  <c r="M213" i="5"/>
  <c r="M216" i="5"/>
  <c r="I225" i="5"/>
  <c r="M234" i="5"/>
  <c r="I245" i="5"/>
  <c r="I253" i="5"/>
  <c r="M262" i="5"/>
  <c r="I273" i="5"/>
  <c r="M282" i="5"/>
  <c r="M290" i="5"/>
  <c r="I301" i="5"/>
  <c r="M310" i="5"/>
  <c r="E320" i="5"/>
  <c r="I336" i="5"/>
  <c r="M327" i="5"/>
  <c r="I326" i="5"/>
  <c r="E325" i="5"/>
  <c r="M323" i="5"/>
  <c r="I322" i="5"/>
  <c r="E321" i="5"/>
  <c r="M319" i="5"/>
  <c r="I318" i="5"/>
  <c r="E317" i="5"/>
  <c r="M315" i="5"/>
  <c r="E313" i="5"/>
  <c r="M311" i="5"/>
  <c r="I310" i="5"/>
  <c r="E309" i="5"/>
  <c r="M307" i="5"/>
  <c r="I306" i="5"/>
  <c r="E305" i="5"/>
  <c r="M303" i="5"/>
  <c r="I302" i="5"/>
  <c r="E301" i="5"/>
  <c r="M299" i="5"/>
  <c r="I298" i="5"/>
  <c r="E297" i="5"/>
  <c r="M295" i="5"/>
  <c r="I294" i="5"/>
  <c r="E293" i="5"/>
  <c r="M291" i="5"/>
  <c r="I290" i="5"/>
  <c r="E289" i="5"/>
  <c r="M287" i="5"/>
  <c r="I286" i="5"/>
  <c r="E285" i="5"/>
  <c r="M283" i="5"/>
  <c r="I282" i="5"/>
  <c r="E281" i="5"/>
  <c r="M279" i="5"/>
  <c r="I278" i="5"/>
  <c r="E277" i="5"/>
  <c r="M275" i="5"/>
  <c r="I274" i="5"/>
  <c r="E273" i="5"/>
  <c r="M271" i="5"/>
  <c r="I270" i="5"/>
  <c r="E269" i="5"/>
  <c r="M267" i="5"/>
  <c r="I266" i="5"/>
  <c r="E265" i="5"/>
  <c r="M263" i="5"/>
  <c r="I262" i="5"/>
  <c r="E261" i="5"/>
  <c r="M259" i="5"/>
  <c r="I258" i="5"/>
  <c r="E257" i="5"/>
  <c r="M255" i="5"/>
  <c r="I254" i="5"/>
  <c r="E253" i="5"/>
  <c r="M251" i="5"/>
  <c r="I250" i="5"/>
  <c r="E249" i="5"/>
  <c r="M247" i="5"/>
  <c r="I246" i="5"/>
  <c r="E245" i="5"/>
  <c r="M243" i="5"/>
  <c r="I242" i="5"/>
  <c r="E241" i="5"/>
  <c r="M239" i="5"/>
  <c r="I238" i="5"/>
  <c r="E237" i="5"/>
  <c r="M235" i="5"/>
  <c r="I234" i="5"/>
  <c r="E233" i="5"/>
  <c r="M231" i="5"/>
  <c r="I230" i="5"/>
  <c r="E229" i="5"/>
  <c r="M227" i="5"/>
  <c r="I226" i="5"/>
  <c r="E225" i="5"/>
  <c r="M223" i="5"/>
  <c r="I222" i="5"/>
  <c r="E221" i="5"/>
  <c r="M219" i="5"/>
  <c r="I218" i="5"/>
  <c r="E217" i="5"/>
  <c r="M215" i="5"/>
  <c r="I327" i="5"/>
  <c r="E326" i="5"/>
  <c r="M324" i="5"/>
  <c r="I323" i="5"/>
  <c r="E322" i="5"/>
  <c r="M320" i="5"/>
  <c r="I319" i="5"/>
  <c r="E318" i="5"/>
  <c r="M316" i="5"/>
  <c r="I315" i="5"/>
  <c r="E314" i="5"/>
  <c r="M312" i="5"/>
  <c r="I311" i="5"/>
  <c r="E310" i="5"/>
  <c r="M308" i="5"/>
  <c r="I307" i="5"/>
  <c r="E306" i="5"/>
  <c r="M304" i="5"/>
  <c r="I303" i="5"/>
  <c r="E302" i="5"/>
  <c r="M300" i="5"/>
  <c r="I299" i="5"/>
  <c r="E298" i="5"/>
  <c r="M296" i="5"/>
  <c r="I295" i="5"/>
  <c r="E294" i="5"/>
  <c r="M292" i="5"/>
  <c r="I291" i="5"/>
  <c r="E290" i="5"/>
  <c r="M288" i="5"/>
  <c r="I287" i="5"/>
  <c r="E286" i="5"/>
  <c r="M284" i="5"/>
  <c r="I283" i="5"/>
  <c r="E282" i="5"/>
  <c r="M280" i="5"/>
  <c r="I279" i="5"/>
  <c r="E278" i="5"/>
  <c r="M276" i="5"/>
  <c r="I275" i="5"/>
  <c r="E274" i="5"/>
  <c r="M272" i="5"/>
  <c r="I271" i="5"/>
  <c r="E270" i="5"/>
  <c r="M268" i="5"/>
  <c r="I267" i="5"/>
  <c r="E266" i="5"/>
  <c r="M264" i="5"/>
  <c r="I263" i="5"/>
  <c r="E262" i="5"/>
  <c r="M260" i="5"/>
  <c r="I259" i="5"/>
  <c r="E258" i="5"/>
  <c r="M256" i="5"/>
  <c r="I255" i="5"/>
  <c r="E254" i="5"/>
  <c r="M252" i="5"/>
  <c r="I251" i="5"/>
  <c r="E250" i="5"/>
  <c r="M248" i="5"/>
  <c r="I247" i="5"/>
  <c r="E246" i="5"/>
  <c r="M244" i="5"/>
  <c r="I243" i="5"/>
  <c r="E242" i="5"/>
  <c r="M240" i="5"/>
  <c r="I239" i="5"/>
  <c r="E238" i="5"/>
  <c r="M236" i="5"/>
  <c r="I235" i="5"/>
  <c r="E234" i="5"/>
  <c r="M232" i="5"/>
  <c r="I231" i="5"/>
  <c r="E230" i="5"/>
  <c r="M228" i="5"/>
  <c r="I227" i="5"/>
  <c r="E226" i="5"/>
  <c r="M224" i="5"/>
  <c r="I223" i="5"/>
  <c r="E222" i="5"/>
  <c r="M220" i="5"/>
  <c r="I219" i="5"/>
  <c r="E218" i="5"/>
  <c r="E327" i="5"/>
  <c r="M325" i="5"/>
  <c r="I324" i="5"/>
  <c r="E323" i="5"/>
  <c r="M321" i="5"/>
  <c r="I320" i="5"/>
  <c r="E319" i="5"/>
  <c r="M317" i="5"/>
  <c r="I316" i="5"/>
  <c r="E315" i="5"/>
  <c r="M313" i="5"/>
  <c r="I312" i="5"/>
  <c r="E311" i="5"/>
  <c r="M309" i="5"/>
  <c r="I308" i="5"/>
  <c r="E307" i="5"/>
  <c r="M305" i="5"/>
  <c r="I304" i="5"/>
  <c r="E303" i="5"/>
  <c r="M301" i="5"/>
  <c r="I300" i="5"/>
  <c r="E299" i="5"/>
  <c r="M297" i="5"/>
  <c r="I296" i="5"/>
  <c r="E295" i="5"/>
  <c r="M293" i="5"/>
  <c r="I292" i="5"/>
  <c r="E291" i="5"/>
  <c r="M289" i="5"/>
  <c r="I288" i="5"/>
  <c r="E287" i="5"/>
  <c r="M285" i="5"/>
  <c r="I284" i="5"/>
  <c r="E283" i="5"/>
  <c r="M281" i="5"/>
  <c r="I280" i="5"/>
  <c r="E279" i="5"/>
  <c r="M277" i="5"/>
  <c r="I276" i="5"/>
  <c r="E275" i="5"/>
  <c r="M273" i="5"/>
  <c r="I272" i="5"/>
  <c r="E271" i="5"/>
  <c r="M269" i="5"/>
  <c r="I268" i="5"/>
  <c r="E267" i="5"/>
  <c r="M265" i="5"/>
  <c r="I264" i="5"/>
  <c r="E263" i="5"/>
  <c r="M261" i="5"/>
  <c r="I260" i="5"/>
  <c r="E259" i="5"/>
  <c r="M257" i="5"/>
  <c r="I256" i="5"/>
  <c r="E255" i="5"/>
  <c r="M253" i="5"/>
  <c r="I252" i="5"/>
  <c r="E251" i="5"/>
  <c r="M249" i="5"/>
  <c r="I248" i="5"/>
  <c r="E247" i="5"/>
  <c r="M245" i="5"/>
  <c r="I244" i="5"/>
  <c r="E243" i="5"/>
  <c r="M241" i="5"/>
  <c r="I240" i="5"/>
  <c r="E239" i="5"/>
  <c r="M237" i="5"/>
  <c r="I236" i="5"/>
  <c r="E235" i="5"/>
  <c r="M233" i="5"/>
  <c r="I232" i="5"/>
  <c r="E231" i="5"/>
  <c r="M229" i="5"/>
  <c r="I228" i="5"/>
  <c r="E227" i="5"/>
  <c r="M225" i="5"/>
  <c r="I224" i="5"/>
  <c r="E223" i="5"/>
  <c r="M221" i="5"/>
  <c r="I220" i="5"/>
  <c r="E219" i="5"/>
  <c r="M217" i="5"/>
  <c r="F418" i="9"/>
  <c r="K418" i="9"/>
  <c r="E328" i="5"/>
  <c r="M328" i="5"/>
  <c r="I329" i="5"/>
  <c r="E330" i="5"/>
  <c r="M330" i="5"/>
  <c r="I331" i="5"/>
  <c r="E332" i="5"/>
  <c r="M332" i="5"/>
  <c r="I333" i="5"/>
  <c r="E334" i="5"/>
  <c r="M334" i="5"/>
  <c r="I335" i="5"/>
  <c r="E336" i="5"/>
  <c r="I328" i="5"/>
  <c r="E329" i="5"/>
  <c r="M329" i="5"/>
  <c r="I330" i="5"/>
  <c r="E331" i="5"/>
  <c r="M331" i="5"/>
  <c r="I332" i="5"/>
  <c r="E333" i="5"/>
  <c r="M333" i="5"/>
  <c r="I334" i="5"/>
  <c r="E335" i="5"/>
  <c r="M335" i="5"/>
  <c r="M336" i="5"/>
  <c r="I63" i="5" l="1"/>
  <c r="E58" i="5"/>
  <c r="M52" i="5"/>
  <c r="I47" i="5"/>
  <c r="M41" i="5"/>
  <c r="I36" i="5"/>
  <c r="E31" i="5"/>
  <c r="M25" i="5"/>
  <c r="I20" i="5"/>
  <c r="E15" i="5"/>
  <c r="M9" i="5"/>
  <c r="M341" i="5"/>
  <c r="M422" i="1"/>
  <c r="E415" i="1"/>
  <c r="E345" i="5"/>
  <c r="I341" i="5"/>
  <c r="M416" i="1"/>
  <c r="E421" i="1"/>
  <c r="E62" i="5"/>
  <c r="M56" i="5"/>
  <c r="I51" i="5"/>
  <c r="E46" i="5"/>
  <c r="I40" i="5"/>
  <c r="E35" i="5"/>
  <c r="M29" i="5"/>
  <c r="I24" i="5"/>
  <c r="E19" i="5"/>
  <c r="M13" i="5"/>
  <c r="I8" i="5"/>
  <c r="M343" i="5"/>
  <c r="I345" i="5"/>
  <c r="I416" i="1"/>
  <c r="E341" i="5"/>
  <c r="E68" i="5"/>
  <c r="M64" i="5"/>
  <c r="I59" i="5"/>
  <c r="E54" i="5"/>
  <c r="M48" i="5"/>
  <c r="E43" i="5"/>
  <c r="M37" i="5"/>
  <c r="I32" i="5"/>
  <c r="E27" i="5"/>
  <c r="M21" i="5"/>
  <c r="I16" i="5"/>
  <c r="E11" i="5"/>
  <c r="M340" i="5"/>
  <c r="M344" i="5"/>
  <c r="I338" i="5"/>
  <c r="I342" i="5"/>
  <c r="I346" i="5"/>
  <c r="M419" i="1"/>
  <c r="M415" i="1"/>
  <c r="I419" i="1"/>
  <c r="I415" i="1"/>
  <c r="E418" i="1"/>
  <c r="E422" i="1"/>
  <c r="E344" i="5"/>
  <c r="E337" i="5"/>
  <c r="M337" i="5"/>
  <c r="M345" i="5"/>
  <c r="I339" i="5"/>
  <c r="I343" i="5"/>
  <c r="M418" i="1"/>
  <c r="I422" i="1"/>
  <c r="I418" i="1"/>
  <c r="E419" i="1"/>
  <c r="E339" i="5"/>
  <c r="E343" i="5"/>
  <c r="M339" i="5"/>
  <c r="I337" i="5"/>
  <c r="M420" i="1"/>
  <c r="I420" i="1"/>
  <c r="E417" i="1"/>
  <c r="E338" i="5"/>
  <c r="I11" i="5"/>
  <c r="I7" i="5"/>
  <c r="M60" i="5"/>
  <c r="I44" i="5"/>
  <c r="I28" i="5"/>
  <c r="I12" i="5"/>
  <c r="M342" i="5"/>
  <c r="I344" i="5"/>
  <c r="I421" i="1"/>
  <c r="E420" i="1"/>
  <c r="G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O97" i="1"/>
  <c r="G98" i="1"/>
  <c r="O98" i="1"/>
  <c r="G99" i="1"/>
  <c r="O99" i="1"/>
  <c r="G100" i="1"/>
  <c r="O100" i="1"/>
  <c r="G10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4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8" i="1"/>
  <c r="K299" i="1"/>
  <c r="K300" i="1"/>
  <c r="K306" i="1"/>
  <c r="K308" i="1"/>
  <c r="K309" i="1"/>
  <c r="K310" i="1"/>
  <c r="K311" i="1"/>
  <c r="K312" i="1"/>
  <c r="K313" i="1"/>
  <c r="K91" i="1"/>
  <c r="K93" i="1"/>
  <c r="K95" i="1"/>
  <c r="K97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271" i="1"/>
  <c r="K273" i="1"/>
  <c r="K275" i="1"/>
  <c r="K276" i="1"/>
  <c r="K277" i="1"/>
  <c r="K278" i="1"/>
  <c r="K293" i="1"/>
  <c r="K294" i="1"/>
  <c r="K295" i="1"/>
  <c r="K296" i="1"/>
  <c r="K297" i="1"/>
  <c r="K301" i="1"/>
  <c r="K302" i="1"/>
  <c r="K303" i="1"/>
  <c r="K304" i="1"/>
  <c r="K305" i="1"/>
  <c r="K307" i="1"/>
  <c r="K96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O222" i="1"/>
  <c r="G223" i="1"/>
  <c r="O226" i="1"/>
  <c r="G227" i="1"/>
  <c r="O230" i="1"/>
  <c r="G231" i="1"/>
  <c r="O234" i="1"/>
  <c r="G235" i="1"/>
  <c r="O238" i="1"/>
  <c r="G239" i="1"/>
  <c r="O242" i="1"/>
  <c r="G243" i="1"/>
  <c r="O246" i="1"/>
  <c r="G247" i="1"/>
  <c r="O250" i="1"/>
  <c r="G251" i="1"/>
  <c r="O254" i="1"/>
  <c r="G255" i="1"/>
  <c r="O258" i="1"/>
  <c r="G259" i="1"/>
  <c r="O262" i="1"/>
  <c r="G263" i="1"/>
  <c r="O266" i="1"/>
  <c r="G267" i="1"/>
  <c r="O270" i="1"/>
  <c r="G271" i="1"/>
  <c r="O274" i="1"/>
  <c r="G275" i="1"/>
  <c r="O278" i="1"/>
  <c r="G279" i="1"/>
  <c r="O282" i="1"/>
  <c r="G283" i="1"/>
  <c r="O286" i="1"/>
  <c r="G287" i="1"/>
  <c r="O290" i="1"/>
  <c r="G291" i="1"/>
  <c r="O294" i="1"/>
  <c r="G295" i="1"/>
  <c r="O298" i="1"/>
  <c r="G299" i="1"/>
  <c r="O302" i="1"/>
  <c r="G303" i="1"/>
  <c r="O306" i="1"/>
  <c r="G307" i="1"/>
  <c r="O310" i="1"/>
  <c r="G311" i="1"/>
  <c r="K94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O221" i="1"/>
  <c r="G222" i="1"/>
  <c r="O225" i="1"/>
  <c r="G226" i="1"/>
  <c r="O229" i="1"/>
  <c r="G230" i="1"/>
  <c r="O233" i="1"/>
  <c r="G234" i="1"/>
  <c r="O237" i="1"/>
  <c r="G238" i="1"/>
  <c r="O241" i="1"/>
  <c r="G242" i="1"/>
  <c r="O245" i="1"/>
  <c r="G246" i="1"/>
  <c r="O249" i="1"/>
  <c r="G250" i="1"/>
  <c r="O253" i="1"/>
  <c r="G254" i="1"/>
  <c r="O257" i="1"/>
  <c r="G258" i="1"/>
  <c r="O261" i="1"/>
  <c r="G262" i="1"/>
  <c r="O265" i="1"/>
  <c r="G266" i="1"/>
  <c r="O269" i="1"/>
  <c r="G270" i="1"/>
  <c r="O273" i="1"/>
  <c r="G274" i="1"/>
  <c r="O277" i="1"/>
  <c r="G278" i="1"/>
  <c r="O281" i="1"/>
  <c r="G282" i="1"/>
  <c r="O285" i="1"/>
  <c r="G286" i="1"/>
  <c r="O289" i="1"/>
  <c r="G290" i="1"/>
  <c r="O293" i="1"/>
  <c r="G294" i="1"/>
  <c r="O297" i="1"/>
  <c r="G298" i="1"/>
  <c r="O301" i="1"/>
  <c r="G302" i="1"/>
  <c r="O305" i="1"/>
  <c r="G306" i="1"/>
  <c r="O309" i="1"/>
  <c r="G310" i="1"/>
  <c r="O313" i="1"/>
  <c r="G314" i="1"/>
  <c r="O314" i="1"/>
  <c r="G315" i="1"/>
  <c r="O315" i="1"/>
  <c r="G316" i="1"/>
  <c r="O316" i="1"/>
  <c r="G317" i="1"/>
  <c r="O317" i="1"/>
  <c r="G318" i="1"/>
  <c r="O318" i="1"/>
  <c r="G319" i="1"/>
  <c r="O319" i="1"/>
  <c r="G320" i="1"/>
  <c r="O320" i="1"/>
  <c r="G321" i="1"/>
  <c r="O321" i="1"/>
  <c r="G322" i="1"/>
  <c r="O322" i="1"/>
  <c r="G323" i="1"/>
  <c r="O323" i="1"/>
  <c r="G324" i="1"/>
  <c r="O324" i="1"/>
  <c r="G325" i="1"/>
  <c r="O325" i="1"/>
  <c r="G326" i="1"/>
  <c r="O326" i="1"/>
  <c r="G327" i="1"/>
  <c r="O327" i="1"/>
  <c r="G328" i="1"/>
  <c r="O328" i="1"/>
  <c r="G329" i="1"/>
  <c r="O329" i="1"/>
  <c r="G330" i="1"/>
  <c r="O330" i="1"/>
  <c r="G331" i="1"/>
  <c r="O331" i="1"/>
  <c r="G332" i="1"/>
  <c r="O332" i="1"/>
  <c r="G333" i="1"/>
  <c r="O333" i="1"/>
  <c r="G334" i="1"/>
  <c r="O334" i="1"/>
  <c r="G335" i="1"/>
  <c r="O335" i="1"/>
  <c r="G336" i="1"/>
  <c r="O336" i="1"/>
  <c r="G337" i="1"/>
  <c r="O337" i="1"/>
  <c r="G338" i="1"/>
  <c r="O338" i="1"/>
  <c r="G339" i="1"/>
  <c r="O339" i="1"/>
  <c r="G340" i="1"/>
  <c r="O340" i="1"/>
  <c r="G341" i="1"/>
  <c r="O341" i="1"/>
  <c r="G342" i="1"/>
  <c r="O342" i="1"/>
  <c r="G343" i="1"/>
  <c r="O343" i="1"/>
  <c r="G344" i="1"/>
  <c r="O344" i="1"/>
  <c r="K100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O220" i="1"/>
  <c r="G221" i="1"/>
  <c r="O224" i="1"/>
  <c r="G225" i="1"/>
  <c r="O228" i="1"/>
  <c r="G229" i="1"/>
  <c r="O232" i="1"/>
  <c r="G233" i="1"/>
  <c r="O236" i="1"/>
  <c r="G237" i="1"/>
  <c r="O240" i="1"/>
  <c r="G241" i="1"/>
  <c r="O244" i="1"/>
  <c r="G245" i="1"/>
  <c r="O248" i="1"/>
  <c r="G249" i="1"/>
  <c r="O252" i="1"/>
  <c r="G253" i="1"/>
  <c r="O256" i="1"/>
  <c r="G257" i="1"/>
  <c r="O260" i="1"/>
  <c r="G261" i="1"/>
  <c r="O264" i="1"/>
  <c r="G265" i="1"/>
  <c r="O268" i="1"/>
  <c r="G269" i="1"/>
  <c r="O272" i="1"/>
  <c r="G273" i="1"/>
  <c r="O276" i="1"/>
  <c r="G277" i="1"/>
  <c r="O280" i="1"/>
  <c r="G281" i="1"/>
  <c r="O284" i="1"/>
  <c r="G285" i="1"/>
  <c r="O288" i="1"/>
  <c r="G289" i="1"/>
  <c r="O292" i="1"/>
  <c r="G293" i="1"/>
  <c r="O296" i="1"/>
  <c r="G297" i="1"/>
  <c r="O300" i="1"/>
  <c r="G301" i="1"/>
  <c r="O304" i="1"/>
  <c r="G305" i="1"/>
  <c r="O308" i="1"/>
  <c r="G309" i="1"/>
  <c r="O312" i="1"/>
  <c r="G313" i="1"/>
  <c r="G345" i="1"/>
  <c r="O345" i="1"/>
  <c r="G346" i="1"/>
  <c r="O346" i="1"/>
  <c r="G347" i="1"/>
  <c r="O347" i="1"/>
  <c r="G348" i="1"/>
  <c r="O348" i="1"/>
  <c r="G349" i="1"/>
  <c r="O349" i="1"/>
  <c r="G350" i="1"/>
  <c r="O350" i="1"/>
  <c r="G351" i="1"/>
  <c r="O351" i="1"/>
  <c r="G352" i="1"/>
  <c r="O352" i="1"/>
  <c r="G353" i="1"/>
  <c r="O353" i="1"/>
  <c r="G354" i="1"/>
  <c r="O354" i="1"/>
  <c r="G355" i="1"/>
  <c r="O355" i="1"/>
  <c r="G356" i="1"/>
  <c r="O356" i="1"/>
  <c r="G357" i="1"/>
  <c r="O357" i="1"/>
  <c r="G358" i="1"/>
  <c r="O358" i="1"/>
  <c r="G359" i="1"/>
  <c r="O359" i="1"/>
  <c r="G360" i="1"/>
  <c r="O360" i="1"/>
  <c r="G361" i="1"/>
  <c r="O361" i="1"/>
  <c r="G362" i="1"/>
  <c r="O362" i="1"/>
  <c r="G363" i="1"/>
  <c r="O363" i="1"/>
  <c r="G364" i="1"/>
  <c r="O364" i="1"/>
  <c r="G365" i="1"/>
  <c r="O365" i="1"/>
  <c r="G366" i="1"/>
  <c r="O366" i="1"/>
  <c r="G367" i="1"/>
  <c r="O367" i="1"/>
  <c r="G368" i="1"/>
  <c r="O368" i="1"/>
  <c r="G369" i="1"/>
  <c r="O369" i="1"/>
  <c r="G370" i="1"/>
  <c r="O370" i="1"/>
  <c r="G371" i="1"/>
  <c r="O371" i="1"/>
  <c r="G372" i="1"/>
  <c r="O372" i="1"/>
  <c r="G373" i="1"/>
  <c r="O373" i="1"/>
  <c r="G374" i="1"/>
  <c r="O374" i="1"/>
  <c r="G375" i="1"/>
  <c r="O375" i="1"/>
  <c r="G376" i="1"/>
  <c r="O376" i="1"/>
  <c r="G377" i="1"/>
  <c r="O377" i="1"/>
  <c r="G378" i="1"/>
  <c r="O378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O403" i="1"/>
  <c r="G404" i="1"/>
  <c r="O404" i="1"/>
  <c r="G405" i="1"/>
  <c r="O405" i="1"/>
  <c r="G406" i="1"/>
  <c r="O406" i="1"/>
  <c r="G407" i="1"/>
  <c r="O407" i="1"/>
  <c r="G408" i="1"/>
  <c r="O408" i="1"/>
  <c r="G409" i="1"/>
  <c r="O409" i="1"/>
  <c r="G410" i="1"/>
  <c r="O410" i="1"/>
  <c r="G411" i="1"/>
  <c r="O411" i="1"/>
  <c r="G412" i="1"/>
  <c r="O412" i="1"/>
  <c r="K324" i="1"/>
  <c r="K338" i="1"/>
  <c r="K344" i="1"/>
  <c r="K98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G220" i="1"/>
  <c r="O223" i="1"/>
  <c r="G224" i="1"/>
  <c r="O227" i="1"/>
  <c r="G228" i="1"/>
  <c r="O231" i="1"/>
  <c r="G232" i="1"/>
  <c r="O235" i="1"/>
  <c r="G236" i="1"/>
  <c r="O239" i="1"/>
  <c r="G240" i="1"/>
  <c r="O243" i="1"/>
  <c r="G244" i="1"/>
  <c r="O247" i="1"/>
  <c r="G248" i="1"/>
  <c r="O251" i="1"/>
  <c r="G252" i="1"/>
  <c r="O255" i="1"/>
  <c r="G256" i="1"/>
  <c r="O259" i="1"/>
  <c r="G260" i="1"/>
  <c r="O263" i="1"/>
  <c r="G264" i="1"/>
  <c r="O267" i="1"/>
  <c r="G268" i="1"/>
  <c r="O271" i="1"/>
  <c r="G272" i="1"/>
  <c r="O275" i="1"/>
  <c r="G276" i="1"/>
  <c r="O279" i="1"/>
  <c r="G280" i="1"/>
  <c r="O283" i="1"/>
  <c r="G284" i="1"/>
  <c r="O287" i="1"/>
  <c r="G288" i="1"/>
  <c r="O291" i="1"/>
  <c r="G292" i="1"/>
  <c r="O295" i="1"/>
  <c r="G296" i="1"/>
  <c r="O299" i="1"/>
  <c r="G300" i="1"/>
  <c r="O303" i="1"/>
  <c r="G304" i="1"/>
  <c r="O307" i="1"/>
  <c r="G308" i="1"/>
  <c r="O311" i="1"/>
  <c r="G312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K341" i="1"/>
  <c r="K343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O89" i="1"/>
  <c r="G90" i="1"/>
  <c r="K92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5" i="1"/>
  <c r="K406" i="1"/>
  <c r="K407" i="1"/>
  <c r="K412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G45" i="1"/>
  <c r="O48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O88" i="1"/>
  <c r="G89" i="1"/>
  <c r="K316" i="1"/>
  <c r="K318" i="1"/>
  <c r="K320" i="1"/>
  <c r="K322" i="1"/>
  <c r="K330" i="1"/>
  <c r="K334" i="1"/>
  <c r="K340" i="1"/>
  <c r="K404" i="1"/>
  <c r="K408" i="1"/>
  <c r="K409" i="1"/>
  <c r="K410" i="1"/>
  <c r="K411" i="1"/>
  <c r="G49" i="1"/>
  <c r="K326" i="1"/>
  <c r="K314" i="1"/>
  <c r="K328" i="1"/>
  <c r="K332" i="1"/>
  <c r="K336" i="1"/>
  <c r="K342" i="1"/>
  <c r="G414" i="1"/>
  <c r="K89" i="1"/>
  <c r="K73" i="1"/>
  <c r="K57" i="1"/>
  <c r="K41" i="1"/>
  <c r="K25" i="1"/>
  <c r="K9" i="1"/>
  <c r="K88" i="1"/>
  <c r="K80" i="1"/>
  <c r="K72" i="1"/>
  <c r="K64" i="1"/>
  <c r="K56" i="1"/>
  <c r="K48" i="1"/>
  <c r="K40" i="1"/>
  <c r="K32" i="1"/>
  <c r="K24" i="1"/>
  <c r="K16" i="1"/>
  <c r="K8" i="1"/>
  <c r="K82" i="1"/>
  <c r="K66" i="1"/>
  <c r="K50" i="1"/>
  <c r="K34" i="1"/>
  <c r="K18" i="1"/>
  <c r="K83" i="1"/>
  <c r="K67" i="1"/>
  <c r="K51" i="1"/>
  <c r="K35" i="1"/>
  <c r="K19" i="1"/>
  <c r="K30" i="1"/>
  <c r="K14" i="1"/>
  <c r="K79" i="1"/>
  <c r="K63" i="1"/>
  <c r="K47" i="1"/>
  <c r="K31" i="1"/>
  <c r="K15" i="1"/>
  <c r="G60" i="1"/>
  <c r="G12" i="1"/>
  <c r="G413" i="1"/>
  <c r="K85" i="1"/>
  <c r="K69" i="1"/>
  <c r="K53" i="1"/>
  <c r="K37" i="1"/>
  <c r="K21" i="1"/>
  <c r="K6" i="1"/>
  <c r="G88" i="1"/>
  <c r="G80" i="1"/>
  <c r="G72" i="1"/>
  <c r="G64" i="1"/>
  <c r="G56" i="1"/>
  <c r="G48" i="1"/>
  <c r="G40" i="1"/>
  <c r="G32" i="1"/>
  <c r="G24" i="1"/>
  <c r="G16" i="1"/>
  <c r="G8" i="1"/>
  <c r="K78" i="1"/>
  <c r="K62" i="1"/>
  <c r="K46" i="1"/>
  <c r="K414" i="1"/>
  <c r="K81" i="1"/>
  <c r="K65" i="1"/>
  <c r="K49" i="1"/>
  <c r="K33" i="1"/>
  <c r="K17" i="1"/>
  <c r="O414" i="1"/>
  <c r="K84" i="1"/>
  <c r="K76" i="1"/>
  <c r="K68" i="1"/>
  <c r="K60" i="1"/>
  <c r="K52" i="1"/>
  <c r="K44" i="1"/>
  <c r="K36" i="1"/>
  <c r="K28" i="1"/>
  <c r="K20" i="1"/>
  <c r="K12" i="1"/>
  <c r="K90" i="1"/>
  <c r="K74" i="1"/>
  <c r="K58" i="1"/>
  <c r="K42" i="1"/>
  <c r="K26" i="1"/>
  <c r="K10" i="1"/>
  <c r="K75" i="1"/>
  <c r="K59" i="1"/>
  <c r="K43" i="1"/>
  <c r="K27" i="1"/>
  <c r="K11" i="1"/>
  <c r="K413" i="1"/>
  <c r="K77" i="1"/>
  <c r="K61" i="1"/>
  <c r="K45" i="1"/>
  <c r="K29" i="1"/>
  <c r="K13" i="1"/>
  <c r="O413" i="1"/>
  <c r="G84" i="1"/>
  <c r="G76" i="1"/>
  <c r="G68" i="1"/>
  <c r="G52" i="1"/>
  <c r="G44" i="1"/>
  <c r="G36" i="1"/>
  <c r="G28" i="1"/>
  <c r="G20" i="1"/>
  <c r="K86" i="1"/>
  <c r="K70" i="1"/>
  <c r="K54" i="1"/>
  <c r="K38" i="1"/>
  <c r="K22" i="1"/>
  <c r="K87" i="1"/>
  <c r="K71" i="1"/>
  <c r="K55" i="1"/>
  <c r="K39" i="1"/>
  <c r="K23" i="1"/>
  <c r="K7" i="1"/>
  <c r="O297" i="5"/>
  <c r="O261" i="5"/>
  <c r="O300" i="5"/>
  <c r="K279" i="5"/>
  <c r="K328" i="5"/>
  <c r="K311" i="5"/>
  <c r="G290" i="5"/>
  <c r="E346" i="5"/>
  <c r="G286" i="5"/>
  <c r="K307" i="5"/>
  <c r="K333" i="5"/>
  <c r="O296" i="5"/>
  <c r="G320" i="5"/>
  <c r="K276" i="5"/>
  <c r="K284" i="5"/>
  <c r="O305" i="5"/>
  <c r="K6" i="5"/>
  <c r="O280" i="5"/>
  <c r="K291" i="5"/>
  <c r="G302" i="5"/>
  <c r="O312" i="5"/>
  <c r="O333" i="5"/>
  <c r="G287" i="5"/>
  <c r="K316" i="5"/>
  <c r="O330" i="5"/>
  <c r="O284" i="5"/>
  <c r="K295" i="5"/>
  <c r="G306" i="5"/>
  <c r="K317" i="5"/>
  <c r="K331" i="5"/>
  <c r="G295" i="5"/>
  <c r="G327" i="5"/>
  <c r="O7" i="5"/>
  <c r="G336" i="5"/>
  <c r="G282" i="5"/>
  <c r="K287" i="5"/>
  <c r="O292" i="5"/>
  <c r="G298" i="5"/>
  <c r="K303" i="5"/>
  <c r="O308" i="5"/>
  <c r="G314" i="5"/>
  <c r="O322" i="5"/>
  <c r="G279" i="5"/>
  <c r="O289" i="5"/>
  <c r="K300" i="5"/>
  <c r="G311" i="5"/>
  <c r="O321" i="5"/>
  <c r="O336" i="5"/>
  <c r="K308" i="5"/>
  <c r="G319" i="5"/>
  <c r="O331" i="5"/>
  <c r="G328" i="5"/>
  <c r="G278" i="5"/>
  <c r="K283" i="5"/>
  <c r="O288" i="5"/>
  <c r="G294" i="5"/>
  <c r="K299" i="5"/>
  <c r="O304" i="5"/>
  <c r="G310" i="5"/>
  <c r="K315" i="5"/>
  <c r="K325" i="5"/>
  <c r="K7" i="5"/>
  <c r="O281" i="5"/>
  <c r="K292" i="5"/>
  <c r="G303" i="5"/>
  <c r="O313" i="5"/>
  <c r="K324" i="5"/>
  <c r="K269" i="5"/>
  <c r="G273" i="5"/>
  <c r="K8" i="5"/>
  <c r="G332" i="5"/>
  <c r="O8" i="5"/>
  <c r="G280" i="5"/>
  <c r="O282" i="5"/>
  <c r="K285" i="5"/>
  <c r="G288" i="5"/>
  <c r="O290" i="5"/>
  <c r="K293" i="5"/>
  <c r="G296" i="5"/>
  <c r="O298" i="5"/>
  <c r="K301" i="5"/>
  <c r="G304" i="5"/>
  <c r="O306" i="5"/>
  <c r="K309" i="5"/>
  <c r="G312" i="5"/>
  <c r="O314" i="5"/>
  <c r="O318" i="5"/>
  <c r="G324" i="5"/>
  <c r="G331" i="5"/>
  <c r="G6" i="5"/>
  <c r="G334" i="5"/>
  <c r="K280" i="5"/>
  <c r="O285" i="5"/>
  <c r="G291" i="5"/>
  <c r="K296" i="5"/>
  <c r="O301" i="5"/>
  <c r="G307" i="5"/>
  <c r="K312" i="5"/>
  <c r="O317" i="5"/>
  <c r="G323" i="5"/>
  <c r="G329" i="5"/>
  <c r="O266" i="5"/>
  <c r="K270" i="5"/>
  <c r="O267" i="5"/>
  <c r="O274" i="5"/>
  <c r="G264" i="5"/>
  <c r="G7" i="5"/>
  <c r="K329" i="5"/>
  <c r="O334" i="5"/>
  <c r="O278" i="5"/>
  <c r="K281" i="5"/>
  <c r="G284" i="5"/>
  <c r="O286" i="5"/>
  <c r="K289" i="5"/>
  <c r="G292" i="5"/>
  <c r="O294" i="5"/>
  <c r="K297" i="5"/>
  <c r="G300" i="5"/>
  <c r="O302" i="5"/>
  <c r="K305" i="5"/>
  <c r="G308" i="5"/>
  <c r="O310" i="5"/>
  <c r="K313" i="5"/>
  <c r="G316" i="5"/>
  <c r="K321" i="5"/>
  <c r="O326" i="5"/>
  <c r="K336" i="5"/>
  <c r="O328" i="5"/>
  <c r="O277" i="5"/>
  <c r="G283" i="5"/>
  <c r="K288" i="5"/>
  <c r="O293" i="5"/>
  <c r="G299" i="5"/>
  <c r="K304" i="5"/>
  <c r="O309" i="5"/>
  <c r="G315" i="5"/>
  <c r="K320" i="5"/>
  <c r="O325" i="5"/>
  <c r="K334" i="5"/>
  <c r="G272" i="5"/>
  <c r="O275" i="5"/>
  <c r="G265" i="5"/>
  <c r="G318" i="5"/>
  <c r="O320" i="5"/>
  <c r="K323" i="5"/>
  <c r="G326" i="5"/>
  <c r="O329" i="5"/>
  <c r="G335" i="5"/>
  <c r="G8" i="5"/>
  <c r="O332" i="5"/>
  <c r="G277" i="5"/>
  <c r="O279" i="5"/>
  <c r="K282" i="5"/>
  <c r="G285" i="5"/>
  <c r="O287" i="5"/>
  <c r="K290" i="5"/>
  <c r="G293" i="5"/>
  <c r="O295" i="5"/>
  <c r="K298" i="5"/>
  <c r="G301" i="5"/>
  <c r="O303" i="5"/>
  <c r="K306" i="5"/>
  <c r="G309" i="5"/>
  <c r="O311" i="5"/>
  <c r="K314" i="5"/>
  <c r="G317" i="5"/>
  <c r="O319" i="5"/>
  <c r="K322" i="5"/>
  <c r="G325" i="5"/>
  <c r="O327" i="5"/>
  <c r="G333" i="5"/>
  <c r="K273" i="5"/>
  <c r="G268" i="5"/>
  <c r="O262" i="5"/>
  <c r="O271" i="5"/>
  <c r="K266" i="5"/>
  <c r="O316" i="5"/>
  <c r="K319" i="5"/>
  <c r="G322" i="5"/>
  <c r="O324" i="5"/>
  <c r="K327" i="5"/>
  <c r="K332" i="5"/>
  <c r="O6" i="5"/>
  <c r="G330" i="5"/>
  <c r="K335" i="5"/>
  <c r="K278" i="5"/>
  <c r="G281" i="5"/>
  <c r="O283" i="5"/>
  <c r="K286" i="5"/>
  <c r="G289" i="5"/>
  <c r="O291" i="5"/>
  <c r="K294" i="5"/>
  <c r="G297" i="5"/>
  <c r="O299" i="5"/>
  <c r="K302" i="5"/>
  <c r="G305" i="5"/>
  <c r="O307" i="5"/>
  <c r="K310" i="5"/>
  <c r="G313" i="5"/>
  <c r="O315" i="5"/>
  <c r="K318" i="5"/>
  <c r="G321" i="5"/>
  <c r="O323" i="5"/>
  <c r="K326" i="5"/>
  <c r="K330" i="5"/>
  <c r="O335" i="5"/>
  <c r="G276" i="5"/>
  <c r="O270" i="5"/>
  <c r="K265" i="5"/>
  <c r="K274" i="5"/>
  <c r="G269" i="5"/>
  <c r="O263" i="5"/>
  <c r="K275" i="5"/>
  <c r="O272" i="5"/>
  <c r="G270" i="5"/>
  <c r="K267" i="5"/>
  <c r="O264" i="5"/>
  <c r="G262" i="5"/>
  <c r="O273" i="5"/>
  <c r="G271" i="5"/>
  <c r="K268" i="5"/>
  <c r="O265" i="5"/>
  <c r="G263" i="5"/>
  <c r="K262" i="5"/>
  <c r="G274" i="5"/>
  <c r="K271" i="5"/>
  <c r="O268" i="5"/>
  <c r="G266" i="5"/>
  <c r="K263" i="5"/>
  <c r="G275" i="5"/>
  <c r="K272" i="5"/>
  <c r="O269" i="5"/>
  <c r="G267" i="5"/>
  <c r="K264" i="5"/>
  <c r="O276" i="5"/>
  <c r="K261" i="5"/>
  <c r="O260" i="5"/>
  <c r="G260" i="5"/>
  <c r="K259" i="5"/>
  <c r="O258" i="5"/>
  <c r="G258" i="5"/>
  <c r="K257" i="5"/>
  <c r="O256" i="5"/>
  <c r="G256" i="5"/>
  <c r="K255" i="5"/>
  <c r="O254" i="5"/>
  <c r="G254" i="5"/>
  <c r="K253" i="5"/>
  <c r="O252" i="5"/>
  <c r="G252" i="5"/>
  <c r="K251" i="5"/>
  <c r="O250" i="5"/>
  <c r="G250" i="5"/>
  <c r="K249" i="5"/>
  <c r="O248" i="5"/>
  <c r="G248" i="5"/>
  <c r="K247" i="5"/>
  <c r="O246" i="5"/>
  <c r="G246" i="5"/>
  <c r="K245" i="5"/>
  <c r="O244" i="5"/>
  <c r="G244" i="5"/>
  <c r="K243" i="5"/>
  <c r="O242" i="5"/>
  <c r="G242" i="5"/>
  <c r="K241" i="5"/>
  <c r="O240" i="5"/>
  <c r="G240" i="5"/>
  <c r="K239" i="5"/>
  <c r="O238" i="5"/>
  <c r="G238" i="5"/>
  <c r="K237" i="5"/>
  <c r="O236" i="5"/>
  <c r="G236" i="5"/>
  <c r="K235" i="5"/>
  <c r="O234" i="5"/>
  <c r="G234" i="5"/>
  <c r="K233" i="5"/>
  <c r="O232" i="5"/>
  <c r="G232" i="5"/>
  <c r="K231" i="5"/>
  <c r="O230" i="5"/>
  <c r="G230" i="5"/>
  <c r="K229" i="5"/>
  <c r="O228" i="5"/>
  <c r="G228" i="5"/>
  <c r="K227" i="5"/>
  <c r="O226" i="5"/>
  <c r="G226" i="5"/>
  <c r="K225" i="5"/>
  <c r="O224" i="5"/>
  <c r="G224" i="5"/>
  <c r="K223" i="5"/>
  <c r="O222" i="5"/>
  <c r="G222" i="5"/>
  <c r="K221" i="5"/>
  <c r="O220" i="5"/>
  <c r="G220" i="5"/>
  <c r="K219" i="5"/>
  <c r="O218" i="5"/>
  <c r="G218" i="5"/>
  <c r="K217" i="5"/>
  <c r="O216" i="5"/>
  <c r="G216" i="5"/>
  <c r="K215" i="5"/>
  <c r="O214" i="5"/>
  <c r="G214" i="5"/>
  <c r="K213" i="5"/>
  <c r="O212" i="5"/>
  <c r="G212" i="5"/>
  <c r="K211" i="5"/>
  <c r="O210" i="5"/>
  <c r="G210" i="5"/>
  <c r="K209" i="5"/>
  <c r="O208" i="5"/>
  <c r="G208" i="5"/>
  <c r="K207" i="5"/>
  <c r="O206" i="5"/>
  <c r="G206" i="5"/>
  <c r="K205" i="5"/>
  <c r="G261" i="5"/>
  <c r="K260" i="5"/>
  <c r="O259" i="5"/>
  <c r="G259" i="5"/>
  <c r="K258" i="5"/>
  <c r="O257" i="5"/>
  <c r="G257" i="5"/>
  <c r="K256" i="5"/>
  <c r="O255" i="5"/>
  <c r="G255" i="5"/>
  <c r="K254" i="5"/>
  <c r="O253" i="5"/>
  <c r="G253" i="5"/>
  <c r="K252" i="5"/>
  <c r="O251" i="5"/>
  <c r="G251" i="5"/>
  <c r="K250" i="5"/>
  <c r="O249" i="5"/>
  <c r="G249" i="5"/>
  <c r="K248" i="5"/>
  <c r="O247" i="5"/>
  <c r="G247" i="5"/>
  <c r="K246" i="5"/>
  <c r="O245" i="5"/>
  <c r="G245" i="5"/>
  <c r="K244" i="5"/>
  <c r="O243" i="5"/>
  <c r="G243" i="5"/>
  <c r="K242" i="5"/>
  <c r="O241" i="5"/>
  <c r="G241" i="5"/>
  <c r="K240" i="5"/>
  <c r="O239" i="5"/>
  <c r="G239" i="5"/>
  <c r="K238" i="5"/>
  <c r="O237" i="5"/>
  <c r="G237" i="5"/>
  <c r="K236" i="5"/>
  <c r="O235" i="5"/>
  <c r="G235" i="5"/>
  <c r="K234" i="5"/>
  <c r="O233" i="5"/>
  <c r="G233" i="5"/>
  <c r="K232" i="5"/>
  <c r="O231" i="5"/>
  <c r="G231" i="5"/>
  <c r="K230" i="5"/>
  <c r="O229" i="5"/>
  <c r="G229" i="5"/>
  <c r="K228" i="5"/>
  <c r="O227" i="5"/>
  <c r="G227" i="5"/>
  <c r="K226" i="5"/>
  <c r="O225" i="5"/>
  <c r="G225" i="5"/>
  <c r="K224" i="5"/>
  <c r="O223" i="5"/>
  <c r="G223" i="5"/>
  <c r="K222" i="5"/>
  <c r="O221" i="5"/>
  <c r="G221" i="5"/>
  <c r="K220" i="5"/>
  <c r="O219" i="5"/>
  <c r="G219" i="5"/>
  <c r="K218" i="5"/>
  <c r="O217" i="5"/>
  <c r="G217" i="5"/>
  <c r="K216" i="5"/>
  <c r="O215" i="5"/>
  <c r="G215" i="5"/>
  <c r="K214" i="5"/>
  <c r="O213" i="5"/>
  <c r="G213" i="5"/>
  <c r="K212" i="5"/>
  <c r="O211" i="5"/>
  <c r="G211" i="5"/>
  <c r="K210" i="5"/>
  <c r="O209" i="5"/>
  <c r="G209" i="5"/>
  <c r="K208" i="5"/>
  <c r="O207" i="5"/>
  <c r="G207" i="5"/>
  <c r="K206" i="5"/>
  <c r="O205" i="5"/>
  <c r="G205" i="5"/>
  <c r="K277" i="5"/>
  <c r="O204" i="5"/>
  <c r="G204" i="5"/>
  <c r="K203" i="5"/>
  <c r="O202" i="5"/>
  <c r="G202" i="5"/>
  <c r="K201" i="5"/>
  <c r="O200" i="5"/>
  <c r="G200" i="5"/>
  <c r="K199" i="5"/>
  <c r="O198" i="5"/>
  <c r="G198" i="5"/>
  <c r="K197" i="5"/>
  <c r="O196" i="5"/>
  <c r="G196" i="5"/>
  <c r="K195" i="5"/>
  <c r="O194" i="5"/>
  <c r="G194" i="5"/>
  <c r="K193" i="5"/>
  <c r="O192" i="5"/>
  <c r="G192" i="5"/>
  <c r="K191" i="5"/>
  <c r="O190" i="5"/>
  <c r="G190" i="5"/>
  <c r="K189" i="5"/>
  <c r="O188" i="5"/>
  <c r="G188" i="5"/>
  <c r="K187" i="5"/>
  <c r="O186" i="5"/>
  <c r="G186" i="5"/>
  <c r="K185" i="5"/>
  <c r="O184" i="5"/>
  <c r="G184" i="5"/>
  <c r="K183" i="5"/>
  <c r="O182" i="5"/>
  <c r="G182" i="5"/>
  <c r="K181" i="5"/>
  <c r="O180" i="5"/>
  <c r="G180" i="5"/>
  <c r="K179" i="5"/>
  <c r="O178" i="5"/>
  <c r="G178" i="5"/>
  <c r="K177" i="5"/>
  <c r="O176" i="5"/>
  <c r="G176" i="5"/>
  <c r="K175" i="5"/>
  <c r="O174" i="5"/>
  <c r="G174" i="5"/>
  <c r="K173" i="5"/>
  <c r="O172" i="5"/>
  <c r="G172" i="5"/>
  <c r="K171" i="5"/>
  <c r="O170" i="5"/>
  <c r="G170" i="5"/>
  <c r="K169" i="5"/>
  <c r="O168" i="5"/>
  <c r="G168" i="5"/>
  <c r="K167" i="5"/>
  <c r="O166" i="5"/>
  <c r="G166" i="5"/>
  <c r="K165" i="5"/>
  <c r="O164" i="5"/>
  <c r="G164" i="5"/>
  <c r="K163" i="5"/>
  <c r="O162" i="5"/>
  <c r="G162" i="5"/>
  <c r="K161" i="5"/>
  <c r="O160" i="5"/>
  <c r="G160" i="5"/>
  <c r="K159" i="5"/>
  <c r="O158" i="5"/>
  <c r="G158" i="5"/>
  <c r="K157" i="5"/>
  <c r="O156" i="5"/>
  <c r="G156" i="5"/>
  <c r="K155" i="5"/>
  <c r="O154" i="5"/>
  <c r="G154" i="5"/>
  <c r="K153" i="5"/>
  <c r="O152" i="5"/>
  <c r="G152" i="5"/>
  <c r="K151" i="5"/>
  <c r="O150" i="5"/>
  <c r="G150" i="5"/>
  <c r="K149" i="5"/>
  <c r="O148" i="5"/>
  <c r="K204" i="5"/>
  <c r="O203" i="5"/>
  <c r="G203" i="5"/>
  <c r="K202" i="5"/>
  <c r="O201" i="5"/>
  <c r="G201" i="5"/>
  <c r="K200" i="5"/>
  <c r="O199" i="5"/>
  <c r="G199" i="5"/>
  <c r="K198" i="5"/>
  <c r="O197" i="5"/>
  <c r="G197" i="5"/>
  <c r="K196" i="5"/>
  <c r="O195" i="5"/>
  <c r="G195" i="5"/>
  <c r="K194" i="5"/>
  <c r="O193" i="5"/>
  <c r="G193" i="5"/>
  <c r="K192" i="5"/>
  <c r="O191" i="5"/>
  <c r="G191" i="5"/>
  <c r="K190" i="5"/>
  <c r="O189" i="5"/>
  <c r="G189" i="5"/>
  <c r="K188" i="5"/>
  <c r="O187" i="5"/>
  <c r="G187" i="5"/>
  <c r="K186" i="5"/>
  <c r="O185" i="5"/>
  <c r="G185" i="5"/>
  <c r="K184" i="5"/>
  <c r="O183" i="5"/>
  <c r="G183" i="5"/>
  <c r="K182" i="5"/>
  <c r="O181" i="5"/>
  <c r="G181" i="5"/>
  <c r="K180" i="5"/>
  <c r="O179" i="5"/>
  <c r="G179" i="5"/>
  <c r="K178" i="5"/>
  <c r="O177" i="5"/>
  <c r="G177" i="5"/>
  <c r="K176" i="5"/>
  <c r="O175" i="5"/>
  <c r="G175" i="5"/>
  <c r="K174" i="5"/>
  <c r="O173" i="5"/>
  <c r="G173" i="5"/>
  <c r="K172" i="5"/>
  <c r="O171" i="5"/>
  <c r="G171" i="5"/>
  <c r="K170" i="5"/>
  <c r="O169" i="5"/>
  <c r="G169" i="5"/>
  <c r="K168" i="5"/>
  <c r="O167" i="5"/>
  <c r="G167" i="5"/>
  <c r="K166" i="5"/>
  <c r="O165" i="5"/>
  <c r="G165" i="5"/>
  <c r="K164" i="5"/>
  <c r="O163" i="5"/>
  <c r="G163" i="5"/>
  <c r="K162" i="5"/>
  <c r="O161" i="5"/>
  <c r="G161" i="5"/>
  <c r="K160" i="5"/>
  <c r="O159" i="5"/>
  <c r="G159" i="5"/>
  <c r="K158" i="5"/>
  <c r="O157" i="5"/>
  <c r="G157" i="5"/>
  <c r="K156" i="5"/>
  <c r="O155" i="5"/>
  <c r="G155" i="5"/>
  <c r="K154" i="5"/>
  <c r="O153" i="5"/>
  <c r="G153" i="5"/>
  <c r="K152" i="5"/>
  <c r="O151" i="5"/>
  <c r="G151" i="5"/>
  <c r="K150" i="5"/>
  <c r="O149" i="5"/>
  <c r="G149" i="5"/>
  <c r="K148" i="5"/>
  <c r="O147" i="5"/>
  <c r="G147" i="5"/>
  <c r="K146" i="5"/>
  <c r="O145" i="5"/>
  <c r="G145" i="5"/>
  <c r="K144" i="5"/>
  <c r="O143" i="5"/>
  <c r="G143" i="5"/>
  <c r="K142" i="5"/>
  <c r="O141" i="5"/>
  <c r="G141" i="5"/>
  <c r="K140" i="5"/>
  <c r="O139" i="5"/>
  <c r="G139" i="5"/>
  <c r="K138" i="5"/>
  <c r="O137" i="5"/>
  <c r="G137" i="5"/>
  <c r="K136" i="5"/>
  <c r="O135" i="5"/>
  <c r="G135" i="5"/>
  <c r="K134" i="5"/>
  <c r="O133" i="5"/>
  <c r="G133" i="5"/>
  <c r="K132" i="5"/>
  <c r="O131" i="5"/>
  <c r="G131" i="5"/>
  <c r="K130" i="5"/>
  <c r="O129" i="5"/>
  <c r="G129" i="5"/>
  <c r="K128" i="5"/>
  <c r="O127" i="5"/>
  <c r="G127" i="5"/>
  <c r="K126" i="5"/>
  <c r="O125" i="5"/>
  <c r="G125" i="5"/>
  <c r="K124" i="5"/>
  <c r="O123" i="5"/>
  <c r="G123" i="5"/>
  <c r="K122" i="5"/>
  <c r="O121" i="5"/>
  <c r="G121" i="5"/>
  <c r="K120" i="5"/>
  <c r="O119" i="5"/>
  <c r="G119" i="5"/>
  <c r="K118" i="5"/>
  <c r="O117" i="5"/>
  <c r="G117" i="5"/>
  <c r="K116" i="5"/>
  <c r="O115" i="5"/>
  <c r="G115" i="5"/>
  <c r="K114" i="5"/>
  <c r="O113" i="5"/>
  <c r="G113" i="5"/>
  <c r="K112" i="5"/>
  <c r="O111" i="5"/>
  <c r="G111" i="5"/>
  <c r="K110" i="5"/>
  <c r="O109" i="5"/>
  <c r="G109" i="5"/>
  <c r="K108" i="5"/>
  <c r="O107" i="5"/>
  <c r="G107" i="5"/>
  <c r="K106" i="5"/>
  <c r="O105" i="5"/>
  <c r="G105" i="5"/>
  <c r="K104" i="5"/>
  <c r="O103" i="5"/>
  <c r="G103" i="5"/>
  <c r="K102" i="5"/>
  <c r="O101" i="5"/>
  <c r="G101" i="5"/>
  <c r="K100" i="5"/>
  <c r="O99" i="5"/>
  <c r="G99" i="5"/>
  <c r="K98" i="5"/>
  <c r="O97" i="5"/>
  <c r="G97" i="5"/>
  <c r="K96" i="5"/>
  <c r="O95" i="5"/>
  <c r="G95" i="5"/>
  <c r="K94" i="5"/>
  <c r="O93" i="5"/>
  <c r="G93" i="5"/>
  <c r="K92" i="5"/>
  <c r="O91" i="5"/>
  <c r="G91" i="5"/>
  <c r="K90" i="5"/>
  <c r="O89" i="5"/>
  <c r="G89" i="5"/>
  <c r="K88" i="5"/>
  <c r="O87" i="5"/>
  <c r="G87" i="5"/>
  <c r="K86" i="5"/>
  <c r="O85" i="5"/>
  <c r="G85" i="5"/>
  <c r="K84" i="5"/>
  <c r="O83" i="5"/>
  <c r="G83" i="5"/>
  <c r="K82" i="5"/>
  <c r="O81" i="5"/>
  <c r="G81" i="5"/>
  <c r="K80" i="5"/>
  <c r="O79" i="5"/>
  <c r="G79" i="5"/>
  <c r="K78" i="5"/>
  <c r="O77" i="5"/>
  <c r="G77" i="5"/>
  <c r="K76" i="5"/>
  <c r="O75" i="5"/>
  <c r="G75" i="5"/>
  <c r="K74" i="5"/>
  <c r="O73" i="5"/>
  <c r="G73" i="5"/>
  <c r="K72" i="5"/>
  <c r="O71" i="5"/>
  <c r="G71" i="5"/>
  <c r="K70" i="5"/>
  <c r="O69" i="5"/>
  <c r="G69" i="5"/>
  <c r="K68" i="5"/>
  <c r="O67" i="5"/>
  <c r="G67" i="5"/>
  <c r="K66" i="5"/>
  <c r="O65" i="5"/>
  <c r="G65" i="5"/>
  <c r="K64" i="5"/>
  <c r="O63" i="5"/>
  <c r="G63" i="5"/>
  <c r="K62" i="5"/>
  <c r="O61" i="5"/>
  <c r="G61" i="5"/>
  <c r="K60" i="5"/>
  <c r="O59" i="5"/>
  <c r="G59" i="5"/>
  <c r="K58" i="5"/>
  <c r="O57" i="5"/>
  <c r="G57" i="5"/>
  <c r="K56" i="5"/>
  <c r="O55" i="5"/>
  <c r="G55" i="5"/>
  <c r="K54" i="5"/>
  <c r="O53" i="5"/>
  <c r="G53" i="5"/>
  <c r="K52" i="5"/>
  <c r="O51" i="5"/>
  <c r="G51" i="5"/>
  <c r="K50" i="5"/>
  <c r="O49" i="5"/>
  <c r="G49" i="5"/>
  <c r="K48" i="5"/>
  <c r="O47" i="5"/>
  <c r="G47" i="5"/>
  <c r="K46" i="5"/>
  <c r="O45" i="5"/>
  <c r="G45" i="5"/>
  <c r="K44" i="5"/>
  <c r="O43" i="5"/>
  <c r="G43" i="5"/>
  <c r="K42" i="5"/>
  <c r="O41" i="5"/>
  <c r="G41" i="5"/>
  <c r="K40" i="5"/>
  <c r="O39" i="5"/>
  <c r="G39" i="5"/>
  <c r="K38" i="5"/>
  <c r="O37" i="5"/>
  <c r="G37" i="5"/>
  <c r="K36" i="5"/>
  <c r="O35" i="5"/>
  <c r="G35" i="5"/>
  <c r="G148" i="5"/>
  <c r="K147" i="5"/>
  <c r="O146" i="5"/>
  <c r="G146" i="5"/>
  <c r="K145" i="5"/>
  <c r="O144" i="5"/>
  <c r="G144" i="5"/>
  <c r="K143" i="5"/>
  <c r="O142" i="5"/>
  <c r="G142" i="5"/>
  <c r="K141" i="5"/>
  <c r="O140" i="5"/>
  <c r="G140" i="5"/>
  <c r="K139" i="5"/>
  <c r="O138" i="5"/>
  <c r="G138" i="5"/>
  <c r="K137" i="5"/>
  <c r="O136" i="5"/>
  <c r="G136" i="5"/>
  <c r="K135" i="5"/>
  <c r="O134" i="5"/>
  <c r="G134" i="5"/>
  <c r="K133" i="5"/>
  <c r="O132" i="5"/>
  <c r="G132" i="5"/>
  <c r="K131" i="5"/>
  <c r="O130" i="5"/>
  <c r="G130" i="5"/>
  <c r="K129" i="5"/>
  <c r="O128" i="5"/>
  <c r="G128" i="5"/>
  <c r="K127" i="5"/>
  <c r="O126" i="5"/>
  <c r="G126" i="5"/>
  <c r="K125" i="5"/>
  <c r="O124" i="5"/>
  <c r="G124" i="5"/>
  <c r="K123" i="5"/>
  <c r="O122" i="5"/>
  <c r="G122" i="5"/>
  <c r="K121" i="5"/>
  <c r="O120" i="5"/>
  <c r="G120" i="5"/>
  <c r="K119" i="5"/>
  <c r="O118" i="5"/>
  <c r="G118" i="5"/>
  <c r="K117" i="5"/>
  <c r="O116" i="5"/>
  <c r="G116" i="5"/>
  <c r="K115" i="5"/>
  <c r="O114" i="5"/>
  <c r="G114" i="5"/>
  <c r="K113" i="5"/>
  <c r="O112" i="5"/>
  <c r="G112" i="5"/>
  <c r="K111" i="5"/>
  <c r="O110" i="5"/>
  <c r="G110" i="5"/>
  <c r="K109" i="5"/>
  <c r="O108" i="5"/>
  <c r="G108" i="5"/>
  <c r="K107" i="5"/>
  <c r="O106" i="5"/>
  <c r="G106" i="5"/>
  <c r="K105" i="5"/>
  <c r="O104" i="5"/>
  <c r="G104" i="5"/>
  <c r="K103" i="5"/>
  <c r="O102" i="5"/>
  <c r="G102" i="5"/>
  <c r="K101" i="5"/>
  <c r="O100" i="5"/>
  <c r="G100" i="5"/>
  <c r="K99" i="5"/>
  <c r="O98" i="5"/>
  <c r="G98" i="5"/>
  <c r="K97" i="5"/>
  <c r="O96" i="5"/>
  <c r="G96" i="5"/>
  <c r="K95" i="5"/>
  <c r="O94" i="5"/>
  <c r="G94" i="5"/>
  <c r="K93" i="5"/>
  <c r="O92" i="5"/>
  <c r="G92" i="5"/>
  <c r="K91" i="5"/>
  <c r="O90" i="5"/>
  <c r="G90" i="5"/>
  <c r="K89" i="5"/>
  <c r="O88" i="5"/>
  <c r="G88" i="5"/>
  <c r="K87" i="5"/>
  <c r="O86" i="5"/>
  <c r="G86" i="5"/>
  <c r="K85" i="5"/>
  <c r="O84" i="5"/>
  <c r="G84" i="5"/>
  <c r="K83" i="5"/>
  <c r="O82" i="5"/>
  <c r="G82" i="5"/>
  <c r="K81" i="5"/>
  <c r="O80" i="5"/>
  <c r="G80" i="5"/>
  <c r="K79" i="5"/>
  <c r="O78" i="5"/>
  <c r="G78" i="5"/>
  <c r="K77" i="5"/>
  <c r="O76" i="5"/>
  <c r="G76" i="5"/>
  <c r="K75" i="5"/>
  <c r="O74" i="5"/>
  <c r="G74" i="5"/>
  <c r="K73" i="5"/>
  <c r="O72" i="5"/>
  <c r="G72" i="5"/>
  <c r="K71" i="5"/>
  <c r="O70" i="5"/>
  <c r="G70" i="5"/>
  <c r="K69" i="5"/>
  <c r="O68" i="5"/>
  <c r="G68" i="5"/>
  <c r="K67" i="5"/>
  <c r="O66" i="5"/>
  <c r="G66" i="5"/>
  <c r="K65" i="5"/>
  <c r="O64" i="5"/>
  <c r="G64" i="5"/>
  <c r="K63" i="5"/>
  <c r="O62" i="5"/>
  <c r="G62" i="5"/>
  <c r="K61" i="5"/>
  <c r="O60" i="5"/>
  <c r="G60" i="5"/>
  <c r="K59" i="5"/>
  <c r="O58" i="5"/>
  <c r="G58" i="5"/>
  <c r="K57" i="5"/>
  <c r="O56" i="5"/>
  <c r="G56" i="5"/>
  <c r="K55" i="5"/>
  <c r="O54" i="5"/>
  <c r="G54" i="5"/>
  <c r="K53" i="5"/>
  <c r="O52" i="5"/>
  <c r="G52" i="5"/>
  <c r="K51" i="5"/>
  <c r="O50" i="5"/>
  <c r="G50" i="5"/>
  <c r="K49" i="5"/>
  <c r="O48" i="5"/>
  <c r="G48" i="5"/>
  <c r="K47" i="5"/>
  <c r="O46" i="5"/>
  <c r="G46" i="5"/>
  <c r="K45" i="5"/>
  <c r="O44" i="5"/>
  <c r="G44" i="5"/>
  <c r="K43" i="5"/>
  <c r="O42" i="5"/>
  <c r="G42" i="5"/>
  <c r="K41" i="5"/>
  <c r="O40" i="5"/>
  <c r="G40" i="5"/>
  <c r="K39" i="5"/>
  <c r="O38" i="5"/>
  <c r="G38" i="5"/>
  <c r="K37" i="5"/>
  <c r="O36" i="5"/>
  <c r="G36" i="5"/>
  <c r="K35" i="5"/>
  <c r="K34" i="5"/>
  <c r="O33" i="5"/>
  <c r="G33" i="5"/>
  <c r="K32" i="5"/>
  <c r="O31" i="5"/>
  <c r="G31" i="5"/>
  <c r="K30" i="5"/>
  <c r="O29" i="5"/>
  <c r="G29" i="5"/>
  <c r="K28" i="5"/>
  <c r="O27" i="5"/>
  <c r="G27" i="5"/>
  <c r="K26" i="5"/>
  <c r="O25" i="5"/>
  <c r="G25" i="5"/>
  <c r="K24" i="5"/>
  <c r="O23" i="5"/>
  <c r="G23" i="5"/>
  <c r="K22" i="5"/>
  <c r="O21" i="5"/>
  <c r="G21" i="5"/>
  <c r="K20" i="5"/>
  <c r="O19" i="5"/>
  <c r="G19" i="5"/>
  <c r="K18" i="5"/>
  <c r="O17" i="5"/>
  <c r="G17" i="5"/>
  <c r="K16" i="5"/>
  <c r="O15" i="5"/>
  <c r="G15" i="5"/>
  <c r="K14" i="5"/>
  <c r="O13" i="5"/>
  <c r="G13" i="5"/>
  <c r="K12" i="5"/>
  <c r="O11" i="5"/>
  <c r="G11" i="5"/>
  <c r="K10" i="5"/>
  <c r="O9" i="5"/>
  <c r="G9" i="5"/>
  <c r="O34" i="5"/>
  <c r="G34" i="5"/>
  <c r="K33" i="5"/>
  <c r="O32" i="5"/>
  <c r="G32" i="5"/>
  <c r="K31" i="5"/>
  <c r="O30" i="5"/>
  <c r="G30" i="5"/>
  <c r="K29" i="5"/>
  <c r="O28" i="5"/>
  <c r="G28" i="5"/>
  <c r="K27" i="5"/>
  <c r="O26" i="5"/>
  <c r="G26" i="5"/>
  <c r="K25" i="5"/>
  <c r="O24" i="5"/>
  <c r="G24" i="5"/>
  <c r="K23" i="5"/>
  <c r="O22" i="5"/>
  <c r="G22" i="5"/>
  <c r="K21" i="5"/>
  <c r="O20" i="5"/>
  <c r="G20" i="5"/>
  <c r="K19" i="5"/>
  <c r="O18" i="5"/>
  <c r="G18" i="5"/>
  <c r="K17" i="5"/>
  <c r="O16" i="5"/>
  <c r="G16" i="5"/>
  <c r="K15" i="5"/>
  <c r="O14" i="5"/>
  <c r="G14" i="5"/>
  <c r="K13" i="5"/>
  <c r="O12" i="5"/>
  <c r="G12" i="5"/>
  <c r="K11" i="5"/>
  <c r="O10" i="5"/>
  <c r="G10" i="5"/>
  <c r="K9" i="5"/>
  <c r="O342" i="5"/>
  <c r="K342" i="5"/>
  <c r="G338" i="5"/>
  <c r="O420" i="1"/>
  <c r="O416" i="1"/>
  <c r="K421" i="1"/>
  <c r="K417" i="1"/>
  <c r="G415" i="1"/>
  <c r="O339" i="5"/>
  <c r="O343" i="5"/>
  <c r="O346" i="5"/>
  <c r="K339" i="5"/>
  <c r="K343" i="5"/>
  <c r="K346" i="5"/>
  <c r="G339" i="5"/>
  <c r="G343" i="5"/>
  <c r="G416" i="1"/>
  <c r="G420" i="1"/>
  <c r="K423" i="1"/>
  <c r="O340" i="5"/>
  <c r="K340" i="5"/>
  <c r="K344" i="5"/>
  <c r="G340" i="5"/>
  <c r="O421" i="1"/>
  <c r="O417" i="1"/>
  <c r="K422" i="1"/>
  <c r="K420" i="1"/>
  <c r="K416" i="1"/>
  <c r="G417" i="1"/>
  <c r="O423" i="1"/>
  <c r="G423" i="1"/>
  <c r="O344" i="5"/>
  <c r="G344" i="5"/>
  <c r="O419" i="1"/>
  <c r="O415" i="1"/>
  <c r="K418" i="1"/>
  <c r="G421" i="1"/>
  <c r="O337" i="5"/>
  <c r="O341" i="5"/>
  <c r="O345" i="5"/>
  <c r="K337" i="5"/>
  <c r="K341" i="5"/>
  <c r="K345" i="5"/>
  <c r="G337" i="5"/>
  <c r="G341" i="5"/>
  <c r="G345" i="5"/>
  <c r="G418" i="1"/>
  <c r="G422" i="1"/>
  <c r="O338" i="5"/>
  <c r="K338" i="5"/>
  <c r="G342" i="5"/>
  <c r="O422" i="1"/>
  <c r="O418" i="1"/>
  <c r="K419" i="1"/>
  <c r="K415" i="1"/>
  <c r="G419" i="1"/>
  <c r="D346" i="5"/>
  <c r="F346" i="5"/>
  <c r="G346" i="5" s="1"/>
</calcChain>
</file>

<file path=xl/sharedStrings.xml><?xml version="1.0" encoding="utf-8"?>
<sst xmlns="http://schemas.openxmlformats.org/spreadsheetml/2006/main" count="3164" uniqueCount="277">
  <si>
    <t>CGS 16-245(m) Section 101</t>
  </si>
  <si>
    <t>C&amp;LM Compliance Items 8 and 9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</si>
  <si>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</si>
  <si>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</si>
  <si>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</si>
  <si>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</si>
  <si>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</si>
  <si>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</si>
  <si>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</si>
  <si>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</si>
  <si>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</si>
  <si>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</si>
  <si>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The United Illuminating Company</t>
  </si>
  <si>
    <t>Year:</t>
  </si>
  <si>
    <t>Submission Date:</t>
  </si>
  <si>
    <t>UI 2019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</si>
  <si>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</si>
  <si>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</si>
  <si>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</si>
  <si>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</si>
  <si>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</si>
  <si>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</si>
  <si>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</si>
  <si>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</si>
  <si>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</si>
  <si>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Note</t>
  </si>
  <si>
    <t>2018: Total CLM Collections were $30M, but $11.7M of that was earmarked for the diversions to the CT General Fund.</t>
  </si>
  <si>
    <t>EQUITABLE DISTRIBUTION OF FUNDS</t>
  </si>
  <si>
    <t>Census Tract</t>
  </si>
  <si>
    <t>Town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</si>
  <si>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</si>
  <si>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</si>
  <si>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</si>
  <si>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</si>
  <si>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</si>
  <si>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</si>
  <si>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</si>
  <si>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</si>
  <si>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</si>
  <si>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</si>
  <si>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</si>
  <si>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</si>
  <si>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</si>
  <si>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09001055100</t>
  </si>
  <si>
    <t>Easton</t>
  </si>
  <si>
    <t>No</t>
  </si>
  <si>
    <t>09001055200</t>
  </si>
  <si>
    <t>09001060100</t>
  </si>
  <si>
    <t>Bridgeport</t>
  </si>
  <si>
    <t>Fairfield</t>
  </si>
  <si>
    <t>Trumbull</t>
  </si>
  <si>
    <t>09001060200</t>
  </si>
  <si>
    <t>09001060300</t>
  </si>
  <si>
    <t>09001060400</t>
  </si>
  <si>
    <t>09001060500</t>
  </si>
  <si>
    <t>09001060600</t>
  </si>
  <si>
    <t>09001060700</t>
  </si>
  <si>
    <t>09001060800</t>
  </si>
  <si>
    <t>09001060900</t>
  </si>
  <si>
    <t>09001061000</t>
  </si>
  <si>
    <t>09001061100</t>
  </si>
  <si>
    <t>09001061200</t>
  </si>
  <si>
    <t>09001061300</t>
  </si>
  <si>
    <t>09001061400</t>
  </si>
  <si>
    <t>09001061500</t>
  </si>
  <si>
    <t>09001061600</t>
  </si>
  <si>
    <t>09001070100</t>
  </si>
  <si>
    <t>BRIDGEPORT</t>
  </si>
  <si>
    <t>Yes</t>
  </si>
  <si>
    <t>09001070200</t>
  </si>
  <si>
    <t>TRUMBULL</t>
  </si>
  <si>
    <t>09001070300</t>
  </si>
  <si>
    <t>09001070400</t>
  </si>
  <si>
    <t>Stratford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</si>
  <si>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</si>
  <si>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</si>
  <si>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</si>
  <si>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</si>
  <si>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</si>
  <si>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</si>
  <si>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</si>
  <si>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</si>
  <si>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09001071600</t>
  </si>
  <si>
    <t>09001071900</t>
  </si>
  <si>
    <t>ANSONIA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</si>
  <si>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</si>
  <si>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</si>
  <si>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</si>
  <si>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</si>
  <si>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</si>
  <si>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</si>
  <si>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</si>
  <si>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</si>
  <si>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</si>
  <si>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</si>
  <si>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</si>
  <si>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</si>
  <si>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09001073200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</si>
  <si>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</si>
  <si>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</si>
  <si>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</si>
  <si>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</si>
  <si>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</si>
  <si>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</si>
  <si>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</si>
  <si>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</si>
  <si>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</si>
  <si>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</si>
  <si>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</si>
  <si>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</si>
  <si>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</si>
  <si>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</si>
  <si>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</si>
  <si>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</si>
  <si>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</si>
  <si>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Milford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</si>
  <si>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</si>
  <si>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</si>
  <si>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</si>
  <si>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</si>
  <si>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</si>
  <si>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</si>
  <si>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</si>
  <si>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</si>
  <si>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</si>
  <si>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</si>
  <si>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Shelton</t>
  </si>
  <si>
    <t>09001090600</t>
  </si>
  <si>
    <t>09001090700</t>
  </si>
  <si>
    <t>09001100100</t>
  </si>
  <si>
    <t>09001100200</t>
  </si>
  <si>
    <t>09001105100</t>
  </si>
  <si>
    <t>09001105200</t>
  </si>
  <si>
    <t>09001110100</t>
  </si>
  <si>
    <t>09001110201</t>
  </si>
  <si>
    <t>09001110202</t>
  </si>
  <si>
    <t>09001110301</t>
  </si>
  <si>
    <t>09001110302</t>
  </si>
  <si>
    <t>09001110400</t>
  </si>
  <si>
    <t>09001110500</t>
  </si>
  <si>
    <t>09001110600</t>
  </si>
  <si>
    <t>09001240200</t>
  </si>
  <si>
    <t>09001257200</t>
  </si>
  <si>
    <t>09009120100</t>
  </si>
  <si>
    <t>Ansonia</t>
  </si>
  <si>
    <t>Derby</t>
  </si>
  <si>
    <t>Orange</t>
  </si>
  <si>
    <t>09009120200</t>
  </si>
  <si>
    <t>09009125100</t>
  </si>
  <si>
    <t>09009125200</t>
  </si>
  <si>
    <t>09009125300</t>
  </si>
  <si>
    <t>DERBY</t>
  </si>
  <si>
    <t>09009125400</t>
  </si>
  <si>
    <t>09009130101</t>
  </si>
  <si>
    <t>Woodbridge</t>
  </si>
  <si>
    <t>09009130102</t>
  </si>
  <si>
    <t>09009130200</t>
  </si>
  <si>
    <t>09009140100</t>
  </si>
  <si>
    <t>NEW HAVEN</t>
  </si>
  <si>
    <t>New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</si>
  <si>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</si>
  <si>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</si>
  <si>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</si>
  <si>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</si>
  <si>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</si>
  <si>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</si>
  <si>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</si>
  <si>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</si>
  <si>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</si>
  <si>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</si>
  <si>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</si>
  <si>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</si>
  <si>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</si>
  <si>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</si>
  <si>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</si>
  <si>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West Haven</t>
  </si>
  <si>
    <t>09009140900</t>
  </si>
  <si>
    <t>09009141000</t>
  </si>
  <si>
    <t>09009141100</t>
  </si>
  <si>
    <t>09009141200</t>
  </si>
  <si>
    <t>09009141300</t>
  </si>
  <si>
    <t>Hamden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</si>
  <si>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</si>
  <si>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</si>
  <si>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</si>
  <si>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</si>
  <si>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</si>
  <si>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</si>
  <si>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</si>
  <si>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</si>
  <si>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</si>
  <si>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East  Haven</t>
  </si>
  <si>
    <t>09009142400</t>
  </si>
  <si>
    <t>09009142500</t>
  </si>
  <si>
    <t>09009142601</t>
  </si>
  <si>
    <t>North Haven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</si>
  <si>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</si>
  <si>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</si>
  <si>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</si>
  <si>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</si>
  <si>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</si>
  <si>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</si>
  <si>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</si>
  <si>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09009150400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</si>
  <si>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</si>
  <si>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</si>
  <si>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</si>
  <si>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</si>
  <si>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</si>
  <si>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</si>
  <si>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</si>
  <si>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</si>
  <si>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</si>
  <si>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</si>
  <si>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</si>
  <si>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</si>
  <si>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</si>
  <si>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</si>
  <si>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</si>
  <si>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</si>
  <si>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</si>
  <si>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</si>
  <si>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</si>
  <si>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</si>
  <si>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</si>
  <si>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</si>
  <si>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</si>
  <si>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</si>
  <si>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</si>
  <si>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</si>
  <si>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</si>
  <si>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</si>
  <si>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</si>
  <si>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</si>
  <si>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</si>
  <si>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</si>
  <si>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</si>
  <si>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</si>
  <si>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</si>
  <si>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</si>
  <si>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</si>
  <si>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</si>
  <si>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</si>
  <si>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</si>
  <si>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</si>
  <si>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</si>
  <si>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</si>
  <si>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</si>
  <si>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</si>
  <si>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North Branford</t>
  </si>
  <si>
    <t>09009180602</t>
  </si>
  <si>
    <t>09009184700</t>
  </si>
  <si>
    <t>09009186100</t>
  </si>
  <si>
    <t>09009186200</t>
  </si>
  <si>
    <t>09009190302</t>
  </si>
  <si>
    <t>09009361401</t>
  </si>
  <si>
    <t>09009361402</t>
  </si>
  <si>
    <t>09009361500</t>
  </si>
  <si>
    <t>UNKNOWN</t>
  </si>
  <si>
    <t>EASTON</t>
  </si>
  <si>
    <t>NORTH BRANFORD</t>
  </si>
  <si>
    <t>WOODBRIDGE</t>
  </si>
  <si>
    <t>Customers &gt;100kW</t>
  </si>
  <si>
    <t xml:space="preserve">Total </t>
  </si>
  <si>
    <t>Residential Customers</t>
  </si>
  <si>
    <t>HES</t>
  </si>
  <si>
    <t>HES-IE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</si>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</sst>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16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8" fillId="8" borderId="0" applyNumberFormat="0" applyBorder="0" applyProtection="0">
      <alignment horizontal="left" vertical="center" wrapText="1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30" applyNumberFormat="0" applyAlignment="0" applyProtection="0"/>
    <xf numFmtId="0" fontId="35" fillId="17" borderId="31" applyNumberFormat="0" applyAlignment="0" applyProtection="0"/>
    <xf numFmtId="0" fontId="36" fillId="17" borderId="30" applyNumberFormat="0" applyAlignment="0" applyProtection="0"/>
    <xf numFmtId="0" fontId="37" fillId="0" borderId="32" applyNumberFormat="0" applyFill="0" applyAlignment="0" applyProtection="0"/>
    <xf numFmtId="0" fontId="38" fillId="18" borderId="33" applyNumberFormat="0" applyAlignment="0" applyProtection="0"/>
    <xf numFmtId="0" fontId="39" fillId="0" borderId="0" applyNumberFormat="0" applyFill="0" applyBorder="0" applyAlignment="0" applyProtection="0"/>
    <xf numFmtId="0" fontId="3" fillId="19" borderId="34" applyNumberFormat="0" applyFont="0" applyAlignment="0" applyProtection="0"/>
    <xf numFmtId="0" fontId="40" fillId="0" borderId="0" applyNumberFormat="0" applyFill="0" applyBorder="0" applyAlignment="0" applyProtection="0"/>
    <xf numFmtId="0" fontId="4" fillId="0" borderId="35" applyNumberFormat="0" applyFill="0" applyAlignment="0" applyProtection="0"/>
    <xf numFmtId="0" fontId="4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0" borderId="0"/>
  </cellStyleXfs>
  <cellXfs count="138">
    <xf numFmtId="0" fontId="0" fillId="0" borderId="0" xfId="0"/>
    <xf numFmtId="0" fontId="0" fillId="0" borderId="0" xfId="0"/>
    <xf numFmtId="0" fontId="0" fillId="0" borderId="0" xfId="0" applyAlignment="1"/>
    <xf numFmtId="49" fontId="0" fillId="0" borderId="0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0" fillId="0" borderId="0" xfId="2" applyFont="1"/>
    <xf numFmtId="168" fontId="6" fillId="0" borderId="0" xfId="1" applyNumberFormat="1" applyFont="1" applyBorder="1" applyAlignment="1">
      <alignment horizontal="center"/>
    </xf>
    <xf numFmtId="168" fontId="0" fillId="0" borderId="0" xfId="0" applyNumberFormat="1"/>
    <xf numFmtId="168" fontId="6" fillId="0" borderId="6" xfId="1" applyNumberFormat="1" applyFont="1" applyBorder="1" applyAlignment="1">
      <alignment horizontal="center"/>
    </xf>
    <xf numFmtId="9" fontId="6" fillId="0" borderId="0" xfId="2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12" borderId="0" xfId="0" applyFill="1"/>
    <xf numFmtId="0" fontId="22" fillId="0" borderId="0" xfId="1122"/>
    <xf numFmtId="49" fontId="0" fillId="0" borderId="1" xfId="0" applyNumberFormat="1" applyFont="1" applyBorder="1"/>
    <xf numFmtId="0" fontId="0" fillId="0" borderId="3" xfId="0" applyFont="1" applyBorder="1"/>
    <xf numFmtId="49" fontId="4" fillId="0" borderId="3" xfId="0" applyNumberFormat="1" applyFont="1" applyBorder="1" applyAlignment="1">
      <alignment horizontal="center"/>
    </xf>
    <xf numFmtId="168" fontId="6" fillId="0" borderId="26" xfId="1" applyNumberFormat="1" applyFont="1" applyBorder="1" applyAlignment="1">
      <alignment horizontal="center"/>
    </xf>
    <xf numFmtId="9" fontId="6" fillId="0" borderId="3" xfId="2" applyFont="1" applyBorder="1" applyAlignment="1">
      <alignment horizontal="center"/>
    </xf>
    <xf numFmtId="168" fontId="6" fillId="0" borderId="3" xfId="1" applyNumberFormat="1" applyFont="1" applyBorder="1" applyAlignment="1">
      <alignment horizontal="center"/>
    </xf>
    <xf numFmtId="9" fontId="6" fillId="0" borderId="2" xfId="2" applyFont="1" applyBorder="1" applyAlignment="1">
      <alignment horizontal="center"/>
    </xf>
    <xf numFmtId="165" fontId="6" fillId="0" borderId="23" xfId="2" applyNumberFormat="1" applyFont="1" applyBorder="1" applyAlignment="1">
      <alignment horizontal="center"/>
    </xf>
    <xf numFmtId="165" fontId="0" fillId="0" borderId="23" xfId="2" applyNumberFormat="1" applyFont="1" applyBorder="1"/>
    <xf numFmtId="42" fontId="0" fillId="0" borderId="23" xfId="0" applyNumberFormat="1" applyFont="1" applyBorder="1"/>
    <xf numFmtId="0" fontId="5" fillId="0" borderId="19" xfId="0" applyFont="1" applyBorder="1" applyAlignment="1">
      <alignment horizontal="center" vertical="center" wrapText="1"/>
    </xf>
    <xf numFmtId="168" fontId="0" fillId="0" borderId="7" xfId="0" applyNumberFormat="1" applyFont="1" applyBorder="1"/>
    <xf numFmtId="168" fontId="0" fillId="0" borderId="23" xfId="0" applyNumberFormat="1" applyFont="1" applyBorder="1"/>
    <xf numFmtId="168" fontId="0" fillId="0" borderId="23" xfId="0" applyNumberFormat="1" applyFont="1" applyBorder="1" applyAlignment="1">
      <alignment horizontal="center"/>
    </xf>
    <xf numFmtId="164" fontId="26" fillId="0" borderId="1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0" fontId="0" fillId="0" borderId="0" xfId="0" applyBorder="1"/>
    <xf numFmtId="9" fontId="6" fillId="0" borderId="0" xfId="2" applyNumberFormat="1" applyFont="1" applyBorder="1" applyAlignment="1">
      <alignment horizontal="center"/>
    </xf>
    <xf numFmtId="0" fontId="0" fillId="0" borderId="0" xfId="0"/>
    <xf numFmtId="49" fontId="0" fillId="0" borderId="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6" fillId="0" borderId="12" xfId="1" applyNumberFormat="1" applyFont="1" applyBorder="1" applyAlignment="1">
      <alignment horizontal="center"/>
    </xf>
    <xf numFmtId="165" fontId="6" fillId="0" borderId="13" xfId="2" applyNumberFormat="1" applyFont="1" applyBorder="1" applyAlignment="1">
      <alignment horizontal="center"/>
    </xf>
    <xf numFmtId="168" fontId="6" fillId="0" borderId="13" xfId="1" applyNumberFormat="1" applyFont="1" applyBorder="1" applyAlignment="1">
      <alignment horizontal="center"/>
    </xf>
    <xf numFmtId="42" fontId="6" fillId="0" borderId="13" xfId="2" applyNumberFormat="1" applyFont="1" applyBorder="1" applyAlignment="1">
      <alignment horizontal="center"/>
    </xf>
    <xf numFmtId="9" fontId="6" fillId="0" borderId="14" xfId="2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168" fontId="21" fillId="0" borderId="37" xfId="0" applyNumberFormat="1" applyFont="1" applyBorder="1" applyAlignment="1">
      <alignment horizontal="center" vertical="center" wrapText="1"/>
    </xf>
    <xf numFmtId="168" fontId="21" fillId="0" borderId="3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49" fontId="0" fillId="0" borderId="36" xfId="0" applyNumberFormat="1" applyFont="1" applyFill="1" applyBorder="1"/>
    <xf numFmtId="0" fontId="0" fillId="0" borderId="36" xfId="0" applyFont="1" applyFill="1" applyBorder="1"/>
    <xf numFmtId="49" fontId="0" fillId="0" borderId="36" xfId="0" applyNumberFormat="1" applyFont="1" applyFill="1" applyBorder="1" applyAlignment="1">
      <alignment horizontal="center"/>
    </xf>
    <xf numFmtId="168" fontId="6" fillId="0" borderId="36" xfId="1" applyNumberFormat="1" applyFont="1" applyFill="1" applyBorder="1" applyAlignment="1">
      <alignment horizontal="center"/>
    </xf>
    <xf numFmtId="0" fontId="0" fillId="0" borderId="36" xfId="0" applyNumberFormat="1" applyFont="1" applyFill="1" applyBorder="1"/>
    <xf numFmtId="0" fontId="0" fillId="0" borderId="36" xfId="0" applyFill="1" applyBorder="1"/>
    <xf numFmtId="49" fontId="4" fillId="0" borderId="36" xfId="0" applyNumberFormat="1" applyFont="1" applyFill="1" applyBorder="1"/>
    <xf numFmtId="8" fontId="0" fillId="0" borderId="36" xfId="0" applyNumberFormat="1" applyFont="1" applyFill="1" applyBorder="1"/>
    <xf numFmtId="168" fontId="0" fillId="0" borderId="36" xfId="0" applyNumberFormat="1" applyFont="1" applyFill="1" applyBorder="1" applyAlignment="1">
      <alignment horizontal="right"/>
    </xf>
    <xf numFmtId="10" fontId="6" fillId="0" borderId="13" xfId="2" applyNumberFormat="1" applyFont="1" applyBorder="1" applyAlignment="1">
      <alignment horizontal="center"/>
    </xf>
    <xf numFmtId="10" fontId="6" fillId="0" borderId="3" xfId="2" applyNumberFormat="1" applyFont="1" applyBorder="1" applyAlignment="1">
      <alignment horizontal="center"/>
    </xf>
    <xf numFmtId="10" fontId="0" fillId="0" borderId="8" xfId="2" applyNumberFormat="1" applyFont="1" applyBorder="1"/>
    <xf numFmtId="10" fontId="0" fillId="0" borderId="22" xfId="2" applyNumberFormat="1" applyFont="1" applyBorder="1"/>
    <xf numFmtId="49" fontId="0" fillId="0" borderId="7" xfId="0" applyNumberFormat="1" applyFont="1" applyBorder="1"/>
    <xf numFmtId="0" fontId="0" fillId="0" borderId="23" xfId="0" applyFont="1" applyBorder="1"/>
    <xf numFmtId="168" fontId="6" fillId="0" borderId="23" xfId="1" applyNumberFormat="1" applyFont="1" applyBorder="1" applyAlignment="1">
      <alignment horizontal="center"/>
    </xf>
    <xf numFmtId="49" fontId="4" fillId="0" borderId="23" xfId="0" applyNumberFormat="1" applyFont="1" applyBorder="1"/>
    <xf numFmtId="168" fontId="6" fillId="0" borderId="7" xfId="1" applyNumberFormat="1" applyFont="1" applyBorder="1" applyAlignment="1">
      <alignment horizontal="center"/>
    </xf>
    <xf numFmtId="0" fontId="0" fillId="0" borderId="23" xfId="0" applyNumberFormat="1" applyFont="1" applyBorder="1"/>
    <xf numFmtId="0" fontId="0" fillId="0" borderId="7" xfId="0" applyNumberFormat="1" applyFont="1" applyBorder="1"/>
    <xf numFmtId="2" fontId="0" fillId="0" borderId="23" xfId="0" applyNumberFormat="1" applyFont="1" applyBorder="1"/>
    <xf numFmtId="168" fontId="2" fillId="0" borderId="36" xfId="1164" applyNumberFormat="1" applyBorder="1"/>
    <xf numFmtId="1" fontId="0" fillId="0" borderId="36" xfId="0" applyNumberFormat="1" applyFont="1" applyFill="1" applyBorder="1"/>
    <xf numFmtId="0" fontId="42" fillId="0" borderId="0" xfId="0" applyFont="1"/>
    <xf numFmtId="168" fontId="43" fillId="0" borderId="12" xfId="1" applyNumberFormat="1" applyFont="1" applyBorder="1" applyAlignment="1">
      <alignment horizontal="center"/>
    </xf>
    <xf numFmtId="165" fontId="43" fillId="0" borderId="13" xfId="2" applyNumberFormat="1" applyFont="1" applyBorder="1" applyAlignment="1">
      <alignment horizontal="center"/>
    </xf>
    <xf numFmtId="168" fontId="43" fillId="0" borderId="13" xfId="1" applyNumberFormat="1" applyFont="1" applyBorder="1" applyAlignment="1">
      <alignment horizontal="center"/>
    </xf>
    <xf numFmtId="10" fontId="43" fillId="0" borderId="13" xfId="2" applyNumberFormat="1" applyFont="1" applyBorder="1" applyAlignment="1">
      <alignment horizontal="center"/>
    </xf>
    <xf numFmtId="9" fontId="43" fillId="0" borderId="14" xfId="2" applyFont="1" applyBorder="1" applyAlignment="1">
      <alignment horizontal="center"/>
    </xf>
    <xf numFmtId="14" fontId="0" fillId="12" borderId="0" xfId="0" applyNumberFormat="1" applyFill="1"/>
    <xf numFmtId="0" fontId="0" fillId="0" borderId="0" xfId="0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horizontal="center" vertical="center"/>
    </xf>
    <xf numFmtId="164" fontId="25" fillId="2" borderId="3" xfId="1" applyNumberFormat="1" applyFont="1" applyFill="1" applyBorder="1" applyAlignment="1">
      <alignment horizontal="center" vertical="center"/>
    </xf>
    <xf numFmtId="164" fontId="25" fillId="3" borderId="1" xfId="1" applyNumberFormat="1" applyFont="1" applyFill="1" applyBorder="1" applyAlignment="1">
      <alignment horizontal="center" vertical="center"/>
    </xf>
    <xf numFmtId="164" fontId="25" fillId="3" borderId="3" xfId="1" applyNumberFormat="1" applyFont="1" applyFill="1" applyBorder="1" applyAlignment="1">
      <alignment horizontal="center" vertical="center"/>
    </xf>
    <xf numFmtId="164" fontId="25" fillId="3" borderId="2" xfId="1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164" fontId="10" fillId="11" borderId="18" xfId="1" applyNumberFormat="1" applyFont="1" applyFill="1" applyBorder="1" applyAlignment="1">
      <alignment horizontal="center" vertical="center"/>
    </xf>
    <xf numFmtId="164" fontId="10" fillId="11" borderId="19" xfId="1" applyNumberFormat="1" applyFont="1" applyFill="1" applyBorder="1" applyAlignment="1">
      <alignment horizontal="center" vertical="center"/>
    </xf>
    <xf numFmtId="164" fontId="10" fillId="11" borderId="17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8" fillId="9" borderId="18" xfId="1" applyNumberFormat="1" applyFont="1" applyFill="1" applyBorder="1" applyAlignment="1">
      <alignment horizontal="center" vertical="center"/>
    </xf>
    <xf numFmtId="164" fontId="8" fillId="9" borderId="19" xfId="1" applyNumberFormat="1" applyFont="1" applyFill="1" applyBorder="1" applyAlignment="1">
      <alignment horizontal="center" vertical="center"/>
    </xf>
    <xf numFmtId="164" fontId="8" fillId="9" borderId="17" xfId="1" applyNumberFormat="1" applyFont="1" applyFill="1" applyBorder="1" applyAlignment="1">
      <alignment horizontal="center" vertical="center"/>
    </xf>
    <xf numFmtId="164" fontId="8" fillId="4" borderId="7" xfId="1" applyNumberFormat="1" applyFont="1" applyFill="1" applyBorder="1" applyAlignment="1">
      <alignment horizontal="center" vertical="center"/>
    </xf>
    <xf numFmtId="164" fontId="8" fillId="4" borderId="23" xfId="1" applyNumberFormat="1" applyFont="1" applyFill="1" applyBorder="1" applyAlignment="1">
      <alignment horizontal="center" vertical="center"/>
    </xf>
    <xf numFmtId="164" fontId="8" fillId="10" borderId="6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10" fillId="11" borderId="13" xfId="1" applyNumberFormat="1" applyFont="1" applyFill="1" applyBorder="1" applyAlignment="1">
      <alignment horizontal="center" vertical="center"/>
    </xf>
    <xf numFmtId="164" fontId="8" fillId="10" borderId="12" xfId="1" applyNumberFormat="1" applyFont="1" applyFill="1" applyBorder="1" applyAlignment="1">
      <alignment horizontal="center" vertical="center"/>
    </xf>
    <xf numFmtId="164" fontId="8" fillId="10" borderId="13" xfId="1" applyNumberFormat="1" applyFont="1" applyFill="1" applyBorder="1" applyAlignment="1">
      <alignment horizontal="center" vertical="center"/>
    </xf>
    <xf numFmtId="164" fontId="8" fillId="10" borderId="14" xfId="1" applyNumberFormat="1" applyFont="1" applyFill="1" applyBorder="1" applyAlignment="1">
      <alignment horizontal="center" vertical="center"/>
    </xf>
    <xf numFmtId="164" fontId="8" fillId="10" borderId="18" xfId="1" applyNumberFormat="1" applyFont="1" applyFill="1" applyBorder="1" applyAlignment="1">
      <alignment horizontal="center" vertical="center"/>
    </xf>
    <xf numFmtId="164" fontId="8" fillId="10" borderId="19" xfId="1" applyNumberFormat="1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left"/>
    </xf>
    <xf numFmtId="164" fontId="26" fillId="0" borderId="36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right"/>
    </xf>
    <xf numFmtId="8" fontId="0" fillId="0" borderId="36" xfId="1" applyNumberFormat="1" applyFont="1" applyBorder="1"/>
    <xf numFmtId="9" fontId="21" fillId="0" borderId="38" xfId="2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0" fontId="21" fillId="0" borderId="38" xfId="0" applyFont="1" applyBorder="1" applyAlignment="1">
      <alignment horizontal="center" vertical="center" wrapText="1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423" totalsRowShown="0" headerRowDxfId="51" tableBorderDxfId="50">
  <autoFilter ref="A5:O423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1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346" totalsRowShown="0" headerRowDxfId="34" tableBorderDxfId="33">
  <autoFilter ref="A5:O346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418" totalsRowShown="0" headerRowDxfId="17" dataDxfId="16" tableBorderDxfId="15">
  <autoFilter ref="A5:O418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defaultRowHeight="15"/>
  <cols>
    <col min="1" max="1" width="14.85546875" customWidth="1"/>
    <col min="2" max="2" width="26" customWidth="1"/>
  </cols>
  <sheetData>
    <row r="1" spans="1:3" ht="23.25">
      <c r="A1" s="83" t="s">
        <v>0</v>
      </c>
      <c r="B1" s="84"/>
      <c r="C1" s="85"/>
    </row>
    <row r="2" spans="1:3" ht="23.25">
      <c r="A2" s="86" t="s">
        <v>1</v>
      </c>
      <c r="B2" s="87"/>
      <c r="C2" s="88"/>
    </row>
    <row r="3" spans="1:3" ht="24" thickBot="1">
      <c r="A3" s="89" t="s">
        <v>2</v>
      </c>
      <c r="B3" s="90"/>
      <c r="C3" s="91"/>
    </row>
    <row r="5" spans="1:3">
      <c r="A5" s="12" t="s">
        <v>3</v>
      </c>
      <c r="B5" s="34" t="s">
        <v>4</v>
      </c>
      <c r="C5" s="34"/>
    </row>
    <row r="7" spans="1:3">
      <c r="A7" s="34"/>
      <c r="B7" s="34" t="s">
        <v>5</v>
      </c>
      <c r="C7" s="34"/>
    </row>
    <row r="9" spans="1:3">
      <c r="A9" s="12" t="s">
        <v>6</v>
      </c>
      <c r="B9" s="34" t="s">
        <v>7</v>
      </c>
      <c r="C9" s="34"/>
    </row>
    <row r="10" spans="1:3">
      <c r="A10" s="34"/>
      <c r="B10" s="82" t="s">
        <v>8</v>
      </c>
      <c r="C10" s="82"/>
    </row>
    <row r="11" spans="1:3">
      <c r="A11" s="34"/>
      <c r="B11" s="14" t="s">
        <v>9</v>
      </c>
      <c r="C11" s="34"/>
    </row>
    <row r="12" spans="1:3">
      <c r="A12" s="34"/>
      <c r="B12" s="34" t="s">
        <v>10</v>
      </c>
      <c r="C12" s="34"/>
    </row>
    <row r="15" spans="1:3">
      <c r="A15" s="12" t="s">
        <v>11</v>
      </c>
      <c r="B15" s="13" t="s">
        <v>12</v>
      </c>
      <c r="C15" s="34"/>
    </row>
    <row r="17" spans="1:2">
      <c r="A17" s="12" t="s">
        <v>13</v>
      </c>
      <c r="B17" s="13">
        <v>2019</v>
      </c>
    </row>
    <row r="19" spans="1:2">
      <c r="A19" s="12" t="s">
        <v>14</v>
      </c>
      <c r="B19" s="81">
        <v>44012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"/>
  <sheetViews>
    <sheetView tabSelected="1" workbookViewId="0">
      <pane xSplit="1" topLeftCell="B1" activePane="topRight" state="frozen"/>
      <selection pane="topRight" activeCell="A9" sqref="A9"/>
    </sheetView>
  </sheetViews>
  <sheetFormatPr defaultRowHeight="1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1" s="1" customFormat="1">
      <c r="A1" s="129" t="s">
        <v>15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>
      <c r="A2" s="99" t="s">
        <v>16</v>
      </c>
      <c r="B2" s="92" t="s">
        <v>17</v>
      </c>
      <c r="C2" s="92"/>
      <c r="D2" s="93"/>
      <c r="E2" s="94" t="s">
        <v>18</v>
      </c>
      <c r="F2" s="95"/>
      <c r="G2" s="95"/>
      <c r="H2" s="96" t="s">
        <v>19</v>
      </c>
      <c r="I2" s="97"/>
      <c r="J2" s="98"/>
      <c r="K2" s="34"/>
    </row>
    <row r="3" spans="1:11">
      <c r="A3" s="100"/>
      <c r="B3" s="29" t="s">
        <v>20</v>
      </c>
      <c r="C3" s="130" t="s">
        <v>21</v>
      </c>
      <c r="D3" s="30" t="s">
        <v>22</v>
      </c>
      <c r="E3" s="29" t="s">
        <v>20</v>
      </c>
      <c r="F3" s="30" t="s">
        <v>21</v>
      </c>
      <c r="G3" s="130" t="s">
        <v>22</v>
      </c>
      <c r="H3" s="29" t="s">
        <v>20</v>
      </c>
      <c r="I3" s="130" t="s">
        <v>21</v>
      </c>
      <c r="J3" s="31" t="s">
        <v>22</v>
      </c>
      <c r="K3" s="34"/>
    </row>
    <row r="4" spans="1:11" ht="14.65" customHeight="1">
      <c r="A4" s="131" t="s">
        <v>23</v>
      </c>
      <c r="B4" s="132">
        <f>SUM(C4:D4)</f>
        <v>29100612.605600007</v>
      </c>
      <c r="C4" s="132">
        <f>F4+I4</f>
        <v>12285079.1623</v>
      </c>
      <c r="D4" s="132">
        <f>G4+J4</f>
        <v>16815533.443300005</v>
      </c>
      <c r="E4" s="132">
        <f>SUM(F4:G4)</f>
        <v>17547918.914700001</v>
      </c>
      <c r="F4" s="132">
        <f>'2.) Small Load'!H423</f>
        <v>12129792.9309</v>
      </c>
      <c r="G4" s="132">
        <f>'2.) Small Load'!L423</f>
        <v>5418125.9837999996</v>
      </c>
      <c r="H4" s="132">
        <f>SUM(I4:J4)</f>
        <v>11552693.690900005</v>
      </c>
      <c r="I4" s="132">
        <f>'3.) Large Load'!H346</f>
        <v>155286.23139999996</v>
      </c>
      <c r="J4" s="73">
        <f>'3.) Large Load'!L346</f>
        <v>11397407.459500005</v>
      </c>
      <c r="K4" s="34"/>
    </row>
    <row r="5" spans="1:11" ht="14.65" customHeight="1">
      <c r="A5" s="131" t="s">
        <v>24</v>
      </c>
      <c r="B5" s="132">
        <f>SUM(C5:D5)</f>
        <v>16800987.969999999</v>
      </c>
      <c r="C5" s="132">
        <f>F5+I5</f>
        <v>8495344.290000001</v>
      </c>
      <c r="D5" s="132">
        <f>G5+J5</f>
        <v>8305643.6799999997</v>
      </c>
      <c r="E5" s="132">
        <f>SUM(F5:G5)</f>
        <v>11650460.610000001</v>
      </c>
      <c r="F5" s="132">
        <f>'2.) Small Load'!J423</f>
        <v>8494544.290000001</v>
      </c>
      <c r="G5" s="132">
        <f>'2.) Small Load'!N423</f>
        <v>3155916.3200000003</v>
      </c>
      <c r="H5" s="132">
        <f>SUM(I5:J5)</f>
        <v>5150527.3599999994</v>
      </c>
      <c r="I5" s="132">
        <f>'3.) Large Load'!J346</f>
        <v>800</v>
      </c>
      <c r="J5" s="132">
        <f>'3.) Large Load'!N346</f>
        <v>5149727.3599999994</v>
      </c>
      <c r="K5" s="34"/>
    </row>
    <row r="6" spans="1:1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>
      <c r="A7" s="75" t="s">
        <v>25</v>
      </c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>
      <c r="A8" s="34" t="s">
        <v>26</v>
      </c>
      <c r="B8" s="34"/>
      <c r="C8" s="34"/>
      <c r="D8" s="34"/>
      <c r="E8" s="34"/>
      <c r="F8" s="34"/>
      <c r="G8" s="34"/>
      <c r="H8" s="34"/>
      <c r="I8" s="34"/>
      <c r="J8" s="34"/>
      <c r="K8" s="34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31"/>
  <sheetViews>
    <sheetView zoomScale="80" zoomScaleNormal="80" workbookViewId="0">
      <pane xSplit="3" ySplit="5" topLeftCell="I392" activePane="bottomRight" state="frozen"/>
      <selection pane="bottomRight" activeCell="N423" sqref="N423"/>
      <selection pane="bottomLeft" activeCell="A6" sqref="A6"/>
      <selection pane="topRight" activeCell="D1" sqref="D1"/>
    </sheetView>
  </sheetViews>
  <sheetFormatPr defaultRowHeight="15"/>
  <cols>
    <col min="1" max="2" width="15.7109375" customWidth="1"/>
    <col min="3" max="3" width="20" customWidth="1"/>
    <col min="4" max="4" width="22.7109375" style="9" customWidth="1"/>
    <col min="5" max="5" width="27.28515625" style="7" customWidth="1"/>
    <col min="6" max="6" width="25" style="9" customWidth="1"/>
    <col min="7" max="7" width="34.42578125" style="7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9" ht="18.75" customHeight="1">
      <c r="A1" s="104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  <c r="P1" s="2"/>
      <c r="Q1" s="2"/>
      <c r="R1" s="2"/>
      <c r="S1" s="2"/>
    </row>
    <row r="2" spans="1:19" ht="15.7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34"/>
      <c r="Q2" s="34"/>
      <c r="R2" s="34"/>
      <c r="S2" s="34"/>
    </row>
    <row r="3" spans="1:19" ht="16.5" thickBot="1">
      <c r="A3" s="117" t="s">
        <v>15</v>
      </c>
      <c r="B3" s="118"/>
      <c r="C3" s="118"/>
      <c r="D3" s="101" t="s">
        <v>18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  <c r="P3" s="34"/>
      <c r="Q3" s="34"/>
      <c r="R3" s="34"/>
      <c r="S3" s="34"/>
    </row>
    <row r="4" spans="1:19" ht="15.75" thickBot="1">
      <c r="A4" s="119"/>
      <c r="B4" s="120"/>
      <c r="C4" s="121"/>
      <c r="D4" s="113" t="s">
        <v>20</v>
      </c>
      <c r="E4" s="114"/>
      <c r="F4" s="114"/>
      <c r="G4" s="114"/>
      <c r="H4" s="115" t="s">
        <v>21</v>
      </c>
      <c r="I4" s="116"/>
      <c r="J4" s="116"/>
      <c r="K4" s="116"/>
      <c r="L4" s="110" t="s">
        <v>22</v>
      </c>
      <c r="M4" s="111"/>
      <c r="N4" s="111"/>
      <c r="O4" s="112"/>
      <c r="P4" s="34"/>
      <c r="Q4" s="34"/>
      <c r="R4" s="34"/>
      <c r="S4" s="34"/>
    </row>
    <row r="5" spans="1:19" ht="18.75" thickBot="1">
      <c r="A5" s="43" t="s">
        <v>28</v>
      </c>
      <c r="B5" s="44" t="s">
        <v>29</v>
      </c>
      <c r="C5" s="45" t="s">
        <v>30</v>
      </c>
      <c r="D5" s="46" t="s">
        <v>31</v>
      </c>
      <c r="E5" s="133" t="s">
        <v>32</v>
      </c>
      <c r="F5" s="47" t="s">
        <v>33</v>
      </c>
      <c r="G5" s="133" t="s">
        <v>34</v>
      </c>
      <c r="H5" s="4" t="s">
        <v>35</v>
      </c>
      <c r="I5" s="5" t="s">
        <v>36</v>
      </c>
      <c r="J5" s="5" t="s">
        <v>37</v>
      </c>
      <c r="K5" s="5" t="s">
        <v>38</v>
      </c>
      <c r="L5" s="4" t="s">
        <v>39</v>
      </c>
      <c r="M5" s="5" t="s">
        <v>40</v>
      </c>
      <c r="N5" s="5" t="s">
        <v>41</v>
      </c>
      <c r="O5" s="6" t="s">
        <v>42</v>
      </c>
      <c r="P5" s="34"/>
      <c r="Q5" s="34"/>
      <c r="R5" s="34"/>
      <c r="S5" s="34"/>
    </row>
    <row r="6" spans="1:19" s="34" customFormat="1" ht="15.75" thickBot="1">
      <c r="A6" s="35" t="s">
        <v>43</v>
      </c>
      <c r="B6" s="36" t="s">
        <v>44</v>
      </c>
      <c r="C6" s="3" t="s">
        <v>45</v>
      </c>
      <c r="D6" s="10">
        <f>Table3[[#This Row],[Residential CLM $ Collected]]+Table3[[#This Row],[C&amp;I CLM $ Collected]]</f>
        <v>394.428</v>
      </c>
      <c r="E6" s="33">
        <f>Table3[[#This Row],[CLM $ Collected ]]/'1.) CLM Reference'!$B$4</f>
        <v>1.3553941470087741E-5</v>
      </c>
      <c r="F6" s="8">
        <f>Table3[[#This Row],[Residential Incentive Disbursements]]+Table3[[#This Row],[C&amp;I Incentive Disbursements]]</f>
        <v>0</v>
      </c>
      <c r="G6" s="11">
        <f>Table3[[#This Row],[Incentive Disbursements]]/'1.) CLM Reference'!$B$5</f>
        <v>0</v>
      </c>
      <c r="H6" s="37">
        <v>394.428</v>
      </c>
      <c r="I6" s="38">
        <f>Table3[[#This Row],[CLM $ Collected ]]/'1.) CLM Reference'!$B$4</f>
        <v>1.3553941470087741E-5</v>
      </c>
      <c r="J6" s="39">
        <v>0</v>
      </c>
      <c r="K6" s="38">
        <f>Table3[[#This Row],[Incentive Disbursements]]/'1.) CLM Reference'!$B$5</f>
        <v>0</v>
      </c>
      <c r="L6" s="37">
        <v>0</v>
      </c>
      <c r="M6" s="61">
        <f>Table3[[#This Row],[CLM $ Collected ]]/'1.) CLM Reference'!$B$4</f>
        <v>1.3553941470087741E-5</v>
      </c>
      <c r="N6" s="39">
        <v>0</v>
      </c>
      <c r="O6" s="41">
        <f>Table3[[#This Row],[Incentive Disbursements]]/'1.) CLM Reference'!$B$5</f>
        <v>0</v>
      </c>
    </row>
    <row r="7" spans="1:19" s="34" customFormat="1" ht="15.75" thickBot="1">
      <c r="A7" s="35" t="s">
        <v>46</v>
      </c>
      <c r="B7" s="36" t="s">
        <v>44</v>
      </c>
      <c r="C7" s="3" t="s">
        <v>45</v>
      </c>
      <c r="D7" s="10">
        <f>Table3[[#This Row],[Residential CLM $ Collected]]+Table3[[#This Row],[C&amp;I CLM $ Collected]]</f>
        <v>887.51059999999995</v>
      </c>
      <c r="E7" s="33">
        <f>Table3[[#This Row],[CLM $ Collected ]]/'1.) CLM Reference'!$B$4</f>
        <v>3.049800401209461E-5</v>
      </c>
      <c r="F7" s="8">
        <f>Table3[[#This Row],[Residential Incentive Disbursements]]+Table3[[#This Row],[C&amp;I Incentive Disbursements]]</f>
        <v>0</v>
      </c>
      <c r="G7" s="11">
        <f>Table3[[#This Row],[Incentive Disbursements]]/'1.) CLM Reference'!$B$5</f>
        <v>0</v>
      </c>
      <c r="H7" s="37">
        <v>887.51059999999995</v>
      </c>
      <c r="I7" s="38">
        <f>Table3[[#This Row],[CLM $ Collected ]]/'1.) CLM Reference'!$B$4</f>
        <v>3.049800401209461E-5</v>
      </c>
      <c r="J7" s="39">
        <v>0</v>
      </c>
      <c r="K7" s="38">
        <f>Table3[[#This Row],[Incentive Disbursements]]/'1.) CLM Reference'!$B$5</f>
        <v>0</v>
      </c>
      <c r="L7" s="37">
        <v>0</v>
      </c>
      <c r="M7" s="61">
        <f>Table3[[#This Row],[CLM $ Collected ]]/'1.) CLM Reference'!$B$4</f>
        <v>3.049800401209461E-5</v>
      </c>
      <c r="N7" s="39">
        <v>0</v>
      </c>
      <c r="O7" s="41">
        <f>Table3[[#This Row],[Incentive Disbursements]]/'1.) CLM Reference'!$B$5</f>
        <v>0</v>
      </c>
    </row>
    <row r="8" spans="1:19" s="34" customFormat="1" ht="15.75" thickBot="1">
      <c r="A8" s="35" t="s">
        <v>47</v>
      </c>
      <c r="B8" s="36" t="s">
        <v>48</v>
      </c>
      <c r="C8" s="3" t="s">
        <v>45</v>
      </c>
      <c r="D8" s="10">
        <f>Table3[[#This Row],[Residential CLM $ Collected]]+Table3[[#This Row],[C&amp;I CLM $ Collected]]</f>
        <v>0.90290000000000004</v>
      </c>
      <c r="E8" s="33">
        <f>Table3[[#This Row],[CLM $ Collected ]]/'1.) CLM Reference'!$B$4</f>
        <v>3.1026838240039302E-8</v>
      </c>
      <c r="F8" s="8">
        <f>Table3[[#This Row],[Residential Incentive Disbursements]]+Table3[[#This Row],[C&amp;I Incentive Disbursements]]</f>
        <v>0</v>
      </c>
      <c r="G8" s="11">
        <f>Table3[[#This Row],[Incentive Disbursements]]/'1.) CLM Reference'!$B$5</f>
        <v>0</v>
      </c>
      <c r="H8" s="37">
        <v>0</v>
      </c>
      <c r="I8" s="38">
        <f>Table3[[#This Row],[CLM $ Collected ]]/'1.) CLM Reference'!$B$4</f>
        <v>3.1026838240039302E-8</v>
      </c>
      <c r="J8" s="39">
        <v>0</v>
      </c>
      <c r="K8" s="38">
        <f>Table3[[#This Row],[Incentive Disbursements]]/'1.) CLM Reference'!$B$5</f>
        <v>0</v>
      </c>
      <c r="L8" s="37">
        <v>0.90290000000000004</v>
      </c>
      <c r="M8" s="61">
        <f>Table3[[#This Row],[CLM $ Collected ]]/'1.) CLM Reference'!$B$4</f>
        <v>3.1026838240039302E-8</v>
      </c>
      <c r="N8" s="39">
        <v>0</v>
      </c>
      <c r="O8" s="41">
        <f>Table3[[#This Row],[Incentive Disbursements]]/'1.) CLM Reference'!$B$5</f>
        <v>0</v>
      </c>
    </row>
    <row r="9" spans="1:19" s="34" customFormat="1" ht="15.75" thickBot="1">
      <c r="A9" s="35" t="s">
        <v>47</v>
      </c>
      <c r="B9" s="36" t="s">
        <v>49</v>
      </c>
      <c r="C9" s="3" t="s">
        <v>45</v>
      </c>
      <c r="D9" s="10">
        <f>Table3[[#This Row],[Residential CLM $ Collected]]+Table3[[#This Row],[C&amp;I CLM $ Collected]]</f>
        <v>71392.777199999895</v>
      </c>
      <c r="E9" s="33">
        <f>Table3[[#This Row],[CLM $ Collected ]]/'1.) CLM Reference'!$B$4</f>
        <v>2.453308394829508E-3</v>
      </c>
      <c r="F9" s="8">
        <f>Table3[[#This Row],[Residential Incentive Disbursements]]+Table3[[#This Row],[C&amp;I Incentive Disbursements]]</f>
        <v>20104.8</v>
      </c>
      <c r="G9" s="11">
        <f>Table3[[#This Row],[Incentive Disbursements]]/'1.) CLM Reference'!$B$5</f>
        <v>1.1966439137924103E-3</v>
      </c>
      <c r="H9" s="37">
        <v>58128.328499999901</v>
      </c>
      <c r="I9" s="38">
        <f>Table3[[#This Row],[CLM $ Collected ]]/'1.) CLM Reference'!$B$4</f>
        <v>2.453308394829508E-3</v>
      </c>
      <c r="J9" s="39">
        <v>19857.8</v>
      </c>
      <c r="K9" s="38">
        <f>Table3[[#This Row],[Incentive Disbursements]]/'1.) CLM Reference'!$B$5</f>
        <v>1.1966439137924103E-3</v>
      </c>
      <c r="L9" s="37">
        <v>13264.448700000001</v>
      </c>
      <c r="M9" s="61">
        <f>Table3[[#This Row],[CLM $ Collected ]]/'1.) CLM Reference'!$B$4</f>
        <v>2.453308394829508E-3</v>
      </c>
      <c r="N9" s="39">
        <v>247</v>
      </c>
      <c r="O9" s="41">
        <f>Table3[[#This Row],[Incentive Disbursements]]/'1.) CLM Reference'!$B$5</f>
        <v>1.1966439137924103E-3</v>
      </c>
    </row>
    <row r="10" spans="1:19" s="34" customFormat="1" ht="15.75" thickBot="1">
      <c r="A10" s="35" t="s">
        <v>47</v>
      </c>
      <c r="B10" s="36" t="s">
        <v>50</v>
      </c>
      <c r="C10" s="3" t="s">
        <v>45</v>
      </c>
      <c r="D10" s="10">
        <f>Table3[[#This Row],[Residential CLM $ Collected]]+Table3[[#This Row],[C&amp;I CLM $ Collected]]</f>
        <v>106.00539999999999</v>
      </c>
      <c r="E10" s="33">
        <f>Table3[[#This Row],[CLM $ Collected ]]/'1.) CLM Reference'!$B$4</f>
        <v>3.642720565257129E-6</v>
      </c>
      <c r="F10" s="8">
        <f>Table3[[#This Row],[Residential Incentive Disbursements]]+Table3[[#This Row],[C&amp;I Incentive Disbursements]]</f>
        <v>0</v>
      </c>
      <c r="G10" s="11">
        <f>Table3[[#This Row],[Incentive Disbursements]]/'1.) CLM Reference'!$B$5</f>
        <v>0</v>
      </c>
      <c r="H10" s="37">
        <v>0</v>
      </c>
      <c r="I10" s="38">
        <f>Table3[[#This Row],[CLM $ Collected ]]/'1.) CLM Reference'!$B$4</f>
        <v>3.642720565257129E-6</v>
      </c>
      <c r="J10" s="39">
        <v>0</v>
      </c>
      <c r="K10" s="38">
        <f>Table3[[#This Row],[Incentive Disbursements]]/'1.) CLM Reference'!$B$5</f>
        <v>0</v>
      </c>
      <c r="L10" s="37">
        <v>106.00539999999999</v>
      </c>
      <c r="M10" s="61">
        <f>Table3[[#This Row],[CLM $ Collected ]]/'1.) CLM Reference'!$B$4</f>
        <v>3.642720565257129E-6</v>
      </c>
      <c r="N10" s="39">
        <v>0</v>
      </c>
      <c r="O10" s="41">
        <f>Table3[[#This Row],[Incentive Disbursements]]/'1.) CLM Reference'!$B$5</f>
        <v>0</v>
      </c>
    </row>
    <row r="11" spans="1:19" s="34" customFormat="1" ht="15.75" thickBot="1">
      <c r="A11" s="35" t="s">
        <v>51</v>
      </c>
      <c r="B11" s="36" t="s">
        <v>49</v>
      </c>
      <c r="C11" s="3" t="s">
        <v>45</v>
      </c>
      <c r="D11" s="10">
        <f>Table3[[#This Row],[Residential CLM $ Collected]]+Table3[[#This Row],[C&amp;I CLM $ Collected]]</f>
        <v>96972.011800000007</v>
      </c>
      <c r="E11" s="33">
        <f>Table3[[#This Row],[CLM $ Collected ]]/'1.) CLM Reference'!$B$4</f>
        <v>3.3323013887803549E-3</v>
      </c>
      <c r="F11" s="8">
        <f>Table3[[#This Row],[Residential Incentive Disbursements]]+Table3[[#This Row],[C&amp;I Incentive Disbursements]]</f>
        <v>31534.58</v>
      </c>
      <c r="G11" s="11">
        <f>Table3[[#This Row],[Incentive Disbursements]]/'1.) CLM Reference'!$B$5</f>
        <v>1.8769479542696205E-3</v>
      </c>
      <c r="H11" s="37">
        <v>78630.955100000006</v>
      </c>
      <c r="I11" s="38">
        <f>Table3[[#This Row],[CLM $ Collected ]]/'1.) CLM Reference'!$B$4</f>
        <v>3.3323013887803549E-3</v>
      </c>
      <c r="J11" s="39">
        <v>29656.58</v>
      </c>
      <c r="K11" s="38">
        <f>Table3[[#This Row],[Incentive Disbursements]]/'1.) CLM Reference'!$B$5</f>
        <v>1.8769479542696205E-3</v>
      </c>
      <c r="L11" s="37">
        <v>18341.056700000001</v>
      </c>
      <c r="M11" s="61">
        <f>Table3[[#This Row],[CLM $ Collected ]]/'1.) CLM Reference'!$B$4</f>
        <v>3.3323013887803549E-3</v>
      </c>
      <c r="N11" s="39">
        <v>1878</v>
      </c>
      <c r="O11" s="41">
        <f>Table3[[#This Row],[Incentive Disbursements]]/'1.) CLM Reference'!$B$5</f>
        <v>1.8769479542696205E-3</v>
      </c>
    </row>
    <row r="12" spans="1:19" s="34" customFormat="1" ht="15.75" thickBot="1">
      <c r="A12" s="35" t="s">
        <v>52</v>
      </c>
      <c r="B12" s="36" t="s">
        <v>49</v>
      </c>
      <c r="C12" s="3" t="s">
        <v>45</v>
      </c>
      <c r="D12" s="10">
        <f>Table3[[#This Row],[Residential CLM $ Collected]]+Table3[[#This Row],[C&amp;I CLM $ Collected]]</f>
        <v>100651.4894000003</v>
      </c>
      <c r="E12" s="33">
        <f>Table3[[#This Row],[CLM $ Collected ]]/'1.) CLM Reference'!$B$4</f>
        <v>3.4587412562109197E-3</v>
      </c>
      <c r="F12" s="8">
        <f>Table3[[#This Row],[Residential Incentive Disbursements]]+Table3[[#This Row],[C&amp;I Incentive Disbursements]]</f>
        <v>19540.71</v>
      </c>
      <c r="G12" s="11">
        <f>Table3[[#This Row],[Incentive Disbursements]]/'1.) CLM Reference'!$B$5</f>
        <v>1.1630691025368313E-3</v>
      </c>
      <c r="H12" s="37">
        <v>92872.916500000298</v>
      </c>
      <c r="I12" s="38">
        <f>Table3[[#This Row],[CLM $ Collected ]]/'1.) CLM Reference'!$B$4</f>
        <v>3.4587412562109197E-3</v>
      </c>
      <c r="J12" s="39">
        <v>19540.71</v>
      </c>
      <c r="K12" s="38">
        <f>Table3[[#This Row],[Incentive Disbursements]]/'1.) CLM Reference'!$B$5</f>
        <v>1.1630691025368313E-3</v>
      </c>
      <c r="L12" s="37">
        <v>7778.5729000000001</v>
      </c>
      <c r="M12" s="61">
        <f>Table3[[#This Row],[CLM $ Collected ]]/'1.) CLM Reference'!$B$4</f>
        <v>3.4587412562109197E-3</v>
      </c>
      <c r="N12" s="39">
        <v>0</v>
      </c>
      <c r="O12" s="41">
        <f>Table3[[#This Row],[Incentive Disbursements]]/'1.) CLM Reference'!$B$5</f>
        <v>1.1630691025368313E-3</v>
      </c>
    </row>
    <row r="13" spans="1:19" s="34" customFormat="1" ht="15.75" thickBot="1">
      <c r="A13" s="35" t="s">
        <v>53</v>
      </c>
      <c r="B13" s="36" t="s">
        <v>49</v>
      </c>
      <c r="C13" s="3" t="s">
        <v>45</v>
      </c>
      <c r="D13" s="10">
        <f>Table3[[#This Row],[Residential CLM $ Collected]]+Table3[[#This Row],[C&amp;I CLM $ Collected]]</f>
        <v>167953.6121</v>
      </c>
      <c r="E13" s="33">
        <f>Table3[[#This Row],[CLM $ Collected ]]/'1.) CLM Reference'!$B$4</f>
        <v>5.7714802906822541E-3</v>
      </c>
      <c r="F13" s="8">
        <f>Table3[[#This Row],[Residential Incentive Disbursements]]+Table3[[#This Row],[C&amp;I Incentive Disbursements]]</f>
        <v>16361.63</v>
      </c>
      <c r="G13" s="11">
        <f>Table3[[#This Row],[Incentive Disbursements]]/'1.) CLM Reference'!$B$5</f>
        <v>9.738492777457777E-4</v>
      </c>
      <c r="H13" s="37">
        <v>158569.57990000001</v>
      </c>
      <c r="I13" s="38">
        <f>Table3[[#This Row],[CLM $ Collected ]]/'1.) CLM Reference'!$B$4</f>
        <v>5.7714802906822541E-3</v>
      </c>
      <c r="J13" s="39">
        <v>16361.63</v>
      </c>
      <c r="K13" s="38">
        <f>Table3[[#This Row],[Incentive Disbursements]]/'1.) CLM Reference'!$B$5</f>
        <v>9.738492777457777E-4</v>
      </c>
      <c r="L13" s="37">
        <v>9384.0321999999996</v>
      </c>
      <c r="M13" s="61">
        <f>Table3[[#This Row],[CLM $ Collected ]]/'1.) CLM Reference'!$B$4</f>
        <v>5.7714802906822541E-3</v>
      </c>
      <c r="N13" s="39">
        <v>0</v>
      </c>
      <c r="O13" s="41">
        <f>Table3[[#This Row],[Incentive Disbursements]]/'1.) CLM Reference'!$B$5</f>
        <v>9.738492777457777E-4</v>
      </c>
    </row>
    <row r="14" spans="1:19" s="34" customFormat="1" ht="15.75" thickBot="1">
      <c r="A14" s="35" t="s">
        <v>54</v>
      </c>
      <c r="B14" s="36" t="s">
        <v>49</v>
      </c>
      <c r="C14" s="3" t="s">
        <v>45</v>
      </c>
      <c r="D14" s="10">
        <f>Table3[[#This Row],[Residential CLM $ Collected]]+Table3[[#This Row],[C&amp;I CLM $ Collected]]</f>
        <v>77707.489599999899</v>
      </c>
      <c r="E14" s="33">
        <f>Table3[[#This Row],[CLM $ Collected ]]/'1.) CLM Reference'!$B$4</f>
        <v>2.6703042528062166E-3</v>
      </c>
      <c r="F14" s="8">
        <f>Table3[[#This Row],[Residential Incentive Disbursements]]+Table3[[#This Row],[C&amp;I Incentive Disbursements]]</f>
        <v>7351.8</v>
      </c>
      <c r="G14" s="11">
        <f>Table3[[#This Row],[Incentive Disbursements]]/'1.) CLM Reference'!$B$5</f>
        <v>4.3758140968420684E-4</v>
      </c>
      <c r="H14" s="37">
        <v>71345.134499999898</v>
      </c>
      <c r="I14" s="38">
        <f>Table3[[#This Row],[CLM $ Collected ]]/'1.) CLM Reference'!$B$4</f>
        <v>2.6703042528062166E-3</v>
      </c>
      <c r="J14" s="39">
        <v>7351.8</v>
      </c>
      <c r="K14" s="38">
        <f>Table3[[#This Row],[Incentive Disbursements]]/'1.) CLM Reference'!$B$5</f>
        <v>4.3758140968420684E-4</v>
      </c>
      <c r="L14" s="37">
        <v>6362.3550999999998</v>
      </c>
      <c r="M14" s="61">
        <f>Table3[[#This Row],[CLM $ Collected ]]/'1.) CLM Reference'!$B$4</f>
        <v>2.6703042528062166E-3</v>
      </c>
      <c r="N14" s="39">
        <v>0</v>
      </c>
      <c r="O14" s="41">
        <f>Table3[[#This Row],[Incentive Disbursements]]/'1.) CLM Reference'!$B$5</f>
        <v>4.3758140968420684E-4</v>
      </c>
    </row>
    <row r="15" spans="1:19" s="34" customFormat="1" ht="15.75" thickBot="1">
      <c r="A15" s="35" t="s">
        <v>55</v>
      </c>
      <c r="B15" s="36" t="s">
        <v>49</v>
      </c>
      <c r="C15" s="3" t="s">
        <v>45</v>
      </c>
      <c r="D15" s="10">
        <f>Table3[[#This Row],[Residential CLM $ Collected]]+Table3[[#This Row],[C&amp;I CLM $ Collected]]</f>
        <v>122971.57519999982</v>
      </c>
      <c r="E15" s="33">
        <f>Table3[[#This Row],[CLM $ Collected ]]/'1.) CLM Reference'!$B$4</f>
        <v>4.2257383673199944E-3</v>
      </c>
      <c r="F15" s="8">
        <f>Table3[[#This Row],[Residential Incentive Disbursements]]+Table3[[#This Row],[C&amp;I Incentive Disbursements]]</f>
        <v>95807</v>
      </c>
      <c r="G15" s="11">
        <f>Table3[[#This Row],[Incentive Disbursements]]/'1.) CLM Reference'!$B$5</f>
        <v>5.7024622701399392E-3</v>
      </c>
      <c r="H15" s="37">
        <v>73188.417499999807</v>
      </c>
      <c r="I15" s="38">
        <f>Table3[[#This Row],[CLM $ Collected ]]/'1.) CLM Reference'!$B$4</f>
        <v>4.2257383673199944E-3</v>
      </c>
      <c r="J15" s="39">
        <v>6296</v>
      </c>
      <c r="K15" s="38">
        <f>Table3[[#This Row],[Incentive Disbursements]]/'1.) CLM Reference'!$B$5</f>
        <v>5.7024622701399392E-3</v>
      </c>
      <c r="L15" s="37">
        <v>49783.157700000003</v>
      </c>
      <c r="M15" s="61">
        <f>Table3[[#This Row],[CLM $ Collected ]]/'1.) CLM Reference'!$B$4</f>
        <v>4.2257383673199944E-3</v>
      </c>
      <c r="N15" s="39">
        <v>89511</v>
      </c>
      <c r="O15" s="41">
        <f>Table3[[#This Row],[Incentive Disbursements]]/'1.) CLM Reference'!$B$5</f>
        <v>5.7024622701399392E-3</v>
      </c>
    </row>
    <row r="16" spans="1:19" s="34" customFormat="1" ht="15.75" thickBot="1">
      <c r="A16" s="35" t="s">
        <v>56</v>
      </c>
      <c r="B16" s="36" t="s">
        <v>49</v>
      </c>
      <c r="C16" s="3" t="s">
        <v>45</v>
      </c>
      <c r="D16" s="10">
        <f>Table3[[#This Row],[Residential CLM $ Collected]]+Table3[[#This Row],[C&amp;I CLM $ Collected]]</f>
        <v>117727.4436</v>
      </c>
      <c r="E16" s="33">
        <f>Table3[[#This Row],[CLM $ Collected ]]/'1.) CLM Reference'!$B$4</f>
        <v>4.0455314530851143E-3</v>
      </c>
      <c r="F16" s="8">
        <f>Table3[[#This Row],[Residential Incentive Disbursements]]+Table3[[#This Row],[C&amp;I Incentive Disbursements]]</f>
        <v>8336.0400000000009</v>
      </c>
      <c r="G16" s="11">
        <f>Table3[[#This Row],[Incentive Disbursements]]/'1.) CLM Reference'!$B$5</f>
        <v>4.9616367887917736E-4</v>
      </c>
      <c r="H16" s="37">
        <v>98856.620699999999</v>
      </c>
      <c r="I16" s="38">
        <f>Table3[[#This Row],[CLM $ Collected ]]/'1.) CLM Reference'!$B$4</f>
        <v>4.0455314530851143E-3</v>
      </c>
      <c r="J16" s="39">
        <v>8336.0400000000009</v>
      </c>
      <c r="K16" s="38">
        <f>Table3[[#This Row],[Incentive Disbursements]]/'1.) CLM Reference'!$B$5</f>
        <v>4.9616367887917736E-4</v>
      </c>
      <c r="L16" s="37">
        <v>18870.822899999999</v>
      </c>
      <c r="M16" s="61">
        <f>Table3[[#This Row],[CLM $ Collected ]]/'1.) CLM Reference'!$B$4</f>
        <v>4.0455314530851143E-3</v>
      </c>
      <c r="N16" s="39">
        <v>0</v>
      </c>
      <c r="O16" s="41">
        <f>Table3[[#This Row],[Incentive Disbursements]]/'1.) CLM Reference'!$B$5</f>
        <v>4.9616367887917736E-4</v>
      </c>
    </row>
    <row r="17" spans="1:15" s="34" customFormat="1" ht="15.75" thickBot="1">
      <c r="A17" s="35" t="s">
        <v>57</v>
      </c>
      <c r="B17" s="36" t="s">
        <v>49</v>
      </c>
      <c r="C17" s="3" t="s">
        <v>45</v>
      </c>
      <c r="D17" s="10">
        <f>Table3[[#This Row],[Residential CLM $ Collected]]+Table3[[#This Row],[C&amp;I CLM $ Collected]]</f>
        <v>41183.171700000006</v>
      </c>
      <c r="E17" s="33">
        <f>Table3[[#This Row],[CLM $ Collected ]]/'1.) CLM Reference'!$B$4</f>
        <v>1.4151994756314813E-3</v>
      </c>
      <c r="F17" s="8">
        <f>Table3[[#This Row],[Residential Incentive Disbursements]]+Table3[[#This Row],[C&amp;I Incentive Disbursements]]</f>
        <v>4387.5200000000004</v>
      </c>
      <c r="G17" s="11">
        <f>Table3[[#This Row],[Incentive Disbursements]]/'1.) CLM Reference'!$B$5</f>
        <v>2.6114654732414528E-4</v>
      </c>
      <c r="H17" s="37">
        <v>39085.891300000003</v>
      </c>
      <c r="I17" s="38">
        <f>Table3[[#This Row],[CLM $ Collected ]]/'1.) CLM Reference'!$B$4</f>
        <v>1.4151994756314813E-3</v>
      </c>
      <c r="J17" s="39">
        <v>4387.5200000000004</v>
      </c>
      <c r="K17" s="38">
        <f>Table3[[#This Row],[Incentive Disbursements]]/'1.) CLM Reference'!$B$5</f>
        <v>2.6114654732414528E-4</v>
      </c>
      <c r="L17" s="37">
        <v>2097.2804000000001</v>
      </c>
      <c r="M17" s="61">
        <f>Table3[[#This Row],[CLM $ Collected ]]/'1.) CLM Reference'!$B$4</f>
        <v>1.4151994756314813E-3</v>
      </c>
      <c r="N17" s="39">
        <v>0</v>
      </c>
      <c r="O17" s="41">
        <f>Table3[[#This Row],[Incentive Disbursements]]/'1.) CLM Reference'!$B$5</f>
        <v>2.6114654732414528E-4</v>
      </c>
    </row>
    <row r="18" spans="1:15" s="34" customFormat="1" ht="15.75" thickBot="1">
      <c r="A18" s="35" t="s">
        <v>58</v>
      </c>
      <c r="B18" s="36" t="s">
        <v>49</v>
      </c>
      <c r="C18" s="3" t="s">
        <v>45</v>
      </c>
      <c r="D18" s="10">
        <f>Table3[[#This Row],[Residential CLM $ Collected]]+Table3[[#This Row],[C&amp;I CLM $ Collected]]</f>
        <v>49269.364099999999</v>
      </c>
      <c r="E18" s="33">
        <f>Table3[[#This Row],[CLM $ Collected ]]/'1.) CLM Reference'!$B$4</f>
        <v>1.693069653472477E-3</v>
      </c>
      <c r="F18" s="8">
        <f>Table3[[#This Row],[Residential Incentive Disbursements]]+Table3[[#This Row],[C&amp;I Incentive Disbursements]]</f>
        <v>30036.3</v>
      </c>
      <c r="G18" s="11">
        <f>Table3[[#This Row],[Incentive Disbursements]]/'1.) CLM Reference'!$B$5</f>
        <v>1.7877698652979872E-3</v>
      </c>
      <c r="H18" s="37">
        <v>48889.4</v>
      </c>
      <c r="I18" s="38">
        <f>Table3[[#This Row],[CLM $ Collected ]]/'1.) CLM Reference'!$B$4</f>
        <v>1.693069653472477E-3</v>
      </c>
      <c r="J18" s="39">
        <v>30036.3</v>
      </c>
      <c r="K18" s="38">
        <f>Table3[[#This Row],[Incentive Disbursements]]/'1.) CLM Reference'!$B$5</f>
        <v>1.7877698652979872E-3</v>
      </c>
      <c r="L18" s="37">
        <v>379.96409999999997</v>
      </c>
      <c r="M18" s="61">
        <f>Table3[[#This Row],[CLM $ Collected ]]/'1.) CLM Reference'!$B$4</f>
        <v>1.693069653472477E-3</v>
      </c>
      <c r="N18" s="39">
        <v>0</v>
      </c>
      <c r="O18" s="41">
        <f>Table3[[#This Row],[Incentive Disbursements]]/'1.) CLM Reference'!$B$5</f>
        <v>1.7877698652979872E-3</v>
      </c>
    </row>
    <row r="19" spans="1:15" s="34" customFormat="1" ht="15.75" thickBot="1">
      <c r="A19" s="35" t="s">
        <v>59</v>
      </c>
      <c r="B19" s="36" t="s">
        <v>49</v>
      </c>
      <c r="C19" s="3" t="s">
        <v>45</v>
      </c>
      <c r="D19" s="10">
        <f>Table3[[#This Row],[Residential CLM $ Collected]]+Table3[[#This Row],[C&amp;I CLM $ Collected]]</f>
        <v>141435.50439999992</v>
      </c>
      <c r="E19" s="33">
        <f>Table3[[#This Row],[CLM $ Collected ]]/'1.) CLM Reference'!$B$4</f>
        <v>4.8602242955113123E-3</v>
      </c>
      <c r="F19" s="8">
        <f>Table3[[#This Row],[Residential Incentive Disbursements]]+Table3[[#This Row],[C&amp;I Incentive Disbursements]]</f>
        <v>84443.99</v>
      </c>
      <c r="G19" s="11">
        <f>Table3[[#This Row],[Incentive Disbursements]]/'1.) CLM Reference'!$B$5</f>
        <v>5.0261324007126237E-3</v>
      </c>
      <c r="H19" s="37">
        <v>73580.641299999901</v>
      </c>
      <c r="I19" s="38">
        <f>Table3[[#This Row],[CLM $ Collected ]]/'1.) CLM Reference'!$B$4</f>
        <v>4.8602242955113123E-3</v>
      </c>
      <c r="J19" s="39">
        <v>75486.320000000007</v>
      </c>
      <c r="K19" s="38">
        <f>Table3[[#This Row],[Incentive Disbursements]]/'1.) CLM Reference'!$B$5</f>
        <v>5.0261324007126237E-3</v>
      </c>
      <c r="L19" s="37">
        <v>67854.863100000002</v>
      </c>
      <c r="M19" s="61">
        <f>Table3[[#This Row],[CLM $ Collected ]]/'1.) CLM Reference'!$B$4</f>
        <v>4.8602242955113123E-3</v>
      </c>
      <c r="N19" s="39">
        <v>8957.67</v>
      </c>
      <c r="O19" s="41">
        <f>Table3[[#This Row],[Incentive Disbursements]]/'1.) CLM Reference'!$B$5</f>
        <v>5.0261324007126237E-3</v>
      </c>
    </row>
    <row r="20" spans="1:15" s="34" customFormat="1" ht="15.75" thickBot="1">
      <c r="A20" s="134" t="s">
        <v>60</v>
      </c>
      <c r="B20" s="135" t="s">
        <v>49</v>
      </c>
      <c r="C20" s="136" t="s">
        <v>45</v>
      </c>
      <c r="D20" s="10">
        <f>Table3[[#This Row],[Residential CLM $ Collected]]+Table3[[#This Row],[C&amp;I CLM $ Collected]]</f>
        <v>72876.102700000003</v>
      </c>
      <c r="E20" s="33">
        <f>Table3[[#This Row],[CLM $ Collected ]]/'1.) CLM Reference'!$B$4</f>
        <v>2.5042807066534404E-3</v>
      </c>
      <c r="F20" s="8">
        <f>Table3[[#This Row],[Residential Incentive Disbursements]]+Table3[[#This Row],[C&amp;I Incentive Disbursements]]</f>
        <v>4473.07</v>
      </c>
      <c r="G20" s="11">
        <f>Table3[[#This Row],[Incentive Disbursements]]/'1.) CLM Reference'!$B$5</f>
        <v>2.6623850978211254E-4</v>
      </c>
      <c r="H20" s="76">
        <v>67549.058600000004</v>
      </c>
      <c r="I20" s="77">
        <f>Table3[[#This Row],[CLM $ Collected ]]/'1.) CLM Reference'!$B$4</f>
        <v>2.5042807066534404E-3</v>
      </c>
      <c r="J20" s="78">
        <v>4173.07</v>
      </c>
      <c r="K20" s="77">
        <f>Table3[[#This Row],[Incentive Disbursements]]/'1.) CLM Reference'!$B$5</f>
        <v>2.6623850978211254E-4</v>
      </c>
      <c r="L20" s="76">
        <v>5327.0441000000001</v>
      </c>
      <c r="M20" s="79">
        <f>Table3[[#This Row],[CLM $ Collected ]]/'1.) CLM Reference'!$B$4</f>
        <v>2.5042807066534404E-3</v>
      </c>
      <c r="N20" s="78">
        <v>300</v>
      </c>
      <c r="O20" s="80">
        <f>Table3[[#This Row],[Incentive Disbursements]]/'1.) CLM Reference'!$B$5</f>
        <v>2.6623850978211254E-4</v>
      </c>
    </row>
    <row r="21" spans="1:15" s="34" customFormat="1" ht="15.75" thickBot="1">
      <c r="A21" s="134" t="s">
        <v>61</v>
      </c>
      <c r="B21" s="135" t="s">
        <v>49</v>
      </c>
      <c r="C21" s="136" t="s">
        <v>45</v>
      </c>
      <c r="D21" s="10">
        <f>Table3[[#This Row],[Residential CLM $ Collected]]+Table3[[#This Row],[C&amp;I CLM $ Collected]]</f>
        <v>37465.910400000001</v>
      </c>
      <c r="E21" s="33">
        <f>Table3[[#This Row],[CLM $ Collected ]]/'1.) CLM Reference'!$B$4</f>
        <v>1.2874612265994087E-3</v>
      </c>
      <c r="F21" s="8">
        <f>Table3[[#This Row],[Residential Incentive Disbursements]]+Table3[[#This Row],[C&amp;I Incentive Disbursements]]</f>
        <v>19703.03</v>
      </c>
      <c r="G21" s="11">
        <f>Table3[[#This Row],[Incentive Disbursements]]/'1.) CLM Reference'!$B$5</f>
        <v>1.1727304391373837E-3</v>
      </c>
      <c r="H21" s="76">
        <v>35405.151700000002</v>
      </c>
      <c r="I21" s="77">
        <f>Table3[[#This Row],[CLM $ Collected ]]/'1.) CLM Reference'!$B$4</f>
        <v>1.2874612265994087E-3</v>
      </c>
      <c r="J21" s="78">
        <v>19213.03</v>
      </c>
      <c r="K21" s="77">
        <f>Table3[[#This Row],[Incentive Disbursements]]/'1.) CLM Reference'!$B$5</f>
        <v>1.1727304391373837E-3</v>
      </c>
      <c r="L21" s="76">
        <v>2060.7586999999999</v>
      </c>
      <c r="M21" s="79">
        <f>Table3[[#This Row],[CLM $ Collected ]]/'1.) CLM Reference'!$B$4</f>
        <v>1.2874612265994087E-3</v>
      </c>
      <c r="N21" s="78">
        <v>490</v>
      </c>
      <c r="O21" s="80">
        <f>Table3[[#This Row],[Incentive Disbursements]]/'1.) CLM Reference'!$B$5</f>
        <v>1.1727304391373837E-3</v>
      </c>
    </row>
    <row r="22" spans="1:15" s="34" customFormat="1" ht="15.75" thickBot="1">
      <c r="A22" s="134" t="s">
        <v>62</v>
      </c>
      <c r="B22" s="135" t="s">
        <v>49</v>
      </c>
      <c r="C22" s="136" t="s">
        <v>45</v>
      </c>
      <c r="D22" s="10">
        <f>Table3[[#This Row],[Residential CLM $ Collected]]+Table3[[#This Row],[C&amp;I CLM $ Collected]]</f>
        <v>75361.948199999999</v>
      </c>
      <c r="E22" s="33">
        <f>Table3[[#This Row],[CLM $ Collected ]]/'1.) CLM Reference'!$B$4</f>
        <v>2.5897031523486776E-3</v>
      </c>
      <c r="F22" s="8">
        <f>Table3[[#This Row],[Residential Incentive Disbursements]]+Table3[[#This Row],[C&amp;I Incentive Disbursements]]</f>
        <v>35125.230000000003</v>
      </c>
      <c r="G22" s="11">
        <f>Table3[[#This Row],[Incentive Disbursements]]/'1.) CLM Reference'!$B$5</f>
        <v>2.0906645527465372E-3</v>
      </c>
      <c r="H22" s="76">
        <v>51750.383699999998</v>
      </c>
      <c r="I22" s="77">
        <f>Table3[[#This Row],[CLM $ Collected ]]/'1.) CLM Reference'!$B$4</f>
        <v>2.5897031523486776E-3</v>
      </c>
      <c r="J22" s="78">
        <v>7224.19</v>
      </c>
      <c r="K22" s="77">
        <f>Table3[[#This Row],[Incentive Disbursements]]/'1.) CLM Reference'!$B$5</f>
        <v>2.0906645527465372E-3</v>
      </c>
      <c r="L22" s="76">
        <v>23611.5645</v>
      </c>
      <c r="M22" s="79">
        <f>Table3[[#This Row],[CLM $ Collected ]]/'1.) CLM Reference'!$B$4</f>
        <v>2.5897031523486776E-3</v>
      </c>
      <c r="N22" s="78">
        <v>27901.040000000001</v>
      </c>
      <c r="O22" s="80">
        <f>Table3[[#This Row],[Incentive Disbursements]]/'1.) CLM Reference'!$B$5</f>
        <v>2.0906645527465372E-3</v>
      </c>
    </row>
    <row r="23" spans="1:15" s="34" customFormat="1" ht="15.75" thickBot="1">
      <c r="A23" s="134" t="s">
        <v>63</v>
      </c>
      <c r="B23" s="135" t="s">
        <v>49</v>
      </c>
      <c r="C23" s="136" t="s">
        <v>45</v>
      </c>
      <c r="D23" s="10">
        <f>Table3[[#This Row],[Residential CLM $ Collected]]+Table3[[#This Row],[C&amp;I CLM $ Collected]]</f>
        <v>118695.17509999999</v>
      </c>
      <c r="E23" s="33">
        <f>Table3[[#This Row],[CLM $ Collected ]]/'1.) CLM Reference'!$B$4</f>
        <v>4.0787861310231923E-3</v>
      </c>
      <c r="F23" s="8">
        <f>Table3[[#This Row],[Residential Incentive Disbursements]]+Table3[[#This Row],[C&amp;I Incentive Disbursements]]</f>
        <v>8852.1899999999987</v>
      </c>
      <c r="G23" s="11">
        <f>Table3[[#This Row],[Incentive Disbursements]]/'1.) CLM Reference'!$B$5</f>
        <v>5.2688508650839772E-4</v>
      </c>
      <c r="H23" s="76">
        <v>47281.252</v>
      </c>
      <c r="I23" s="77">
        <f>Table3[[#This Row],[CLM $ Collected ]]/'1.) CLM Reference'!$B$4</f>
        <v>4.0787861310231923E-3</v>
      </c>
      <c r="J23" s="78">
        <v>5299.19</v>
      </c>
      <c r="K23" s="77">
        <f>Table3[[#This Row],[Incentive Disbursements]]/'1.) CLM Reference'!$B$5</f>
        <v>5.2688508650839772E-4</v>
      </c>
      <c r="L23" s="76">
        <v>71413.9231</v>
      </c>
      <c r="M23" s="79">
        <f>Table3[[#This Row],[CLM $ Collected ]]/'1.) CLM Reference'!$B$4</f>
        <v>4.0787861310231923E-3</v>
      </c>
      <c r="N23" s="78">
        <v>3553</v>
      </c>
      <c r="O23" s="80">
        <f>Table3[[#This Row],[Incentive Disbursements]]/'1.) CLM Reference'!$B$5</f>
        <v>5.2688508650839772E-4</v>
      </c>
    </row>
    <row r="24" spans="1:15" s="34" customFormat="1" ht="15.75" thickBot="1">
      <c r="A24" s="134" t="s">
        <v>64</v>
      </c>
      <c r="B24" s="135" t="s">
        <v>48</v>
      </c>
      <c r="C24" s="136" t="s">
        <v>45</v>
      </c>
      <c r="D24" s="10">
        <f>Table3[[#This Row],[Residential CLM $ Collected]]+Table3[[#This Row],[C&amp;I CLM $ Collected]]</f>
        <v>539.35699999999997</v>
      </c>
      <c r="E24" s="33">
        <f>Table3[[#This Row],[CLM $ Collected ]]/'1.) CLM Reference'!$B$4</f>
        <v>1.8534214633550644E-5</v>
      </c>
      <c r="F24" s="8">
        <f>Table3[[#This Row],[Residential Incentive Disbursements]]+Table3[[#This Row],[C&amp;I Incentive Disbursements]]</f>
        <v>0</v>
      </c>
      <c r="G24" s="11">
        <f>Table3[[#This Row],[Incentive Disbursements]]/'1.) CLM Reference'!$B$5</f>
        <v>0</v>
      </c>
      <c r="H24" s="76">
        <v>0</v>
      </c>
      <c r="I24" s="77">
        <f>Table3[[#This Row],[CLM $ Collected ]]/'1.) CLM Reference'!$B$4</f>
        <v>1.8534214633550644E-5</v>
      </c>
      <c r="J24" s="78">
        <v>0</v>
      </c>
      <c r="K24" s="77">
        <f>Table3[[#This Row],[Incentive Disbursements]]/'1.) CLM Reference'!$B$5</f>
        <v>0</v>
      </c>
      <c r="L24" s="76">
        <v>539.35699999999997</v>
      </c>
      <c r="M24" s="79">
        <f>Table3[[#This Row],[CLM $ Collected ]]/'1.) CLM Reference'!$B$4</f>
        <v>1.8534214633550644E-5</v>
      </c>
      <c r="N24" s="78">
        <v>0</v>
      </c>
      <c r="O24" s="80">
        <f>Table3[[#This Row],[Incentive Disbursements]]/'1.) CLM Reference'!$B$5</f>
        <v>0</v>
      </c>
    </row>
    <row r="25" spans="1:15" s="34" customFormat="1" ht="15.75" thickBot="1">
      <c r="A25" s="134" t="s">
        <v>64</v>
      </c>
      <c r="B25" s="135" t="s">
        <v>49</v>
      </c>
      <c r="C25" s="136" t="s">
        <v>45</v>
      </c>
      <c r="D25" s="10">
        <f>Table3[[#This Row],[Residential CLM $ Collected]]+Table3[[#This Row],[C&amp;I CLM $ Collected]]</f>
        <v>188421.01179999998</v>
      </c>
      <c r="E25" s="33">
        <f>Table3[[#This Row],[CLM $ Collected ]]/'1.) CLM Reference'!$B$4</f>
        <v>6.4748125530436768E-3</v>
      </c>
      <c r="F25" s="8">
        <f>Table3[[#This Row],[Residential Incentive Disbursements]]+Table3[[#This Row],[C&amp;I Incentive Disbursements]]</f>
        <v>34700.67</v>
      </c>
      <c r="G25" s="11">
        <f>Table3[[#This Row],[Incentive Disbursements]]/'1.) CLM Reference'!$B$5</f>
        <v>2.065394610243269E-3</v>
      </c>
      <c r="H25" s="76">
        <v>104123.3682</v>
      </c>
      <c r="I25" s="77">
        <f>Table3[[#This Row],[CLM $ Collected ]]/'1.) CLM Reference'!$B$4</f>
        <v>6.4748125530436768E-3</v>
      </c>
      <c r="J25" s="78">
        <v>13917.12</v>
      </c>
      <c r="K25" s="77">
        <f>Table3[[#This Row],[Incentive Disbursements]]/'1.) CLM Reference'!$B$5</f>
        <v>2.065394610243269E-3</v>
      </c>
      <c r="L25" s="76">
        <v>84297.643599999996</v>
      </c>
      <c r="M25" s="79">
        <f>Table3[[#This Row],[CLM $ Collected ]]/'1.) CLM Reference'!$B$4</f>
        <v>6.4748125530436768E-3</v>
      </c>
      <c r="N25" s="78">
        <v>20783.55</v>
      </c>
      <c r="O25" s="80">
        <f>Table3[[#This Row],[Incentive Disbursements]]/'1.) CLM Reference'!$B$5</f>
        <v>2.065394610243269E-3</v>
      </c>
    </row>
    <row r="26" spans="1:15" s="34" customFormat="1" ht="15.75" thickBot="1">
      <c r="A26" s="134" t="s">
        <v>65</v>
      </c>
      <c r="B26" s="135" t="s">
        <v>49</v>
      </c>
      <c r="C26" s="136" t="s">
        <v>45</v>
      </c>
      <c r="D26" s="10">
        <f>Table3[[#This Row],[Residential CLM $ Collected]]+Table3[[#This Row],[C&amp;I CLM $ Collected]]</f>
        <v>182195.8941</v>
      </c>
      <c r="E26" s="33">
        <f>Table3[[#This Row],[CLM $ Collected ]]/'1.) CLM Reference'!$B$4</f>
        <v>6.2608954859231705E-3</v>
      </c>
      <c r="F26" s="8">
        <f>Table3[[#This Row],[Residential Incentive Disbursements]]+Table3[[#This Row],[C&amp;I Incentive Disbursements]]</f>
        <v>24755.48</v>
      </c>
      <c r="G26" s="11">
        <f>Table3[[#This Row],[Incentive Disbursements]]/'1.) CLM Reference'!$B$5</f>
        <v>1.473453825703799E-3</v>
      </c>
      <c r="H26" s="76">
        <v>114122.9146</v>
      </c>
      <c r="I26" s="77">
        <f>Table3[[#This Row],[CLM $ Collected ]]/'1.) CLM Reference'!$B$4</f>
        <v>6.2608954859231705E-3</v>
      </c>
      <c r="J26" s="78">
        <v>10431.48</v>
      </c>
      <c r="K26" s="77">
        <f>Table3[[#This Row],[Incentive Disbursements]]/'1.) CLM Reference'!$B$5</f>
        <v>1.473453825703799E-3</v>
      </c>
      <c r="L26" s="76">
        <v>68072.979500000001</v>
      </c>
      <c r="M26" s="79">
        <f>Table3[[#This Row],[CLM $ Collected ]]/'1.) CLM Reference'!$B$4</f>
        <v>6.2608954859231705E-3</v>
      </c>
      <c r="N26" s="78">
        <v>14324</v>
      </c>
      <c r="O26" s="80">
        <f>Table3[[#This Row],[Incentive Disbursements]]/'1.) CLM Reference'!$B$5</f>
        <v>1.473453825703799E-3</v>
      </c>
    </row>
    <row r="27" spans="1:15" s="34" customFormat="1" ht="15.75" thickBot="1">
      <c r="A27" s="134" t="s">
        <v>66</v>
      </c>
      <c r="B27" s="135" t="s">
        <v>67</v>
      </c>
      <c r="C27" s="136" t="s">
        <v>45</v>
      </c>
      <c r="D27" s="10">
        <f>Table3[[#This Row],[Residential CLM $ Collected]]+Table3[[#This Row],[C&amp;I CLM $ Collected]]</f>
        <v>0</v>
      </c>
      <c r="E27" s="33">
        <f>Table3[[#This Row],[CLM $ Collected ]]/'1.) CLM Reference'!$B$4</f>
        <v>0</v>
      </c>
      <c r="F27" s="8">
        <f>Table3[[#This Row],[Residential Incentive Disbursements]]+Table3[[#This Row],[C&amp;I Incentive Disbursements]]</f>
        <v>11586.15</v>
      </c>
      <c r="G27" s="11">
        <f>Table3[[#This Row],[Incentive Disbursements]]/'1.) CLM Reference'!$B$5</f>
        <v>6.8961123123761155E-4</v>
      </c>
      <c r="H27" s="76">
        <v>0</v>
      </c>
      <c r="I27" s="77">
        <f>Table3[[#This Row],[CLM $ Collected ]]/'1.) CLM Reference'!$B$4</f>
        <v>0</v>
      </c>
      <c r="J27" s="78">
        <v>11088.15</v>
      </c>
      <c r="K27" s="77">
        <f>Table3[[#This Row],[Incentive Disbursements]]/'1.) CLM Reference'!$B$5</f>
        <v>6.8961123123761155E-4</v>
      </c>
      <c r="L27" s="76">
        <v>0</v>
      </c>
      <c r="M27" s="79">
        <f>Table3[[#This Row],[CLM $ Collected ]]/'1.) CLM Reference'!$B$4</f>
        <v>0</v>
      </c>
      <c r="N27" s="78">
        <v>498</v>
      </c>
      <c r="O27" s="80">
        <f>Table3[[#This Row],[Incentive Disbursements]]/'1.) CLM Reference'!$B$5</f>
        <v>6.8961123123761155E-4</v>
      </c>
    </row>
    <row r="28" spans="1:15" s="34" customFormat="1" ht="15.75" thickBot="1">
      <c r="A28" s="134" t="s">
        <v>66</v>
      </c>
      <c r="B28" s="135" t="s">
        <v>48</v>
      </c>
      <c r="C28" s="136" t="s">
        <v>68</v>
      </c>
      <c r="D28" s="10">
        <f>Table3[[#This Row],[Residential CLM $ Collected]]+Table3[[#This Row],[C&amp;I CLM $ Collected]]</f>
        <v>118414.09310000039</v>
      </c>
      <c r="E28" s="33">
        <f>Table3[[#This Row],[CLM $ Collected ]]/'1.) CLM Reference'!$B$4</f>
        <v>4.0691271591036283E-3</v>
      </c>
      <c r="F28" s="8">
        <f>Table3[[#This Row],[Residential Incentive Disbursements]]+Table3[[#This Row],[C&amp;I Incentive Disbursements]]</f>
        <v>0</v>
      </c>
      <c r="G28" s="11">
        <f>Table3[[#This Row],[Incentive Disbursements]]/'1.) CLM Reference'!$B$5</f>
        <v>0</v>
      </c>
      <c r="H28" s="76">
        <v>87876.710500000394</v>
      </c>
      <c r="I28" s="77">
        <f>Table3[[#This Row],[CLM $ Collected ]]/'1.) CLM Reference'!$B$4</f>
        <v>4.0691271591036283E-3</v>
      </c>
      <c r="J28" s="78">
        <v>0</v>
      </c>
      <c r="K28" s="77">
        <f>Table3[[#This Row],[Incentive Disbursements]]/'1.) CLM Reference'!$B$5</f>
        <v>0</v>
      </c>
      <c r="L28" s="76">
        <v>30537.382600000001</v>
      </c>
      <c r="M28" s="79">
        <f>Table3[[#This Row],[CLM $ Collected ]]/'1.) CLM Reference'!$B$4</f>
        <v>4.0691271591036283E-3</v>
      </c>
      <c r="N28" s="78">
        <v>0</v>
      </c>
      <c r="O28" s="80">
        <f>Table3[[#This Row],[Incentive Disbursements]]/'1.) CLM Reference'!$B$5</f>
        <v>0</v>
      </c>
    </row>
    <row r="29" spans="1:15" s="34" customFormat="1" ht="15.75" thickBot="1">
      <c r="A29" s="134" t="s">
        <v>69</v>
      </c>
      <c r="B29" s="135" t="s">
        <v>67</v>
      </c>
      <c r="C29" s="136" t="s">
        <v>45</v>
      </c>
      <c r="D29" s="10">
        <f>Table3[[#This Row],[Residential CLM $ Collected]]+Table3[[#This Row],[C&amp;I CLM $ Collected]]</f>
        <v>0</v>
      </c>
      <c r="E29" s="33">
        <f>Table3[[#This Row],[CLM $ Collected ]]/'1.) CLM Reference'!$B$4</f>
        <v>0</v>
      </c>
      <c r="F29" s="8">
        <f>Table3[[#This Row],[Residential Incentive Disbursements]]+Table3[[#This Row],[C&amp;I Incentive Disbursements]]</f>
        <v>8670.73</v>
      </c>
      <c r="G29" s="11">
        <f>Table3[[#This Row],[Incentive Disbursements]]/'1.) CLM Reference'!$B$5</f>
        <v>5.1608453118843578E-4</v>
      </c>
      <c r="H29" s="76">
        <v>0</v>
      </c>
      <c r="I29" s="77">
        <f>Table3[[#This Row],[CLM $ Collected ]]/'1.) CLM Reference'!$B$4</f>
        <v>0</v>
      </c>
      <c r="J29" s="78">
        <v>2227.9299999999998</v>
      </c>
      <c r="K29" s="77">
        <f>Table3[[#This Row],[Incentive Disbursements]]/'1.) CLM Reference'!$B$5</f>
        <v>5.1608453118843578E-4</v>
      </c>
      <c r="L29" s="76">
        <v>0</v>
      </c>
      <c r="M29" s="79">
        <f>Table3[[#This Row],[CLM $ Collected ]]/'1.) CLM Reference'!$B$4</f>
        <v>0</v>
      </c>
      <c r="N29" s="78">
        <v>6442.8</v>
      </c>
      <c r="O29" s="80">
        <f>Table3[[#This Row],[Incentive Disbursements]]/'1.) CLM Reference'!$B$5</f>
        <v>5.1608453118843578E-4</v>
      </c>
    </row>
    <row r="30" spans="1:15" s="34" customFormat="1" ht="15.75" thickBot="1">
      <c r="A30" s="134" t="s">
        <v>69</v>
      </c>
      <c r="B30" s="135" t="s">
        <v>48</v>
      </c>
      <c r="C30" s="136" t="s">
        <v>68</v>
      </c>
      <c r="D30" s="10">
        <f>Table3[[#This Row],[Residential CLM $ Collected]]+Table3[[#This Row],[C&amp;I CLM $ Collected]]</f>
        <v>67503.344800000006</v>
      </c>
      <c r="E30" s="33">
        <f>Table3[[#This Row],[CLM $ Collected ]]/'1.) CLM Reference'!$B$4</f>
        <v>2.3196537377020692E-3</v>
      </c>
      <c r="F30" s="8">
        <f>Table3[[#This Row],[Residential Incentive Disbursements]]+Table3[[#This Row],[C&amp;I Incentive Disbursements]]</f>
        <v>0</v>
      </c>
      <c r="G30" s="11">
        <f>Table3[[#This Row],[Incentive Disbursements]]/'1.) CLM Reference'!$B$5</f>
        <v>0</v>
      </c>
      <c r="H30" s="76">
        <v>45704.852400000003</v>
      </c>
      <c r="I30" s="77">
        <f>Table3[[#This Row],[CLM $ Collected ]]/'1.) CLM Reference'!$B$4</f>
        <v>2.3196537377020692E-3</v>
      </c>
      <c r="J30" s="78">
        <v>0</v>
      </c>
      <c r="K30" s="77">
        <f>Table3[[#This Row],[Incentive Disbursements]]/'1.) CLM Reference'!$B$5</f>
        <v>0</v>
      </c>
      <c r="L30" s="76">
        <v>21798.492399999999</v>
      </c>
      <c r="M30" s="79">
        <f>Table3[[#This Row],[CLM $ Collected ]]/'1.) CLM Reference'!$B$4</f>
        <v>2.3196537377020692E-3</v>
      </c>
      <c r="N30" s="78">
        <v>0</v>
      </c>
      <c r="O30" s="80">
        <f>Table3[[#This Row],[Incentive Disbursements]]/'1.) CLM Reference'!$B$5</f>
        <v>0</v>
      </c>
    </row>
    <row r="31" spans="1:15" s="34" customFormat="1" ht="15.75" thickBot="1">
      <c r="A31" s="134" t="s">
        <v>69</v>
      </c>
      <c r="B31" s="135" t="s">
        <v>70</v>
      </c>
      <c r="C31" s="136" t="s">
        <v>45</v>
      </c>
      <c r="D31" s="10">
        <f>Table3[[#This Row],[Residential CLM $ Collected]]+Table3[[#This Row],[C&amp;I CLM $ Collected]]</f>
        <v>0</v>
      </c>
      <c r="E31" s="33">
        <f>Table3[[#This Row],[CLM $ Collected ]]/'1.) CLM Reference'!$B$4</f>
        <v>0</v>
      </c>
      <c r="F31" s="8">
        <f>Table3[[#This Row],[Residential Incentive Disbursements]]+Table3[[#This Row],[C&amp;I Incentive Disbursements]]</f>
        <v>749.66</v>
      </c>
      <c r="G31" s="11">
        <f>Table3[[#This Row],[Incentive Disbursements]]/'1.) CLM Reference'!$B$5</f>
        <v>4.4619995046636532E-5</v>
      </c>
      <c r="H31" s="76">
        <v>0</v>
      </c>
      <c r="I31" s="77">
        <f>Table3[[#This Row],[CLM $ Collected ]]/'1.) CLM Reference'!$B$4</f>
        <v>0</v>
      </c>
      <c r="J31" s="78">
        <v>749.66</v>
      </c>
      <c r="K31" s="77">
        <f>Table3[[#This Row],[Incentive Disbursements]]/'1.) CLM Reference'!$B$5</f>
        <v>4.4619995046636532E-5</v>
      </c>
      <c r="L31" s="76">
        <v>0</v>
      </c>
      <c r="M31" s="79">
        <f>Table3[[#This Row],[CLM $ Collected ]]/'1.) CLM Reference'!$B$4</f>
        <v>0</v>
      </c>
      <c r="N31" s="78">
        <v>0</v>
      </c>
      <c r="O31" s="80">
        <f>Table3[[#This Row],[Incentive Disbursements]]/'1.) CLM Reference'!$B$5</f>
        <v>4.4619995046636532E-5</v>
      </c>
    </row>
    <row r="32" spans="1:15" s="34" customFormat="1" ht="15.75" thickBot="1">
      <c r="A32" s="134" t="s">
        <v>71</v>
      </c>
      <c r="B32" s="135" t="s">
        <v>67</v>
      </c>
      <c r="C32" s="136" t="s">
        <v>45</v>
      </c>
      <c r="D32" s="10">
        <f>Table3[[#This Row],[Residential CLM $ Collected]]+Table3[[#This Row],[C&amp;I CLM $ Collected]]</f>
        <v>0</v>
      </c>
      <c r="E32" s="33">
        <f>Table3[[#This Row],[CLM $ Collected ]]/'1.) CLM Reference'!$B$4</f>
        <v>0</v>
      </c>
      <c r="F32" s="8">
        <f>Table3[[#This Row],[Residential Incentive Disbursements]]+Table3[[#This Row],[C&amp;I Incentive Disbursements]]</f>
        <v>213519.3</v>
      </c>
      <c r="G32" s="11">
        <f>Table3[[#This Row],[Incentive Disbursements]]/'1.) CLM Reference'!$B$5</f>
        <v>1.2708734770911213E-2</v>
      </c>
      <c r="H32" s="76">
        <v>0</v>
      </c>
      <c r="I32" s="77">
        <f>Table3[[#This Row],[CLM $ Collected ]]/'1.) CLM Reference'!$B$4</f>
        <v>0</v>
      </c>
      <c r="J32" s="78">
        <v>202635.3</v>
      </c>
      <c r="K32" s="77">
        <f>Table3[[#This Row],[Incentive Disbursements]]/'1.) CLM Reference'!$B$5</f>
        <v>1.2708734770911213E-2</v>
      </c>
      <c r="L32" s="76">
        <v>0</v>
      </c>
      <c r="M32" s="79">
        <f>Table3[[#This Row],[CLM $ Collected ]]/'1.) CLM Reference'!$B$4</f>
        <v>0</v>
      </c>
      <c r="N32" s="78">
        <v>10884</v>
      </c>
      <c r="O32" s="80">
        <f>Table3[[#This Row],[Incentive Disbursements]]/'1.) CLM Reference'!$B$5</f>
        <v>1.2708734770911213E-2</v>
      </c>
    </row>
    <row r="33" spans="1:15" s="34" customFormat="1" ht="15.75" thickBot="1">
      <c r="A33" s="134" t="s">
        <v>71</v>
      </c>
      <c r="B33" s="135" t="s">
        <v>48</v>
      </c>
      <c r="C33" s="136" t="s">
        <v>68</v>
      </c>
      <c r="D33" s="10">
        <f>Table3[[#This Row],[Residential CLM $ Collected]]+Table3[[#This Row],[C&amp;I CLM $ Collected]]</f>
        <v>52641.309099999999</v>
      </c>
      <c r="E33" s="33">
        <f>Table3[[#This Row],[CLM $ Collected ]]/'1.) CLM Reference'!$B$4</f>
        <v>1.808941612791681E-3</v>
      </c>
      <c r="F33" s="8">
        <f>Table3[[#This Row],[Residential Incentive Disbursements]]+Table3[[#This Row],[C&amp;I Incentive Disbursements]]</f>
        <v>0</v>
      </c>
      <c r="G33" s="11">
        <f>Table3[[#This Row],[Incentive Disbursements]]/'1.) CLM Reference'!$B$5</f>
        <v>0</v>
      </c>
      <c r="H33" s="76">
        <v>16956.723999999998</v>
      </c>
      <c r="I33" s="77">
        <f>Table3[[#This Row],[CLM $ Collected ]]/'1.) CLM Reference'!$B$4</f>
        <v>1.808941612791681E-3</v>
      </c>
      <c r="J33" s="78">
        <v>0</v>
      </c>
      <c r="K33" s="77">
        <f>Table3[[#This Row],[Incentive Disbursements]]/'1.) CLM Reference'!$B$5</f>
        <v>0</v>
      </c>
      <c r="L33" s="76">
        <v>35684.585099999997</v>
      </c>
      <c r="M33" s="79">
        <f>Table3[[#This Row],[CLM $ Collected ]]/'1.) CLM Reference'!$B$4</f>
        <v>1.808941612791681E-3</v>
      </c>
      <c r="N33" s="78">
        <v>0</v>
      </c>
      <c r="O33" s="80">
        <f>Table3[[#This Row],[Incentive Disbursements]]/'1.) CLM Reference'!$B$5</f>
        <v>0</v>
      </c>
    </row>
    <row r="34" spans="1:15" s="34" customFormat="1" ht="15.75" thickBot="1">
      <c r="A34" s="134" t="s">
        <v>72</v>
      </c>
      <c r="B34" s="135" t="s">
        <v>67</v>
      </c>
      <c r="C34" s="136" t="s">
        <v>45</v>
      </c>
      <c r="D34" s="10">
        <f>Table3[[#This Row],[Residential CLM $ Collected]]+Table3[[#This Row],[C&amp;I CLM $ Collected]]</f>
        <v>0</v>
      </c>
      <c r="E34" s="33">
        <f>Table3[[#This Row],[CLM $ Collected ]]/'1.) CLM Reference'!$B$4</f>
        <v>0</v>
      </c>
      <c r="F34" s="8">
        <f>Table3[[#This Row],[Residential Incentive Disbursements]]+Table3[[#This Row],[C&amp;I Incentive Disbursements]]</f>
        <v>2503.5299999999997</v>
      </c>
      <c r="G34" s="11">
        <f>Table3[[#This Row],[Incentive Disbursements]]/'1.) CLM Reference'!$B$5</f>
        <v>1.4901087986434646E-4</v>
      </c>
      <c r="H34" s="76">
        <v>0</v>
      </c>
      <c r="I34" s="77">
        <f>Table3[[#This Row],[CLM $ Collected ]]/'1.) CLM Reference'!$B$4</f>
        <v>0</v>
      </c>
      <c r="J34" s="78">
        <v>1029.53</v>
      </c>
      <c r="K34" s="77">
        <f>Table3[[#This Row],[Incentive Disbursements]]/'1.) CLM Reference'!$B$5</f>
        <v>1.4901087986434646E-4</v>
      </c>
      <c r="L34" s="76">
        <v>0</v>
      </c>
      <c r="M34" s="79">
        <f>Table3[[#This Row],[CLM $ Collected ]]/'1.) CLM Reference'!$B$4</f>
        <v>0</v>
      </c>
      <c r="N34" s="78">
        <v>1474</v>
      </c>
      <c r="O34" s="80">
        <f>Table3[[#This Row],[Incentive Disbursements]]/'1.) CLM Reference'!$B$5</f>
        <v>1.4901087986434646E-4</v>
      </c>
    </row>
    <row r="35" spans="1:15" s="34" customFormat="1" ht="15.75" thickBot="1">
      <c r="A35" s="134" t="s">
        <v>72</v>
      </c>
      <c r="B35" s="135" t="s">
        <v>48</v>
      </c>
      <c r="C35" s="136" t="s">
        <v>68</v>
      </c>
      <c r="D35" s="10">
        <f>Table3[[#This Row],[Residential CLM $ Collected]]+Table3[[#This Row],[C&amp;I CLM $ Collected]]</f>
        <v>23919.493000000002</v>
      </c>
      <c r="E35" s="33">
        <f>Table3[[#This Row],[CLM $ Collected ]]/'1.) CLM Reference'!$B$4</f>
        <v>8.2195840081376946E-4</v>
      </c>
      <c r="F35" s="8">
        <f>Table3[[#This Row],[Residential Incentive Disbursements]]+Table3[[#This Row],[C&amp;I Incentive Disbursements]]</f>
        <v>0</v>
      </c>
      <c r="G35" s="11">
        <f>Table3[[#This Row],[Incentive Disbursements]]/'1.) CLM Reference'!$B$5</f>
        <v>0</v>
      </c>
      <c r="H35" s="76">
        <v>17866.1715</v>
      </c>
      <c r="I35" s="77">
        <f>Table3[[#This Row],[CLM $ Collected ]]/'1.) CLM Reference'!$B$4</f>
        <v>8.2195840081376946E-4</v>
      </c>
      <c r="J35" s="78">
        <v>0</v>
      </c>
      <c r="K35" s="77">
        <f>Table3[[#This Row],[Incentive Disbursements]]/'1.) CLM Reference'!$B$5</f>
        <v>0</v>
      </c>
      <c r="L35" s="76">
        <v>6053.3215</v>
      </c>
      <c r="M35" s="79">
        <f>Table3[[#This Row],[CLM $ Collected ]]/'1.) CLM Reference'!$B$4</f>
        <v>8.2195840081376946E-4</v>
      </c>
      <c r="N35" s="78">
        <v>0</v>
      </c>
      <c r="O35" s="80">
        <f>Table3[[#This Row],[Incentive Disbursements]]/'1.) CLM Reference'!$B$5</f>
        <v>0</v>
      </c>
    </row>
    <row r="36" spans="1:15" s="34" customFormat="1" ht="15.75" thickBot="1">
      <c r="A36" s="134" t="s">
        <v>72</v>
      </c>
      <c r="B36" s="135" t="s">
        <v>73</v>
      </c>
      <c r="C36" s="136" t="s">
        <v>68</v>
      </c>
      <c r="D36" s="10">
        <f>Table3[[#This Row],[Residential CLM $ Collected]]+Table3[[#This Row],[C&amp;I CLM $ Collected]]</f>
        <v>50.864100000000001</v>
      </c>
      <c r="E36" s="33">
        <f>Table3[[#This Row],[CLM $ Collected ]]/'1.) CLM Reference'!$B$4</f>
        <v>1.7478704207832351E-6</v>
      </c>
      <c r="F36" s="8">
        <f>Table3[[#This Row],[Residential Incentive Disbursements]]+Table3[[#This Row],[C&amp;I Incentive Disbursements]]</f>
        <v>0</v>
      </c>
      <c r="G36" s="11">
        <f>Table3[[#This Row],[Incentive Disbursements]]/'1.) CLM Reference'!$B$5</f>
        <v>0</v>
      </c>
      <c r="H36" s="76">
        <v>50.864100000000001</v>
      </c>
      <c r="I36" s="77">
        <f>Table3[[#This Row],[CLM $ Collected ]]/'1.) CLM Reference'!$B$4</f>
        <v>1.7478704207832351E-6</v>
      </c>
      <c r="J36" s="78">
        <v>0</v>
      </c>
      <c r="K36" s="77">
        <f>Table3[[#This Row],[Incentive Disbursements]]/'1.) CLM Reference'!$B$5</f>
        <v>0</v>
      </c>
      <c r="L36" s="76">
        <v>0</v>
      </c>
      <c r="M36" s="79">
        <f>Table3[[#This Row],[CLM $ Collected ]]/'1.) CLM Reference'!$B$4</f>
        <v>1.7478704207832351E-6</v>
      </c>
      <c r="N36" s="78">
        <v>0</v>
      </c>
      <c r="O36" s="80">
        <f>Table3[[#This Row],[Incentive Disbursements]]/'1.) CLM Reference'!$B$5</f>
        <v>0</v>
      </c>
    </row>
    <row r="37" spans="1:15" s="34" customFormat="1" ht="15.75" thickBot="1">
      <c r="A37" s="134" t="s">
        <v>74</v>
      </c>
      <c r="B37" s="135" t="s">
        <v>67</v>
      </c>
      <c r="C37" s="136" t="s">
        <v>45</v>
      </c>
      <c r="D37" s="10">
        <f>Table3[[#This Row],[Residential CLM $ Collected]]+Table3[[#This Row],[C&amp;I CLM $ Collected]]</f>
        <v>0</v>
      </c>
      <c r="E37" s="33">
        <f>Table3[[#This Row],[CLM $ Collected ]]/'1.) CLM Reference'!$B$4</f>
        <v>0</v>
      </c>
      <c r="F37" s="8">
        <f>Table3[[#This Row],[Residential Incentive Disbursements]]+Table3[[#This Row],[C&amp;I Incentive Disbursements]]</f>
        <v>16596.989999999998</v>
      </c>
      <c r="G37" s="11">
        <f>Table3[[#This Row],[Incentive Disbursements]]/'1.) CLM Reference'!$B$5</f>
        <v>9.8785797773534145E-4</v>
      </c>
      <c r="H37" s="76">
        <v>0</v>
      </c>
      <c r="I37" s="77">
        <f>Table3[[#This Row],[CLM $ Collected ]]/'1.) CLM Reference'!$B$4</f>
        <v>0</v>
      </c>
      <c r="J37" s="78">
        <v>359.75</v>
      </c>
      <c r="K37" s="77">
        <f>Table3[[#This Row],[Incentive Disbursements]]/'1.) CLM Reference'!$B$5</f>
        <v>9.8785797773534145E-4</v>
      </c>
      <c r="L37" s="76">
        <v>0</v>
      </c>
      <c r="M37" s="79">
        <f>Table3[[#This Row],[CLM $ Collected ]]/'1.) CLM Reference'!$B$4</f>
        <v>0</v>
      </c>
      <c r="N37" s="78">
        <v>16237.24</v>
      </c>
      <c r="O37" s="80">
        <f>Table3[[#This Row],[Incentive Disbursements]]/'1.) CLM Reference'!$B$5</f>
        <v>9.8785797773534145E-4</v>
      </c>
    </row>
    <row r="38" spans="1:15" s="34" customFormat="1" ht="15.75" thickBot="1">
      <c r="A38" s="134" t="s">
        <v>74</v>
      </c>
      <c r="B38" s="135" t="s">
        <v>48</v>
      </c>
      <c r="C38" s="136" t="s">
        <v>68</v>
      </c>
      <c r="D38" s="10">
        <f>Table3[[#This Row],[Residential CLM $ Collected]]+Table3[[#This Row],[C&amp;I CLM $ Collected]]</f>
        <v>29086.940599999998</v>
      </c>
      <c r="E38" s="33">
        <f>Table3[[#This Row],[CLM $ Collected ]]/'1.) CLM Reference'!$B$4</f>
        <v>9.995301815193616E-4</v>
      </c>
      <c r="F38" s="8">
        <f>Table3[[#This Row],[Residential Incentive Disbursements]]+Table3[[#This Row],[C&amp;I Incentive Disbursements]]</f>
        <v>0</v>
      </c>
      <c r="G38" s="11">
        <f>Table3[[#This Row],[Incentive Disbursements]]/'1.) CLM Reference'!$B$5</f>
        <v>0</v>
      </c>
      <c r="H38" s="76">
        <v>23101.568599999999</v>
      </c>
      <c r="I38" s="77">
        <f>Table3[[#This Row],[CLM $ Collected ]]/'1.) CLM Reference'!$B$4</f>
        <v>9.995301815193616E-4</v>
      </c>
      <c r="J38" s="78">
        <v>0</v>
      </c>
      <c r="K38" s="77">
        <f>Table3[[#This Row],[Incentive Disbursements]]/'1.) CLM Reference'!$B$5</f>
        <v>0</v>
      </c>
      <c r="L38" s="76">
        <v>5985.3720000000003</v>
      </c>
      <c r="M38" s="79">
        <f>Table3[[#This Row],[CLM $ Collected ]]/'1.) CLM Reference'!$B$4</f>
        <v>9.995301815193616E-4</v>
      </c>
      <c r="N38" s="78">
        <v>0</v>
      </c>
      <c r="O38" s="80">
        <f>Table3[[#This Row],[Incentive Disbursements]]/'1.) CLM Reference'!$B$5</f>
        <v>0</v>
      </c>
    </row>
    <row r="39" spans="1:15" s="34" customFormat="1" ht="15.75" thickBot="1">
      <c r="A39" s="134" t="s">
        <v>75</v>
      </c>
      <c r="B39" s="135" t="s">
        <v>67</v>
      </c>
      <c r="C39" s="136" t="s">
        <v>45</v>
      </c>
      <c r="D39" s="10">
        <f>Table3[[#This Row],[Residential CLM $ Collected]]+Table3[[#This Row],[C&amp;I CLM $ Collected]]</f>
        <v>0</v>
      </c>
      <c r="E39" s="33">
        <f>Table3[[#This Row],[CLM $ Collected ]]/'1.) CLM Reference'!$B$4</f>
        <v>0</v>
      </c>
      <c r="F39" s="8">
        <f>Table3[[#This Row],[Residential Incentive Disbursements]]+Table3[[#This Row],[C&amp;I Incentive Disbursements]]</f>
        <v>110631.34</v>
      </c>
      <c r="G39" s="11">
        <f>Table3[[#This Row],[Incentive Disbursements]]/'1.) CLM Reference'!$B$5</f>
        <v>6.584811571649498E-3</v>
      </c>
      <c r="H39" s="76">
        <v>0</v>
      </c>
      <c r="I39" s="77">
        <f>Table3[[#This Row],[CLM $ Collected ]]/'1.) CLM Reference'!$B$4</f>
        <v>0</v>
      </c>
      <c r="J39" s="78">
        <v>96774.69</v>
      </c>
      <c r="K39" s="77">
        <f>Table3[[#This Row],[Incentive Disbursements]]/'1.) CLM Reference'!$B$5</f>
        <v>6.584811571649498E-3</v>
      </c>
      <c r="L39" s="76">
        <v>0</v>
      </c>
      <c r="M39" s="79">
        <f>Table3[[#This Row],[CLM $ Collected ]]/'1.) CLM Reference'!$B$4</f>
        <v>0</v>
      </c>
      <c r="N39" s="78">
        <v>13856.65</v>
      </c>
      <c r="O39" s="80">
        <f>Table3[[#This Row],[Incentive Disbursements]]/'1.) CLM Reference'!$B$5</f>
        <v>6.584811571649498E-3</v>
      </c>
    </row>
    <row r="40" spans="1:15" s="34" customFormat="1" ht="15.75" thickBot="1">
      <c r="A40" s="134" t="s">
        <v>75</v>
      </c>
      <c r="B40" s="135" t="s">
        <v>48</v>
      </c>
      <c r="C40" s="136" t="s">
        <v>68</v>
      </c>
      <c r="D40" s="10">
        <f>Table3[[#This Row],[Residential CLM $ Collected]]+Table3[[#This Row],[C&amp;I CLM $ Collected]]</f>
        <v>144313.22889999999</v>
      </c>
      <c r="E40" s="33">
        <f>Table3[[#This Row],[CLM $ Collected ]]/'1.) CLM Reference'!$B$4</f>
        <v>4.9591130900188997E-3</v>
      </c>
      <c r="F40" s="8">
        <f>Table3[[#This Row],[Residential Incentive Disbursements]]+Table3[[#This Row],[C&amp;I Incentive Disbursements]]</f>
        <v>0</v>
      </c>
      <c r="G40" s="11">
        <f>Table3[[#This Row],[Incentive Disbursements]]/'1.) CLM Reference'!$B$5</f>
        <v>0</v>
      </c>
      <c r="H40" s="76">
        <v>35967.757299999997</v>
      </c>
      <c r="I40" s="77">
        <f>Table3[[#This Row],[CLM $ Collected ]]/'1.) CLM Reference'!$B$4</f>
        <v>4.9591130900188997E-3</v>
      </c>
      <c r="J40" s="78">
        <v>0</v>
      </c>
      <c r="K40" s="77">
        <f>Table3[[#This Row],[Incentive Disbursements]]/'1.) CLM Reference'!$B$5</f>
        <v>0</v>
      </c>
      <c r="L40" s="76">
        <v>108345.4716</v>
      </c>
      <c r="M40" s="79">
        <f>Table3[[#This Row],[CLM $ Collected ]]/'1.) CLM Reference'!$B$4</f>
        <v>4.9591130900188997E-3</v>
      </c>
      <c r="N40" s="78">
        <v>0</v>
      </c>
      <c r="O40" s="80">
        <f>Table3[[#This Row],[Incentive Disbursements]]/'1.) CLM Reference'!$B$5</f>
        <v>0</v>
      </c>
    </row>
    <row r="41" spans="1:15" s="34" customFormat="1" ht="15.75" thickBot="1">
      <c r="A41" s="134" t="s">
        <v>76</v>
      </c>
      <c r="B41" s="135" t="s">
        <v>67</v>
      </c>
      <c r="C41" s="136" t="s">
        <v>45</v>
      </c>
      <c r="D41" s="10">
        <f>Table3[[#This Row],[Residential CLM $ Collected]]+Table3[[#This Row],[C&amp;I CLM $ Collected]]</f>
        <v>0</v>
      </c>
      <c r="E41" s="33">
        <f>Table3[[#This Row],[CLM $ Collected ]]/'1.) CLM Reference'!$B$4</f>
        <v>0</v>
      </c>
      <c r="F41" s="8">
        <f>Table3[[#This Row],[Residential Incentive Disbursements]]+Table3[[#This Row],[C&amp;I Incentive Disbursements]]</f>
        <v>30327.010000000002</v>
      </c>
      <c r="G41" s="11">
        <f>Table3[[#This Row],[Incentive Disbursements]]/'1.) CLM Reference'!$B$5</f>
        <v>1.805073014405593E-3</v>
      </c>
      <c r="H41" s="76">
        <v>0</v>
      </c>
      <c r="I41" s="77">
        <f>Table3[[#This Row],[CLM $ Collected ]]/'1.) CLM Reference'!$B$4</f>
        <v>0</v>
      </c>
      <c r="J41" s="78">
        <v>4170.01</v>
      </c>
      <c r="K41" s="77">
        <f>Table3[[#This Row],[Incentive Disbursements]]/'1.) CLM Reference'!$B$5</f>
        <v>1.805073014405593E-3</v>
      </c>
      <c r="L41" s="76">
        <v>0</v>
      </c>
      <c r="M41" s="79">
        <f>Table3[[#This Row],[CLM $ Collected ]]/'1.) CLM Reference'!$B$4</f>
        <v>0</v>
      </c>
      <c r="N41" s="78">
        <v>26157</v>
      </c>
      <c r="O41" s="80">
        <f>Table3[[#This Row],[Incentive Disbursements]]/'1.) CLM Reference'!$B$5</f>
        <v>1.805073014405593E-3</v>
      </c>
    </row>
    <row r="42" spans="1:15" s="34" customFormat="1" ht="15.75" thickBot="1">
      <c r="A42" s="134" t="s">
        <v>76</v>
      </c>
      <c r="B42" s="135" t="s">
        <v>48</v>
      </c>
      <c r="C42" s="136" t="s">
        <v>68</v>
      </c>
      <c r="D42" s="10">
        <f>Table3[[#This Row],[Residential CLM $ Collected]]+Table3[[#This Row],[C&amp;I CLM $ Collected]]</f>
        <v>40068.741500000004</v>
      </c>
      <c r="E42" s="33">
        <f>Table3[[#This Row],[CLM $ Collected ]]/'1.) CLM Reference'!$B$4</f>
        <v>1.3769037113771734E-3</v>
      </c>
      <c r="F42" s="8">
        <f>Table3[[#This Row],[Residential Incentive Disbursements]]+Table3[[#This Row],[C&amp;I Incentive Disbursements]]</f>
        <v>0</v>
      </c>
      <c r="G42" s="11">
        <f>Table3[[#This Row],[Incentive Disbursements]]/'1.) CLM Reference'!$B$5</f>
        <v>0</v>
      </c>
      <c r="H42" s="76">
        <v>29174.958600000002</v>
      </c>
      <c r="I42" s="77">
        <f>Table3[[#This Row],[CLM $ Collected ]]/'1.) CLM Reference'!$B$4</f>
        <v>1.3769037113771734E-3</v>
      </c>
      <c r="J42" s="78">
        <v>0</v>
      </c>
      <c r="K42" s="77">
        <f>Table3[[#This Row],[Incentive Disbursements]]/'1.) CLM Reference'!$B$5</f>
        <v>0</v>
      </c>
      <c r="L42" s="76">
        <v>10893.7829</v>
      </c>
      <c r="M42" s="79">
        <f>Table3[[#This Row],[CLM $ Collected ]]/'1.) CLM Reference'!$B$4</f>
        <v>1.3769037113771734E-3</v>
      </c>
      <c r="N42" s="78">
        <v>0</v>
      </c>
      <c r="O42" s="80">
        <f>Table3[[#This Row],[Incentive Disbursements]]/'1.) CLM Reference'!$B$5</f>
        <v>0</v>
      </c>
    </row>
    <row r="43" spans="1:15" s="34" customFormat="1" ht="15.75" thickBot="1">
      <c r="A43" s="134" t="s">
        <v>77</v>
      </c>
      <c r="B43" s="135" t="s">
        <v>67</v>
      </c>
      <c r="C43" s="136" t="s">
        <v>45</v>
      </c>
      <c r="D43" s="10">
        <f>Table3[[#This Row],[Residential CLM $ Collected]]+Table3[[#This Row],[C&amp;I CLM $ Collected]]</f>
        <v>0</v>
      </c>
      <c r="E43" s="33">
        <f>Table3[[#This Row],[CLM $ Collected ]]/'1.) CLM Reference'!$B$4</f>
        <v>0</v>
      </c>
      <c r="F43" s="8">
        <f>Table3[[#This Row],[Residential Incentive Disbursements]]+Table3[[#This Row],[C&amp;I Incentive Disbursements]]</f>
        <v>17169.5</v>
      </c>
      <c r="G43" s="11">
        <f>Table3[[#This Row],[Incentive Disbursements]]/'1.) CLM Reference'!$B$5</f>
        <v>1.0219339499949658E-3</v>
      </c>
      <c r="H43" s="76">
        <v>0</v>
      </c>
      <c r="I43" s="77">
        <f>Table3[[#This Row],[CLM $ Collected ]]/'1.) CLM Reference'!$B$4</f>
        <v>0</v>
      </c>
      <c r="J43" s="78">
        <v>14379.5</v>
      </c>
      <c r="K43" s="77">
        <f>Table3[[#This Row],[Incentive Disbursements]]/'1.) CLM Reference'!$B$5</f>
        <v>1.0219339499949658E-3</v>
      </c>
      <c r="L43" s="76">
        <v>0</v>
      </c>
      <c r="M43" s="79">
        <f>Table3[[#This Row],[CLM $ Collected ]]/'1.) CLM Reference'!$B$4</f>
        <v>0</v>
      </c>
      <c r="N43" s="78">
        <v>2790</v>
      </c>
      <c r="O43" s="80">
        <f>Table3[[#This Row],[Incentive Disbursements]]/'1.) CLM Reference'!$B$5</f>
        <v>1.0219339499949658E-3</v>
      </c>
    </row>
    <row r="44" spans="1:15" s="34" customFormat="1" ht="15.75" thickBot="1">
      <c r="A44" s="134" t="s">
        <v>77</v>
      </c>
      <c r="B44" s="135" t="s">
        <v>48</v>
      </c>
      <c r="C44" s="136" t="s">
        <v>68</v>
      </c>
      <c r="D44" s="10">
        <f>Table3[[#This Row],[Residential CLM $ Collected]]+Table3[[#This Row],[C&amp;I CLM $ Collected]]</f>
        <v>63545.393400000001</v>
      </c>
      <c r="E44" s="33">
        <f>Table3[[#This Row],[CLM $ Collected ]]/'1.) CLM Reference'!$B$4</f>
        <v>2.1836445253311122E-3</v>
      </c>
      <c r="F44" s="8">
        <f>Table3[[#This Row],[Residential Incentive Disbursements]]+Table3[[#This Row],[C&amp;I Incentive Disbursements]]</f>
        <v>0</v>
      </c>
      <c r="G44" s="11">
        <f>Table3[[#This Row],[Incentive Disbursements]]/'1.) CLM Reference'!$B$5</f>
        <v>0</v>
      </c>
      <c r="H44" s="76">
        <v>37249.348899999997</v>
      </c>
      <c r="I44" s="77">
        <f>Table3[[#This Row],[CLM $ Collected ]]/'1.) CLM Reference'!$B$4</f>
        <v>2.1836445253311122E-3</v>
      </c>
      <c r="J44" s="78">
        <v>0</v>
      </c>
      <c r="K44" s="77">
        <f>Table3[[#This Row],[Incentive Disbursements]]/'1.) CLM Reference'!$B$5</f>
        <v>0</v>
      </c>
      <c r="L44" s="76">
        <v>26296.0445</v>
      </c>
      <c r="M44" s="79">
        <f>Table3[[#This Row],[CLM $ Collected ]]/'1.) CLM Reference'!$B$4</f>
        <v>2.1836445253311122E-3</v>
      </c>
      <c r="N44" s="78">
        <v>0</v>
      </c>
      <c r="O44" s="80">
        <f>Table3[[#This Row],[Incentive Disbursements]]/'1.) CLM Reference'!$B$5</f>
        <v>0</v>
      </c>
    </row>
    <row r="45" spans="1:15" s="34" customFormat="1" ht="15.75" thickBot="1">
      <c r="A45" s="134" t="s">
        <v>78</v>
      </c>
      <c r="B45" s="135" t="s">
        <v>48</v>
      </c>
      <c r="C45" s="136" t="s">
        <v>45</v>
      </c>
      <c r="D45" s="10">
        <f>Table3[[#This Row],[Residential CLM $ Collected]]+Table3[[#This Row],[C&amp;I CLM $ Collected]]</f>
        <v>66899.110799999995</v>
      </c>
      <c r="E45" s="33">
        <f>Table3[[#This Row],[CLM $ Collected ]]/'1.) CLM Reference'!$B$4</f>
        <v>2.2988901198295114E-3</v>
      </c>
      <c r="F45" s="8">
        <f>Table3[[#This Row],[Residential Incentive Disbursements]]+Table3[[#This Row],[C&amp;I Incentive Disbursements]]</f>
        <v>29836.83</v>
      </c>
      <c r="G45" s="11">
        <f>Table3[[#This Row],[Incentive Disbursements]]/'1.) CLM Reference'!$B$5</f>
        <v>1.7758973492080898E-3</v>
      </c>
      <c r="H45" s="76">
        <v>51783.790099999998</v>
      </c>
      <c r="I45" s="77">
        <f>Table3[[#This Row],[CLM $ Collected ]]/'1.) CLM Reference'!$B$4</f>
        <v>2.2988901198295114E-3</v>
      </c>
      <c r="J45" s="78">
        <v>21423.83</v>
      </c>
      <c r="K45" s="77">
        <f>Table3[[#This Row],[Incentive Disbursements]]/'1.) CLM Reference'!$B$5</f>
        <v>1.7758973492080898E-3</v>
      </c>
      <c r="L45" s="76">
        <v>15115.3207</v>
      </c>
      <c r="M45" s="79">
        <f>Table3[[#This Row],[CLM $ Collected ]]/'1.) CLM Reference'!$B$4</f>
        <v>2.2988901198295114E-3</v>
      </c>
      <c r="N45" s="78">
        <v>8413</v>
      </c>
      <c r="O45" s="80">
        <f>Table3[[#This Row],[Incentive Disbursements]]/'1.) CLM Reference'!$B$5</f>
        <v>1.7758973492080898E-3</v>
      </c>
    </row>
    <row r="46" spans="1:15" s="34" customFormat="1" ht="15.75" thickBot="1">
      <c r="A46" s="134" t="s">
        <v>79</v>
      </c>
      <c r="B46" s="135" t="s">
        <v>67</v>
      </c>
      <c r="C46" s="136" t="s">
        <v>45</v>
      </c>
      <c r="D46" s="10">
        <f>Table3[[#This Row],[Residential CLM $ Collected]]+Table3[[#This Row],[C&amp;I CLM $ Collected]]</f>
        <v>0</v>
      </c>
      <c r="E46" s="33">
        <f>Table3[[#This Row],[CLM $ Collected ]]/'1.) CLM Reference'!$B$4</f>
        <v>0</v>
      </c>
      <c r="F46" s="8">
        <f>Table3[[#This Row],[Residential Incentive Disbursements]]+Table3[[#This Row],[C&amp;I Incentive Disbursements]]</f>
        <v>20104.86</v>
      </c>
      <c r="G46" s="11">
        <f>Table3[[#This Row],[Incentive Disbursements]]/'1.) CLM Reference'!$B$5</f>
        <v>1.1966474850109664E-3</v>
      </c>
      <c r="H46" s="76">
        <v>0</v>
      </c>
      <c r="I46" s="77">
        <f>Table3[[#This Row],[CLM $ Collected ]]/'1.) CLM Reference'!$B$4</f>
        <v>0</v>
      </c>
      <c r="J46" s="78">
        <v>4593.8599999999997</v>
      </c>
      <c r="K46" s="77">
        <f>Table3[[#This Row],[Incentive Disbursements]]/'1.) CLM Reference'!$B$5</f>
        <v>1.1966474850109664E-3</v>
      </c>
      <c r="L46" s="76">
        <v>0</v>
      </c>
      <c r="M46" s="79">
        <f>Table3[[#This Row],[CLM $ Collected ]]/'1.) CLM Reference'!$B$4</f>
        <v>0</v>
      </c>
      <c r="N46" s="78">
        <v>15511</v>
      </c>
      <c r="O46" s="80">
        <f>Table3[[#This Row],[Incentive Disbursements]]/'1.) CLM Reference'!$B$5</f>
        <v>1.1966474850109664E-3</v>
      </c>
    </row>
    <row r="47" spans="1:15" s="34" customFormat="1" ht="15.75" thickBot="1">
      <c r="A47" s="134" t="s">
        <v>79</v>
      </c>
      <c r="B47" s="135" t="s">
        <v>48</v>
      </c>
      <c r="C47" s="136" t="s">
        <v>68</v>
      </c>
      <c r="D47" s="10">
        <f>Table3[[#This Row],[Residential CLM $ Collected]]+Table3[[#This Row],[C&amp;I CLM $ Collected]]</f>
        <v>65667.876300000004</v>
      </c>
      <c r="E47" s="33">
        <f>Table3[[#This Row],[CLM $ Collected ]]/'1.) CLM Reference'!$B$4</f>
        <v>2.256580546602072E-3</v>
      </c>
      <c r="F47" s="8">
        <f>Table3[[#This Row],[Residential Incentive Disbursements]]+Table3[[#This Row],[C&amp;I Incentive Disbursements]]</f>
        <v>0</v>
      </c>
      <c r="G47" s="11">
        <f>Table3[[#This Row],[Incentive Disbursements]]/'1.) CLM Reference'!$B$5</f>
        <v>0</v>
      </c>
      <c r="H47" s="76">
        <v>45169.658199999998</v>
      </c>
      <c r="I47" s="77">
        <f>Table3[[#This Row],[CLM $ Collected ]]/'1.) CLM Reference'!$B$4</f>
        <v>2.256580546602072E-3</v>
      </c>
      <c r="J47" s="78">
        <v>0</v>
      </c>
      <c r="K47" s="77">
        <f>Table3[[#This Row],[Incentive Disbursements]]/'1.) CLM Reference'!$B$5</f>
        <v>0</v>
      </c>
      <c r="L47" s="76">
        <v>20498.218099999998</v>
      </c>
      <c r="M47" s="79">
        <f>Table3[[#This Row],[CLM $ Collected ]]/'1.) CLM Reference'!$B$4</f>
        <v>2.256580546602072E-3</v>
      </c>
      <c r="N47" s="78">
        <v>0</v>
      </c>
      <c r="O47" s="80">
        <f>Table3[[#This Row],[Incentive Disbursements]]/'1.) CLM Reference'!$B$5</f>
        <v>0</v>
      </c>
    </row>
    <row r="48" spans="1:15" s="34" customFormat="1" ht="15.75" thickBot="1">
      <c r="A48" s="134" t="s">
        <v>80</v>
      </c>
      <c r="B48" s="135" t="s">
        <v>67</v>
      </c>
      <c r="C48" s="136" t="s">
        <v>45</v>
      </c>
      <c r="D48" s="10">
        <f>Table3[[#This Row],[Residential CLM $ Collected]]+Table3[[#This Row],[C&amp;I CLM $ Collected]]</f>
        <v>0</v>
      </c>
      <c r="E48" s="33">
        <f>Table3[[#This Row],[CLM $ Collected ]]/'1.) CLM Reference'!$B$4</f>
        <v>0</v>
      </c>
      <c r="F48" s="8">
        <f>Table3[[#This Row],[Residential Incentive Disbursements]]+Table3[[#This Row],[C&amp;I Incentive Disbursements]]</f>
        <v>2772.3199999999997</v>
      </c>
      <c r="G48" s="11">
        <f>Table3[[#This Row],[Incentive Disbursements]]/'1.) CLM Reference'!$B$5</f>
        <v>1.6500934379277458E-4</v>
      </c>
      <c r="H48" s="76">
        <v>0</v>
      </c>
      <c r="I48" s="77">
        <f>Table3[[#This Row],[CLM $ Collected ]]/'1.) CLM Reference'!$B$4</f>
        <v>0</v>
      </c>
      <c r="J48" s="78">
        <v>1572.32</v>
      </c>
      <c r="K48" s="77">
        <f>Table3[[#This Row],[Incentive Disbursements]]/'1.) CLM Reference'!$B$5</f>
        <v>1.6500934379277458E-4</v>
      </c>
      <c r="L48" s="76">
        <v>0</v>
      </c>
      <c r="M48" s="79">
        <f>Table3[[#This Row],[CLM $ Collected ]]/'1.) CLM Reference'!$B$4</f>
        <v>0</v>
      </c>
      <c r="N48" s="78">
        <v>1200</v>
      </c>
      <c r="O48" s="80">
        <f>Table3[[#This Row],[Incentive Disbursements]]/'1.) CLM Reference'!$B$5</f>
        <v>1.6500934379277458E-4</v>
      </c>
    </row>
    <row r="49" spans="1:15" s="34" customFormat="1" ht="15.75" thickBot="1">
      <c r="A49" s="134" t="s">
        <v>80</v>
      </c>
      <c r="B49" s="135" t="s">
        <v>48</v>
      </c>
      <c r="C49" s="136" t="s">
        <v>68</v>
      </c>
      <c r="D49" s="10">
        <f>Table3[[#This Row],[Residential CLM $ Collected]]+Table3[[#This Row],[C&amp;I CLM $ Collected]]</f>
        <v>54252.862399999998</v>
      </c>
      <c r="E49" s="33">
        <f>Table3[[#This Row],[CLM $ Collected ]]/'1.) CLM Reference'!$B$4</f>
        <v>1.8643202854622997E-3</v>
      </c>
      <c r="F49" s="8">
        <f>Table3[[#This Row],[Residential Incentive Disbursements]]+Table3[[#This Row],[C&amp;I Incentive Disbursements]]</f>
        <v>0</v>
      </c>
      <c r="G49" s="11">
        <f>Table3[[#This Row],[Incentive Disbursements]]/'1.) CLM Reference'!$B$5</f>
        <v>0</v>
      </c>
      <c r="H49" s="76">
        <v>34389.4211</v>
      </c>
      <c r="I49" s="77">
        <f>Table3[[#This Row],[CLM $ Collected ]]/'1.) CLM Reference'!$B$4</f>
        <v>1.8643202854622997E-3</v>
      </c>
      <c r="J49" s="78">
        <v>0</v>
      </c>
      <c r="K49" s="77">
        <f>Table3[[#This Row],[Incentive Disbursements]]/'1.) CLM Reference'!$B$5</f>
        <v>0</v>
      </c>
      <c r="L49" s="76">
        <v>19863.441299999999</v>
      </c>
      <c r="M49" s="79">
        <f>Table3[[#This Row],[CLM $ Collected ]]/'1.) CLM Reference'!$B$4</f>
        <v>1.8643202854622997E-3</v>
      </c>
      <c r="N49" s="78">
        <v>0</v>
      </c>
      <c r="O49" s="80">
        <f>Table3[[#This Row],[Incentive Disbursements]]/'1.) CLM Reference'!$B$5</f>
        <v>0</v>
      </c>
    </row>
    <row r="50" spans="1:15" s="34" customFormat="1" ht="15.75" thickBot="1">
      <c r="A50" s="134" t="s">
        <v>81</v>
      </c>
      <c r="B50" s="135" t="s">
        <v>48</v>
      </c>
      <c r="C50" s="136" t="s">
        <v>45</v>
      </c>
      <c r="D50" s="10">
        <f>Table3[[#This Row],[Residential CLM $ Collected]]+Table3[[#This Row],[C&amp;I CLM $ Collected]]</f>
        <v>68350.4467</v>
      </c>
      <c r="E50" s="33">
        <f>Table3[[#This Row],[CLM $ Collected ]]/'1.) CLM Reference'!$B$4</f>
        <v>2.3487631558260363E-3</v>
      </c>
      <c r="F50" s="8">
        <f>Table3[[#This Row],[Residential Incentive Disbursements]]+Table3[[#This Row],[C&amp;I Incentive Disbursements]]</f>
        <v>10239.369999999999</v>
      </c>
      <c r="G50" s="11">
        <f>Table3[[#This Row],[Incentive Disbursements]]/'1.) CLM Reference'!$B$5</f>
        <v>6.094504691202395E-4</v>
      </c>
      <c r="H50" s="76">
        <v>38432.275500000003</v>
      </c>
      <c r="I50" s="77">
        <f>Table3[[#This Row],[CLM $ Collected ]]/'1.) CLM Reference'!$B$4</f>
        <v>2.3487631558260363E-3</v>
      </c>
      <c r="J50" s="78">
        <v>3327.16</v>
      </c>
      <c r="K50" s="77">
        <f>Table3[[#This Row],[Incentive Disbursements]]/'1.) CLM Reference'!$B$5</f>
        <v>6.094504691202395E-4</v>
      </c>
      <c r="L50" s="76">
        <v>29918.171200000001</v>
      </c>
      <c r="M50" s="79">
        <f>Table3[[#This Row],[CLM $ Collected ]]/'1.) CLM Reference'!$B$4</f>
        <v>2.3487631558260363E-3</v>
      </c>
      <c r="N50" s="78">
        <v>6912.21</v>
      </c>
      <c r="O50" s="80">
        <f>Table3[[#This Row],[Incentive Disbursements]]/'1.) CLM Reference'!$B$5</f>
        <v>6.094504691202395E-4</v>
      </c>
    </row>
    <row r="51" spans="1:15" s="34" customFormat="1" ht="15.75" thickBot="1">
      <c r="A51" s="134" t="s">
        <v>82</v>
      </c>
      <c r="B51" s="135" t="s">
        <v>67</v>
      </c>
      <c r="C51" s="136" t="s">
        <v>45</v>
      </c>
      <c r="D51" s="10">
        <f>Table3[[#This Row],[Residential CLM $ Collected]]+Table3[[#This Row],[C&amp;I CLM $ Collected]]</f>
        <v>0</v>
      </c>
      <c r="E51" s="33">
        <f>Table3[[#This Row],[CLM $ Collected ]]/'1.) CLM Reference'!$B$4</f>
        <v>0</v>
      </c>
      <c r="F51" s="8">
        <f>Table3[[#This Row],[Residential Incentive Disbursements]]+Table3[[#This Row],[C&amp;I Incentive Disbursements]]</f>
        <v>1330.85</v>
      </c>
      <c r="G51" s="11">
        <f>Table3[[#This Row],[Incentive Disbursements]]/'1.) CLM Reference'!$B$5</f>
        <v>7.9212603590716105E-5</v>
      </c>
      <c r="H51" s="76">
        <v>0</v>
      </c>
      <c r="I51" s="77">
        <f>Table3[[#This Row],[CLM $ Collected ]]/'1.) CLM Reference'!$B$4</f>
        <v>0</v>
      </c>
      <c r="J51" s="78">
        <v>1330.85</v>
      </c>
      <c r="K51" s="77">
        <f>Table3[[#This Row],[Incentive Disbursements]]/'1.) CLM Reference'!$B$5</f>
        <v>7.9212603590716105E-5</v>
      </c>
      <c r="L51" s="76">
        <v>0</v>
      </c>
      <c r="M51" s="79">
        <f>Table3[[#This Row],[CLM $ Collected ]]/'1.) CLM Reference'!$B$4</f>
        <v>0</v>
      </c>
      <c r="N51" s="78">
        <v>0</v>
      </c>
      <c r="O51" s="80">
        <f>Table3[[#This Row],[Incentive Disbursements]]/'1.) CLM Reference'!$B$5</f>
        <v>7.9212603590716105E-5</v>
      </c>
    </row>
    <row r="52" spans="1:15" s="34" customFormat="1" ht="15.75" thickBot="1">
      <c r="A52" s="134" t="s">
        <v>82</v>
      </c>
      <c r="B52" s="135" t="s">
        <v>48</v>
      </c>
      <c r="C52" s="136" t="s">
        <v>68</v>
      </c>
      <c r="D52" s="10">
        <f>Table3[[#This Row],[Residential CLM $ Collected]]+Table3[[#This Row],[C&amp;I CLM $ Collected]]</f>
        <v>31813.543699999998</v>
      </c>
      <c r="E52" s="33">
        <f>Table3[[#This Row],[CLM $ Collected ]]/'1.) CLM Reference'!$B$4</f>
        <v>1.0932259100922819E-3</v>
      </c>
      <c r="F52" s="8">
        <f>Table3[[#This Row],[Residential Incentive Disbursements]]+Table3[[#This Row],[C&amp;I Incentive Disbursements]]</f>
        <v>0</v>
      </c>
      <c r="G52" s="11">
        <f>Table3[[#This Row],[Incentive Disbursements]]/'1.) CLM Reference'!$B$5</f>
        <v>0</v>
      </c>
      <c r="H52" s="76">
        <v>24529.813099999999</v>
      </c>
      <c r="I52" s="77">
        <f>Table3[[#This Row],[CLM $ Collected ]]/'1.) CLM Reference'!$B$4</f>
        <v>1.0932259100922819E-3</v>
      </c>
      <c r="J52" s="78">
        <v>0</v>
      </c>
      <c r="K52" s="77">
        <f>Table3[[#This Row],[Incentive Disbursements]]/'1.) CLM Reference'!$B$5</f>
        <v>0</v>
      </c>
      <c r="L52" s="76">
        <v>7283.7305999999999</v>
      </c>
      <c r="M52" s="79">
        <f>Table3[[#This Row],[CLM $ Collected ]]/'1.) CLM Reference'!$B$4</f>
        <v>1.0932259100922819E-3</v>
      </c>
      <c r="N52" s="78">
        <v>0</v>
      </c>
      <c r="O52" s="80">
        <f>Table3[[#This Row],[Incentive Disbursements]]/'1.) CLM Reference'!$B$5</f>
        <v>0</v>
      </c>
    </row>
    <row r="53" spans="1:15" s="34" customFormat="1" ht="15.75" thickBot="1">
      <c r="A53" s="134" t="s">
        <v>83</v>
      </c>
      <c r="B53" s="135" t="s">
        <v>84</v>
      </c>
      <c r="C53" s="136" t="s">
        <v>45</v>
      </c>
      <c r="D53" s="10">
        <f>Table3[[#This Row],[Residential CLM $ Collected]]+Table3[[#This Row],[C&amp;I CLM $ Collected]]</f>
        <v>0</v>
      </c>
      <c r="E53" s="33">
        <f>Table3[[#This Row],[CLM $ Collected ]]/'1.) CLM Reference'!$B$4</f>
        <v>0</v>
      </c>
      <c r="F53" s="8">
        <f>Table3[[#This Row],[Residential Incentive Disbursements]]+Table3[[#This Row],[C&amp;I Incentive Disbursements]]</f>
        <v>230</v>
      </c>
      <c r="G53" s="11">
        <f>Table3[[#This Row],[Incentive Disbursements]]/'1.) CLM Reference'!$B$5</f>
        <v>1.3689671131881657E-5</v>
      </c>
      <c r="H53" s="76">
        <v>0</v>
      </c>
      <c r="I53" s="77">
        <f>Table3[[#This Row],[CLM $ Collected ]]/'1.) CLM Reference'!$B$4</f>
        <v>0</v>
      </c>
      <c r="J53" s="78">
        <v>230</v>
      </c>
      <c r="K53" s="77">
        <f>Table3[[#This Row],[Incentive Disbursements]]/'1.) CLM Reference'!$B$5</f>
        <v>1.3689671131881657E-5</v>
      </c>
      <c r="L53" s="76">
        <v>0</v>
      </c>
      <c r="M53" s="79">
        <f>Table3[[#This Row],[CLM $ Collected ]]/'1.) CLM Reference'!$B$4</f>
        <v>0</v>
      </c>
      <c r="N53" s="78">
        <v>0</v>
      </c>
      <c r="O53" s="80">
        <f>Table3[[#This Row],[Incentive Disbursements]]/'1.) CLM Reference'!$B$5</f>
        <v>1.3689671131881657E-5</v>
      </c>
    </row>
    <row r="54" spans="1:15" s="34" customFormat="1" ht="15.75" thickBot="1">
      <c r="A54" s="134" t="s">
        <v>83</v>
      </c>
      <c r="B54" s="135" t="s">
        <v>67</v>
      </c>
      <c r="C54" s="136" t="s">
        <v>45</v>
      </c>
      <c r="D54" s="10">
        <f>Table3[[#This Row],[Residential CLM $ Collected]]+Table3[[#This Row],[C&amp;I CLM $ Collected]]</f>
        <v>0</v>
      </c>
      <c r="E54" s="33">
        <f>Table3[[#This Row],[CLM $ Collected ]]/'1.) CLM Reference'!$B$4</f>
        <v>0</v>
      </c>
      <c r="F54" s="8">
        <f>Table3[[#This Row],[Residential Incentive Disbursements]]+Table3[[#This Row],[C&amp;I Incentive Disbursements]]</f>
        <v>8360.09</v>
      </c>
      <c r="G54" s="11">
        <f>Table3[[#This Row],[Incentive Disbursements]]/'1.) CLM Reference'!$B$5</f>
        <v>4.9759514231709798E-4</v>
      </c>
      <c r="H54" s="76">
        <v>0</v>
      </c>
      <c r="I54" s="77">
        <f>Table3[[#This Row],[CLM $ Collected ]]/'1.) CLM Reference'!$B$4</f>
        <v>0</v>
      </c>
      <c r="J54" s="78">
        <v>3390.23</v>
      </c>
      <c r="K54" s="77">
        <f>Table3[[#This Row],[Incentive Disbursements]]/'1.) CLM Reference'!$B$5</f>
        <v>4.9759514231709798E-4</v>
      </c>
      <c r="L54" s="76">
        <v>0</v>
      </c>
      <c r="M54" s="79">
        <f>Table3[[#This Row],[CLM $ Collected ]]/'1.) CLM Reference'!$B$4</f>
        <v>0</v>
      </c>
      <c r="N54" s="78">
        <v>4969.8599999999997</v>
      </c>
      <c r="O54" s="80">
        <f>Table3[[#This Row],[Incentive Disbursements]]/'1.) CLM Reference'!$B$5</f>
        <v>4.9759514231709798E-4</v>
      </c>
    </row>
    <row r="55" spans="1:15" s="34" customFormat="1" ht="15.75" thickBot="1">
      <c r="A55" s="134" t="s">
        <v>83</v>
      </c>
      <c r="B55" s="135" t="s">
        <v>48</v>
      </c>
      <c r="C55" s="136" t="s">
        <v>68</v>
      </c>
      <c r="D55" s="10">
        <f>Table3[[#This Row],[Residential CLM $ Collected]]+Table3[[#This Row],[C&amp;I CLM $ Collected]]</f>
        <v>64668.711600000104</v>
      </c>
      <c r="E55" s="33">
        <f>Table3[[#This Row],[CLM $ Collected ]]/'1.) CLM Reference'!$B$4</f>
        <v>2.2222457127090002E-3</v>
      </c>
      <c r="F55" s="8">
        <f>Table3[[#This Row],[Residential Incentive Disbursements]]+Table3[[#This Row],[C&amp;I Incentive Disbursements]]</f>
        <v>0</v>
      </c>
      <c r="G55" s="11">
        <f>Table3[[#This Row],[Incentive Disbursements]]/'1.) CLM Reference'!$B$5</f>
        <v>0</v>
      </c>
      <c r="H55" s="76">
        <v>46534.635900000103</v>
      </c>
      <c r="I55" s="77">
        <f>Table3[[#This Row],[CLM $ Collected ]]/'1.) CLM Reference'!$B$4</f>
        <v>2.2222457127090002E-3</v>
      </c>
      <c r="J55" s="78">
        <v>0</v>
      </c>
      <c r="K55" s="77">
        <f>Table3[[#This Row],[Incentive Disbursements]]/'1.) CLM Reference'!$B$5</f>
        <v>0</v>
      </c>
      <c r="L55" s="76">
        <v>18134.075700000001</v>
      </c>
      <c r="M55" s="79">
        <f>Table3[[#This Row],[CLM $ Collected ]]/'1.) CLM Reference'!$B$4</f>
        <v>2.2222457127090002E-3</v>
      </c>
      <c r="N55" s="78">
        <v>0</v>
      </c>
      <c r="O55" s="80">
        <f>Table3[[#This Row],[Incentive Disbursements]]/'1.) CLM Reference'!$B$5</f>
        <v>0</v>
      </c>
    </row>
    <row r="56" spans="1:15" s="34" customFormat="1" ht="15.75" thickBot="1">
      <c r="A56" s="134" t="s">
        <v>85</v>
      </c>
      <c r="B56" s="135" t="s">
        <v>67</v>
      </c>
      <c r="C56" s="136" t="s">
        <v>45</v>
      </c>
      <c r="D56" s="10">
        <f>Table3[[#This Row],[Residential CLM $ Collected]]+Table3[[#This Row],[C&amp;I CLM $ Collected]]</f>
        <v>0</v>
      </c>
      <c r="E56" s="33">
        <f>Table3[[#This Row],[CLM $ Collected ]]/'1.) CLM Reference'!$B$4</f>
        <v>0</v>
      </c>
      <c r="F56" s="8">
        <f>Table3[[#This Row],[Residential Incentive Disbursements]]+Table3[[#This Row],[C&amp;I Incentive Disbursements]]</f>
        <v>19104.27</v>
      </c>
      <c r="G56" s="11">
        <f>Table3[[#This Row],[Incentive Disbursements]]/'1.) CLM Reference'!$B$5</f>
        <v>1.1370920587594469E-3</v>
      </c>
      <c r="H56" s="76">
        <v>0</v>
      </c>
      <c r="I56" s="77">
        <f>Table3[[#This Row],[CLM $ Collected ]]/'1.) CLM Reference'!$B$4</f>
        <v>0</v>
      </c>
      <c r="J56" s="78">
        <v>19032.27</v>
      </c>
      <c r="K56" s="77">
        <f>Table3[[#This Row],[Incentive Disbursements]]/'1.) CLM Reference'!$B$5</f>
        <v>1.1370920587594469E-3</v>
      </c>
      <c r="L56" s="76">
        <v>0</v>
      </c>
      <c r="M56" s="79">
        <f>Table3[[#This Row],[CLM $ Collected ]]/'1.) CLM Reference'!$B$4</f>
        <v>0</v>
      </c>
      <c r="N56" s="78">
        <v>72</v>
      </c>
      <c r="O56" s="80">
        <f>Table3[[#This Row],[Incentive Disbursements]]/'1.) CLM Reference'!$B$5</f>
        <v>1.1370920587594469E-3</v>
      </c>
    </row>
    <row r="57" spans="1:15" s="34" customFormat="1" ht="15.75" thickBot="1">
      <c r="A57" s="35" t="s">
        <v>85</v>
      </c>
      <c r="B57" s="36" t="s">
        <v>48</v>
      </c>
      <c r="C57" s="3" t="s">
        <v>68</v>
      </c>
      <c r="D57" s="10">
        <f>Table3[[#This Row],[Residential CLM $ Collected]]+Table3[[#This Row],[C&amp;I CLM $ Collected]]</f>
        <v>52439.411500000002</v>
      </c>
      <c r="E57" s="33">
        <f>Table3[[#This Row],[CLM $ Collected ]]/'1.) CLM Reference'!$B$4</f>
        <v>1.8020036969912025E-3</v>
      </c>
      <c r="F57" s="8">
        <f>Table3[[#This Row],[Residential Incentive Disbursements]]+Table3[[#This Row],[C&amp;I Incentive Disbursements]]</f>
        <v>0</v>
      </c>
      <c r="G57" s="11">
        <f>Table3[[#This Row],[Incentive Disbursements]]/'1.) CLM Reference'!$B$5</f>
        <v>0</v>
      </c>
      <c r="H57" s="37">
        <v>43927.019899999999</v>
      </c>
      <c r="I57" s="38">
        <f>Table3[[#This Row],[CLM $ Collected ]]/'1.) CLM Reference'!$B$4</f>
        <v>1.8020036969912025E-3</v>
      </c>
      <c r="J57" s="39">
        <v>0</v>
      </c>
      <c r="K57" s="38">
        <f>Table3[[#This Row],[Incentive Disbursements]]/'1.) CLM Reference'!$B$5</f>
        <v>0</v>
      </c>
      <c r="L57" s="37">
        <v>8512.3916000000008</v>
      </c>
      <c r="M57" s="61">
        <f>Table3[[#This Row],[CLM $ Collected ]]/'1.) CLM Reference'!$B$4</f>
        <v>1.8020036969912025E-3</v>
      </c>
      <c r="N57" s="39">
        <v>0</v>
      </c>
      <c r="O57" s="41">
        <f>Table3[[#This Row],[Incentive Disbursements]]/'1.) CLM Reference'!$B$5</f>
        <v>0</v>
      </c>
    </row>
    <row r="58" spans="1:15" s="34" customFormat="1" ht="15.75" thickBot="1">
      <c r="A58" s="35" t="s">
        <v>86</v>
      </c>
      <c r="B58" s="36" t="s">
        <v>48</v>
      </c>
      <c r="C58" s="3" t="s">
        <v>45</v>
      </c>
      <c r="D58" s="10">
        <f>Table3[[#This Row],[Residential CLM $ Collected]]+Table3[[#This Row],[C&amp;I CLM $ Collected]]</f>
        <v>147726.3769</v>
      </c>
      <c r="E58" s="33">
        <f>Table3[[#This Row],[CLM $ Collected ]]/'1.) CLM Reference'!$B$4</f>
        <v>5.0764009301842716E-3</v>
      </c>
      <c r="F58" s="8">
        <f>Table3[[#This Row],[Residential Incentive Disbursements]]+Table3[[#This Row],[C&amp;I Incentive Disbursements]]</f>
        <v>46711.47</v>
      </c>
      <c r="G58" s="11">
        <f>Table3[[#This Row],[Incentive Disbursements]]/'1.) CLM Reference'!$B$5</f>
        <v>2.7802811408119831E-3</v>
      </c>
      <c r="H58" s="37">
        <v>119833.8798</v>
      </c>
      <c r="I58" s="38">
        <f>Table3[[#This Row],[CLM $ Collected ]]/'1.) CLM Reference'!$B$4</f>
        <v>5.0764009301842716E-3</v>
      </c>
      <c r="J58" s="39">
        <v>44620.47</v>
      </c>
      <c r="K58" s="38">
        <f>Table3[[#This Row],[Incentive Disbursements]]/'1.) CLM Reference'!$B$5</f>
        <v>2.7802811408119831E-3</v>
      </c>
      <c r="L58" s="37">
        <v>27892.497100000001</v>
      </c>
      <c r="M58" s="61">
        <f>Table3[[#This Row],[CLM $ Collected ]]/'1.) CLM Reference'!$B$4</f>
        <v>5.0764009301842716E-3</v>
      </c>
      <c r="N58" s="39">
        <v>2091</v>
      </c>
      <c r="O58" s="41">
        <f>Table3[[#This Row],[Incentive Disbursements]]/'1.) CLM Reference'!$B$5</f>
        <v>2.7802811408119831E-3</v>
      </c>
    </row>
    <row r="59" spans="1:15" s="34" customFormat="1" ht="15.75" thickBot="1">
      <c r="A59" s="35" t="s">
        <v>86</v>
      </c>
      <c r="B59" s="36" t="s">
        <v>49</v>
      </c>
      <c r="C59" s="3" t="s">
        <v>45</v>
      </c>
      <c r="D59" s="10">
        <f>Table3[[#This Row],[Residential CLM $ Collected]]+Table3[[#This Row],[C&amp;I CLM $ Collected]]</f>
        <v>383.21100000000001</v>
      </c>
      <c r="E59" s="33">
        <f>Table3[[#This Row],[CLM $ Collected ]]/'1.) CLM Reference'!$B$4</f>
        <v>1.3168485667076864E-5</v>
      </c>
      <c r="F59" s="8">
        <f>Table3[[#This Row],[Residential Incentive Disbursements]]+Table3[[#This Row],[C&amp;I Incentive Disbursements]]</f>
        <v>0</v>
      </c>
      <c r="G59" s="11">
        <f>Table3[[#This Row],[Incentive Disbursements]]/'1.) CLM Reference'!$B$5</f>
        <v>0</v>
      </c>
      <c r="H59" s="37">
        <v>302.35410000000002</v>
      </c>
      <c r="I59" s="38">
        <f>Table3[[#This Row],[CLM $ Collected ]]/'1.) CLM Reference'!$B$4</f>
        <v>1.3168485667076864E-5</v>
      </c>
      <c r="J59" s="39">
        <v>0</v>
      </c>
      <c r="K59" s="38">
        <f>Table3[[#This Row],[Incentive Disbursements]]/'1.) CLM Reference'!$B$5</f>
        <v>0</v>
      </c>
      <c r="L59" s="37">
        <v>80.856899999999996</v>
      </c>
      <c r="M59" s="61">
        <f>Table3[[#This Row],[CLM $ Collected ]]/'1.) CLM Reference'!$B$4</f>
        <v>1.3168485667076864E-5</v>
      </c>
      <c r="N59" s="39">
        <v>0</v>
      </c>
      <c r="O59" s="41">
        <f>Table3[[#This Row],[Incentive Disbursements]]/'1.) CLM Reference'!$B$5</f>
        <v>0</v>
      </c>
    </row>
    <row r="60" spans="1:15" s="34" customFormat="1" ht="15.75" thickBot="1">
      <c r="A60" s="35" t="s">
        <v>87</v>
      </c>
      <c r="B60" s="36" t="s">
        <v>67</v>
      </c>
      <c r="C60" s="3" t="s">
        <v>45</v>
      </c>
      <c r="D60" s="10">
        <f>Table3[[#This Row],[Residential CLM $ Collected]]+Table3[[#This Row],[C&amp;I CLM $ Collected]]</f>
        <v>0</v>
      </c>
      <c r="E60" s="33">
        <f>Table3[[#This Row],[CLM $ Collected ]]/'1.) CLM Reference'!$B$4</f>
        <v>0</v>
      </c>
      <c r="F60" s="8">
        <f>Table3[[#This Row],[Residential Incentive Disbursements]]+Table3[[#This Row],[C&amp;I Incentive Disbursements]]</f>
        <v>74220.17</v>
      </c>
      <c r="G60" s="11">
        <f>Table3[[#This Row],[Incentive Disbursements]]/'1.) CLM Reference'!$B$5</f>
        <v>4.4176074724015177E-3</v>
      </c>
      <c r="H60" s="37">
        <v>0</v>
      </c>
      <c r="I60" s="38">
        <f>Table3[[#This Row],[CLM $ Collected ]]/'1.) CLM Reference'!$B$4</f>
        <v>0</v>
      </c>
      <c r="J60" s="39">
        <v>23077.93</v>
      </c>
      <c r="K60" s="38">
        <f>Table3[[#This Row],[Incentive Disbursements]]/'1.) CLM Reference'!$B$5</f>
        <v>4.4176074724015177E-3</v>
      </c>
      <c r="L60" s="37">
        <v>0</v>
      </c>
      <c r="M60" s="61">
        <f>Table3[[#This Row],[CLM $ Collected ]]/'1.) CLM Reference'!$B$4</f>
        <v>0</v>
      </c>
      <c r="N60" s="39">
        <v>51142.239999999998</v>
      </c>
      <c r="O60" s="41">
        <f>Table3[[#This Row],[Incentive Disbursements]]/'1.) CLM Reference'!$B$5</f>
        <v>4.4176074724015177E-3</v>
      </c>
    </row>
    <row r="61" spans="1:15" s="34" customFormat="1" ht="15.75" thickBot="1">
      <c r="A61" s="35" t="s">
        <v>87</v>
      </c>
      <c r="B61" s="36" t="s">
        <v>48</v>
      </c>
      <c r="C61" s="3" t="s">
        <v>68</v>
      </c>
      <c r="D61" s="10">
        <f>Table3[[#This Row],[Residential CLM $ Collected]]+Table3[[#This Row],[C&amp;I CLM $ Collected]]</f>
        <v>48370.034999999996</v>
      </c>
      <c r="E61" s="33">
        <f>Table3[[#This Row],[CLM $ Collected ]]/'1.) CLM Reference'!$B$4</f>
        <v>1.6621655239894111E-3</v>
      </c>
      <c r="F61" s="8">
        <f>Table3[[#This Row],[Residential Incentive Disbursements]]+Table3[[#This Row],[C&amp;I Incentive Disbursements]]</f>
        <v>0</v>
      </c>
      <c r="G61" s="11">
        <f>Table3[[#This Row],[Incentive Disbursements]]/'1.) CLM Reference'!$B$5</f>
        <v>0</v>
      </c>
      <c r="H61" s="37">
        <v>41166.362699999998</v>
      </c>
      <c r="I61" s="38">
        <f>Table3[[#This Row],[CLM $ Collected ]]/'1.) CLM Reference'!$B$4</f>
        <v>1.6621655239894111E-3</v>
      </c>
      <c r="J61" s="39">
        <v>0</v>
      </c>
      <c r="K61" s="38">
        <f>Table3[[#This Row],[Incentive Disbursements]]/'1.) CLM Reference'!$B$5</f>
        <v>0</v>
      </c>
      <c r="L61" s="37">
        <v>7203.6723000000002</v>
      </c>
      <c r="M61" s="61">
        <f>Table3[[#This Row],[CLM $ Collected ]]/'1.) CLM Reference'!$B$4</f>
        <v>1.6621655239894111E-3</v>
      </c>
      <c r="N61" s="39">
        <v>0</v>
      </c>
      <c r="O61" s="41">
        <f>Table3[[#This Row],[Incentive Disbursements]]/'1.) CLM Reference'!$B$5</f>
        <v>0</v>
      </c>
    </row>
    <row r="62" spans="1:15" s="34" customFormat="1" ht="15.75" thickBot="1">
      <c r="A62" s="35" t="s">
        <v>87</v>
      </c>
      <c r="B62" s="36" t="s">
        <v>49</v>
      </c>
      <c r="C62" s="3" t="s">
        <v>68</v>
      </c>
      <c r="D62" s="10">
        <f>Table3[[#This Row],[Residential CLM $ Collected]]+Table3[[#This Row],[C&amp;I CLM $ Collected]]</f>
        <v>1.5974999999999999</v>
      </c>
      <c r="E62" s="33">
        <f>Table3[[#This Row],[CLM $ Collected ]]/'1.) CLM Reference'!$B$4</f>
        <v>5.4895751565469905E-8</v>
      </c>
      <c r="F62" s="8">
        <f>Table3[[#This Row],[Residential Incentive Disbursements]]+Table3[[#This Row],[C&amp;I Incentive Disbursements]]</f>
        <v>0</v>
      </c>
      <c r="G62" s="11">
        <f>Table3[[#This Row],[Incentive Disbursements]]/'1.) CLM Reference'!$B$5</f>
        <v>0</v>
      </c>
      <c r="H62" s="37">
        <v>0</v>
      </c>
      <c r="I62" s="38">
        <f>Table3[[#This Row],[CLM $ Collected ]]/'1.) CLM Reference'!$B$4</f>
        <v>5.4895751565469905E-8</v>
      </c>
      <c r="J62" s="39">
        <v>0</v>
      </c>
      <c r="K62" s="38">
        <f>Table3[[#This Row],[Incentive Disbursements]]/'1.) CLM Reference'!$B$5</f>
        <v>0</v>
      </c>
      <c r="L62" s="37">
        <v>1.5974999999999999</v>
      </c>
      <c r="M62" s="61">
        <f>Table3[[#This Row],[CLM $ Collected ]]/'1.) CLM Reference'!$B$4</f>
        <v>5.4895751565469905E-8</v>
      </c>
      <c r="N62" s="39">
        <v>0</v>
      </c>
      <c r="O62" s="41">
        <f>Table3[[#This Row],[Incentive Disbursements]]/'1.) CLM Reference'!$B$5</f>
        <v>0</v>
      </c>
    </row>
    <row r="63" spans="1:15" s="34" customFormat="1" ht="15.75" thickBot="1">
      <c r="A63" s="35" t="s">
        <v>88</v>
      </c>
      <c r="B63" s="36" t="s">
        <v>48</v>
      </c>
      <c r="C63" s="3" t="s">
        <v>45</v>
      </c>
      <c r="D63" s="10">
        <f>Table3[[#This Row],[Residential CLM $ Collected]]+Table3[[#This Row],[C&amp;I CLM $ Collected]]</f>
        <v>71996.736900000105</v>
      </c>
      <c r="E63" s="33">
        <f>Table3[[#This Row],[CLM $ Collected ]]/'1.) CLM Reference'!$B$4</f>
        <v>2.4740625867836659E-3</v>
      </c>
      <c r="F63" s="8">
        <f>Table3[[#This Row],[Residential Incentive Disbursements]]+Table3[[#This Row],[C&amp;I Incentive Disbursements]]</f>
        <v>18750.489999999998</v>
      </c>
      <c r="G63" s="11">
        <f>Table3[[#This Row],[Incentive Disbursements]]/'1.) CLM Reference'!$B$5</f>
        <v>1.116034963746242E-3</v>
      </c>
      <c r="H63" s="37">
        <v>62912.309300000103</v>
      </c>
      <c r="I63" s="38">
        <f>Table3[[#This Row],[CLM $ Collected ]]/'1.) CLM Reference'!$B$4</f>
        <v>2.4740625867836659E-3</v>
      </c>
      <c r="J63" s="39">
        <v>15404.49</v>
      </c>
      <c r="K63" s="38">
        <f>Table3[[#This Row],[Incentive Disbursements]]/'1.) CLM Reference'!$B$5</f>
        <v>1.116034963746242E-3</v>
      </c>
      <c r="L63" s="37">
        <v>9084.4276000000009</v>
      </c>
      <c r="M63" s="61">
        <f>Table3[[#This Row],[CLM $ Collected ]]/'1.) CLM Reference'!$B$4</f>
        <v>2.4740625867836659E-3</v>
      </c>
      <c r="N63" s="39">
        <v>3346</v>
      </c>
      <c r="O63" s="41">
        <f>Table3[[#This Row],[Incentive Disbursements]]/'1.) CLM Reference'!$B$5</f>
        <v>1.116034963746242E-3</v>
      </c>
    </row>
    <row r="64" spans="1:15" s="34" customFormat="1" ht="15.75" thickBot="1">
      <c r="A64" s="35" t="s">
        <v>89</v>
      </c>
      <c r="B64" s="36" t="s">
        <v>48</v>
      </c>
      <c r="C64" s="3" t="s">
        <v>45</v>
      </c>
      <c r="D64" s="10">
        <f>Table3[[#This Row],[Residential CLM $ Collected]]+Table3[[#This Row],[C&amp;I CLM $ Collected]]</f>
        <v>46883.466399999998</v>
      </c>
      <c r="E64" s="33">
        <f>Table3[[#This Row],[CLM $ Collected ]]/'1.) CLM Reference'!$B$4</f>
        <v>1.6110817677761852E-3</v>
      </c>
      <c r="F64" s="8">
        <f>Table3[[#This Row],[Residential Incentive Disbursements]]+Table3[[#This Row],[C&amp;I Incentive Disbursements]]</f>
        <v>33071.410000000003</v>
      </c>
      <c r="G64" s="11">
        <f>Table3[[#This Row],[Incentive Disbursements]]/'1.) CLM Reference'!$B$5</f>
        <v>1.968420551163576E-3</v>
      </c>
      <c r="H64" s="37">
        <v>38727.082199999997</v>
      </c>
      <c r="I64" s="38">
        <f>Table3[[#This Row],[CLM $ Collected ]]/'1.) CLM Reference'!$B$4</f>
        <v>1.6110817677761852E-3</v>
      </c>
      <c r="J64" s="39">
        <v>29244.41</v>
      </c>
      <c r="K64" s="38">
        <f>Table3[[#This Row],[Incentive Disbursements]]/'1.) CLM Reference'!$B$5</f>
        <v>1.968420551163576E-3</v>
      </c>
      <c r="L64" s="37">
        <v>8156.3842000000004</v>
      </c>
      <c r="M64" s="61">
        <f>Table3[[#This Row],[CLM $ Collected ]]/'1.) CLM Reference'!$B$4</f>
        <v>1.6110817677761852E-3</v>
      </c>
      <c r="N64" s="39">
        <v>3827</v>
      </c>
      <c r="O64" s="41">
        <f>Table3[[#This Row],[Incentive Disbursements]]/'1.) CLM Reference'!$B$5</f>
        <v>1.968420551163576E-3</v>
      </c>
    </row>
    <row r="65" spans="1:15" s="34" customFormat="1" ht="15.75" thickBot="1">
      <c r="A65" s="35" t="s">
        <v>90</v>
      </c>
      <c r="B65" s="36" t="s">
        <v>48</v>
      </c>
      <c r="C65" s="3" t="s">
        <v>45</v>
      </c>
      <c r="D65" s="10">
        <f>Table3[[#This Row],[Residential CLM $ Collected]]+Table3[[#This Row],[C&amp;I CLM $ Collected]]</f>
        <v>93619.371000000305</v>
      </c>
      <c r="E65" s="33">
        <f>Table3[[#This Row],[CLM $ Collected ]]/'1.) CLM Reference'!$B$4</f>
        <v>3.2170927900667138E-3</v>
      </c>
      <c r="F65" s="8">
        <f>Table3[[#This Row],[Residential Incentive Disbursements]]+Table3[[#This Row],[C&amp;I Incentive Disbursements]]</f>
        <v>19820.64</v>
      </c>
      <c r="G65" s="11">
        <f>Table3[[#This Row],[Incentive Disbursements]]/'1.) CLM Reference'!$B$5</f>
        <v>1.1797306227105168E-3</v>
      </c>
      <c r="H65" s="37">
        <v>78001.035200000304</v>
      </c>
      <c r="I65" s="38">
        <f>Table3[[#This Row],[CLM $ Collected ]]/'1.) CLM Reference'!$B$4</f>
        <v>3.2170927900667138E-3</v>
      </c>
      <c r="J65" s="39">
        <v>18716.64</v>
      </c>
      <c r="K65" s="38">
        <f>Table3[[#This Row],[Incentive Disbursements]]/'1.) CLM Reference'!$B$5</f>
        <v>1.1797306227105168E-3</v>
      </c>
      <c r="L65" s="37">
        <v>15618.335800000001</v>
      </c>
      <c r="M65" s="61">
        <f>Table3[[#This Row],[CLM $ Collected ]]/'1.) CLM Reference'!$B$4</f>
        <v>3.2170927900667138E-3</v>
      </c>
      <c r="N65" s="39">
        <v>1104</v>
      </c>
      <c r="O65" s="41">
        <f>Table3[[#This Row],[Incentive Disbursements]]/'1.) CLM Reference'!$B$5</f>
        <v>1.1797306227105168E-3</v>
      </c>
    </row>
    <row r="66" spans="1:15" s="34" customFormat="1" ht="15.75" thickBot="1">
      <c r="A66" s="35" t="s">
        <v>90</v>
      </c>
      <c r="B66" s="36" t="s">
        <v>49</v>
      </c>
      <c r="C66" s="3" t="s">
        <v>45</v>
      </c>
      <c r="D66" s="10">
        <f>Table3[[#This Row],[Residential CLM $ Collected]]+Table3[[#This Row],[C&amp;I CLM $ Collected]]</f>
        <v>55.980600000000003</v>
      </c>
      <c r="E66" s="33">
        <f>Table3[[#This Row],[CLM $ Collected ]]/'1.) CLM Reference'!$B$4</f>
        <v>1.9236914617126416E-6</v>
      </c>
      <c r="F66" s="8">
        <f>Table3[[#This Row],[Residential Incentive Disbursements]]+Table3[[#This Row],[C&amp;I Incentive Disbursements]]</f>
        <v>0</v>
      </c>
      <c r="G66" s="11">
        <f>Table3[[#This Row],[Incentive Disbursements]]/'1.) CLM Reference'!$B$5</f>
        <v>0</v>
      </c>
      <c r="H66" s="37">
        <v>0</v>
      </c>
      <c r="I66" s="38">
        <f>Table3[[#This Row],[CLM $ Collected ]]/'1.) CLM Reference'!$B$4</f>
        <v>1.9236914617126416E-6</v>
      </c>
      <c r="J66" s="39">
        <v>0</v>
      </c>
      <c r="K66" s="38">
        <f>Table3[[#This Row],[Incentive Disbursements]]/'1.) CLM Reference'!$B$5</f>
        <v>0</v>
      </c>
      <c r="L66" s="37">
        <v>55.980600000000003</v>
      </c>
      <c r="M66" s="61">
        <f>Table3[[#This Row],[CLM $ Collected ]]/'1.) CLM Reference'!$B$4</f>
        <v>1.9236914617126416E-6</v>
      </c>
      <c r="N66" s="39">
        <v>0</v>
      </c>
      <c r="O66" s="41">
        <f>Table3[[#This Row],[Incentive Disbursements]]/'1.) CLM Reference'!$B$5</f>
        <v>0</v>
      </c>
    </row>
    <row r="67" spans="1:15" s="34" customFormat="1" ht="15.75" thickBot="1">
      <c r="A67" s="35" t="s">
        <v>91</v>
      </c>
      <c r="B67" s="36" t="s">
        <v>48</v>
      </c>
      <c r="C67" s="3" t="s">
        <v>45</v>
      </c>
      <c r="D67" s="10">
        <f>Table3[[#This Row],[Residential CLM $ Collected]]+Table3[[#This Row],[C&amp;I CLM $ Collected]]</f>
        <v>150867.26629999999</v>
      </c>
      <c r="E67" s="33">
        <f>Table3[[#This Row],[CLM $ Collected ]]/'1.) CLM Reference'!$B$4</f>
        <v>5.1843330016691017E-3</v>
      </c>
      <c r="F67" s="8">
        <f>Table3[[#This Row],[Residential Incentive Disbursements]]+Table3[[#This Row],[C&amp;I Incentive Disbursements]]</f>
        <v>51595.67</v>
      </c>
      <c r="G67" s="11">
        <f>Table3[[#This Row],[Incentive Disbursements]]/'1.) CLM Reference'!$B$5</f>
        <v>3.0709902353438802E-3</v>
      </c>
      <c r="H67" s="37">
        <v>118351.0931</v>
      </c>
      <c r="I67" s="38">
        <f>Table3[[#This Row],[CLM $ Collected ]]/'1.) CLM Reference'!$B$4</f>
        <v>5.1843330016691017E-3</v>
      </c>
      <c r="J67" s="39">
        <v>43073.09</v>
      </c>
      <c r="K67" s="38">
        <f>Table3[[#This Row],[Incentive Disbursements]]/'1.) CLM Reference'!$B$5</f>
        <v>3.0709902353438802E-3</v>
      </c>
      <c r="L67" s="37">
        <v>32516.173200000001</v>
      </c>
      <c r="M67" s="61">
        <f>Table3[[#This Row],[CLM $ Collected ]]/'1.) CLM Reference'!$B$4</f>
        <v>5.1843330016691017E-3</v>
      </c>
      <c r="N67" s="39">
        <v>8522.58</v>
      </c>
      <c r="O67" s="41">
        <f>Table3[[#This Row],[Incentive Disbursements]]/'1.) CLM Reference'!$B$5</f>
        <v>3.0709902353438802E-3</v>
      </c>
    </row>
    <row r="68" spans="1:15" s="34" customFormat="1" ht="15.75" thickBot="1">
      <c r="A68" s="35" t="s">
        <v>91</v>
      </c>
      <c r="B68" s="36" t="s">
        <v>50</v>
      </c>
      <c r="C68" s="3" t="s">
        <v>45</v>
      </c>
      <c r="D68" s="10">
        <f>Table3[[#This Row],[Residential CLM $ Collected]]+Table3[[#This Row],[C&amp;I CLM $ Collected]]</f>
        <v>41.979599999999998</v>
      </c>
      <c r="E68" s="33">
        <f>Table3[[#This Row],[CLM $ Collected ]]/'1.) CLM Reference'!$B$4</f>
        <v>1.4425675695886076E-6</v>
      </c>
      <c r="F68" s="8">
        <f>Table3[[#This Row],[Residential Incentive Disbursements]]+Table3[[#This Row],[C&amp;I Incentive Disbursements]]</f>
        <v>0</v>
      </c>
      <c r="G68" s="11">
        <f>Table3[[#This Row],[Incentive Disbursements]]/'1.) CLM Reference'!$B$5</f>
        <v>0</v>
      </c>
      <c r="H68" s="37">
        <v>41.979599999999998</v>
      </c>
      <c r="I68" s="38">
        <f>Table3[[#This Row],[CLM $ Collected ]]/'1.) CLM Reference'!$B$4</f>
        <v>1.4425675695886076E-6</v>
      </c>
      <c r="J68" s="39">
        <v>0</v>
      </c>
      <c r="K68" s="38">
        <f>Table3[[#This Row],[Incentive Disbursements]]/'1.) CLM Reference'!$B$5</f>
        <v>0</v>
      </c>
      <c r="L68" s="37">
        <v>0</v>
      </c>
      <c r="M68" s="61">
        <f>Table3[[#This Row],[CLM $ Collected ]]/'1.) CLM Reference'!$B$4</f>
        <v>1.4425675695886076E-6</v>
      </c>
      <c r="N68" s="39">
        <v>0</v>
      </c>
      <c r="O68" s="41">
        <f>Table3[[#This Row],[Incentive Disbursements]]/'1.) CLM Reference'!$B$5</f>
        <v>0</v>
      </c>
    </row>
    <row r="69" spans="1:15" s="34" customFormat="1" ht="15.75" thickBot="1">
      <c r="A69" s="35" t="s">
        <v>92</v>
      </c>
      <c r="B69" s="36" t="s">
        <v>48</v>
      </c>
      <c r="C69" s="3" t="s">
        <v>45</v>
      </c>
      <c r="D69" s="10">
        <f>Table3[[#This Row],[Residential CLM $ Collected]]+Table3[[#This Row],[C&amp;I CLM $ Collected]]</f>
        <v>78752.083299999998</v>
      </c>
      <c r="E69" s="33">
        <f>Table3[[#This Row],[CLM $ Collected ]]/'1.) CLM Reference'!$B$4</f>
        <v>2.70620018785602E-3</v>
      </c>
      <c r="F69" s="8">
        <f>Table3[[#This Row],[Residential Incentive Disbursements]]+Table3[[#This Row],[C&amp;I Incentive Disbursements]]</f>
        <v>53438.03</v>
      </c>
      <c r="G69" s="11">
        <f>Table3[[#This Row],[Incentive Disbursements]]/'1.) CLM Reference'!$B$5</f>
        <v>3.1806480723288086E-3</v>
      </c>
      <c r="H69" s="37">
        <v>59967.633300000001</v>
      </c>
      <c r="I69" s="38">
        <f>Table3[[#This Row],[CLM $ Collected ]]/'1.) CLM Reference'!$B$4</f>
        <v>2.70620018785602E-3</v>
      </c>
      <c r="J69" s="39">
        <v>47344.93</v>
      </c>
      <c r="K69" s="38">
        <f>Table3[[#This Row],[Incentive Disbursements]]/'1.) CLM Reference'!$B$5</f>
        <v>3.1806480723288086E-3</v>
      </c>
      <c r="L69" s="37">
        <v>18784.45</v>
      </c>
      <c r="M69" s="61">
        <f>Table3[[#This Row],[CLM $ Collected ]]/'1.) CLM Reference'!$B$4</f>
        <v>2.70620018785602E-3</v>
      </c>
      <c r="N69" s="39">
        <v>6093.1</v>
      </c>
      <c r="O69" s="41">
        <f>Table3[[#This Row],[Incentive Disbursements]]/'1.) CLM Reference'!$B$5</f>
        <v>3.1806480723288086E-3</v>
      </c>
    </row>
    <row r="70" spans="1:15" s="34" customFormat="1" ht="15.75" thickBot="1">
      <c r="A70" s="35" t="s">
        <v>92</v>
      </c>
      <c r="B70" s="36" t="s">
        <v>50</v>
      </c>
      <c r="C70" s="3" t="s">
        <v>45</v>
      </c>
      <c r="D70" s="10">
        <f>Table3[[#This Row],[Residential CLM $ Collected]]+Table3[[#This Row],[C&amp;I CLM $ Collected]]</f>
        <v>284.05279999999999</v>
      </c>
      <c r="E70" s="33">
        <f>Table3[[#This Row],[CLM $ Collected ]]/'1.) CLM Reference'!$B$4</f>
        <v>9.761059117543731E-6</v>
      </c>
      <c r="F70" s="8">
        <f>Table3[[#This Row],[Residential Incentive Disbursements]]+Table3[[#This Row],[C&amp;I Incentive Disbursements]]</f>
        <v>0</v>
      </c>
      <c r="G70" s="11">
        <f>Table3[[#This Row],[Incentive Disbursements]]/'1.) CLM Reference'!$B$5</f>
        <v>0</v>
      </c>
      <c r="H70" s="37">
        <v>284.05279999999999</v>
      </c>
      <c r="I70" s="38">
        <f>Table3[[#This Row],[CLM $ Collected ]]/'1.) CLM Reference'!$B$4</f>
        <v>9.761059117543731E-6</v>
      </c>
      <c r="J70" s="39">
        <v>0</v>
      </c>
      <c r="K70" s="38">
        <f>Table3[[#This Row],[Incentive Disbursements]]/'1.) CLM Reference'!$B$5</f>
        <v>0</v>
      </c>
      <c r="L70" s="37">
        <v>0</v>
      </c>
      <c r="M70" s="61">
        <f>Table3[[#This Row],[CLM $ Collected ]]/'1.) CLM Reference'!$B$4</f>
        <v>9.761059117543731E-6</v>
      </c>
      <c r="N70" s="39">
        <v>0</v>
      </c>
      <c r="O70" s="41">
        <f>Table3[[#This Row],[Incentive Disbursements]]/'1.) CLM Reference'!$B$5</f>
        <v>0</v>
      </c>
    </row>
    <row r="71" spans="1:15" s="34" customFormat="1" ht="15.75" thickBot="1">
      <c r="A71" s="35" t="s">
        <v>93</v>
      </c>
      <c r="B71" s="36" t="s">
        <v>48</v>
      </c>
      <c r="C71" s="3" t="s">
        <v>45</v>
      </c>
      <c r="D71" s="10">
        <f>Table3[[#This Row],[Residential CLM $ Collected]]+Table3[[#This Row],[C&amp;I CLM $ Collected]]</f>
        <v>77117.696200000093</v>
      </c>
      <c r="E71" s="33">
        <f>Table3[[#This Row],[CLM $ Collected ]]/'1.) CLM Reference'!$B$4</f>
        <v>2.6500368650369879E-3</v>
      </c>
      <c r="F71" s="8">
        <f>Table3[[#This Row],[Residential Incentive Disbursements]]+Table3[[#This Row],[C&amp;I Incentive Disbursements]]</f>
        <v>239893.12</v>
      </c>
      <c r="G71" s="11">
        <f>Table3[[#This Row],[Incentive Disbursements]]/'1.) CLM Reference'!$B$5</f>
        <v>1.4278512693917488E-2</v>
      </c>
      <c r="H71" s="37">
        <v>67221.614200000098</v>
      </c>
      <c r="I71" s="38">
        <f>Table3[[#This Row],[CLM $ Collected ]]/'1.) CLM Reference'!$B$4</f>
        <v>2.6500368650369879E-3</v>
      </c>
      <c r="J71" s="39">
        <v>239893.12</v>
      </c>
      <c r="K71" s="38">
        <f>Table3[[#This Row],[Incentive Disbursements]]/'1.) CLM Reference'!$B$5</f>
        <v>1.4278512693917488E-2</v>
      </c>
      <c r="L71" s="37">
        <v>9896.0820000000003</v>
      </c>
      <c r="M71" s="61">
        <f>Table3[[#This Row],[CLM $ Collected ]]/'1.) CLM Reference'!$B$4</f>
        <v>2.6500368650369879E-3</v>
      </c>
      <c r="N71" s="39">
        <v>0</v>
      </c>
      <c r="O71" s="41">
        <f>Table3[[#This Row],[Incentive Disbursements]]/'1.) CLM Reference'!$B$5</f>
        <v>1.4278512693917488E-2</v>
      </c>
    </row>
    <row r="72" spans="1:15" s="34" customFormat="1" ht="15.75" thickBot="1">
      <c r="A72" s="35" t="s">
        <v>94</v>
      </c>
      <c r="B72" s="36" t="s">
        <v>48</v>
      </c>
      <c r="C72" s="3" t="s">
        <v>45</v>
      </c>
      <c r="D72" s="10">
        <f>Table3[[#This Row],[Residential CLM $ Collected]]+Table3[[#This Row],[C&amp;I CLM $ Collected]]</f>
        <v>78484.064900000099</v>
      </c>
      <c r="E72" s="33">
        <f>Table3[[#This Row],[CLM $ Collected ]]/'1.) CLM Reference'!$B$4</f>
        <v>2.696990127448277E-3</v>
      </c>
      <c r="F72" s="8">
        <f>Table3[[#This Row],[Residential Incentive Disbursements]]+Table3[[#This Row],[C&amp;I Incentive Disbursements]]</f>
        <v>67359.210000000006</v>
      </c>
      <c r="G72" s="11">
        <f>Table3[[#This Row],[Incentive Disbursements]]/'1.) CLM Reference'!$B$5</f>
        <v>4.0092410113189321E-3</v>
      </c>
      <c r="H72" s="37">
        <v>67436.167800000097</v>
      </c>
      <c r="I72" s="38">
        <f>Table3[[#This Row],[CLM $ Collected ]]/'1.) CLM Reference'!$B$4</f>
        <v>2.696990127448277E-3</v>
      </c>
      <c r="J72" s="39">
        <v>53807.48</v>
      </c>
      <c r="K72" s="38">
        <f>Table3[[#This Row],[Incentive Disbursements]]/'1.) CLM Reference'!$B$5</f>
        <v>4.0092410113189321E-3</v>
      </c>
      <c r="L72" s="37">
        <v>11047.8971</v>
      </c>
      <c r="M72" s="61">
        <f>Table3[[#This Row],[CLM $ Collected ]]/'1.) CLM Reference'!$B$4</f>
        <v>2.696990127448277E-3</v>
      </c>
      <c r="N72" s="39">
        <v>13551.73</v>
      </c>
      <c r="O72" s="41">
        <f>Table3[[#This Row],[Incentive Disbursements]]/'1.) CLM Reference'!$B$5</f>
        <v>4.0092410113189321E-3</v>
      </c>
    </row>
    <row r="73" spans="1:15" s="34" customFormat="1" ht="15.75" thickBot="1">
      <c r="A73" s="35" t="s">
        <v>94</v>
      </c>
      <c r="B73" s="36" t="s">
        <v>73</v>
      </c>
      <c r="C73" s="3" t="s">
        <v>45</v>
      </c>
      <c r="D73" s="10">
        <f>Table3[[#This Row],[Residential CLM $ Collected]]+Table3[[#This Row],[C&amp;I CLM $ Collected]]</f>
        <v>18.556000000000001</v>
      </c>
      <c r="E73" s="33">
        <f>Table3[[#This Row],[CLM $ Collected ]]/'1.) CLM Reference'!$B$4</f>
        <v>6.376498066033551E-7</v>
      </c>
      <c r="F73" s="8">
        <f>Table3[[#This Row],[Residential Incentive Disbursements]]+Table3[[#This Row],[C&amp;I Incentive Disbursements]]</f>
        <v>0</v>
      </c>
      <c r="G73" s="11">
        <f>Table3[[#This Row],[Incentive Disbursements]]/'1.) CLM Reference'!$B$5</f>
        <v>0</v>
      </c>
      <c r="H73" s="37">
        <v>18.556000000000001</v>
      </c>
      <c r="I73" s="38">
        <f>Table3[[#This Row],[CLM $ Collected ]]/'1.) CLM Reference'!$B$4</f>
        <v>6.376498066033551E-7</v>
      </c>
      <c r="J73" s="39">
        <v>0</v>
      </c>
      <c r="K73" s="38">
        <f>Table3[[#This Row],[Incentive Disbursements]]/'1.) CLM Reference'!$B$5</f>
        <v>0</v>
      </c>
      <c r="L73" s="37">
        <v>0</v>
      </c>
      <c r="M73" s="61">
        <f>Table3[[#This Row],[CLM $ Collected ]]/'1.) CLM Reference'!$B$4</f>
        <v>6.376498066033551E-7</v>
      </c>
      <c r="N73" s="39">
        <v>0</v>
      </c>
      <c r="O73" s="41">
        <f>Table3[[#This Row],[Incentive Disbursements]]/'1.) CLM Reference'!$B$5</f>
        <v>0</v>
      </c>
    </row>
    <row r="74" spans="1:15" s="34" customFormat="1" ht="15.75" thickBot="1">
      <c r="A74" s="35" t="s">
        <v>94</v>
      </c>
      <c r="B74" s="36" t="s">
        <v>50</v>
      </c>
      <c r="C74" s="3" t="s">
        <v>45</v>
      </c>
      <c r="D74" s="10">
        <f>Table3[[#This Row],[Residential CLM $ Collected]]+Table3[[#This Row],[C&amp;I CLM $ Collected]]</f>
        <v>150.16140000000001</v>
      </c>
      <c r="E74" s="33">
        <f>Table3[[#This Row],[CLM $ Collected ]]/'1.) CLM Reference'!$B$4</f>
        <v>5.1600769384182496E-6</v>
      </c>
      <c r="F74" s="8">
        <f>Table3[[#This Row],[Residential Incentive Disbursements]]+Table3[[#This Row],[C&amp;I Incentive Disbursements]]</f>
        <v>0</v>
      </c>
      <c r="G74" s="11">
        <f>Table3[[#This Row],[Incentive Disbursements]]/'1.) CLM Reference'!$B$5</f>
        <v>0</v>
      </c>
      <c r="H74" s="37">
        <v>78.866</v>
      </c>
      <c r="I74" s="38">
        <f>Table3[[#This Row],[CLM $ Collected ]]/'1.) CLM Reference'!$B$4</f>
        <v>5.1600769384182496E-6</v>
      </c>
      <c r="J74" s="39">
        <v>0</v>
      </c>
      <c r="K74" s="38">
        <f>Table3[[#This Row],[Incentive Disbursements]]/'1.) CLM Reference'!$B$5</f>
        <v>0</v>
      </c>
      <c r="L74" s="37">
        <v>71.295400000000001</v>
      </c>
      <c r="M74" s="61">
        <f>Table3[[#This Row],[CLM $ Collected ]]/'1.) CLM Reference'!$B$4</f>
        <v>5.1600769384182496E-6</v>
      </c>
      <c r="N74" s="39">
        <v>0</v>
      </c>
      <c r="O74" s="41">
        <f>Table3[[#This Row],[Incentive Disbursements]]/'1.) CLM Reference'!$B$5</f>
        <v>0</v>
      </c>
    </row>
    <row r="75" spans="1:15" s="34" customFormat="1" ht="15.75" thickBot="1">
      <c r="A75" s="35" t="s">
        <v>95</v>
      </c>
      <c r="B75" s="36" t="s">
        <v>48</v>
      </c>
      <c r="C75" s="3" t="s">
        <v>45</v>
      </c>
      <c r="D75" s="10">
        <f>Table3[[#This Row],[Residential CLM $ Collected]]+Table3[[#This Row],[C&amp;I CLM $ Collected]]</f>
        <v>44439.523699999998</v>
      </c>
      <c r="E75" s="33">
        <f>Table3[[#This Row],[CLM $ Collected ]]/'1.) CLM Reference'!$B$4</f>
        <v>1.527099250530837E-3</v>
      </c>
      <c r="F75" s="8">
        <f>Table3[[#This Row],[Residential Incentive Disbursements]]+Table3[[#This Row],[C&amp;I Incentive Disbursements]]</f>
        <v>18098.66</v>
      </c>
      <c r="G75" s="11">
        <f>Table3[[#This Row],[Incentive Disbursements]]/'1.) CLM Reference'!$B$5</f>
        <v>1.077237840555397E-3</v>
      </c>
      <c r="H75" s="37">
        <v>27045.101699999999</v>
      </c>
      <c r="I75" s="38">
        <f>Table3[[#This Row],[CLM $ Collected ]]/'1.) CLM Reference'!$B$4</f>
        <v>1.527099250530837E-3</v>
      </c>
      <c r="J75" s="39">
        <v>17678.66</v>
      </c>
      <c r="K75" s="38">
        <f>Table3[[#This Row],[Incentive Disbursements]]/'1.) CLM Reference'!$B$5</f>
        <v>1.077237840555397E-3</v>
      </c>
      <c r="L75" s="37">
        <v>17394.421999999999</v>
      </c>
      <c r="M75" s="61">
        <f>Table3[[#This Row],[CLM $ Collected ]]/'1.) CLM Reference'!$B$4</f>
        <v>1.527099250530837E-3</v>
      </c>
      <c r="N75" s="39">
        <v>420</v>
      </c>
      <c r="O75" s="41">
        <f>Table3[[#This Row],[Incentive Disbursements]]/'1.) CLM Reference'!$B$5</f>
        <v>1.077237840555397E-3</v>
      </c>
    </row>
    <row r="76" spans="1:15" s="34" customFormat="1" ht="15.75" thickBot="1">
      <c r="A76" s="35" t="s">
        <v>95</v>
      </c>
      <c r="B76" s="36" t="s">
        <v>50</v>
      </c>
      <c r="C76" s="3" t="s">
        <v>45</v>
      </c>
      <c r="D76" s="10">
        <f>Table3[[#This Row],[Residential CLM $ Collected]]+Table3[[#This Row],[C&amp;I CLM $ Collected]]</f>
        <v>118.6635</v>
      </c>
      <c r="E76" s="33">
        <f>Table3[[#This Row],[CLM $ Collected ]]/'1.) CLM Reference'!$B$4</f>
        <v>4.0776976625284123E-6</v>
      </c>
      <c r="F76" s="8">
        <f>Table3[[#This Row],[Residential Incentive Disbursements]]+Table3[[#This Row],[C&amp;I Incentive Disbursements]]</f>
        <v>0</v>
      </c>
      <c r="G76" s="11">
        <f>Table3[[#This Row],[Incentive Disbursements]]/'1.) CLM Reference'!$B$5</f>
        <v>0</v>
      </c>
      <c r="H76" s="37">
        <v>118.6635</v>
      </c>
      <c r="I76" s="38">
        <f>Table3[[#This Row],[CLM $ Collected ]]/'1.) CLM Reference'!$B$4</f>
        <v>4.0776976625284123E-6</v>
      </c>
      <c r="J76" s="39">
        <v>0</v>
      </c>
      <c r="K76" s="38">
        <f>Table3[[#This Row],[Incentive Disbursements]]/'1.) CLM Reference'!$B$5</f>
        <v>0</v>
      </c>
      <c r="L76" s="37">
        <v>0</v>
      </c>
      <c r="M76" s="61">
        <f>Table3[[#This Row],[CLM $ Collected ]]/'1.) CLM Reference'!$B$4</f>
        <v>4.0776976625284123E-6</v>
      </c>
      <c r="N76" s="39">
        <v>0</v>
      </c>
      <c r="O76" s="41">
        <f>Table3[[#This Row],[Incentive Disbursements]]/'1.) CLM Reference'!$B$5</f>
        <v>0</v>
      </c>
    </row>
    <row r="77" spans="1:15" s="34" customFormat="1" ht="15.75" thickBot="1">
      <c r="A77" s="35" t="s">
        <v>96</v>
      </c>
      <c r="B77" s="36" t="s">
        <v>67</v>
      </c>
      <c r="C77" s="3" t="s">
        <v>45</v>
      </c>
      <c r="D77" s="10">
        <f>Table3[[#This Row],[Residential CLM $ Collected]]+Table3[[#This Row],[C&amp;I CLM $ Collected]]</f>
        <v>0</v>
      </c>
      <c r="E77" s="33">
        <f>Table3[[#This Row],[CLM $ Collected ]]/'1.) CLM Reference'!$B$4</f>
        <v>0</v>
      </c>
      <c r="F77" s="8">
        <f>Table3[[#This Row],[Residential Incentive Disbursements]]+Table3[[#This Row],[C&amp;I Incentive Disbursements]]</f>
        <v>52814.18</v>
      </c>
      <c r="G77" s="11">
        <f>Table3[[#This Row],[Incentive Disbursements]]/'1.) CLM Reference'!$B$5</f>
        <v>3.1435163273913114E-3</v>
      </c>
      <c r="H77" s="37">
        <v>0</v>
      </c>
      <c r="I77" s="38">
        <f>Table3[[#This Row],[CLM $ Collected ]]/'1.) CLM Reference'!$B$4</f>
        <v>0</v>
      </c>
      <c r="J77" s="39">
        <v>34954.18</v>
      </c>
      <c r="K77" s="38">
        <f>Table3[[#This Row],[Incentive Disbursements]]/'1.) CLM Reference'!$B$5</f>
        <v>3.1435163273913114E-3</v>
      </c>
      <c r="L77" s="37">
        <v>0</v>
      </c>
      <c r="M77" s="61">
        <f>Table3[[#This Row],[CLM $ Collected ]]/'1.) CLM Reference'!$B$4</f>
        <v>0</v>
      </c>
      <c r="N77" s="39">
        <v>17860</v>
      </c>
      <c r="O77" s="41">
        <f>Table3[[#This Row],[Incentive Disbursements]]/'1.) CLM Reference'!$B$5</f>
        <v>3.1435163273913114E-3</v>
      </c>
    </row>
    <row r="78" spans="1:15" s="34" customFormat="1" ht="15.75" thickBot="1">
      <c r="A78" s="35" t="s">
        <v>96</v>
      </c>
      <c r="B78" s="36" t="s">
        <v>48</v>
      </c>
      <c r="C78" s="3" t="s">
        <v>68</v>
      </c>
      <c r="D78" s="10">
        <f>Table3[[#This Row],[Residential CLM $ Collected]]+Table3[[#This Row],[C&amp;I CLM $ Collected]]</f>
        <v>94334.927800000005</v>
      </c>
      <c r="E78" s="33">
        <f>Table3[[#This Row],[CLM $ Collected ]]/'1.) CLM Reference'!$B$4</f>
        <v>3.2416818531801825E-3</v>
      </c>
      <c r="F78" s="8">
        <f>Table3[[#This Row],[Residential Incentive Disbursements]]+Table3[[#This Row],[C&amp;I Incentive Disbursements]]</f>
        <v>0</v>
      </c>
      <c r="G78" s="11">
        <f>Table3[[#This Row],[Incentive Disbursements]]/'1.) CLM Reference'!$B$5</f>
        <v>0</v>
      </c>
      <c r="H78" s="37">
        <v>69620.792000000001</v>
      </c>
      <c r="I78" s="38">
        <f>Table3[[#This Row],[CLM $ Collected ]]/'1.) CLM Reference'!$B$4</f>
        <v>3.2416818531801825E-3</v>
      </c>
      <c r="J78" s="39">
        <v>0</v>
      </c>
      <c r="K78" s="38">
        <f>Table3[[#This Row],[Incentive Disbursements]]/'1.) CLM Reference'!$B$5</f>
        <v>0</v>
      </c>
      <c r="L78" s="37">
        <v>24714.1358</v>
      </c>
      <c r="M78" s="61">
        <f>Table3[[#This Row],[CLM $ Collected ]]/'1.) CLM Reference'!$B$4</f>
        <v>3.2416818531801825E-3</v>
      </c>
      <c r="N78" s="39">
        <v>0</v>
      </c>
      <c r="O78" s="41">
        <f>Table3[[#This Row],[Incentive Disbursements]]/'1.) CLM Reference'!$B$5</f>
        <v>0</v>
      </c>
    </row>
    <row r="79" spans="1:15" s="34" customFormat="1" ht="15.75" thickBot="1">
      <c r="A79" s="35" t="s">
        <v>96</v>
      </c>
      <c r="B79" s="36" t="s">
        <v>50</v>
      </c>
      <c r="C79" s="3" t="s">
        <v>68</v>
      </c>
      <c r="D79" s="10">
        <f>Table3[[#This Row],[Residential CLM $ Collected]]+Table3[[#This Row],[C&amp;I CLM $ Collected]]</f>
        <v>99.9512</v>
      </c>
      <c r="E79" s="33">
        <f>Table3[[#This Row],[CLM $ Collected ]]/'1.) CLM Reference'!$B$4</f>
        <v>3.4346768349737689E-6</v>
      </c>
      <c r="F79" s="8">
        <f>Table3[[#This Row],[Residential Incentive Disbursements]]+Table3[[#This Row],[C&amp;I Incentive Disbursements]]</f>
        <v>0</v>
      </c>
      <c r="G79" s="11">
        <f>Table3[[#This Row],[Incentive Disbursements]]/'1.) CLM Reference'!$B$5</f>
        <v>0</v>
      </c>
      <c r="H79" s="37">
        <v>99.9512</v>
      </c>
      <c r="I79" s="38">
        <f>Table3[[#This Row],[CLM $ Collected ]]/'1.) CLM Reference'!$B$4</f>
        <v>3.4346768349737689E-6</v>
      </c>
      <c r="J79" s="39">
        <v>0</v>
      </c>
      <c r="K79" s="38">
        <f>Table3[[#This Row],[Incentive Disbursements]]/'1.) CLM Reference'!$B$5</f>
        <v>0</v>
      </c>
      <c r="L79" s="37">
        <v>0</v>
      </c>
      <c r="M79" s="61">
        <f>Table3[[#This Row],[CLM $ Collected ]]/'1.) CLM Reference'!$B$4</f>
        <v>3.4346768349737689E-6</v>
      </c>
      <c r="N79" s="39">
        <v>0</v>
      </c>
      <c r="O79" s="41">
        <f>Table3[[#This Row],[Incentive Disbursements]]/'1.) CLM Reference'!$B$5</f>
        <v>0</v>
      </c>
    </row>
    <row r="80" spans="1:15" s="34" customFormat="1" ht="15.75" thickBot="1">
      <c r="A80" s="35" t="s">
        <v>97</v>
      </c>
      <c r="B80" s="36" t="s">
        <v>48</v>
      </c>
      <c r="C80" s="3" t="s">
        <v>45</v>
      </c>
      <c r="D80" s="10">
        <f>Table3[[#This Row],[Residential CLM $ Collected]]+Table3[[#This Row],[C&amp;I CLM $ Collected]]</f>
        <v>26440.300999999999</v>
      </c>
      <c r="E80" s="33">
        <f>Table3[[#This Row],[CLM $ Collected ]]/'1.) CLM Reference'!$B$4</f>
        <v>9.0858228169780637E-4</v>
      </c>
      <c r="F80" s="8">
        <f>Table3[[#This Row],[Residential Incentive Disbursements]]+Table3[[#This Row],[C&amp;I Incentive Disbursements]]</f>
        <v>3053.03</v>
      </c>
      <c r="G80" s="11">
        <f>Table3[[#This Row],[Incentive Disbursements]]/'1.) CLM Reference'!$B$5</f>
        <v>1.8171728980768983E-4</v>
      </c>
      <c r="H80" s="37">
        <v>24172.335500000001</v>
      </c>
      <c r="I80" s="38">
        <f>Table3[[#This Row],[CLM $ Collected ]]/'1.) CLM Reference'!$B$4</f>
        <v>9.0858228169780637E-4</v>
      </c>
      <c r="J80" s="39">
        <v>3053.03</v>
      </c>
      <c r="K80" s="38">
        <f>Table3[[#This Row],[Incentive Disbursements]]/'1.) CLM Reference'!$B$5</f>
        <v>1.8171728980768983E-4</v>
      </c>
      <c r="L80" s="37">
        <v>2267.9654999999998</v>
      </c>
      <c r="M80" s="61">
        <f>Table3[[#This Row],[CLM $ Collected ]]/'1.) CLM Reference'!$B$4</f>
        <v>9.0858228169780637E-4</v>
      </c>
      <c r="N80" s="39">
        <v>0</v>
      </c>
      <c r="O80" s="41">
        <f>Table3[[#This Row],[Incentive Disbursements]]/'1.) CLM Reference'!$B$5</f>
        <v>1.8171728980768983E-4</v>
      </c>
    </row>
    <row r="81" spans="1:15" s="34" customFormat="1" ht="15.75" thickBot="1">
      <c r="A81" s="35" t="s">
        <v>97</v>
      </c>
      <c r="B81" s="36" t="s">
        <v>73</v>
      </c>
      <c r="C81" s="3" t="s">
        <v>45</v>
      </c>
      <c r="D81" s="10">
        <f>Table3[[#This Row],[Residential CLM $ Collected]]+Table3[[#This Row],[C&amp;I CLM $ Collected]]</f>
        <v>37.274000000000001</v>
      </c>
      <c r="E81" s="33">
        <f>Table3[[#This Row],[CLM $ Collected ]]/'1.) CLM Reference'!$B$4</f>
        <v>1.2808665063232084E-6</v>
      </c>
      <c r="F81" s="8">
        <f>Table3[[#This Row],[Residential Incentive Disbursements]]+Table3[[#This Row],[C&amp;I Incentive Disbursements]]</f>
        <v>0</v>
      </c>
      <c r="G81" s="11">
        <f>Table3[[#This Row],[Incentive Disbursements]]/'1.) CLM Reference'!$B$5</f>
        <v>0</v>
      </c>
      <c r="H81" s="37">
        <v>37.274000000000001</v>
      </c>
      <c r="I81" s="38">
        <f>Table3[[#This Row],[CLM $ Collected ]]/'1.) CLM Reference'!$B$4</f>
        <v>1.2808665063232084E-6</v>
      </c>
      <c r="J81" s="39">
        <v>0</v>
      </c>
      <c r="K81" s="38">
        <f>Table3[[#This Row],[Incentive Disbursements]]/'1.) CLM Reference'!$B$5</f>
        <v>0</v>
      </c>
      <c r="L81" s="37">
        <v>0</v>
      </c>
      <c r="M81" s="61">
        <f>Table3[[#This Row],[CLM $ Collected ]]/'1.) CLM Reference'!$B$4</f>
        <v>1.2808665063232084E-6</v>
      </c>
      <c r="N81" s="39">
        <v>0</v>
      </c>
      <c r="O81" s="41">
        <f>Table3[[#This Row],[Incentive Disbursements]]/'1.) CLM Reference'!$B$5</f>
        <v>0</v>
      </c>
    </row>
    <row r="82" spans="1:15" s="34" customFormat="1" ht="15.75" thickBot="1">
      <c r="A82" s="35" t="s">
        <v>98</v>
      </c>
      <c r="B82" s="36" t="s">
        <v>67</v>
      </c>
      <c r="C82" s="3" t="s">
        <v>45</v>
      </c>
      <c r="D82" s="10">
        <f>Table3[[#This Row],[Residential CLM $ Collected]]+Table3[[#This Row],[C&amp;I CLM $ Collected]]</f>
        <v>0</v>
      </c>
      <c r="E82" s="33">
        <f>Table3[[#This Row],[CLM $ Collected ]]/'1.) CLM Reference'!$B$4</f>
        <v>0</v>
      </c>
      <c r="F82" s="8">
        <f>Table3[[#This Row],[Residential Incentive Disbursements]]+Table3[[#This Row],[C&amp;I Incentive Disbursements]]</f>
        <v>23786.65</v>
      </c>
      <c r="G82" s="11">
        <f>Table3[[#This Row],[Incentive Disbursements]]/'1.) CLM Reference'!$B$5</f>
        <v>1.4157887644746646E-3</v>
      </c>
      <c r="H82" s="37">
        <v>0</v>
      </c>
      <c r="I82" s="38">
        <f>Table3[[#This Row],[CLM $ Collected ]]/'1.) CLM Reference'!$B$4</f>
        <v>0</v>
      </c>
      <c r="J82" s="39">
        <v>21408.65</v>
      </c>
      <c r="K82" s="38">
        <f>Table3[[#This Row],[Incentive Disbursements]]/'1.) CLM Reference'!$B$5</f>
        <v>1.4157887644746646E-3</v>
      </c>
      <c r="L82" s="37">
        <v>0</v>
      </c>
      <c r="M82" s="61">
        <f>Table3[[#This Row],[CLM $ Collected ]]/'1.) CLM Reference'!$B$4</f>
        <v>0</v>
      </c>
      <c r="N82" s="39">
        <v>2378</v>
      </c>
      <c r="O82" s="41">
        <f>Table3[[#This Row],[Incentive Disbursements]]/'1.) CLM Reference'!$B$5</f>
        <v>1.4157887644746646E-3</v>
      </c>
    </row>
    <row r="83" spans="1:15" s="34" customFormat="1" ht="15.75" thickBot="1">
      <c r="A83" s="35" t="s">
        <v>98</v>
      </c>
      <c r="B83" s="36" t="s">
        <v>48</v>
      </c>
      <c r="C83" s="3" t="s">
        <v>68</v>
      </c>
      <c r="D83" s="10">
        <f>Table3[[#This Row],[Residential CLM $ Collected]]+Table3[[#This Row],[C&amp;I CLM $ Collected]]</f>
        <v>72877.155399999901</v>
      </c>
      <c r="E83" s="33">
        <f>Table3[[#This Row],[CLM $ Collected ]]/'1.) CLM Reference'!$B$4</f>
        <v>2.5043168811496328E-3</v>
      </c>
      <c r="F83" s="8">
        <f>Table3[[#This Row],[Residential Incentive Disbursements]]+Table3[[#This Row],[C&amp;I Incentive Disbursements]]</f>
        <v>0</v>
      </c>
      <c r="G83" s="11">
        <f>Table3[[#This Row],[Incentive Disbursements]]/'1.) CLM Reference'!$B$5</f>
        <v>0</v>
      </c>
      <c r="H83" s="37">
        <v>49786.050399999898</v>
      </c>
      <c r="I83" s="38">
        <f>Table3[[#This Row],[CLM $ Collected ]]/'1.) CLM Reference'!$B$4</f>
        <v>2.5043168811496328E-3</v>
      </c>
      <c r="J83" s="39">
        <v>0</v>
      </c>
      <c r="K83" s="38">
        <f>Table3[[#This Row],[Incentive Disbursements]]/'1.) CLM Reference'!$B$5</f>
        <v>0</v>
      </c>
      <c r="L83" s="37">
        <v>23091.105</v>
      </c>
      <c r="M83" s="61">
        <f>Table3[[#This Row],[CLM $ Collected ]]/'1.) CLM Reference'!$B$4</f>
        <v>2.5043168811496328E-3</v>
      </c>
      <c r="N83" s="39">
        <v>0</v>
      </c>
      <c r="O83" s="41">
        <f>Table3[[#This Row],[Incentive Disbursements]]/'1.) CLM Reference'!$B$5</f>
        <v>0</v>
      </c>
    </row>
    <row r="84" spans="1:15" s="34" customFormat="1" ht="15.75" thickBot="1">
      <c r="A84" s="35" t="s">
        <v>99</v>
      </c>
      <c r="B84" s="36" t="s">
        <v>67</v>
      </c>
      <c r="C84" s="3" t="s">
        <v>45</v>
      </c>
      <c r="D84" s="10">
        <f>Table3[[#This Row],[Residential CLM $ Collected]]+Table3[[#This Row],[C&amp;I CLM $ Collected]]</f>
        <v>0</v>
      </c>
      <c r="E84" s="33">
        <f>Table3[[#This Row],[CLM $ Collected ]]/'1.) CLM Reference'!$B$4</f>
        <v>0</v>
      </c>
      <c r="F84" s="8">
        <f>Table3[[#This Row],[Residential Incentive Disbursements]]+Table3[[#This Row],[C&amp;I Incentive Disbursements]]</f>
        <v>56114.62</v>
      </c>
      <c r="G84" s="11">
        <f>Table3[[#This Row],[Incentive Disbursements]]/'1.) CLM Reference'!$B$5</f>
        <v>3.339959536915257E-3</v>
      </c>
      <c r="H84" s="37">
        <v>0</v>
      </c>
      <c r="I84" s="38">
        <f>Table3[[#This Row],[CLM $ Collected ]]/'1.) CLM Reference'!$B$4</f>
        <v>0</v>
      </c>
      <c r="J84" s="39">
        <v>48424.62</v>
      </c>
      <c r="K84" s="38">
        <f>Table3[[#This Row],[Incentive Disbursements]]/'1.) CLM Reference'!$B$5</f>
        <v>3.339959536915257E-3</v>
      </c>
      <c r="L84" s="37">
        <v>0</v>
      </c>
      <c r="M84" s="61">
        <f>Table3[[#This Row],[CLM $ Collected ]]/'1.) CLM Reference'!$B$4</f>
        <v>0</v>
      </c>
      <c r="N84" s="39">
        <v>7690</v>
      </c>
      <c r="O84" s="41">
        <f>Table3[[#This Row],[Incentive Disbursements]]/'1.) CLM Reference'!$B$5</f>
        <v>3.339959536915257E-3</v>
      </c>
    </row>
    <row r="85" spans="1:15" s="34" customFormat="1" ht="15.75" thickBot="1">
      <c r="A85" s="35" t="s">
        <v>99</v>
      </c>
      <c r="B85" s="36" t="s">
        <v>48</v>
      </c>
      <c r="C85" s="3" t="s">
        <v>68</v>
      </c>
      <c r="D85" s="10">
        <f>Table3[[#This Row],[Residential CLM $ Collected]]+Table3[[#This Row],[C&amp;I CLM $ Collected]]</f>
        <v>79920.725000000006</v>
      </c>
      <c r="E85" s="33">
        <f>Table3[[#This Row],[CLM $ Collected ]]/'1.) CLM Reference'!$B$4</f>
        <v>2.7463588510373963E-3</v>
      </c>
      <c r="F85" s="8">
        <f>Table3[[#This Row],[Residential Incentive Disbursements]]+Table3[[#This Row],[C&amp;I Incentive Disbursements]]</f>
        <v>0</v>
      </c>
      <c r="G85" s="11">
        <f>Table3[[#This Row],[Incentive Disbursements]]/'1.) CLM Reference'!$B$5</f>
        <v>0</v>
      </c>
      <c r="H85" s="37">
        <v>53978.008699999998</v>
      </c>
      <c r="I85" s="38">
        <f>Table3[[#This Row],[CLM $ Collected ]]/'1.) CLM Reference'!$B$4</f>
        <v>2.7463588510373963E-3</v>
      </c>
      <c r="J85" s="39">
        <v>0</v>
      </c>
      <c r="K85" s="38">
        <f>Table3[[#This Row],[Incentive Disbursements]]/'1.) CLM Reference'!$B$5</f>
        <v>0</v>
      </c>
      <c r="L85" s="37">
        <v>25942.7163</v>
      </c>
      <c r="M85" s="61">
        <f>Table3[[#This Row],[CLM $ Collected ]]/'1.) CLM Reference'!$B$4</f>
        <v>2.7463588510373963E-3</v>
      </c>
      <c r="N85" s="39">
        <v>0</v>
      </c>
      <c r="O85" s="41">
        <f>Table3[[#This Row],[Incentive Disbursements]]/'1.) CLM Reference'!$B$5</f>
        <v>0</v>
      </c>
    </row>
    <row r="86" spans="1:15" s="34" customFormat="1" ht="15.75" thickBot="1">
      <c r="A86" s="35" t="s">
        <v>100</v>
      </c>
      <c r="B86" s="36" t="s">
        <v>67</v>
      </c>
      <c r="C86" s="3" t="s">
        <v>45</v>
      </c>
      <c r="D86" s="10">
        <f>Table3[[#This Row],[Residential CLM $ Collected]]+Table3[[#This Row],[C&amp;I CLM $ Collected]]</f>
        <v>0</v>
      </c>
      <c r="E86" s="33">
        <f>Table3[[#This Row],[CLM $ Collected ]]/'1.) CLM Reference'!$B$4</f>
        <v>0</v>
      </c>
      <c r="F86" s="8">
        <f>Table3[[#This Row],[Residential Incentive Disbursements]]+Table3[[#This Row],[C&amp;I Incentive Disbursements]]</f>
        <v>8303.2200000000012</v>
      </c>
      <c r="G86" s="11">
        <f>Table3[[#This Row],[Incentive Disbursements]]/'1.) CLM Reference'!$B$5</f>
        <v>4.9421022232896711E-4</v>
      </c>
      <c r="H86" s="37">
        <v>0</v>
      </c>
      <c r="I86" s="38">
        <f>Table3[[#This Row],[CLM $ Collected ]]/'1.) CLM Reference'!$B$4</f>
        <v>0</v>
      </c>
      <c r="J86" s="39">
        <v>7178.22</v>
      </c>
      <c r="K86" s="38">
        <f>Table3[[#This Row],[Incentive Disbursements]]/'1.) CLM Reference'!$B$5</f>
        <v>4.9421022232896711E-4</v>
      </c>
      <c r="L86" s="37">
        <v>0</v>
      </c>
      <c r="M86" s="61">
        <f>Table3[[#This Row],[CLM $ Collected ]]/'1.) CLM Reference'!$B$4</f>
        <v>0</v>
      </c>
      <c r="N86" s="39">
        <v>1125</v>
      </c>
      <c r="O86" s="41">
        <f>Table3[[#This Row],[Incentive Disbursements]]/'1.) CLM Reference'!$B$5</f>
        <v>4.9421022232896711E-4</v>
      </c>
    </row>
    <row r="87" spans="1:15" s="34" customFormat="1" ht="15.75" thickBot="1">
      <c r="A87" s="35" t="s">
        <v>100</v>
      </c>
      <c r="B87" s="36" t="s">
        <v>48</v>
      </c>
      <c r="C87" s="3" t="s">
        <v>68</v>
      </c>
      <c r="D87" s="10">
        <f>Table3[[#This Row],[Residential CLM $ Collected]]+Table3[[#This Row],[C&amp;I CLM $ Collected]]</f>
        <v>48863.655799999993</v>
      </c>
      <c r="E87" s="33">
        <f>Table3[[#This Row],[CLM $ Collected ]]/'1.) CLM Reference'!$B$4</f>
        <v>1.6791280809874381E-3</v>
      </c>
      <c r="F87" s="8">
        <f>Table3[[#This Row],[Residential Incentive Disbursements]]+Table3[[#This Row],[C&amp;I Incentive Disbursements]]</f>
        <v>0</v>
      </c>
      <c r="G87" s="11">
        <f>Table3[[#This Row],[Incentive Disbursements]]/'1.) CLM Reference'!$B$5</f>
        <v>0</v>
      </c>
      <c r="H87" s="37">
        <v>38030.339099999997</v>
      </c>
      <c r="I87" s="38">
        <f>Table3[[#This Row],[CLM $ Collected ]]/'1.) CLM Reference'!$B$4</f>
        <v>1.6791280809874381E-3</v>
      </c>
      <c r="J87" s="39">
        <v>0</v>
      </c>
      <c r="K87" s="38">
        <f>Table3[[#This Row],[Incentive Disbursements]]/'1.) CLM Reference'!$B$5</f>
        <v>0</v>
      </c>
      <c r="L87" s="37">
        <v>10833.316699999999</v>
      </c>
      <c r="M87" s="61">
        <f>Table3[[#This Row],[CLM $ Collected ]]/'1.) CLM Reference'!$B$4</f>
        <v>1.6791280809874381E-3</v>
      </c>
      <c r="N87" s="39">
        <v>0</v>
      </c>
      <c r="O87" s="41">
        <f>Table3[[#This Row],[Incentive Disbursements]]/'1.) CLM Reference'!$B$5</f>
        <v>0</v>
      </c>
    </row>
    <row r="88" spans="1:15" s="34" customFormat="1" ht="15.75" thickBot="1">
      <c r="A88" s="35" t="s">
        <v>101</v>
      </c>
      <c r="B88" s="36" t="s">
        <v>67</v>
      </c>
      <c r="C88" s="3" t="s">
        <v>45</v>
      </c>
      <c r="D88" s="10">
        <f>Table3[[#This Row],[Residential CLM $ Collected]]+Table3[[#This Row],[C&amp;I CLM $ Collected]]</f>
        <v>0</v>
      </c>
      <c r="E88" s="33">
        <f>Table3[[#This Row],[CLM $ Collected ]]/'1.) CLM Reference'!$B$4</f>
        <v>0</v>
      </c>
      <c r="F88" s="8">
        <f>Table3[[#This Row],[Residential Incentive Disbursements]]+Table3[[#This Row],[C&amp;I Incentive Disbursements]]</f>
        <v>2163.37</v>
      </c>
      <c r="G88" s="11">
        <f>Table3[[#This Row],[Incentive Disbursements]]/'1.) CLM Reference'!$B$5</f>
        <v>1.2876445146338617E-4</v>
      </c>
      <c r="H88" s="37">
        <v>0</v>
      </c>
      <c r="I88" s="38">
        <f>Table3[[#This Row],[CLM $ Collected ]]/'1.) CLM Reference'!$B$4</f>
        <v>0</v>
      </c>
      <c r="J88" s="39">
        <v>846.37</v>
      </c>
      <c r="K88" s="38">
        <f>Table3[[#This Row],[Incentive Disbursements]]/'1.) CLM Reference'!$B$5</f>
        <v>1.2876445146338617E-4</v>
      </c>
      <c r="L88" s="37">
        <v>0</v>
      </c>
      <c r="M88" s="61">
        <f>Table3[[#This Row],[CLM $ Collected ]]/'1.) CLM Reference'!$B$4</f>
        <v>0</v>
      </c>
      <c r="N88" s="39">
        <v>1317</v>
      </c>
      <c r="O88" s="41">
        <f>Table3[[#This Row],[Incentive Disbursements]]/'1.) CLM Reference'!$B$5</f>
        <v>1.2876445146338617E-4</v>
      </c>
    </row>
    <row r="89" spans="1:15" s="34" customFormat="1" ht="15.75" thickBot="1">
      <c r="A89" s="35" t="s">
        <v>101</v>
      </c>
      <c r="B89" s="36" t="s">
        <v>48</v>
      </c>
      <c r="C89" s="3" t="s">
        <v>68</v>
      </c>
      <c r="D89" s="10">
        <f>Table3[[#This Row],[Residential CLM $ Collected]]+Table3[[#This Row],[C&amp;I CLM $ Collected]]</f>
        <v>31308.570500000002</v>
      </c>
      <c r="E89" s="33">
        <f>Table3[[#This Row],[CLM $ Collected ]]/'1.) CLM Reference'!$B$4</f>
        <v>1.0758732444682317E-3</v>
      </c>
      <c r="F89" s="8">
        <f>Table3[[#This Row],[Residential Incentive Disbursements]]+Table3[[#This Row],[C&amp;I Incentive Disbursements]]</f>
        <v>0</v>
      </c>
      <c r="G89" s="11">
        <f>Table3[[#This Row],[Incentive Disbursements]]/'1.) CLM Reference'!$B$5</f>
        <v>0</v>
      </c>
      <c r="H89" s="37">
        <v>24351.613000000001</v>
      </c>
      <c r="I89" s="38">
        <f>Table3[[#This Row],[CLM $ Collected ]]/'1.) CLM Reference'!$B$4</f>
        <v>1.0758732444682317E-3</v>
      </c>
      <c r="J89" s="39">
        <v>0</v>
      </c>
      <c r="K89" s="38">
        <f>Table3[[#This Row],[Incentive Disbursements]]/'1.) CLM Reference'!$B$5</f>
        <v>0</v>
      </c>
      <c r="L89" s="37">
        <v>6956.9575000000004</v>
      </c>
      <c r="M89" s="61">
        <f>Table3[[#This Row],[CLM $ Collected ]]/'1.) CLM Reference'!$B$4</f>
        <v>1.0758732444682317E-3</v>
      </c>
      <c r="N89" s="39">
        <v>0</v>
      </c>
      <c r="O89" s="41">
        <f>Table3[[#This Row],[Incentive Disbursements]]/'1.) CLM Reference'!$B$5</f>
        <v>0</v>
      </c>
    </row>
    <row r="90" spans="1:15" s="34" customFormat="1" ht="15.75" thickBot="1">
      <c r="A90" s="35" t="s">
        <v>102</v>
      </c>
      <c r="B90" s="36" t="s">
        <v>67</v>
      </c>
      <c r="C90" s="3" t="s">
        <v>45</v>
      </c>
      <c r="D90" s="10">
        <f>Table3[[#This Row],[Residential CLM $ Collected]]+Table3[[#This Row],[C&amp;I CLM $ Collected]]</f>
        <v>0</v>
      </c>
      <c r="E90" s="33">
        <f>Table3[[#This Row],[CLM $ Collected ]]/'1.) CLM Reference'!$B$4</f>
        <v>0</v>
      </c>
      <c r="F90" s="8">
        <f>Table3[[#This Row],[Residential Incentive Disbursements]]+Table3[[#This Row],[C&amp;I Incentive Disbursements]]</f>
        <v>30385.83</v>
      </c>
      <c r="G90" s="11">
        <f>Table3[[#This Row],[Incentive Disbursements]]/'1.) CLM Reference'!$B$5</f>
        <v>1.8085739989967984E-3</v>
      </c>
      <c r="H90" s="37">
        <v>0</v>
      </c>
      <c r="I90" s="38">
        <f>Table3[[#This Row],[CLM $ Collected ]]/'1.) CLM Reference'!$B$4</f>
        <v>0</v>
      </c>
      <c r="J90" s="39">
        <v>24518.83</v>
      </c>
      <c r="K90" s="38">
        <f>Table3[[#This Row],[Incentive Disbursements]]/'1.) CLM Reference'!$B$5</f>
        <v>1.8085739989967984E-3</v>
      </c>
      <c r="L90" s="37">
        <v>0</v>
      </c>
      <c r="M90" s="61">
        <f>Table3[[#This Row],[CLM $ Collected ]]/'1.) CLM Reference'!$B$4</f>
        <v>0</v>
      </c>
      <c r="N90" s="39">
        <v>5867</v>
      </c>
      <c r="O90" s="41">
        <f>Table3[[#This Row],[Incentive Disbursements]]/'1.) CLM Reference'!$B$5</f>
        <v>1.8085739989967984E-3</v>
      </c>
    </row>
    <row r="91" spans="1:15" s="34" customFormat="1" ht="15.75" thickBot="1">
      <c r="A91" s="35" t="s">
        <v>102</v>
      </c>
      <c r="B91" s="36" t="s">
        <v>48</v>
      </c>
      <c r="C91" s="3" t="s">
        <v>68</v>
      </c>
      <c r="D91" s="10">
        <f>Table3[[#This Row],[Residential CLM $ Collected]]+Table3[[#This Row],[C&amp;I CLM $ Collected]]</f>
        <v>87517.255000000092</v>
      </c>
      <c r="E91" s="33">
        <f>Table3[[#This Row],[CLM $ Collected ]]/'1.) CLM Reference'!$B$4</f>
        <v>3.0074024965082219E-3</v>
      </c>
      <c r="F91" s="8">
        <f>Table3[[#This Row],[Residential Incentive Disbursements]]+Table3[[#This Row],[C&amp;I Incentive Disbursements]]</f>
        <v>0</v>
      </c>
      <c r="G91" s="11">
        <f>Table3[[#This Row],[Incentive Disbursements]]/'1.) CLM Reference'!$B$5</f>
        <v>0</v>
      </c>
      <c r="H91" s="37">
        <v>64008.1363000001</v>
      </c>
      <c r="I91" s="38">
        <f>Table3[[#This Row],[CLM $ Collected ]]/'1.) CLM Reference'!$B$4</f>
        <v>3.0074024965082219E-3</v>
      </c>
      <c r="J91" s="39">
        <v>0</v>
      </c>
      <c r="K91" s="38">
        <f>Table3[[#This Row],[Incentive Disbursements]]/'1.) CLM Reference'!$B$5</f>
        <v>0</v>
      </c>
      <c r="L91" s="37">
        <v>23509.118699999999</v>
      </c>
      <c r="M91" s="61">
        <f>Table3[[#This Row],[CLM $ Collected ]]/'1.) CLM Reference'!$B$4</f>
        <v>3.0074024965082219E-3</v>
      </c>
      <c r="N91" s="39">
        <v>0</v>
      </c>
      <c r="O91" s="41">
        <f>Table3[[#This Row],[Incentive Disbursements]]/'1.) CLM Reference'!$B$5</f>
        <v>0</v>
      </c>
    </row>
    <row r="92" spans="1:15" s="34" customFormat="1" ht="15.75" thickBot="1">
      <c r="A92" s="35" t="s">
        <v>102</v>
      </c>
      <c r="B92" s="36" t="s">
        <v>73</v>
      </c>
      <c r="C92" s="3" t="s">
        <v>68</v>
      </c>
      <c r="D92" s="10">
        <f>Table3[[#This Row],[Residential CLM $ Collected]]+Table3[[#This Row],[C&amp;I CLM $ Collected]]</f>
        <v>0.98970000000000002</v>
      </c>
      <c r="E92" s="33">
        <f>Table3[[#This Row],[CLM $ Collected ]]/'1.) CLM Reference'!$B$4</f>
        <v>3.400959331727422E-8</v>
      </c>
      <c r="F92" s="8">
        <f>Table3[[#This Row],[Residential Incentive Disbursements]]+Table3[[#This Row],[C&amp;I Incentive Disbursements]]</f>
        <v>0</v>
      </c>
      <c r="G92" s="11">
        <f>Table3[[#This Row],[Incentive Disbursements]]/'1.) CLM Reference'!$B$5</f>
        <v>0</v>
      </c>
      <c r="H92" s="37">
        <v>0</v>
      </c>
      <c r="I92" s="38">
        <f>Table3[[#This Row],[CLM $ Collected ]]/'1.) CLM Reference'!$B$4</f>
        <v>3.400959331727422E-8</v>
      </c>
      <c r="J92" s="39">
        <v>0</v>
      </c>
      <c r="K92" s="38">
        <f>Table3[[#This Row],[Incentive Disbursements]]/'1.) CLM Reference'!$B$5</f>
        <v>0</v>
      </c>
      <c r="L92" s="37">
        <v>0.98970000000000002</v>
      </c>
      <c r="M92" s="61">
        <f>Table3[[#This Row],[CLM $ Collected ]]/'1.) CLM Reference'!$B$4</f>
        <v>3.400959331727422E-8</v>
      </c>
      <c r="N92" s="39">
        <v>0</v>
      </c>
      <c r="O92" s="41">
        <f>Table3[[#This Row],[Incentive Disbursements]]/'1.) CLM Reference'!$B$5</f>
        <v>0</v>
      </c>
    </row>
    <row r="93" spans="1:15" s="34" customFormat="1" ht="15.75" thickBot="1">
      <c r="A93" s="35" t="s">
        <v>103</v>
      </c>
      <c r="B93" s="36" t="s">
        <v>67</v>
      </c>
      <c r="C93" s="3" t="s">
        <v>45</v>
      </c>
      <c r="D93" s="10">
        <f>Table3[[#This Row],[Residential CLM $ Collected]]+Table3[[#This Row],[C&amp;I CLM $ Collected]]</f>
        <v>0</v>
      </c>
      <c r="E93" s="33">
        <f>Table3[[#This Row],[CLM $ Collected ]]/'1.) CLM Reference'!$B$4</f>
        <v>0</v>
      </c>
      <c r="F93" s="8">
        <f>Table3[[#This Row],[Residential Incentive Disbursements]]+Table3[[#This Row],[C&amp;I Incentive Disbursements]]</f>
        <v>5184.29</v>
      </c>
      <c r="G93" s="11">
        <f>Table3[[#This Row],[Incentive Disbursements]]/'1.) CLM Reference'!$B$5</f>
        <v>3.0857054414044677E-4</v>
      </c>
      <c r="H93" s="37">
        <v>0</v>
      </c>
      <c r="I93" s="38">
        <f>Table3[[#This Row],[CLM $ Collected ]]/'1.) CLM Reference'!$B$4</f>
        <v>0</v>
      </c>
      <c r="J93" s="39">
        <v>2512.29</v>
      </c>
      <c r="K93" s="38">
        <f>Table3[[#This Row],[Incentive Disbursements]]/'1.) CLM Reference'!$B$5</f>
        <v>3.0857054414044677E-4</v>
      </c>
      <c r="L93" s="37">
        <v>0</v>
      </c>
      <c r="M93" s="61">
        <f>Table3[[#This Row],[CLM $ Collected ]]/'1.) CLM Reference'!$B$4</f>
        <v>0</v>
      </c>
      <c r="N93" s="39">
        <v>2672</v>
      </c>
      <c r="O93" s="41">
        <f>Table3[[#This Row],[Incentive Disbursements]]/'1.) CLM Reference'!$B$5</f>
        <v>3.0857054414044677E-4</v>
      </c>
    </row>
    <row r="94" spans="1:15" s="34" customFormat="1" ht="15.75" thickBot="1">
      <c r="A94" s="35" t="s">
        <v>103</v>
      </c>
      <c r="B94" s="36" t="s">
        <v>48</v>
      </c>
      <c r="C94" s="3" t="s">
        <v>68</v>
      </c>
      <c r="D94" s="10">
        <f>Table3[[#This Row],[Residential CLM $ Collected]]+Table3[[#This Row],[C&amp;I CLM $ Collected]]</f>
        <v>44125.629799999995</v>
      </c>
      <c r="E94" s="33">
        <f>Table3[[#This Row],[CLM $ Collected ]]/'1.) CLM Reference'!$B$4</f>
        <v>1.5163127456467578E-3</v>
      </c>
      <c r="F94" s="8">
        <f>Table3[[#This Row],[Residential Incentive Disbursements]]+Table3[[#This Row],[C&amp;I Incentive Disbursements]]</f>
        <v>0</v>
      </c>
      <c r="G94" s="11">
        <f>Table3[[#This Row],[Incentive Disbursements]]/'1.) CLM Reference'!$B$5</f>
        <v>0</v>
      </c>
      <c r="H94" s="37">
        <v>25510.301599999999</v>
      </c>
      <c r="I94" s="38">
        <f>Table3[[#This Row],[CLM $ Collected ]]/'1.) CLM Reference'!$B$4</f>
        <v>1.5163127456467578E-3</v>
      </c>
      <c r="J94" s="39">
        <v>0</v>
      </c>
      <c r="K94" s="38">
        <f>Table3[[#This Row],[Incentive Disbursements]]/'1.) CLM Reference'!$B$5</f>
        <v>0</v>
      </c>
      <c r="L94" s="37">
        <v>18615.3282</v>
      </c>
      <c r="M94" s="61">
        <f>Table3[[#This Row],[CLM $ Collected ]]/'1.) CLM Reference'!$B$4</f>
        <v>1.5163127456467578E-3</v>
      </c>
      <c r="N94" s="39">
        <v>0</v>
      </c>
      <c r="O94" s="41">
        <f>Table3[[#This Row],[Incentive Disbursements]]/'1.) CLM Reference'!$B$5</f>
        <v>0</v>
      </c>
    </row>
    <row r="95" spans="1:15" s="34" customFormat="1" ht="15.75" thickBot="1">
      <c r="A95" s="35" t="s">
        <v>104</v>
      </c>
      <c r="B95" s="36" t="s">
        <v>67</v>
      </c>
      <c r="C95" s="3" t="s">
        <v>45</v>
      </c>
      <c r="D95" s="10">
        <f>Table3[[#This Row],[Residential CLM $ Collected]]+Table3[[#This Row],[C&amp;I CLM $ Collected]]</f>
        <v>0</v>
      </c>
      <c r="E95" s="33">
        <f>Table3[[#This Row],[CLM $ Collected ]]/'1.) CLM Reference'!$B$4</f>
        <v>0</v>
      </c>
      <c r="F95" s="8">
        <f>Table3[[#This Row],[Residential Incentive Disbursements]]+Table3[[#This Row],[C&amp;I Incentive Disbursements]]</f>
        <v>111274.86</v>
      </c>
      <c r="G95" s="11">
        <f>Table3[[#This Row],[Incentive Disbursements]]/'1.) CLM Reference'!$B$5</f>
        <v>6.6231140810703174E-3</v>
      </c>
      <c r="H95" s="37">
        <v>0</v>
      </c>
      <c r="I95" s="38">
        <f>Table3[[#This Row],[CLM $ Collected ]]/'1.) CLM Reference'!$B$4</f>
        <v>0</v>
      </c>
      <c r="J95" s="39">
        <v>106775.64</v>
      </c>
      <c r="K95" s="38">
        <f>Table3[[#This Row],[Incentive Disbursements]]/'1.) CLM Reference'!$B$5</f>
        <v>6.6231140810703174E-3</v>
      </c>
      <c r="L95" s="37">
        <v>0</v>
      </c>
      <c r="M95" s="61">
        <f>Table3[[#This Row],[CLM $ Collected ]]/'1.) CLM Reference'!$B$4</f>
        <v>0</v>
      </c>
      <c r="N95" s="39">
        <v>4499.22</v>
      </c>
      <c r="O95" s="41">
        <f>Table3[[#This Row],[Incentive Disbursements]]/'1.) CLM Reference'!$B$5</f>
        <v>6.6231140810703174E-3</v>
      </c>
    </row>
    <row r="96" spans="1:15" s="34" customFormat="1" ht="15.75" thickBot="1">
      <c r="A96" s="35" t="s">
        <v>104</v>
      </c>
      <c r="B96" s="36" t="s">
        <v>48</v>
      </c>
      <c r="C96" s="3" t="s">
        <v>68</v>
      </c>
      <c r="D96" s="10">
        <f>Table3[[#This Row],[Residential CLM $ Collected]]+Table3[[#This Row],[C&amp;I CLM $ Collected]]</f>
        <v>51179.499300000003</v>
      </c>
      <c r="E96" s="33">
        <f>Table3[[#This Row],[CLM $ Collected ]]/'1.) CLM Reference'!$B$4</f>
        <v>1.7587086565370525E-3</v>
      </c>
      <c r="F96" s="8">
        <f>Table3[[#This Row],[Residential Incentive Disbursements]]+Table3[[#This Row],[C&amp;I Incentive Disbursements]]</f>
        <v>0</v>
      </c>
      <c r="G96" s="11">
        <f>Table3[[#This Row],[Incentive Disbursements]]/'1.) CLM Reference'!$B$5</f>
        <v>0</v>
      </c>
      <c r="H96" s="37">
        <v>35070.078800000003</v>
      </c>
      <c r="I96" s="38">
        <f>Table3[[#This Row],[CLM $ Collected ]]/'1.) CLM Reference'!$B$4</f>
        <v>1.7587086565370525E-3</v>
      </c>
      <c r="J96" s="39">
        <v>0</v>
      </c>
      <c r="K96" s="38">
        <f>Table3[[#This Row],[Incentive Disbursements]]/'1.) CLM Reference'!$B$5</f>
        <v>0</v>
      </c>
      <c r="L96" s="37">
        <v>16109.4205</v>
      </c>
      <c r="M96" s="61">
        <f>Table3[[#This Row],[CLM $ Collected ]]/'1.) CLM Reference'!$B$4</f>
        <v>1.7587086565370525E-3</v>
      </c>
      <c r="N96" s="39">
        <v>0</v>
      </c>
      <c r="O96" s="41">
        <f>Table3[[#This Row],[Incentive Disbursements]]/'1.) CLM Reference'!$B$5</f>
        <v>0</v>
      </c>
    </row>
    <row r="97" spans="1:15" s="34" customFormat="1" ht="15.75" thickBot="1">
      <c r="A97" s="35" t="s">
        <v>105</v>
      </c>
      <c r="B97" s="36" t="s">
        <v>67</v>
      </c>
      <c r="C97" s="3" t="s">
        <v>45</v>
      </c>
      <c r="D97" s="10">
        <f>Table3[[#This Row],[Residential CLM $ Collected]]+Table3[[#This Row],[C&amp;I CLM $ Collected]]</f>
        <v>0</v>
      </c>
      <c r="E97" s="33">
        <f>Table3[[#This Row],[CLM $ Collected ]]/'1.) CLM Reference'!$B$4</f>
        <v>0</v>
      </c>
      <c r="F97" s="8">
        <f>Table3[[#This Row],[Residential Incentive Disbursements]]+Table3[[#This Row],[C&amp;I Incentive Disbursements]]</f>
        <v>15337.06</v>
      </c>
      <c r="G97" s="11">
        <f>Table3[[#This Row],[Incentive Disbursements]]/'1.) CLM Reference'!$B$5</f>
        <v>9.1286655447798644E-4</v>
      </c>
      <c r="H97" s="37">
        <v>0</v>
      </c>
      <c r="I97" s="38">
        <f>Table3[[#This Row],[CLM $ Collected ]]/'1.) CLM Reference'!$B$4</f>
        <v>0</v>
      </c>
      <c r="J97" s="39">
        <v>13413.06</v>
      </c>
      <c r="K97" s="38">
        <f>Table3[[#This Row],[Incentive Disbursements]]/'1.) CLM Reference'!$B$5</f>
        <v>9.1286655447798644E-4</v>
      </c>
      <c r="L97" s="37">
        <v>0</v>
      </c>
      <c r="M97" s="61">
        <f>Table3[[#This Row],[CLM $ Collected ]]/'1.) CLM Reference'!$B$4</f>
        <v>0</v>
      </c>
      <c r="N97" s="39">
        <v>1924</v>
      </c>
      <c r="O97" s="41">
        <f>Table3[[#This Row],[Incentive Disbursements]]/'1.) CLM Reference'!$B$5</f>
        <v>9.1286655447798644E-4</v>
      </c>
    </row>
    <row r="98" spans="1:15" s="34" customFormat="1" ht="15.75" thickBot="1">
      <c r="A98" s="35" t="s">
        <v>105</v>
      </c>
      <c r="B98" s="36" t="s">
        <v>48</v>
      </c>
      <c r="C98" s="3" t="s">
        <v>68</v>
      </c>
      <c r="D98" s="10">
        <f>Table3[[#This Row],[Residential CLM $ Collected]]+Table3[[#This Row],[C&amp;I CLM $ Collected]]</f>
        <v>45335.883000000002</v>
      </c>
      <c r="E98" s="33">
        <f>Table3[[#This Row],[CLM $ Collected ]]/'1.) CLM Reference'!$B$4</f>
        <v>1.5579013271794747E-3</v>
      </c>
      <c r="F98" s="8">
        <f>Table3[[#This Row],[Residential Incentive Disbursements]]+Table3[[#This Row],[C&amp;I Incentive Disbursements]]</f>
        <v>0</v>
      </c>
      <c r="G98" s="11">
        <f>Table3[[#This Row],[Incentive Disbursements]]/'1.) CLM Reference'!$B$5</f>
        <v>0</v>
      </c>
      <c r="H98" s="37">
        <v>26942.261399999999</v>
      </c>
      <c r="I98" s="38">
        <f>Table3[[#This Row],[CLM $ Collected ]]/'1.) CLM Reference'!$B$4</f>
        <v>1.5579013271794747E-3</v>
      </c>
      <c r="J98" s="39">
        <v>0</v>
      </c>
      <c r="K98" s="38">
        <f>Table3[[#This Row],[Incentive Disbursements]]/'1.) CLM Reference'!$B$5</f>
        <v>0</v>
      </c>
      <c r="L98" s="37">
        <v>18393.621599999999</v>
      </c>
      <c r="M98" s="61">
        <f>Table3[[#This Row],[CLM $ Collected ]]/'1.) CLM Reference'!$B$4</f>
        <v>1.5579013271794747E-3</v>
      </c>
      <c r="N98" s="39">
        <v>0</v>
      </c>
      <c r="O98" s="41">
        <f>Table3[[#This Row],[Incentive Disbursements]]/'1.) CLM Reference'!$B$5</f>
        <v>0</v>
      </c>
    </row>
    <row r="99" spans="1:15" s="34" customFormat="1" ht="15.75" thickBot="1">
      <c r="A99" s="35" t="s">
        <v>106</v>
      </c>
      <c r="B99" s="36" t="s">
        <v>67</v>
      </c>
      <c r="C99" s="3" t="s">
        <v>45</v>
      </c>
      <c r="D99" s="10">
        <f>Table3[[#This Row],[Residential CLM $ Collected]]+Table3[[#This Row],[C&amp;I CLM $ Collected]]</f>
        <v>0</v>
      </c>
      <c r="E99" s="33">
        <f>Table3[[#This Row],[CLM $ Collected ]]/'1.) CLM Reference'!$B$4</f>
        <v>0</v>
      </c>
      <c r="F99" s="8">
        <f>Table3[[#This Row],[Residential Incentive Disbursements]]+Table3[[#This Row],[C&amp;I Incentive Disbursements]]</f>
        <v>19368.77</v>
      </c>
      <c r="G99" s="11">
        <f>Table3[[#This Row],[Incentive Disbursements]]/'1.) CLM Reference'!$B$5</f>
        <v>1.1528351805611108E-3</v>
      </c>
      <c r="H99" s="37">
        <v>0</v>
      </c>
      <c r="I99" s="38">
        <f>Table3[[#This Row],[CLM $ Collected ]]/'1.) CLM Reference'!$B$4</f>
        <v>0</v>
      </c>
      <c r="J99" s="39">
        <v>8289.77</v>
      </c>
      <c r="K99" s="38">
        <f>Table3[[#This Row],[Incentive Disbursements]]/'1.) CLM Reference'!$B$5</f>
        <v>1.1528351805611108E-3</v>
      </c>
      <c r="L99" s="37">
        <v>0</v>
      </c>
      <c r="M99" s="61">
        <f>Table3[[#This Row],[CLM $ Collected ]]/'1.) CLM Reference'!$B$4</f>
        <v>0</v>
      </c>
      <c r="N99" s="39">
        <v>11079</v>
      </c>
      <c r="O99" s="41">
        <f>Table3[[#This Row],[Incentive Disbursements]]/'1.) CLM Reference'!$B$5</f>
        <v>1.1528351805611108E-3</v>
      </c>
    </row>
    <row r="100" spans="1:15" s="34" customFormat="1" ht="15.75" thickBot="1">
      <c r="A100" s="35" t="s">
        <v>106</v>
      </c>
      <c r="B100" s="36" t="s">
        <v>48</v>
      </c>
      <c r="C100" s="3" t="s">
        <v>68</v>
      </c>
      <c r="D100" s="10">
        <f>Table3[[#This Row],[Residential CLM $ Collected]]+Table3[[#This Row],[C&amp;I CLM $ Collected]]</f>
        <v>99612.751599999901</v>
      </c>
      <c r="E100" s="33">
        <f>Table3[[#This Row],[CLM $ Collected ]]/'1.) CLM Reference'!$B$4</f>
        <v>3.4230465506018531E-3</v>
      </c>
      <c r="F100" s="8">
        <f>Table3[[#This Row],[Residential Incentive Disbursements]]+Table3[[#This Row],[C&amp;I Incentive Disbursements]]</f>
        <v>0</v>
      </c>
      <c r="G100" s="11">
        <f>Table3[[#This Row],[Incentive Disbursements]]/'1.) CLM Reference'!$B$5</f>
        <v>0</v>
      </c>
      <c r="H100" s="37">
        <v>51549.295899999903</v>
      </c>
      <c r="I100" s="38">
        <f>Table3[[#This Row],[CLM $ Collected ]]/'1.) CLM Reference'!$B$4</f>
        <v>3.4230465506018531E-3</v>
      </c>
      <c r="J100" s="39">
        <v>0</v>
      </c>
      <c r="K100" s="38">
        <f>Table3[[#This Row],[Incentive Disbursements]]/'1.) CLM Reference'!$B$5</f>
        <v>0</v>
      </c>
      <c r="L100" s="37">
        <v>48063.455699999999</v>
      </c>
      <c r="M100" s="61">
        <f>Table3[[#This Row],[CLM $ Collected ]]/'1.) CLM Reference'!$B$4</f>
        <v>3.4230465506018531E-3</v>
      </c>
      <c r="N100" s="39">
        <v>0</v>
      </c>
      <c r="O100" s="41">
        <f>Table3[[#This Row],[Incentive Disbursements]]/'1.) CLM Reference'!$B$5</f>
        <v>0</v>
      </c>
    </row>
    <row r="101" spans="1:15" s="34" customFormat="1" ht="15.75" thickBot="1">
      <c r="A101" s="35" t="s">
        <v>106</v>
      </c>
      <c r="B101" s="36" t="s">
        <v>73</v>
      </c>
      <c r="C101" s="3" t="s">
        <v>68</v>
      </c>
      <c r="D101" s="10">
        <f>Table3[[#This Row],[Residential CLM $ Collected]]+Table3[[#This Row],[C&amp;I CLM $ Collected]]</f>
        <v>78.454899999999995</v>
      </c>
      <c r="E101" s="33">
        <f>Table3[[#This Row],[CLM $ Collected ]]/'1.) CLM Reference'!$B$4</f>
        <v>2.6959879183059687E-6</v>
      </c>
      <c r="F101" s="8">
        <f>Table3[[#This Row],[Residential Incentive Disbursements]]+Table3[[#This Row],[C&amp;I Incentive Disbursements]]</f>
        <v>0</v>
      </c>
      <c r="G101" s="11">
        <f>Table3[[#This Row],[Incentive Disbursements]]/'1.) CLM Reference'!$B$5</f>
        <v>0</v>
      </c>
      <c r="H101" s="37">
        <v>69.194299999999998</v>
      </c>
      <c r="I101" s="38">
        <f>Table3[[#This Row],[CLM $ Collected ]]/'1.) CLM Reference'!$B$4</f>
        <v>2.6959879183059687E-6</v>
      </c>
      <c r="J101" s="39">
        <v>0</v>
      </c>
      <c r="K101" s="38">
        <f>Table3[[#This Row],[Incentive Disbursements]]/'1.) CLM Reference'!$B$5</f>
        <v>0</v>
      </c>
      <c r="L101" s="37">
        <v>9.2606000000000002</v>
      </c>
      <c r="M101" s="61">
        <f>Table3[[#This Row],[CLM $ Collected ]]/'1.) CLM Reference'!$B$4</f>
        <v>2.6959879183059687E-6</v>
      </c>
      <c r="N101" s="39">
        <v>0</v>
      </c>
      <c r="O101" s="41">
        <f>Table3[[#This Row],[Incentive Disbursements]]/'1.) CLM Reference'!$B$5</f>
        <v>0</v>
      </c>
    </row>
    <row r="102" spans="1:15" s="34" customFormat="1" ht="15.75" thickBot="1">
      <c r="A102" s="35" t="s">
        <v>107</v>
      </c>
      <c r="B102" s="36" t="s">
        <v>67</v>
      </c>
      <c r="C102" s="3" t="s">
        <v>45</v>
      </c>
      <c r="D102" s="10">
        <f>Table3[[#This Row],[Residential CLM $ Collected]]+Table3[[#This Row],[C&amp;I CLM $ Collected]]</f>
        <v>0</v>
      </c>
      <c r="E102" s="33">
        <f>Table3[[#This Row],[CLM $ Collected ]]/'1.) CLM Reference'!$B$4</f>
        <v>0</v>
      </c>
      <c r="F102" s="8">
        <f>Table3[[#This Row],[Residential Incentive Disbursements]]+Table3[[#This Row],[C&amp;I Incentive Disbursements]]</f>
        <v>47388.399999999994</v>
      </c>
      <c r="G102" s="11">
        <f>Table3[[#This Row],[Incentive Disbursements]]/'1.) CLM Reference'!$B$5</f>
        <v>2.8205722237654813E-3</v>
      </c>
      <c r="H102" s="37">
        <v>0</v>
      </c>
      <c r="I102" s="38">
        <f>Table3[[#This Row],[CLM $ Collected ]]/'1.) CLM Reference'!$B$4</f>
        <v>0</v>
      </c>
      <c r="J102" s="39">
        <v>20133.349999999999</v>
      </c>
      <c r="K102" s="38">
        <f>Table3[[#This Row],[Incentive Disbursements]]/'1.) CLM Reference'!$B$5</f>
        <v>2.8205722237654813E-3</v>
      </c>
      <c r="L102" s="37">
        <v>0</v>
      </c>
      <c r="M102" s="61">
        <f>Table3[[#This Row],[CLM $ Collected ]]/'1.) CLM Reference'!$B$4</f>
        <v>0</v>
      </c>
      <c r="N102" s="39">
        <v>27255.05</v>
      </c>
      <c r="O102" s="41">
        <f>Table3[[#This Row],[Incentive Disbursements]]/'1.) CLM Reference'!$B$5</f>
        <v>2.8205722237654813E-3</v>
      </c>
    </row>
    <row r="103" spans="1:15" s="34" customFormat="1" ht="15.75" thickBot="1">
      <c r="A103" s="35" t="s">
        <v>107</v>
      </c>
      <c r="B103" s="36" t="s">
        <v>48</v>
      </c>
      <c r="C103" s="3" t="s">
        <v>68</v>
      </c>
      <c r="D103" s="10">
        <f>Table3[[#This Row],[Residential CLM $ Collected]]+Table3[[#This Row],[C&amp;I CLM $ Collected]]</f>
        <v>89778.143799999903</v>
      </c>
      <c r="E103" s="33">
        <f>Table3[[#This Row],[CLM $ Collected ]]/'1.) CLM Reference'!$B$4</f>
        <v>3.0850946341495007E-3</v>
      </c>
      <c r="F103" s="8">
        <f>Table3[[#This Row],[Residential Incentive Disbursements]]+Table3[[#This Row],[C&amp;I Incentive Disbursements]]</f>
        <v>0</v>
      </c>
      <c r="G103" s="11">
        <f>Table3[[#This Row],[Incentive Disbursements]]/'1.) CLM Reference'!$B$5</f>
        <v>0</v>
      </c>
      <c r="H103" s="37">
        <v>54299.358399999903</v>
      </c>
      <c r="I103" s="38">
        <f>Table3[[#This Row],[CLM $ Collected ]]/'1.) CLM Reference'!$B$4</f>
        <v>3.0850946341495007E-3</v>
      </c>
      <c r="J103" s="39">
        <v>0</v>
      </c>
      <c r="K103" s="38">
        <f>Table3[[#This Row],[Incentive Disbursements]]/'1.) CLM Reference'!$B$5</f>
        <v>0</v>
      </c>
      <c r="L103" s="37">
        <v>35478.785400000001</v>
      </c>
      <c r="M103" s="61">
        <f>Table3[[#This Row],[CLM $ Collected ]]/'1.) CLM Reference'!$B$4</f>
        <v>3.0850946341495007E-3</v>
      </c>
      <c r="N103" s="39">
        <v>0</v>
      </c>
      <c r="O103" s="41">
        <f>Table3[[#This Row],[Incentive Disbursements]]/'1.) CLM Reference'!$B$5</f>
        <v>0</v>
      </c>
    </row>
    <row r="104" spans="1:15" s="34" customFormat="1" ht="15.75" thickBot="1">
      <c r="A104" s="35" t="s">
        <v>108</v>
      </c>
      <c r="B104" s="36" t="s">
        <v>48</v>
      </c>
      <c r="C104" s="3" t="s">
        <v>45</v>
      </c>
      <c r="D104" s="10">
        <f>Table3[[#This Row],[Residential CLM $ Collected]]+Table3[[#This Row],[C&amp;I CLM $ Collected]]</f>
        <v>259.25740000000002</v>
      </c>
      <c r="E104" s="33">
        <f>Table3[[#This Row],[CLM $ Collected ]]/'1.) CLM Reference'!$B$4</f>
        <v>8.9090014534645754E-6</v>
      </c>
      <c r="F104" s="8">
        <f>Table3[[#This Row],[Residential Incentive Disbursements]]+Table3[[#This Row],[C&amp;I Incentive Disbursements]]</f>
        <v>0</v>
      </c>
      <c r="G104" s="11">
        <f>Table3[[#This Row],[Incentive Disbursements]]/'1.) CLM Reference'!$B$5</f>
        <v>0</v>
      </c>
      <c r="H104" s="37">
        <v>255.44900000000001</v>
      </c>
      <c r="I104" s="38">
        <f>Table3[[#This Row],[CLM $ Collected ]]/'1.) CLM Reference'!$B$4</f>
        <v>8.9090014534645754E-6</v>
      </c>
      <c r="J104" s="39">
        <v>0</v>
      </c>
      <c r="K104" s="38">
        <f>Table3[[#This Row],[Incentive Disbursements]]/'1.) CLM Reference'!$B$5</f>
        <v>0</v>
      </c>
      <c r="L104" s="37">
        <v>3.8083999999999998</v>
      </c>
      <c r="M104" s="61">
        <f>Table3[[#This Row],[CLM $ Collected ]]/'1.) CLM Reference'!$B$4</f>
        <v>8.9090014534645754E-6</v>
      </c>
      <c r="N104" s="39">
        <v>0</v>
      </c>
      <c r="O104" s="41">
        <f>Table3[[#This Row],[Incentive Disbursements]]/'1.) CLM Reference'!$B$5</f>
        <v>0</v>
      </c>
    </row>
    <row r="105" spans="1:15" s="34" customFormat="1" ht="15.75" thickBot="1">
      <c r="A105" s="35" t="s">
        <v>108</v>
      </c>
      <c r="B105" s="36" t="s">
        <v>73</v>
      </c>
      <c r="C105" s="3" t="s">
        <v>45</v>
      </c>
      <c r="D105" s="10">
        <f>Table3[[#This Row],[Residential CLM $ Collected]]+Table3[[#This Row],[C&amp;I CLM $ Collected]]</f>
        <v>77396.962000000101</v>
      </c>
      <c r="E105" s="33">
        <f>Table3[[#This Row],[CLM $ Collected ]]/'1.) CLM Reference'!$B$4</f>
        <v>2.6596334258992931E-3</v>
      </c>
      <c r="F105" s="8">
        <f>Table3[[#This Row],[Residential Incentive Disbursements]]+Table3[[#This Row],[C&amp;I Incentive Disbursements]]</f>
        <v>25362.32</v>
      </c>
      <c r="G105" s="11">
        <f>Table3[[#This Row],[Incentive Disbursements]]/'1.) CLM Reference'!$B$5</f>
        <v>1.5095731301806297E-3</v>
      </c>
      <c r="H105" s="37">
        <v>59251.9010000001</v>
      </c>
      <c r="I105" s="38">
        <f>Table3[[#This Row],[CLM $ Collected ]]/'1.) CLM Reference'!$B$4</f>
        <v>2.6596334258992931E-3</v>
      </c>
      <c r="J105" s="39">
        <v>22394.32</v>
      </c>
      <c r="K105" s="38">
        <f>Table3[[#This Row],[Incentive Disbursements]]/'1.) CLM Reference'!$B$5</f>
        <v>1.5095731301806297E-3</v>
      </c>
      <c r="L105" s="37">
        <v>18145.061000000002</v>
      </c>
      <c r="M105" s="61">
        <f>Table3[[#This Row],[CLM $ Collected ]]/'1.) CLM Reference'!$B$4</f>
        <v>2.6596334258992931E-3</v>
      </c>
      <c r="N105" s="39">
        <v>2968</v>
      </c>
      <c r="O105" s="41">
        <f>Table3[[#This Row],[Incentive Disbursements]]/'1.) CLM Reference'!$B$5</f>
        <v>1.5095731301806297E-3</v>
      </c>
    </row>
    <row r="106" spans="1:15" s="34" customFormat="1" ht="15.75" thickBot="1">
      <c r="A106" s="35" t="s">
        <v>109</v>
      </c>
      <c r="B106" s="36" t="s">
        <v>73</v>
      </c>
      <c r="C106" s="3" t="s">
        <v>45</v>
      </c>
      <c r="D106" s="10">
        <f>Table3[[#This Row],[Residential CLM $ Collected]]+Table3[[#This Row],[C&amp;I CLM $ Collected]]</f>
        <v>85393.182599999898</v>
      </c>
      <c r="E106" s="33">
        <f>Table3[[#This Row],[CLM $ Collected ]]/'1.) CLM Reference'!$B$4</f>
        <v>2.9344118543939922E-3</v>
      </c>
      <c r="F106" s="8">
        <f>Table3[[#This Row],[Residential Incentive Disbursements]]+Table3[[#This Row],[C&amp;I Incentive Disbursements]]</f>
        <v>33661.599999999999</v>
      </c>
      <c r="G106" s="11">
        <f>Table3[[#This Row],[Incentive Disbursements]]/'1.) CLM Reference'!$B$5</f>
        <v>2.0035488424910764E-3</v>
      </c>
      <c r="H106" s="37">
        <v>57737.786099999903</v>
      </c>
      <c r="I106" s="38">
        <f>Table3[[#This Row],[CLM $ Collected ]]/'1.) CLM Reference'!$B$4</f>
        <v>2.9344118543939922E-3</v>
      </c>
      <c r="J106" s="39">
        <v>32132.799999999999</v>
      </c>
      <c r="K106" s="38">
        <f>Table3[[#This Row],[Incentive Disbursements]]/'1.) CLM Reference'!$B$5</f>
        <v>2.0035488424910764E-3</v>
      </c>
      <c r="L106" s="37">
        <v>27655.396499999999</v>
      </c>
      <c r="M106" s="61">
        <f>Table3[[#This Row],[CLM $ Collected ]]/'1.) CLM Reference'!$B$4</f>
        <v>2.9344118543939922E-3</v>
      </c>
      <c r="N106" s="39">
        <v>1528.8</v>
      </c>
      <c r="O106" s="41">
        <f>Table3[[#This Row],[Incentive Disbursements]]/'1.) CLM Reference'!$B$5</f>
        <v>2.0035488424910764E-3</v>
      </c>
    </row>
    <row r="107" spans="1:15" s="34" customFormat="1" ht="15.75" thickBot="1">
      <c r="A107" s="35" t="s">
        <v>110</v>
      </c>
      <c r="B107" s="36" t="s">
        <v>48</v>
      </c>
      <c r="C107" s="3" t="s">
        <v>45</v>
      </c>
      <c r="D107" s="10">
        <f>Table3[[#This Row],[Residential CLM $ Collected]]+Table3[[#This Row],[C&amp;I CLM $ Collected]]</f>
        <v>29.934999999999999</v>
      </c>
      <c r="E107" s="33">
        <f>Table3[[#This Row],[CLM $ Collected ]]/'1.) CLM Reference'!$B$4</f>
        <v>1.0286725027307304E-6</v>
      </c>
      <c r="F107" s="8">
        <f>Table3[[#This Row],[Residential Incentive Disbursements]]+Table3[[#This Row],[C&amp;I Incentive Disbursements]]</f>
        <v>0</v>
      </c>
      <c r="G107" s="11">
        <f>Table3[[#This Row],[Incentive Disbursements]]/'1.) CLM Reference'!$B$5</f>
        <v>0</v>
      </c>
      <c r="H107" s="37">
        <v>0</v>
      </c>
      <c r="I107" s="38">
        <f>Table3[[#This Row],[CLM $ Collected ]]/'1.) CLM Reference'!$B$4</f>
        <v>1.0286725027307304E-6</v>
      </c>
      <c r="J107" s="39">
        <v>0</v>
      </c>
      <c r="K107" s="38">
        <f>Table3[[#This Row],[Incentive Disbursements]]/'1.) CLM Reference'!$B$5</f>
        <v>0</v>
      </c>
      <c r="L107" s="37">
        <v>29.934999999999999</v>
      </c>
      <c r="M107" s="61">
        <f>Table3[[#This Row],[CLM $ Collected ]]/'1.) CLM Reference'!$B$4</f>
        <v>1.0286725027307304E-6</v>
      </c>
      <c r="N107" s="39">
        <v>0</v>
      </c>
      <c r="O107" s="41">
        <f>Table3[[#This Row],[Incentive Disbursements]]/'1.) CLM Reference'!$B$5</f>
        <v>0</v>
      </c>
    </row>
    <row r="108" spans="1:15" s="34" customFormat="1" ht="15.75" thickBot="1">
      <c r="A108" s="35" t="s">
        <v>110</v>
      </c>
      <c r="B108" s="36" t="s">
        <v>73</v>
      </c>
      <c r="C108" s="3" t="s">
        <v>45</v>
      </c>
      <c r="D108" s="10">
        <f>Table3[[#This Row],[Residential CLM $ Collected]]+Table3[[#This Row],[C&amp;I CLM $ Collected]]</f>
        <v>165136.2267</v>
      </c>
      <c r="E108" s="33">
        <f>Table3[[#This Row],[CLM $ Collected ]]/'1.) CLM Reference'!$B$4</f>
        <v>5.6746649611156925E-3</v>
      </c>
      <c r="F108" s="8">
        <f>Table3[[#This Row],[Residential Incentive Disbursements]]+Table3[[#This Row],[C&amp;I Incentive Disbursements]]</f>
        <v>36568.28</v>
      </c>
      <c r="G108" s="11">
        <f>Table3[[#This Row],[Incentive Disbursements]]/'1.) CLM Reference'!$B$5</f>
        <v>2.1765553350372407E-3</v>
      </c>
      <c r="H108" s="37">
        <v>78832.451199999996</v>
      </c>
      <c r="I108" s="38">
        <f>Table3[[#This Row],[CLM $ Collected ]]/'1.) CLM Reference'!$B$4</f>
        <v>5.6746649611156925E-3</v>
      </c>
      <c r="J108" s="39">
        <v>18104.68</v>
      </c>
      <c r="K108" s="38">
        <f>Table3[[#This Row],[Incentive Disbursements]]/'1.) CLM Reference'!$B$5</f>
        <v>2.1765553350372407E-3</v>
      </c>
      <c r="L108" s="37">
        <v>86303.775500000003</v>
      </c>
      <c r="M108" s="61">
        <f>Table3[[#This Row],[CLM $ Collected ]]/'1.) CLM Reference'!$B$4</f>
        <v>5.6746649611156925E-3</v>
      </c>
      <c r="N108" s="39">
        <v>18463.599999999999</v>
      </c>
      <c r="O108" s="41">
        <f>Table3[[#This Row],[Incentive Disbursements]]/'1.) CLM Reference'!$B$5</f>
        <v>2.1765553350372407E-3</v>
      </c>
    </row>
    <row r="109" spans="1:15" s="34" customFormat="1" ht="15.75" thickBot="1">
      <c r="A109" s="35" t="s">
        <v>111</v>
      </c>
      <c r="B109" s="36" t="s">
        <v>48</v>
      </c>
      <c r="C109" s="3" t="s">
        <v>45</v>
      </c>
      <c r="D109" s="10">
        <f>Table3[[#This Row],[Residential CLM $ Collected]]+Table3[[#This Row],[C&amp;I CLM $ Collected]]</f>
        <v>1.0708</v>
      </c>
      <c r="E109" s="33">
        <f>Table3[[#This Row],[CLM $ Collected ]]/'1.) CLM Reference'!$B$4</f>
        <v>3.6796476229299019E-8</v>
      </c>
      <c r="F109" s="8">
        <f>Table3[[#This Row],[Residential Incentive Disbursements]]+Table3[[#This Row],[C&amp;I Incentive Disbursements]]</f>
        <v>0</v>
      </c>
      <c r="G109" s="11">
        <f>Table3[[#This Row],[Incentive Disbursements]]/'1.) CLM Reference'!$B$5</f>
        <v>0</v>
      </c>
      <c r="H109" s="37">
        <v>0</v>
      </c>
      <c r="I109" s="38">
        <f>Table3[[#This Row],[CLM $ Collected ]]/'1.) CLM Reference'!$B$4</f>
        <v>3.6796476229299019E-8</v>
      </c>
      <c r="J109" s="39">
        <v>0</v>
      </c>
      <c r="K109" s="38">
        <f>Table3[[#This Row],[Incentive Disbursements]]/'1.) CLM Reference'!$B$5</f>
        <v>0</v>
      </c>
      <c r="L109" s="37">
        <v>1.0708</v>
      </c>
      <c r="M109" s="61">
        <f>Table3[[#This Row],[CLM $ Collected ]]/'1.) CLM Reference'!$B$4</f>
        <v>3.6796476229299019E-8</v>
      </c>
      <c r="N109" s="39">
        <v>0</v>
      </c>
      <c r="O109" s="41">
        <f>Table3[[#This Row],[Incentive Disbursements]]/'1.) CLM Reference'!$B$5</f>
        <v>0</v>
      </c>
    </row>
    <row r="110" spans="1:15" s="34" customFormat="1" ht="15.75" thickBot="1">
      <c r="A110" s="35" t="s">
        <v>111</v>
      </c>
      <c r="B110" s="36" t="s">
        <v>73</v>
      </c>
      <c r="C110" s="3" t="s">
        <v>45</v>
      </c>
      <c r="D110" s="10">
        <f>Table3[[#This Row],[Residential CLM $ Collected]]+Table3[[#This Row],[C&amp;I CLM $ Collected]]</f>
        <v>108865.58459999991</v>
      </c>
      <c r="E110" s="33">
        <f>Table3[[#This Row],[CLM $ Collected ]]/'1.) CLM Reference'!$B$4</f>
        <v>3.7410066267488215E-3</v>
      </c>
      <c r="F110" s="8">
        <f>Table3[[#This Row],[Residential Incentive Disbursements]]+Table3[[#This Row],[C&amp;I Incentive Disbursements]]</f>
        <v>18949.27</v>
      </c>
      <c r="G110" s="11">
        <f>Table3[[#This Row],[Incentive Disbursements]]/'1.) CLM Reference'!$B$5</f>
        <v>1.127866410822744E-3</v>
      </c>
      <c r="H110" s="37">
        <v>67513.527999999904</v>
      </c>
      <c r="I110" s="38">
        <f>Table3[[#This Row],[CLM $ Collected ]]/'1.) CLM Reference'!$B$4</f>
        <v>3.7410066267488215E-3</v>
      </c>
      <c r="J110" s="39">
        <v>10850.27</v>
      </c>
      <c r="K110" s="38">
        <f>Table3[[#This Row],[Incentive Disbursements]]/'1.) CLM Reference'!$B$5</f>
        <v>1.127866410822744E-3</v>
      </c>
      <c r="L110" s="37">
        <v>41352.056600000004</v>
      </c>
      <c r="M110" s="61">
        <f>Table3[[#This Row],[CLM $ Collected ]]/'1.) CLM Reference'!$B$4</f>
        <v>3.7410066267488215E-3</v>
      </c>
      <c r="N110" s="39">
        <v>8099</v>
      </c>
      <c r="O110" s="41">
        <f>Table3[[#This Row],[Incentive Disbursements]]/'1.) CLM Reference'!$B$5</f>
        <v>1.127866410822744E-3</v>
      </c>
    </row>
    <row r="111" spans="1:15" s="34" customFormat="1" ht="15.75" thickBot="1">
      <c r="A111" s="35" t="s">
        <v>112</v>
      </c>
      <c r="B111" s="36" t="s">
        <v>73</v>
      </c>
      <c r="C111" s="3" t="s">
        <v>45</v>
      </c>
      <c r="D111" s="10">
        <f>Table3[[#This Row],[Residential CLM $ Collected]]+Table3[[#This Row],[C&amp;I CLM $ Collected]]</f>
        <v>63605.251900000098</v>
      </c>
      <c r="E111" s="33">
        <f>Table3[[#This Row],[CLM $ Collected ]]/'1.) CLM Reference'!$B$4</f>
        <v>2.1857014751558925E-3</v>
      </c>
      <c r="F111" s="8">
        <f>Table3[[#This Row],[Residential Incentive Disbursements]]+Table3[[#This Row],[C&amp;I Incentive Disbursements]]</f>
        <v>11195.38</v>
      </c>
      <c r="G111" s="11">
        <f>Table3[[#This Row],[Incentive Disbursements]]/'1.) CLM Reference'!$B$5</f>
        <v>6.6635247998454467E-4</v>
      </c>
      <c r="H111" s="37">
        <v>43535.777800000098</v>
      </c>
      <c r="I111" s="38">
        <f>Table3[[#This Row],[CLM $ Collected ]]/'1.) CLM Reference'!$B$4</f>
        <v>2.1857014751558925E-3</v>
      </c>
      <c r="J111" s="39">
        <v>10265.379999999999</v>
      </c>
      <c r="K111" s="38">
        <f>Table3[[#This Row],[Incentive Disbursements]]/'1.) CLM Reference'!$B$5</f>
        <v>6.6635247998454467E-4</v>
      </c>
      <c r="L111" s="37">
        <v>20069.474099999999</v>
      </c>
      <c r="M111" s="61">
        <f>Table3[[#This Row],[CLM $ Collected ]]/'1.) CLM Reference'!$B$4</f>
        <v>2.1857014751558925E-3</v>
      </c>
      <c r="N111" s="39">
        <v>930</v>
      </c>
      <c r="O111" s="41">
        <f>Table3[[#This Row],[Incentive Disbursements]]/'1.) CLM Reference'!$B$5</f>
        <v>6.6635247998454467E-4</v>
      </c>
    </row>
    <row r="112" spans="1:15" s="34" customFormat="1" ht="15.75" thickBot="1">
      <c r="A112" s="35" t="s">
        <v>113</v>
      </c>
      <c r="B112" s="36" t="s">
        <v>73</v>
      </c>
      <c r="C112" s="3" t="s">
        <v>45</v>
      </c>
      <c r="D112" s="10">
        <f>Table3[[#This Row],[Residential CLM $ Collected]]+Table3[[#This Row],[C&amp;I CLM $ Collected]]</f>
        <v>87244.379400000107</v>
      </c>
      <c r="E112" s="33">
        <f>Table3[[#This Row],[CLM $ Collected ]]/'1.) CLM Reference'!$B$4</f>
        <v>2.9980255255248867E-3</v>
      </c>
      <c r="F112" s="8">
        <f>Table3[[#This Row],[Residential Incentive Disbursements]]+Table3[[#This Row],[C&amp;I Incentive Disbursements]]</f>
        <v>99105.439999999988</v>
      </c>
      <c r="G112" s="11">
        <f>Table3[[#This Row],[Incentive Disbursements]]/'1.) CLM Reference'!$B$5</f>
        <v>5.8987864390453457E-3</v>
      </c>
      <c r="H112" s="37">
        <v>36457.738700000104</v>
      </c>
      <c r="I112" s="38">
        <f>Table3[[#This Row],[CLM $ Collected ]]/'1.) CLM Reference'!$B$4</f>
        <v>2.9980255255248867E-3</v>
      </c>
      <c r="J112" s="39">
        <v>3191.4</v>
      </c>
      <c r="K112" s="38">
        <f>Table3[[#This Row],[Incentive Disbursements]]/'1.) CLM Reference'!$B$5</f>
        <v>5.8987864390453457E-3</v>
      </c>
      <c r="L112" s="37">
        <v>50786.640700000004</v>
      </c>
      <c r="M112" s="61">
        <f>Table3[[#This Row],[CLM $ Collected ]]/'1.) CLM Reference'!$B$4</f>
        <v>2.9980255255248867E-3</v>
      </c>
      <c r="N112" s="39">
        <v>95914.04</v>
      </c>
      <c r="O112" s="41">
        <f>Table3[[#This Row],[Incentive Disbursements]]/'1.) CLM Reference'!$B$5</f>
        <v>5.8987864390453457E-3</v>
      </c>
    </row>
    <row r="113" spans="1:15" s="34" customFormat="1" ht="15.75" thickBot="1">
      <c r="A113" s="35" t="s">
        <v>114</v>
      </c>
      <c r="B113" s="36" t="s">
        <v>115</v>
      </c>
      <c r="C113" s="3" t="s">
        <v>45</v>
      </c>
      <c r="D113" s="10">
        <f>Table3[[#This Row],[Residential CLM $ Collected]]+Table3[[#This Row],[C&amp;I CLM $ Collected]]</f>
        <v>4.7055999999999996</v>
      </c>
      <c r="E113" s="33">
        <f>Table3[[#This Row],[CLM $ Collected ]]/'1.) CLM Reference'!$B$4</f>
        <v>1.6170106326539918E-7</v>
      </c>
      <c r="F113" s="8">
        <f>Table3[[#This Row],[Residential Incentive Disbursements]]+Table3[[#This Row],[C&amp;I Incentive Disbursements]]</f>
        <v>0</v>
      </c>
      <c r="G113" s="11">
        <f>Table3[[#This Row],[Incentive Disbursements]]/'1.) CLM Reference'!$B$5</f>
        <v>0</v>
      </c>
      <c r="H113" s="37">
        <v>0</v>
      </c>
      <c r="I113" s="38">
        <f>Table3[[#This Row],[CLM $ Collected ]]/'1.) CLM Reference'!$B$4</f>
        <v>1.6170106326539918E-7</v>
      </c>
      <c r="J113" s="39">
        <v>0</v>
      </c>
      <c r="K113" s="38">
        <f>Table3[[#This Row],[Incentive Disbursements]]/'1.) CLM Reference'!$B$5</f>
        <v>0</v>
      </c>
      <c r="L113" s="37">
        <v>4.7055999999999996</v>
      </c>
      <c r="M113" s="61">
        <f>Table3[[#This Row],[CLM $ Collected ]]/'1.) CLM Reference'!$B$4</f>
        <v>1.6170106326539918E-7</v>
      </c>
      <c r="N113" s="39">
        <v>0</v>
      </c>
      <c r="O113" s="41">
        <f>Table3[[#This Row],[Incentive Disbursements]]/'1.) CLM Reference'!$B$5</f>
        <v>0</v>
      </c>
    </row>
    <row r="114" spans="1:15" s="34" customFormat="1" ht="15.75" thickBot="1">
      <c r="A114" s="35" t="s">
        <v>114</v>
      </c>
      <c r="B114" s="36" t="s">
        <v>73</v>
      </c>
      <c r="C114" s="3" t="s">
        <v>45</v>
      </c>
      <c r="D114" s="10">
        <f>Table3[[#This Row],[Residential CLM $ Collected]]+Table3[[#This Row],[C&amp;I CLM $ Collected]]</f>
        <v>121063.7563999999</v>
      </c>
      <c r="E114" s="33">
        <f>Table3[[#This Row],[CLM $ Collected ]]/'1.) CLM Reference'!$B$4</f>
        <v>4.1601789639542797E-3</v>
      </c>
      <c r="F114" s="8">
        <f>Table3[[#This Row],[Residential Incentive Disbursements]]+Table3[[#This Row],[C&amp;I Incentive Disbursements]]</f>
        <v>18364.759999999998</v>
      </c>
      <c r="G114" s="11">
        <f>Table3[[#This Row],[Incentive Disbursements]]/'1.) CLM Reference'!$B$5</f>
        <v>1.0930761948518912E-3</v>
      </c>
      <c r="H114" s="37">
        <v>81784.641399999906</v>
      </c>
      <c r="I114" s="38">
        <f>Table3[[#This Row],[CLM $ Collected ]]/'1.) CLM Reference'!$B$4</f>
        <v>4.1601789639542797E-3</v>
      </c>
      <c r="J114" s="39">
        <v>18364.759999999998</v>
      </c>
      <c r="K114" s="38">
        <f>Table3[[#This Row],[Incentive Disbursements]]/'1.) CLM Reference'!$B$5</f>
        <v>1.0930761948518912E-3</v>
      </c>
      <c r="L114" s="37">
        <v>39279.114999999998</v>
      </c>
      <c r="M114" s="61">
        <f>Table3[[#This Row],[CLM $ Collected ]]/'1.) CLM Reference'!$B$4</f>
        <v>4.1601789639542797E-3</v>
      </c>
      <c r="N114" s="39">
        <v>0</v>
      </c>
      <c r="O114" s="41">
        <f>Table3[[#This Row],[Incentive Disbursements]]/'1.) CLM Reference'!$B$5</f>
        <v>1.0930761948518912E-3</v>
      </c>
    </row>
    <row r="115" spans="1:15" s="34" customFormat="1" ht="15.75" thickBot="1">
      <c r="A115" s="35" t="s">
        <v>116</v>
      </c>
      <c r="B115" s="36" t="s">
        <v>48</v>
      </c>
      <c r="C115" s="3" t="s">
        <v>45</v>
      </c>
      <c r="D115" s="10">
        <f>Table3[[#This Row],[Residential CLM $ Collected]]+Table3[[#This Row],[C&amp;I CLM $ Collected]]</f>
        <v>10.1404</v>
      </c>
      <c r="E115" s="33">
        <f>Table3[[#This Row],[CLM $ Collected ]]/'1.) CLM Reference'!$B$4</f>
        <v>3.4846001826259223E-7</v>
      </c>
      <c r="F115" s="8">
        <f>Table3[[#This Row],[Residential Incentive Disbursements]]+Table3[[#This Row],[C&amp;I Incentive Disbursements]]</f>
        <v>0</v>
      </c>
      <c r="G115" s="11">
        <f>Table3[[#This Row],[Incentive Disbursements]]/'1.) CLM Reference'!$B$5</f>
        <v>0</v>
      </c>
      <c r="H115" s="37">
        <v>0</v>
      </c>
      <c r="I115" s="38">
        <f>Table3[[#This Row],[CLM $ Collected ]]/'1.) CLM Reference'!$B$4</f>
        <v>3.4846001826259223E-7</v>
      </c>
      <c r="J115" s="39">
        <v>0</v>
      </c>
      <c r="K115" s="38">
        <f>Table3[[#This Row],[Incentive Disbursements]]/'1.) CLM Reference'!$B$5</f>
        <v>0</v>
      </c>
      <c r="L115" s="37">
        <v>10.1404</v>
      </c>
      <c r="M115" s="61">
        <f>Table3[[#This Row],[CLM $ Collected ]]/'1.) CLM Reference'!$B$4</f>
        <v>3.4846001826259223E-7</v>
      </c>
      <c r="N115" s="39">
        <v>0</v>
      </c>
      <c r="O115" s="41">
        <f>Table3[[#This Row],[Incentive Disbursements]]/'1.) CLM Reference'!$B$5</f>
        <v>0</v>
      </c>
    </row>
    <row r="116" spans="1:15" s="34" customFormat="1" ht="15.75" thickBot="1">
      <c r="A116" s="35" t="s">
        <v>116</v>
      </c>
      <c r="B116" s="36" t="s">
        <v>73</v>
      </c>
      <c r="C116" s="3" t="s">
        <v>45</v>
      </c>
      <c r="D116" s="10">
        <f>Table3[[#This Row],[Residential CLM $ Collected]]+Table3[[#This Row],[C&amp;I CLM $ Collected]]</f>
        <v>99349.360500000097</v>
      </c>
      <c r="E116" s="33">
        <f>Table3[[#This Row],[CLM $ Collected ]]/'1.) CLM Reference'!$B$4</f>
        <v>3.4139955005923722E-3</v>
      </c>
      <c r="F116" s="8">
        <f>Table3[[#This Row],[Residential Incentive Disbursements]]+Table3[[#This Row],[C&amp;I Incentive Disbursements]]</f>
        <v>57893.05</v>
      </c>
      <c r="G116" s="11">
        <f>Table3[[#This Row],[Incentive Disbursements]]/'1.) CLM Reference'!$B$5</f>
        <v>3.4458122405286152E-3</v>
      </c>
      <c r="H116" s="37">
        <v>79381.614400000093</v>
      </c>
      <c r="I116" s="38">
        <f>Table3[[#This Row],[CLM $ Collected ]]/'1.) CLM Reference'!$B$4</f>
        <v>3.4139955005923722E-3</v>
      </c>
      <c r="J116" s="39">
        <v>46203.07</v>
      </c>
      <c r="K116" s="38">
        <f>Table3[[#This Row],[Incentive Disbursements]]/'1.) CLM Reference'!$B$5</f>
        <v>3.4458122405286152E-3</v>
      </c>
      <c r="L116" s="37">
        <v>19967.7461</v>
      </c>
      <c r="M116" s="61">
        <f>Table3[[#This Row],[CLM $ Collected ]]/'1.) CLM Reference'!$B$4</f>
        <v>3.4139955005923722E-3</v>
      </c>
      <c r="N116" s="39">
        <v>11689.98</v>
      </c>
      <c r="O116" s="41">
        <f>Table3[[#This Row],[Incentive Disbursements]]/'1.) CLM Reference'!$B$5</f>
        <v>3.4458122405286152E-3</v>
      </c>
    </row>
    <row r="117" spans="1:15" s="34" customFormat="1" ht="15.75" thickBot="1">
      <c r="A117" s="35" t="s">
        <v>117</v>
      </c>
      <c r="B117" s="36" t="s">
        <v>48</v>
      </c>
      <c r="C117" s="3" t="s">
        <v>45</v>
      </c>
      <c r="D117" s="10">
        <f>Table3[[#This Row],[Residential CLM $ Collected]]+Table3[[#This Row],[C&amp;I CLM $ Collected]]</f>
        <v>201.1875</v>
      </c>
      <c r="E117" s="33">
        <f>Table3[[#This Row],[CLM $ Collected ]]/'1.) CLM Reference'!$B$4</f>
        <v>6.9135142523179825E-6</v>
      </c>
      <c r="F117" s="8">
        <f>Table3[[#This Row],[Residential Incentive Disbursements]]+Table3[[#This Row],[C&amp;I Incentive Disbursements]]</f>
        <v>1039.02</v>
      </c>
      <c r="G117" s="11">
        <f>Table3[[#This Row],[Incentive Disbursements]]/'1.) CLM Reference'!$B$5</f>
        <v>6.1842791736729043E-5</v>
      </c>
      <c r="H117" s="37">
        <v>71.845299999999995</v>
      </c>
      <c r="I117" s="38">
        <f>Table3[[#This Row],[CLM $ Collected ]]/'1.) CLM Reference'!$B$4</f>
        <v>6.9135142523179825E-6</v>
      </c>
      <c r="J117" s="39">
        <v>0</v>
      </c>
      <c r="K117" s="38">
        <f>Table3[[#This Row],[Incentive Disbursements]]/'1.) CLM Reference'!$B$5</f>
        <v>6.1842791736729043E-5</v>
      </c>
      <c r="L117" s="37">
        <v>129.34219999999999</v>
      </c>
      <c r="M117" s="61">
        <f>Table3[[#This Row],[CLM $ Collected ]]/'1.) CLM Reference'!$B$4</f>
        <v>6.9135142523179825E-6</v>
      </c>
      <c r="N117" s="39">
        <v>1039.02</v>
      </c>
      <c r="O117" s="41">
        <f>Table3[[#This Row],[Incentive Disbursements]]/'1.) CLM Reference'!$B$5</f>
        <v>6.1842791736729043E-5</v>
      </c>
    </row>
    <row r="118" spans="1:15" s="34" customFormat="1" ht="15.75" thickBot="1">
      <c r="A118" s="35" t="s">
        <v>117</v>
      </c>
      <c r="B118" s="36" t="s">
        <v>73</v>
      </c>
      <c r="C118" s="3" t="s">
        <v>45</v>
      </c>
      <c r="D118" s="10">
        <f>Table3[[#This Row],[Residential CLM $ Collected]]+Table3[[#This Row],[C&amp;I CLM $ Collected]]</f>
        <v>73983.143899999894</v>
      </c>
      <c r="E118" s="33">
        <f>Table3[[#This Row],[CLM $ Collected ]]/'1.) CLM Reference'!$B$4</f>
        <v>2.5423225587272642E-3</v>
      </c>
      <c r="F118" s="8">
        <f>Table3[[#This Row],[Residential Incentive Disbursements]]+Table3[[#This Row],[C&amp;I Incentive Disbursements]]</f>
        <v>32052.07</v>
      </c>
      <c r="G118" s="11">
        <f>Table3[[#This Row],[Incentive Disbursements]]/'1.) CLM Reference'!$B$5</f>
        <v>1.9077491191132614E-3</v>
      </c>
      <c r="H118" s="37">
        <v>69046.922199999899</v>
      </c>
      <c r="I118" s="38">
        <f>Table3[[#This Row],[CLM $ Collected ]]/'1.) CLM Reference'!$B$4</f>
        <v>2.5423225587272642E-3</v>
      </c>
      <c r="J118" s="39">
        <v>32052.07</v>
      </c>
      <c r="K118" s="38">
        <f>Table3[[#This Row],[Incentive Disbursements]]/'1.) CLM Reference'!$B$5</f>
        <v>1.9077491191132614E-3</v>
      </c>
      <c r="L118" s="37">
        <v>4936.2217000000001</v>
      </c>
      <c r="M118" s="61">
        <f>Table3[[#This Row],[CLM $ Collected ]]/'1.) CLM Reference'!$B$4</f>
        <v>2.5423225587272642E-3</v>
      </c>
      <c r="N118" s="39">
        <v>0</v>
      </c>
      <c r="O118" s="41">
        <f>Table3[[#This Row],[Incentive Disbursements]]/'1.) CLM Reference'!$B$5</f>
        <v>1.9077491191132614E-3</v>
      </c>
    </row>
    <row r="119" spans="1:15" s="34" customFormat="1" ht="15.75" thickBot="1">
      <c r="A119" s="35" t="s">
        <v>118</v>
      </c>
      <c r="B119" s="36" t="s">
        <v>73</v>
      </c>
      <c r="C119" s="3" t="s">
        <v>45</v>
      </c>
      <c r="D119" s="10">
        <f>Table3[[#This Row],[Residential CLM $ Collected]]+Table3[[#This Row],[C&amp;I CLM $ Collected]]</f>
        <v>100324.87719999999</v>
      </c>
      <c r="E119" s="33">
        <f>Table3[[#This Row],[CLM $ Collected ]]/'1.) CLM Reference'!$B$4</f>
        <v>3.4475177055445861E-3</v>
      </c>
      <c r="F119" s="8">
        <f>Table3[[#This Row],[Residential Incentive Disbursements]]+Table3[[#This Row],[C&amp;I Incentive Disbursements]]</f>
        <v>43808.35</v>
      </c>
      <c r="G119" s="11">
        <f>Table3[[#This Row],[Incentive Disbursements]]/'1.) CLM Reference'!$B$5</f>
        <v>2.6074865405668166E-3</v>
      </c>
      <c r="H119" s="37">
        <v>77966.711299999995</v>
      </c>
      <c r="I119" s="38">
        <f>Table3[[#This Row],[CLM $ Collected ]]/'1.) CLM Reference'!$B$4</f>
        <v>3.4475177055445861E-3</v>
      </c>
      <c r="J119" s="39">
        <v>38688.35</v>
      </c>
      <c r="K119" s="38">
        <f>Table3[[#This Row],[Incentive Disbursements]]/'1.) CLM Reference'!$B$5</f>
        <v>2.6074865405668166E-3</v>
      </c>
      <c r="L119" s="37">
        <v>22358.1659</v>
      </c>
      <c r="M119" s="61">
        <f>Table3[[#This Row],[CLM $ Collected ]]/'1.) CLM Reference'!$B$4</f>
        <v>3.4475177055445861E-3</v>
      </c>
      <c r="N119" s="39">
        <v>5120</v>
      </c>
      <c r="O119" s="41">
        <f>Table3[[#This Row],[Incentive Disbursements]]/'1.) CLM Reference'!$B$5</f>
        <v>2.6074865405668166E-3</v>
      </c>
    </row>
    <row r="120" spans="1:15" s="34" customFormat="1" ht="15.75" thickBot="1">
      <c r="A120" s="35" t="s">
        <v>118</v>
      </c>
      <c r="B120" s="36" t="s">
        <v>50</v>
      </c>
      <c r="C120" s="3" t="s">
        <v>45</v>
      </c>
      <c r="D120" s="10">
        <f>Table3[[#This Row],[Residential CLM $ Collected]]+Table3[[#This Row],[C&amp;I CLM $ Collected]]</f>
        <v>354.03429999999997</v>
      </c>
      <c r="E120" s="33">
        <f>Table3[[#This Row],[CLM $ Collected ]]/'1.) CLM Reference'!$B$4</f>
        <v>1.2165871035026631E-5</v>
      </c>
      <c r="F120" s="8">
        <f>Table3[[#This Row],[Residential Incentive Disbursements]]+Table3[[#This Row],[C&amp;I Incentive Disbursements]]</f>
        <v>302.25</v>
      </c>
      <c r="G120" s="11">
        <f>Table3[[#This Row],[Incentive Disbursements]]/'1.) CLM Reference'!$B$5</f>
        <v>1.799001347657057E-5</v>
      </c>
      <c r="H120" s="37">
        <v>354.03429999999997</v>
      </c>
      <c r="I120" s="38">
        <f>Table3[[#This Row],[CLM $ Collected ]]/'1.) CLM Reference'!$B$4</f>
        <v>1.2165871035026631E-5</v>
      </c>
      <c r="J120" s="39">
        <v>302.25</v>
      </c>
      <c r="K120" s="38">
        <f>Table3[[#This Row],[Incentive Disbursements]]/'1.) CLM Reference'!$B$5</f>
        <v>1.799001347657057E-5</v>
      </c>
      <c r="L120" s="37">
        <v>0</v>
      </c>
      <c r="M120" s="61">
        <f>Table3[[#This Row],[CLM $ Collected ]]/'1.) CLM Reference'!$B$4</f>
        <v>1.2165871035026631E-5</v>
      </c>
      <c r="N120" s="39">
        <v>0</v>
      </c>
      <c r="O120" s="41">
        <f>Table3[[#This Row],[Incentive Disbursements]]/'1.) CLM Reference'!$B$5</f>
        <v>1.799001347657057E-5</v>
      </c>
    </row>
    <row r="121" spans="1:15" s="34" customFormat="1" ht="15.75" thickBot="1">
      <c r="A121" s="35" t="s">
        <v>119</v>
      </c>
      <c r="B121" s="36" t="s">
        <v>48</v>
      </c>
      <c r="C121" s="3" t="s">
        <v>45</v>
      </c>
      <c r="D121" s="10">
        <f>Table3[[#This Row],[Residential CLM $ Collected]]+Table3[[#This Row],[C&amp;I CLM $ Collected]]</f>
        <v>876.92470000000003</v>
      </c>
      <c r="E121" s="33">
        <f>Table3[[#This Row],[CLM $ Collected ]]/'1.) CLM Reference'!$B$4</f>
        <v>3.013423503776165E-5</v>
      </c>
      <c r="F121" s="8">
        <f>Table3[[#This Row],[Residential Incentive Disbursements]]+Table3[[#This Row],[C&amp;I Incentive Disbursements]]</f>
        <v>0</v>
      </c>
      <c r="G121" s="11">
        <f>Table3[[#This Row],[Incentive Disbursements]]/'1.) CLM Reference'!$B$5</f>
        <v>0</v>
      </c>
      <c r="H121" s="37">
        <v>120.8455</v>
      </c>
      <c r="I121" s="38">
        <f>Table3[[#This Row],[CLM $ Collected ]]/'1.) CLM Reference'!$B$4</f>
        <v>3.013423503776165E-5</v>
      </c>
      <c r="J121" s="39">
        <v>0</v>
      </c>
      <c r="K121" s="38">
        <f>Table3[[#This Row],[Incentive Disbursements]]/'1.) CLM Reference'!$B$5</f>
        <v>0</v>
      </c>
      <c r="L121" s="37">
        <v>756.07920000000001</v>
      </c>
      <c r="M121" s="61">
        <f>Table3[[#This Row],[CLM $ Collected ]]/'1.) CLM Reference'!$B$4</f>
        <v>3.013423503776165E-5</v>
      </c>
      <c r="N121" s="39">
        <v>0</v>
      </c>
      <c r="O121" s="41">
        <f>Table3[[#This Row],[Incentive Disbursements]]/'1.) CLM Reference'!$B$5</f>
        <v>0</v>
      </c>
    </row>
    <row r="122" spans="1:15" s="34" customFormat="1" ht="15.75" thickBot="1">
      <c r="A122" s="35" t="s">
        <v>119</v>
      </c>
      <c r="B122" s="36" t="s">
        <v>73</v>
      </c>
      <c r="C122" s="3" t="s">
        <v>45</v>
      </c>
      <c r="D122" s="10">
        <f>Table3[[#This Row],[Residential CLM $ Collected]]+Table3[[#This Row],[C&amp;I CLM $ Collected]]</f>
        <v>120023.7007</v>
      </c>
      <c r="E122" s="33">
        <f>Table3[[#This Row],[CLM $ Collected ]]/'1.) CLM Reference'!$B$4</f>
        <v>4.1244389706388213E-3</v>
      </c>
      <c r="F122" s="8">
        <f>Table3[[#This Row],[Residential Incentive Disbursements]]+Table3[[#This Row],[C&amp;I Incentive Disbursements]]</f>
        <v>48139.41</v>
      </c>
      <c r="G122" s="11">
        <f>Table3[[#This Row],[Incentive Disbursements]]/'1.) CLM Reference'!$B$5</f>
        <v>2.8652725712296316E-3</v>
      </c>
      <c r="H122" s="37">
        <v>102590.0885</v>
      </c>
      <c r="I122" s="38">
        <f>Table3[[#This Row],[CLM $ Collected ]]/'1.) CLM Reference'!$B$4</f>
        <v>4.1244389706388213E-3</v>
      </c>
      <c r="J122" s="39">
        <v>41624.550000000003</v>
      </c>
      <c r="K122" s="38">
        <f>Table3[[#This Row],[Incentive Disbursements]]/'1.) CLM Reference'!$B$5</f>
        <v>2.8652725712296316E-3</v>
      </c>
      <c r="L122" s="37">
        <v>17433.6122</v>
      </c>
      <c r="M122" s="61">
        <f>Table3[[#This Row],[CLM $ Collected ]]/'1.) CLM Reference'!$B$4</f>
        <v>4.1244389706388213E-3</v>
      </c>
      <c r="N122" s="39">
        <v>6514.86</v>
      </c>
      <c r="O122" s="41">
        <f>Table3[[#This Row],[Incentive Disbursements]]/'1.) CLM Reference'!$B$5</f>
        <v>2.8652725712296316E-3</v>
      </c>
    </row>
    <row r="123" spans="1:15" s="34" customFormat="1" ht="15.75" thickBot="1">
      <c r="A123" s="35" t="s">
        <v>120</v>
      </c>
      <c r="B123" s="36" t="s">
        <v>73</v>
      </c>
      <c r="C123" s="3" t="s">
        <v>45</v>
      </c>
      <c r="D123" s="10">
        <f>Table3[[#This Row],[Residential CLM $ Collected]]+Table3[[#This Row],[C&amp;I CLM $ Collected]]</f>
        <v>113193.0867</v>
      </c>
      <c r="E123" s="33">
        <f>Table3[[#This Row],[CLM $ Collected ]]/'1.) CLM Reference'!$B$4</f>
        <v>3.8897149085520477E-3</v>
      </c>
      <c r="F123" s="8">
        <f>Table3[[#This Row],[Residential Incentive Disbursements]]+Table3[[#This Row],[C&amp;I Incentive Disbursements]]</f>
        <v>21977.66</v>
      </c>
      <c r="G123" s="11">
        <f>Table3[[#This Row],[Incentive Disbursements]]/'1.) CLM Reference'!$B$5</f>
        <v>1.3081171202100445E-3</v>
      </c>
      <c r="H123" s="37">
        <v>100014.4032</v>
      </c>
      <c r="I123" s="38">
        <f>Table3[[#This Row],[CLM $ Collected ]]/'1.) CLM Reference'!$B$4</f>
        <v>3.8897149085520477E-3</v>
      </c>
      <c r="J123" s="39">
        <v>16907.099999999999</v>
      </c>
      <c r="K123" s="38">
        <f>Table3[[#This Row],[Incentive Disbursements]]/'1.) CLM Reference'!$B$5</f>
        <v>1.3081171202100445E-3</v>
      </c>
      <c r="L123" s="37">
        <v>13178.683499999999</v>
      </c>
      <c r="M123" s="61">
        <f>Table3[[#This Row],[CLM $ Collected ]]/'1.) CLM Reference'!$B$4</f>
        <v>3.8897149085520477E-3</v>
      </c>
      <c r="N123" s="39">
        <v>5070.5600000000004</v>
      </c>
      <c r="O123" s="41">
        <f>Table3[[#This Row],[Incentive Disbursements]]/'1.) CLM Reference'!$B$5</f>
        <v>1.3081171202100445E-3</v>
      </c>
    </row>
    <row r="124" spans="1:15" s="34" customFormat="1" ht="15.75" thickBot="1">
      <c r="A124" s="35" t="s">
        <v>121</v>
      </c>
      <c r="B124" s="36" t="s">
        <v>49</v>
      </c>
      <c r="C124" s="3" t="s">
        <v>45</v>
      </c>
      <c r="D124" s="10">
        <f>Table3[[#This Row],[Residential CLM $ Collected]]+Table3[[#This Row],[C&amp;I CLM $ Collected]]</f>
        <v>462.76580000000001</v>
      </c>
      <c r="E124" s="33">
        <f>Table3[[#This Row],[CLM $ Collected ]]/'1.) CLM Reference'!$B$4</f>
        <v>1.5902270040560837E-5</v>
      </c>
      <c r="F124" s="8">
        <f>Table3[[#This Row],[Residential Incentive Disbursements]]+Table3[[#This Row],[C&amp;I Incentive Disbursements]]</f>
        <v>0</v>
      </c>
      <c r="G124" s="11">
        <f>Table3[[#This Row],[Incentive Disbursements]]/'1.) CLM Reference'!$B$5</f>
        <v>0</v>
      </c>
      <c r="H124" s="37">
        <v>462.76580000000001</v>
      </c>
      <c r="I124" s="38">
        <f>Table3[[#This Row],[CLM $ Collected ]]/'1.) CLM Reference'!$B$4</f>
        <v>1.5902270040560837E-5</v>
      </c>
      <c r="J124" s="39">
        <v>0</v>
      </c>
      <c r="K124" s="38">
        <f>Table3[[#This Row],[Incentive Disbursements]]/'1.) CLM Reference'!$B$5</f>
        <v>0</v>
      </c>
      <c r="L124" s="37">
        <v>0</v>
      </c>
      <c r="M124" s="61">
        <f>Table3[[#This Row],[CLM $ Collected ]]/'1.) CLM Reference'!$B$4</f>
        <v>1.5902270040560837E-5</v>
      </c>
      <c r="N124" s="39">
        <v>0</v>
      </c>
      <c r="O124" s="41">
        <f>Table3[[#This Row],[Incentive Disbursements]]/'1.) CLM Reference'!$B$5</f>
        <v>0</v>
      </c>
    </row>
    <row r="125" spans="1:15" s="34" customFormat="1" ht="15.75" thickBot="1">
      <c r="A125" s="35" t="s">
        <v>121</v>
      </c>
      <c r="B125" s="36" t="s">
        <v>50</v>
      </c>
      <c r="C125" s="3" t="s">
        <v>45</v>
      </c>
      <c r="D125" s="10">
        <f>Table3[[#This Row],[Residential CLM $ Collected]]+Table3[[#This Row],[C&amp;I CLM $ Collected]]</f>
        <v>86625.2886</v>
      </c>
      <c r="E125" s="33">
        <f>Table3[[#This Row],[CLM $ Collected ]]/'1.) CLM Reference'!$B$4</f>
        <v>2.9767513754445901E-3</v>
      </c>
      <c r="F125" s="8">
        <f>Table3[[#This Row],[Residential Incentive Disbursements]]+Table3[[#This Row],[C&amp;I Incentive Disbursements]]</f>
        <v>15400.41</v>
      </c>
      <c r="G125" s="11">
        <f>Table3[[#This Row],[Incentive Disbursements]]/'1.) CLM Reference'!$B$5</f>
        <v>9.1663716607018092E-4</v>
      </c>
      <c r="H125" s="37">
        <v>71254.085099999997</v>
      </c>
      <c r="I125" s="38">
        <f>Table3[[#This Row],[CLM $ Collected ]]/'1.) CLM Reference'!$B$4</f>
        <v>2.9767513754445901E-3</v>
      </c>
      <c r="J125" s="39">
        <v>15275.41</v>
      </c>
      <c r="K125" s="38">
        <f>Table3[[#This Row],[Incentive Disbursements]]/'1.) CLM Reference'!$B$5</f>
        <v>9.1663716607018092E-4</v>
      </c>
      <c r="L125" s="37">
        <v>15371.2035</v>
      </c>
      <c r="M125" s="61">
        <f>Table3[[#This Row],[CLM $ Collected ]]/'1.) CLM Reference'!$B$4</f>
        <v>2.9767513754445901E-3</v>
      </c>
      <c r="N125" s="39">
        <v>125</v>
      </c>
      <c r="O125" s="41">
        <f>Table3[[#This Row],[Incentive Disbursements]]/'1.) CLM Reference'!$B$5</f>
        <v>9.1663716607018092E-4</v>
      </c>
    </row>
    <row r="126" spans="1:15" s="34" customFormat="1" ht="15.75" thickBot="1">
      <c r="A126" s="35" t="s">
        <v>122</v>
      </c>
      <c r="B126" s="36" t="s">
        <v>48</v>
      </c>
      <c r="C126" s="3" t="s">
        <v>45</v>
      </c>
      <c r="D126" s="10">
        <f>Table3[[#This Row],[Residential CLM $ Collected]]+Table3[[#This Row],[C&amp;I CLM $ Collected]]</f>
        <v>62.474600000000002</v>
      </c>
      <c r="E126" s="33">
        <f>Table3[[#This Row],[CLM $ Collected ]]/'1.) CLM Reference'!$B$4</f>
        <v>2.1468482759011624E-6</v>
      </c>
      <c r="F126" s="8">
        <f>Table3[[#This Row],[Residential Incentive Disbursements]]+Table3[[#This Row],[C&amp;I Incentive Disbursements]]</f>
        <v>0</v>
      </c>
      <c r="G126" s="11">
        <f>Table3[[#This Row],[Incentive Disbursements]]/'1.) CLM Reference'!$B$5</f>
        <v>0</v>
      </c>
      <c r="H126" s="37">
        <v>0</v>
      </c>
      <c r="I126" s="38">
        <f>Table3[[#This Row],[CLM $ Collected ]]/'1.) CLM Reference'!$B$4</f>
        <v>2.1468482759011624E-6</v>
      </c>
      <c r="J126" s="39">
        <v>0</v>
      </c>
      <c r="K126" s="38">
        <f>Table3[[#This Row],[Incentive Disbursements]]/'1.) CLM Reference'!$B$5</f>
        <v>0</v>
      </c>
      <c r="L126" s="37">
        <v>62.474600000000002</v>
      </c>
      <c r="M126" s="61">
        <f>Table3[[#This Row],[CLM $ Collected ]]/'1.) CLM Reference'!$B$4</f>
        <v>2.1468482759011624E-6</v>
      </c>
      <c r="N126" s="39">
        <v>0</v>
      </c>
      <c r="O126" s="41">
        <f>Table3[[#This Row],[Incentive Disbursements]]/'1.) CLM Reference'!$B$5</f>
        <v>0</v>
      </c>
    </row>
    <row r="127" spans="1:15" s="34" customFormat="1" ht="15.75" thickBot="1">
      <c r="A127" s="35" t="s">
        <v>122</v>
      </c>
      <c r="B127" s="36" t="s">
        <v>50</v>
      </c>
      <c r="C127" s="3" t="s">
        <v>45</v>
      </c>
      <c r="D127" s="10">
        <f>Table3[[#This Row],[Residential CLM $ Collected]]+Table3[[#This Row],[C&amp;I CLM $ Collected]]</f>
        <v>164245.96470000001</v>
      </c>
      <c r="E127" s="33">
        <f>Table3[[#This Row],[CLM $ Collected ]]/'1.) CLM Reference'!$B$4</f>
        <v>5.6440724092658165E-3</v>
      </c>
      <c r="F127" s="8">
        <f>Table3[[#This Row],[Residential Incentive Disbursements]]+Table3[[#This Row],[C&amp;I Incentive Disbursements]]</f>
        <v>38024.18</v>
      </c>
      <c r="G127" s="11">
        <f>Table3[[#This Row],[Incentive Disbursements]]/'1.) CLM Reference'!$B$5</f>
        <v>2.2632109533020518E-3</v>
      </c>
      <c r="H127" s="37">
        <v>141902.04870000001</v>
      </c>
      <c r="I127" s="38">
        <f>Table3[[#This Row],[CLM $ Collected ]]/'1.) CLM Reference'!$B$4</f>
        <v>5.6440724092658165E-3</v>
      </c>
      <c r="J127" s="39">
        <v>33204.18</v>
      </c>
      <c r="K127" s="38">
        <f>Table3[[#This Row],[Incentive Disbursements]]/'1.) CLM Reference'!$B$5</f>
        <v>2.2632109533020518E-3</v>
      </c>
      <c r="L127" s="37">
        <v>22343.916000000001</v>
      </c>
      <c r="M127" s="61">
        <f>Table3[[#This Row],[CLM $ Collected ]]/'1.) CLM Reference'!$B$4</f>
        <v>5.6440724092658165E-3</v>
      </c>
      <c r="N127" s="39">
        <v>4820</v>
      </c>
      <c r="O127" s="41">
        <f>Table3[[#This Row],[Incentive Disbursements]]/'1.) CLM Reference'!$B$5</f>
        <v>2.2632109533020518E-3</v>
      </c>
    </row>
    <row r="128" spans="1:15" s="34" customFormat="1" ht="15.75" thickBot="1">
      <c r="A128" s="35" t="s">
        <v>123</v>
      </c>
      <c r="B128" s="36" t="s">
        <v>48</v>
      </c>
      <c r="C128" s="3" t="s">
        <v>45</v>
      </c>
      <c r="D128" s="10">
        <f>Table3[[#This Row],[Residential CLM $ Collected]]+Table3[[#This Row],[C&amp;I CLM $ Collected]]</f>
        <v>190.06890000000001</v>
      </c>
      <c r="E128" s="33">
        <f>Table3[[#This Row],[CLM $ Collected ]]/'1.) CLM Reference'!$B$4</f>
        <v>6.531439821422313E-6</v>
      </c>
      <c r="F128" s="8">
        <f>Table3[[#This Row],[Residential Incentive Disbursements]]+Table3[[#This Row],[C&amp;I Incentive Disbursements]]</f>
        <v>0</v>
      </c>
      <c r="G128" s="11">
        <f>Table3[[#This Row],[Incentive Disbursements]]/'1.) CLM Reference'!$B$5</f>
        <v>0</v>
      </c>
      <c r="H128" s="37">
        <v>190.06890000000001</v>
      </c>
      <c r="I128" s="38">
        <f>Table3[[#This Row],[CLM $ Collected ]]/'1.) CLM Reference'!$B$4</f>
        <v>6.531439821422313E-6</v>
      </c>
      <c r="J128" s="39">
        <v>0</v>
      </c>
      <c r="K128" s="38">
        <f>Table3[[#This Row],[Incentive Disbursements]]/'1.) CLM Reference'!$B$5</f>
        <v>0</v>
      </c>
      <c r="L128" s="37">
        <v>0</v>
      </c>
      <c r="M128" s="61">
        <f>Table3[[#This Row],[CLM $ Collected ]]/'1.) CLM Reference'!$B$4</f>
        <v>6.531439821422313E-6</v>
      </c>
      <c r="N128" s="39">
        <v>0</v>
      </c>
      <c r="O128" s="41">
        <f>Table3[[#This Row],[Incentive Disbursements]]/'1.) CLM Reference'!$B$5</f>
        <v>0</v>
      </c>
    </row>
    <row r="129" spans="1:15" s="34" customFormat="1" ht="15.75" thickBot="1">
      <c r="A129" s="35" t="s">
        <v>123</v>
      </c>
      <c r="B129" s="36" t="s">
        <v>50</v>
      </c>
      <c r="C129" s="3" t="s">
        <v>45</v>
      </c>
      <c r="D129" s="10">
        <f>Table3[[#This Row],[Residential CLM $ Collected]]+Table3[[#This Row],[C&amp;I CLM $ Collected]]</f>
        <v>147312.39360000001</v>
      </c>
      <c r="E129" s="33">
        <f>Table3[[#This Row],[CLM $ Collected ]]/'1.) CLM Reference'!$B$4</f>
        <v>5.0621749994243003E-3</v>
      </c>
      <c r="F129" s="8">
        <f>Table3[[#This Row],[Residential Incentive Disbursements]]+Table3[[#This Row],[C&amp;I Incentive Disbursements]]</f>
        <v>40817.300000000003</v>
      </c>
      <c r="G129" s="11">
        <f>Table3[[#This Row],[Incentive Disbursements]]/'1.) CLM Reference'!$B$5</f>
        <v>2.4294583195276229E-3</v>
      </c>
      <c r="H129" s="37">
        <v>88643.617499999993</v>
      </c>
      <c r="I129" s="38">
        <f>Table3[[#This Row],[CLM $ Collected ]]/'1.) CLM Reference'!$B$4</f>
        <v>5.0621749994243003E-3</v>
      </c>
      <c r="J129" s="39">
        <v>37237.230000000003</v>
      </c>
      <c r="K129" s="38">
        <f>Table3[[#This Row],[Incentive Disbursements]]/'1.) CLM Reference'!$B$5</f>
        <v>2.4294583195276229E-3</v>
      </c>
      <c r="L129" s="37">
        <v>58668.776100000003</v>
      </c>
      <c r="M129" s="61">
        <f>Table3[[#This Row],[CLM $ Collected ]]/'1.) CLM Reference'!$B$4</f>
        <v>5.0621749994243003E-3</v>
      </c>
      <c r="N129" s="39">
        <v>3580.07</v>
      </c>
      <c r="O129" s="41">
        <f>Table3[[#This Row],[Incentive Disbursements]]/'1.) CLM Reference'!$B$5</f>
        <v>2.4294583195276229E-3</v>
      </c>
    </row>
    <row r="130" spans="1:15" s="34" customFormat="1" ht="15.75" thickBot="1">
      <c r="A130" s="35" t="s">
        <v>124</v>
      </c>
      <c r="B130" s="36" t="s">
        <v>48</v>
      </c>
      <c r="C130" s="3" t="s">
        <v>45</v>
      </c>
      <c r="D130" s="10">
        <f>Table3[[#This Row],[Residential CLM $ Collected]]+Table3[[#This Row],[C&amp;I CLM $ Collected]]</f>
        <v>5.79E-2</v>
      </c>
      <c r="E130" s="33">
        <f>Table3[[#This Row],[CLM $ Collected ]]/'1.) CLM Reference'!$B$4</f>
        <v>1.9896488360818202E-9</v>
      </c>
      <c r="F130" s="8">
        <f>Table3[[#This Row],[Residential Incentive Disbursements]]+Table3[[#This Row],[C&amp;I Incentive Disbursements]]</f>
        <v>0</v>
      </c>
      <c r="G130" s="11">
        <f>Table3[[#This Row],[Incentive Disbursements]]/'1.) CLM Reference'!$B$5</f>
        <v>0</v>
      </c>
      <c r="H130" s="37">
        <v>0</v>
      </c>
      <c r="I130" s="38">
        <f>Table3[[#This Row],[CLM $ Collected ]]/'1.) CLM Reference'!$B$4</f>
        <v>1.9896488360818202E-9</v>
      </c>
      <c r="J130" s="39">
        <v>0</v>
      </c>
      <c r="K130" s="38">
        <f>Table3[[#This Row],[Incentive Disbursements]]/'1.) CLM Reference'!$B$5</f>
        <v>0</v>
      </c>
      <c r="L130" s="37">
        <v>5.79E-2</v>
      </c>
      <c r="M130" s="61">
        <f>Table3[[#This Row],[CLM $ Collected ]]/'1.) CLM Reference'!$B$4</f>
        <v>1.9896488360818202E-9</v>
      </c>
      <c r="N130" s="39">
        <v>0</v>
      </c>
      <c r="O130" s="41">
        <f>Table3[[#This Row],[Incentive Disbursements]]/'1.) CLM Reference'!$B$5</f>
        <v>0</v>
      </c>
    </row>
    <row r="131" spans="1:15" s="34" customFormat="1" ht="15.75" thickBot="1">
      <c r="A131" s="35" t="s">
        <v>124</v>
      </c>
      <c r="B131" s="36" t="s">
        <v>50</v>
      </c>
      <c r="C131" s="3" t="s">
        <v>45</v>
      </c>
      <c r="D131" s="10">
        <f>Table3[[#This Row],[Residential CLM $ Collected]]+Table3[[#This Row],[C&amp;I CLM $ Collected]]</f>
        <v>153834.68300000002</v>
      </c>
      <c r="E131" s="33">
        <f>Table3[[#This Row],[CLM $ Collected ]]/'1.) CLM Reference'!$B$4</f>
        <v>5.2863039374778211E-3</v>
      </c>
      <c r="F131" s="8">
        <f>Table3[[#This Row],[Residential Incentive Disbursements]]+Table3[[#This Row],[C&amp;I Incentive Disbursements]]</f>
        <v>63291.130000000005</v>
      </c>
      <c r="G131" s="11">
        <f>Table3[[#This Row],[Incentive Disbursements]]/'1.) CLM Reference'!$B$5</f>
        <v>3.7671076315876923E-3</v>
      </c>
      <c r="H131" s="37">
        <v>107562.7838</v>
      </c>
      <c r="I131" s="38">
        <f>Table3[[#This Row],[CLM $ Collected ]]/'1.) CLM Reference'!$B$4</f>
        <v>5.2863039374778211E-3</v>
      </c>
      <c r="J131" s="39">
        <v>26510.74</v>
      </c>
      <c r="K131" s="38">
        <f>Table3[[#This Row],[Incentive Disbursements]]/'1.) CLM Reference'!$B$5</f>
        <v>3.7671076315876923E-3</v>
      </c>
      <c r="L131" s="37">
        <v>46271.8992</v>
      </c>
      <c r="M131" s="61">
        <f>Table3[[#This Row],[CLM $ Collected ]]/'1.) CLM Reference'!$B$4</f>
        <v>5.2863039374778211E-3</v>
      </c>
      <c r="N131" s="39">
        <v>36780.39</v>
      </c>
      <c r="O131" s="41">
        <f>Table3[[#This Row],[Incentive Disbursements]]/'1.) CLM Reference'!$B$5</f>
        <v>3.7671076315876923E-3</v>
      </c>
    </row>
    <row r="132" spans="1:15" s="34" customFormat="1" ht="15.75" thickBot="1">
      <c r="A132" s="35" t="s">
        <v>125</v>
      </c>
      <c r="B132" s="36" t="s">
        <v>48</v>
      </c>
      <c r="C132" s="3" t="s">
        <v>45</v>
      </c>
      <c r="D132" s="10">
        <f>Table3[[#This Row],[Residential CLM $ Collected]]+Table3[[#This Row],[C&amp;I CLM $ Collected]]</f>
        <v>338.9221</v>
      </c>
      <c r="E132" s="33">
        <f>Table3[[#This Row],[CLM $ Collected ]]/'1.) CLM Reference'!$B$4</f>
        <v>1.1646562379747949E-5</v>
      </c>
      <c r="F132" s="8">
        <f>Table3[[#This Row],[Residential Incentive Disbursements]]+Table3[[#This Row],[C&amp;I Incentive Disbursements]]</f>
        <v>5570.37</v>
      </c>
      <c r="G132" s="11">
        <f>Table3[[#This Row],[Incentive Disbursements]]/'1.) CLM Reference'!$B$5</f>
        <v>3.3155014514304185E-4</v>
      </c>
      <c r="H132" s="37">
        <v>338.9221</v>
      </c>
      <c r="I132" s="38">
        <f>Table3[[#This Row],[CLM $ Collected ]]/'1.) CLM Reference'!$B$4</f>
        <v>1.1646562379747949E-5</v>
      </c>
      <c r="J132" s="39">
        <v>5570.37</v>
      </c>
      <c r="K132" s="38">
        <f>Table3[[#This Row],[Incentive Disbursements]]/'1.) CLM Reference'!$B$5</f>
        <v>3.3155014514304185E-4</v>
      </c>
      <c r="L132" s="37">
        <v>0</v>
      </c>
      <c r="M132" s="61">
        <f>Table3[[#This Row],[CLM $ Collected ]]/'1.) CLM Reference'!$B$4</f>
        <v>1.1646562379747949E-5</v>
      </c>
      <c r="N132" s="39">
        <v>0</v>
      </c>
      <c r="O132" s="41">
        <f>Table3[[#This Row],[Incentive Disbursements]]/'1.) CLM Reference'!$B$5</f>
        <v>3.3155014514304185E-4</v>
      </c>
    </row>
    <row r="133" spans="1:15" s="34" customFormat="1" ht="15.75" thickBot="1">
      <c r="A133" s="35" t="s">
        <v>125</v>
      </c>
      <c r="B133" s="36" t="s">
        <v>126</v>
      </c>
      <c r="C133" s="3" t="s">
        <v>45</v>
      </c>
      <c r="D133" s="10">
        <f>Table3[[#This Row],[Residential CLM $ Collected]]+Table3[[#This Row],[C&amp;I CLM $ Collected]]</f>
        <v>43.634999999999998</v>
      </c>
      <c r="E133" s="33">
        <f>Table3[[#This Row],[CLM $ Collected ]]/'1.) CLM Reference'!$B$4</f>
        <v>1.4994529699901592E-6</v>
      </c>
      <c r="F133" s="8">
        <f>Table3[[#This Row],[Residential Incentive Disbursements]]+Table3[[#This Row],[C&amp;I Incentive Disbursements]]</f>
        <v>0</v>
      </c>
      <c r="G133" s="11">
        <f>Table3[[#This Row],[Incentive Disbursements]]/'1.) CLM Reference'!$B$5</f>
        <v>0</v>
      </c>
      <c r="H133" s="37">
        <v>0</v>
      </c>
      <c r="I133" s="38">
        <f>Table3[[#This Row],[CLM $ Collected ]]/'1.) CLM Reference'!$B$4</f>
        <v>1.4994529699901592E-6</v>
      </c>
      <c r="J133" s="39">
        <v>0</v>
      </c>
      <c r="K133" s="38">
        <f>Table3[[#This Row],[Incentive Disbursements]]/'1.) CLM Reference'!$B$5</f>
        <v>0</v>
      </c>
      <c r="L133" s="37">
        <v>43.634999999999998</v>
      </c>
      <c r="M133" s="61">
        <f>Table3[[#This Row],[CLM $ Collected ]]/'1.) CLM Reference'!$B$4</f>
        <v>1.4994529699901592E-6</v>
      </c>
      <c r="N133" s="39">
        <v>0</v>
      </c>
      <c r="O133" s="41">
        <f>Table3[[#This Row],[Incentive Disbursements]]/'1.) CLM Reference'!$B$5</f>
        <v>0</v>
      </c>
    </row>
    <row r="134" spans="1:15" s="34" customFormat="1" ht="15.75" thickBot="1">
      <c r="A134" s="35" t="s">
        <v>125</v>
      </c>
      <c r="B134" s="36" t="s">
        <v>73</v>
      </c>
      <c r="C134" s="3" t="s">
        <v>45</v>
      </c>
      <c r="D134" s="10">
        <f>Table3[[#This Row],[Residential CLM $ Collected]]+Table3[[#This Row],[C&amp;I CLM $ Collected]]</f>
        <v>183.69639999999998</v>
      </c>
      <c r="E134" s="33">
        <f>Table3[[#This Row],[CLM $ Collected ]]/'1.) CLM Reference'!$B$4</f>
        <v>6.3124581770711647E-6</v>
      </c>
      <c r="F134" s="8">
        <f>Table3[[#This Row],[Residential Incentive Disbursements]]+Table3[[#This Row],[C&amp;I Incentive Disbursements]]</f>
        <v>0</v>
      </c>
      <c r="G134" s="11">
        <f>Table3[[#This Row],[Incentive Disbursements]]/'1.) CLM Reference'!$B$5</f>
        <v>0</v>
      </c>
      <c r="H134" s="37">
        <v>171.0093</v>
      </c>
      <c r="I134" s="38">
        <f>Table3[[#This Row],[CLM $ Collected ]]/'1.) CLM Reference'!$B$4</f>
        <v>6.3124581770711647E-6</v>
      </c>
      <c r="J134" s="39">
        <v>0</v>
      </c>
      <c r="K134" s="38">
        <f>Table3[[#This Row],[Incentive Disbursements]]/'1.) CLM Reference'!$B$5</f>
        <v>0</v>
      </c>
      <c r="L134" s="37">
        <v>12.687099999999999</v>
      </c>
      <c r="M134" s="61">
        <f>Table3[[#This Row],[CLM $ Collected ]]/'1.) CLM Reference'!$B$4</f>
        <v>6.3124581770711647E-6</v>
      </c>
      <c r="N134" s="39">
        <v>0</v>
      </c>
      <c r="O134" s="41">
        <f>Table3[[#This Row],[Incentive Disbursements]]/'1.) CLM Reference'!$B$5</f>
        <v>0</v>
      </c>
    </row>
    <row r="135" spans="1:15" s="34" customFormat="1" ht="15.75" thickBot="1">
      <c r="A135" s="35" t="s">
        <v>125</v>
      </c>
      <c r="B135" s="36" t="s">
        <v>50</v>
      </c>
      <c r="C135" s="3" t="s">
        <v>45</v>
      </c>
      <c r="D135" s="10">
        <f>Table3[[#This Row],[Residential CLM $ Collected]]+Table3[[#This Row],[C&amp;I CLM $ Collected]]</f>
        <v>112896.4971000001</v>
      </c>
      <c r="E135" s="33">
        <f>Table3[[#This Row],[CLM $ Collected ]]/'1.) CLM Reference'!$B$4</f>
        <v>3.8795230406343658E-3</v>
      </c>
      <c r="F135" s="8">
        <f>Table3[[#This Row],[Residential Incentive Disbursements]]+Table3[[#This Row],[C&amp;I Incentive Disbursements]]</f>
        <v>47987.56</v>
      </c>
      <c r="G135" s="11">
        <f>Table3[[#This Row],[Incentive Disbursements]]/'1.) CLM Reference'!$B$5</f>
        <v>2.8562344122671258E-3</v>
      </c>
      <c r="H135" s="37">
        <v>87751.845200000098</v>
      </c>
      <c r="I135" s="38">
        <f>Table3[[#This Row],[CLM $ Collected ]]/'1.) CLM Reference'!$B$4</f>
        <v>3.8795230406343658E-3</v>
      </c>
      <c r="J135" s="39">
        <v>41902.559999999998</v>
      </c>
      <c r="K135" s="38">
        <f>Table3[[#This Row],[Incentive Disbursements]]/'1.) CLM Reference'!$B$5</f>
        <v>2.8562344122671258E-3</v>
      </c>
      <c r="L135" s="37">
        <v>25144.651900000001</v>
      </c>
      <c r="M135" s="61">
        <f>Table3[[#This Row],[CLM $ Collected ]]/'1.) CLM Reference'!$B$4</f>
        <v>3.8795230406343658E-3</v>
      </c>
      <c r="N135" s="39">
        <v>6085</v>
      </c>
      <c r="O135" s="41">
        <f>Table3[[#This Row],[Incentive Disbursements]]/'1.) CLM Reference'!$B$5</f>
        <v>2.8562344122671258E-3</v>
      </c>
    </row>
    <row r="136" spans="1:15" s="34" customFormat="1" ht="15.75" thickBot="1">
      <c r="A136" s="35" t="s">
        <v>127</v>
      </c>
      <c r="B136" s="36" t="s">
        <v>126</v>
      </c>
      <c r="C136" s="3" t="s">
        <v>45</v>
      </c>
      <c r="D136" s="10">
        <f>Table3[[#This Row],[Residential CLM $ Collected]]+Table3[[#This Row],[C&amp;I CLM $ Collected]]</f>
        <v>46.748899999999999</v>
      </c>
      <c r="E136" s="33">
        <f>Table3[[#This Row],[CLM $ Collected ]]/'1.) CLM Reference'!$B$4</f>
        <v>1.6064575902090743E-6</v>
      </c>
      <c r="F136" s="8">
        <f>Table3[[#This Row],[Residential Incentive Disbursements]]+Table3[[#This Row],[C&amp;I Incentive Disbursements]]</f>
        <v>690.47</v>
      </c>
      <c r="G136" s="11">
        <f>Table3[[#This Row],[Incentive Disbursements]]/'1.) CLM Reference'!$B$5</f>
        <v>4.1096987941001428E-5</v>
      </c>
      <c r="H136" s="37">
        <v>46.748899999999999</v>
      </c>
      <c r="I136" s="38">
        <f>Table3[[#This Row],[CLM $ Collected ]]/'1.) CLM Reference'!$B$4</f>
        <v>1.6064575902090743E-6</v>
      </c>
      <c r="J136" s="39">
        <v>690.47</v>
      </c>
      <c r="K136" s="38">
        <f>Table3[[#This Row],[Incentive Disbursements]]/'1.) CLM Reference'!$B$5</f>
        <v>4.1096987941001428E-5</v>
      </c>
      <c r="L136" s="37">
        <v>0</v>
      </c>
      <c r="M136" s="61">
        <f>Table3[[#This Row],[CLM $ Collected ]]/'1.) CLM Reference'!$B$4</f>
        <v>1.6064575902090743E-6</v>
      </c>
      <c r="N136" s="39">
        <v>0</v>
      </c>
      <c r="O136" s="41">
        <f>Table3[[#This Row],[Incentive Disbursements]]/'1.) CLM Reference'!$B$5</f>
        <v>4.1096987941001428E-5</v>
      </c>
    </row>
    <row r="137" spans="1:15" s="34" customFormat="1" ht="15.75" thickBot="1">
      <c r="A137" s="35" t="s">
        <v>127</v>
      </c>
      <c r="B137" s="36" t="s">
        <v>50</v>
      </c>
      <c r="C137" s="3" t="s">
        <v>45</v>
      </c>
      <c r="D137" s="10">
        <f>Table3[[#This Row],[Residential CLM $ Collected]]+Table3[[#This Row],[C&amp;I CLM $ Collected]]</f>
        <v>79421.60430000021</v>
      </c>
      <c r="E137" s="33">
        <f>Table3[[#This Row],[CLM $ Collected ]]/'1.) CLM Reference'!$B$4</f>
        <v>2.7292072980180711E-3</v>
      </c>
      <c r="F137" s="8">
        <f>Table3[[#This Row],[Residential Incentive Disbursements]]+Table3[[#This Row],[C&amp;I Incentive Disbursements]]</f>
        <v>29909.49</v>
      </c>
      <c r="G137" s="11">
        <f>Table3[[#This Row],[Incentive Disbursements]]/'1.) CLM Reference'!$B$5</f>
        <v>1.7802220948795789E-3</v>
      </c>
      <c r="H137" s="37">
        <v>74716.111200000203</v>
      </c>
      <c r="I137" s="38">
        <f>Table3[[#This Row],[CLM $ Collected ]]/'1.) CLM Reference'!$B$4</f>
        <v>2.7292072980180711E-3</v>
      </c>
      <c r="J137" s="39">
        <v>29909.49</v>
      </c>
      <c r="K137" s="38">
        <f>Table3[[#This Row],[Incentive Disbursements]]/'1.) CLM Reference'!$B$5</f>
        <v>1.7802220948795789E-3</v>
      </c>
      <c r="L137" s="37">
        <v>4705.4930999999997</v>
      </c>
      <c r="M137" s="61">
        <f>Table3[[#This Row],[CLM $ Collected ]]/'1.) CLM Reference'!$B$4</f>
        <v>2.7292072980180711E-3</v>
      </c>
      <c r="N137" s="39">
        <v>0</v>
      </c>
      <c r="O137" s="41">
        <f>Table3[[#This Row],[Incentive Disbursements]]/'1.) CLM Reference'!$B$5</f>
        <v>1.7802220948795789E-3</v>
      </c>
    </row>
    <row r="138" spans="1:15" s="34" customFormat="1" ht="15.75" thickBot="1">
      <c r="A138" s="35" t="s">
        <v>128</v>
      </c>
      <c r="B138" s="36" t="s">
        <v>48</v>
      </c>
      <c r="C138" s="3" t="s">
        <v>45</v>
      </c>
      <c r="D138" s="10">
        <f>Table3[[#This Row],[Residential CLM $ Collected]]+Table3[[#This Row],[C&amp;I CLM $ Collected]]</f>
        <v>34.380099999999999</v>
      </c>
      <c r="E138" s="33">
        <f>Table3[[#This Row],[CLM $ Collected ]]/'1.) CLM Reference'!$B$4</f>
        <v>1.1814218644106491E-6</v>
      </c>
      <c r="F138" s="8">
        <f>Table3[[#This Row],[Residential Incentive Disbursements]]+Table3[[#This Row],[C&amp;I Incentive Disbursements]]</f>
        <v>0</v>
      </c>
      <c r="G138" s="11">
        <f>Table3[[#This Row],[Incentive Disbursements]]/'1.) CLM Reference'!$B$5</f>
        <v>0</v>
      </c>
      <c r="H138" s="37">
        <v>0</v>
      </c>
      <c r="I138" s="38">
        <f>Table3[[#This Row],[CLM $ Collected ]]/'1.) CLM Reference'!$B$4</f>
        <v>1.1814218644106491E-6</v>
      </c>
      <c r="J138" s="39">
        <v>0</v>
      </c>
      <c r="K138" s="38">
        <f>Table3[[#This Row],[Incentive Disbursements]]/'1.) CLM Reference'!$B$5</f>
        <v>0</v>
      </c>
      <c r="L138" s="37">
        <v>34.380099999999999</v>
      </c>
      <c r="M138" s="61">
        <f>Table3[[#This Row],[CLM $ Collected ]]/'1.) CLM Reference'!$B$4</f>
        <v>1.1814218644106491E-6</v>
      </c>
      <c r="N138" s="39">
        <v>0</v>
      </c>
      <c r="O138" s="41">
        <f>Table3[[#This Row],[Incentive Disbursements]]/'1.) CLM Reference'!$B$5</f>
        <v>0</v>
      </c>
    </row>
    <row r="139" spans="1:15" s="34" customFormat="1" ht="15.75" thickBot="1">
      <c r="A139" s="35" t="s">
        <v>128</v>
      </c>
      <c r="B139" s="36" t="s">
        <v>126</v>
      </c>
      <c r="C139" s="3" t="s">
        <v>45</v>
      </c>
      <c r="D139" s="10">
        <f>Table3[[#This Row],[Residential CLM $ Collected]]+Table3[[#This Row],[C&amp;I CLM $ Collected]]</f>
        <v>415.14870000000002</v>
      </c>
      <c r="E139" s="33">
        <f>Table3[[#This Row],[CLM $ Collected ]]/'1.) CLM Reference'!$B$4</f>
        <v>1.4265978026871861E-5</v>
      </c>
      <c r="F139" s="8">
        <f>Table3[[#This Row],[Residential Incentive Disbursements]]+Table3[[#This Row],[C&amp;I Incentive Disbursements]]</f>
        <v>-1200</v>
      </c>
      <c r="G139" s="11">
        <f>Table3[[#This Row],[Incentive Disbursements]]/'1.) CLM Reference'!$B$5</f>
        <v>-7.1424371122860822E-5</v>
      </c>
      <c r="H139" s="37">
        <v>415.14870000000002</v>
      </c>
      <c r="I139" s="38">
        <f>Table3[[#This Row],[CLM $ Collected ]]/'1.) CLM Reference'!$B$4</f>
        <v>1.4265978026871861E-5</v>
      </c>
      <c r="J139" s="39">
        <v>-1200</v>
      </c>
      <c r="K139" s="38">
        <f>Table3[[#This Row],[Incentive Disbursements]]/'1.) CLM Reference'!$B$5</f>
        <v>-7.1424371122860822E-5</v>
      </c>
      <c r="L139" s="37">
        <v>0</v>
      </c>
      <c r="M139" s="61">
        <f>Table3[[#This Row],[CLM $ Collected ]]/'1.) CLM Reference'!$B$4</f>
        <v>1.4265978026871861E-5</v>
      </c>
      <c r="N139" s="39">
        <v>0</v>
      </c>
      <c r="O139" s="41">
        <f>Table3[[#This Row],[Incentive Disbursements]]/'1.) CLM Reference'!$B$5</f>
        <v>-7.1424371122860822E-5</v>
      </c>
    </row>
    <row r="140" spans="1:15" s="34" customFormat="1" ht="15.75" thickBot="1">
      <c r="A140" s="35" t="s">
        <v>128</v>
      </c>
      <c r="B140" s="36" t="s">
        <v>50</v>
      </c>
      <c r="C140" s="3" t="s">
        <v>45</v>
      </c>
      <c r="D140" s="10">
        <f>Table3[[#This Row],[Residential CLM $ Collected]]+Table3[[#This Row],[C&amp;I CLM $ Collected]]</f>
        <v>134792.9963</v>
      </c>
      <c r="E140" s="33">
        <f>Table3[[#This Row],[CLM $ Collected ]]/'1.) CLM Reference'!$B$4</f>
        <v>4.6319642176213486E-3</v>
      </c>
      <c r="F140" s="8">
        <f>Table3[[#This Row],[Residential Incentive Disbursements]]+Table3[[#This Row],[C&amp;I Incentive Disbursements]]</f>
        <v>44452.04</v>
      </c>
      <c r="G140" s="11">
        <f>Table3[[#This Row],[Incentive Disbursements]]/'1.) CLM Reference'!$B$5</f>
        <v>2.6457991684402118E-3</v>
      </c>
      <c r="H140" s="37">
        <v>109772.8824</v>
      </c>
      <c r="I140" s="38">
        <f>Table3[[#This Row],[CLM $ Collected ]]/'1.) CLM Reference'!$B$4</f>
        <v>4.6319642176213486E-3</v>
      </c>
      <c r="J140" s="39">
        <v>36474.04</v>
      </c>
      <c r="K140" s="38">
        <f>Table3[[#This Row],[Incentive Disbursements]]/'1.) CLM Reference'!$B$5</f>
        <v>2.6457991684402118E-3</v>
      </c>
      <c r="L140" s="37">
        <v>25020.1139</v>
      </c>
      <c r="M140" s="61">
        <f>Table3[[#This Row],[CLM $ Collected ]]/'1.) CLM Reference'!$B$4</f>
        <v>4.6319642176213486E-3</v>
      </c>
      <c r="N140" s="39">
        <v>7978</v>
      </c>
      <c r="O140" s="41">
        <f>Table3[[#This Row],[Incentive Disbursements]]/'1.) CLM Reference'!$B$5</f>
        <v>2.6457991684402118E-3</v>
      </c>
    </row>
    <row r="141" spans="1:15" s="34" customFormat="1" ht="15.75" thickBot="1">
      <c r="A141" s="35" t="s">
        <v>129</v>
      </c>
      <c r="B141" s="36" t="s">
        <v>126</v>
      </c>
      <c r="C141" s="3" t="s">
        <v>45</v>
      </c>
      <c r="D141" s="10">
        <f>Table3[[#This Row],[Residential CLM $ Collected]]+Table3[[#This Row],[C&amp;I CLM $ Collected]]</f>
        <v>278.06810000000002</v>
      </c>
      <c r="E141" s="33">
        <f>Table3[[#This Row],[CLM $ Collected ]]/'1.) CLM Reference'!$B$4</f>
        <v>9.5554036531344254E-6</v>
      </c>
      <c r="F141" s="8">
        <f>Table3[[#This Row],[Residential Incentive Disbursements]]+Table3[[#This Row],[C&amp;I Incentive Disbursements]]</f>
        <v>0</v>
      </c>
      <c r="G141" s="11">
        <f>Table3[[#This Row],[Incentive Disbursements]]/'1.) CLM Reference'!$B$5</f>
        <v>0</v>
      </c>
      <c r="H141" s="37">
        <v>278.06810000000002</v>
      </c>
      <c r="I141" s="38">
        <f>Table3[[#This Row],[CLM $ Collected ]]/'1.) CLM Reference'!$B$4</f>
        <v>9.5554036531344254E-6</v>
      </c>
      <c r="J141" s="39">
        <v>0</v>
      </c>
      <c r="K141" s="38">
        <f>Table3[[#This Row],[Incentive Disbursements]]/'1.) CLM Reference'!$B$5</f>
        <v>0</v>
      </c>
      <c r="L141" s="37">
        <v>0</v>
      </c>
      <c r="M141" s="61">
        <f>Table3[[#This Row],[CLM $ Collected ]]/'1.) CLM Reference'!$B$4</f>
        <v>9.5554036531344254E-6</v>
      </c>
      <c r="N141" s="39">
        <v>0</v>
      </c>
      <c r="O141" s="41">
        <f>Table3[[#This Row],[Incentive Disbursements]]/'1.) CLM Reference'!$B$5</f>
        <v>0</v>
      </c>
    </row>
    <row r="142" spans="1:15" s="34" customFormat="1" ht="15.75" thickBot="1">
      <c r="A142" s="35" t="s">
        <v>129</v>
      </c>
      <c r="B142" s="36" t="s">
        <v>50</v>
      </c>
      <c r="C142" s="3" t="s">
        <v>45</v>
      </c>
      <c r="D142" s="10">
        <f>Table3[[#This Row],[Residential CLM $ Collected]]+Table3[[#This Row],[C&amp;I CLM $ Collected]]</f>
        <v>601.6232</v>
      </c>
      <c r="E142" s="33">
        <f>Table3[[#This Row],[CLM $ Collected ]]/'1.) CLM Reference'!$B$4</f>
        <v>2.0673901548183421E-5</v>
      </c>
      <c r="F142" s="8">
        <f>Table3[[#This Row],[Residential Incentive Disbursements]]+Table3[[#This Row],[C&amp;I Incentive Disbursements]]</f>
        <v>0</v>
      </c>
      <c r="G142" s="11">
        <f>Table3[[#This Row],[Incentive Disbursements]]/'1.) CLM Reference'!$B$5</f>
        <v>0</v>
      </c>
      <c r="H142" s="37">
        <v>84.520700000000005</v>
      </c>
      <c r="I142" s="38">
        <f>Table3[[#This Row],[CLM $ Collected ]]/'1.) CLM Reference'!$B$4</f>
        <v>2.0673901548183421E-5</v>
      </c>
      <c r="J142" s="39">
        <v>0</v>
      </c>
      <c r="K142" s="38">
        <f>Table3[[#This Row],[Incentive Disbursements]]/'1.) CLM Reference'!$B$5</f>
        <v>0</v>
      </c>
      <c r="L142" s="37">
        <v>517.10249999999996</v>
      </c>
      <c r="M142" s="61">
        <f>Table3[[#This Row],[CLM $ Collected ]]/'1.) CLM Reference'!$B$4</f>
        <v>2.0673901548183421E-5</v>
      </c>
      <c r="N142" s="39">
        <v>0</v>
      </c>
      <c r="O142" s="41">
        <f>Table3[[#This Row],[Incentive Disbursements]]/'1.) CLM Reference'!$B$5</f>
        <v>0</v>
      </c>
    </row>
    <row r="143" spans="1:15" s="34" customFormat="1" ht="15.75" thickBot="1">
      <c r="A143" s="35" t="s">
        <v>130</v>
      </c>
      <c r="B143" s="36" t="s">
        <v>126</v>
      </c>
      <c r="C143" s="3" t="s">
        <v>45</v>
      </c>
      <c r="D143" s="10">
        <f>Table3[[#This Row],[Residential CLM $ Collected]]+Table3[[#This Row],[C&amp;I CLM $ Collected]]</f>
        <v>569.35</v>
      </c>
      <c r="E143" s="33">
        <f>Table3[[#This Row],[CLM $ Collected ]]/'1.) CLM Reference'!$B$4</f>
        <v>1.9564880221471233E-5</v>
      </c>
      <c r="F143" s="8">
        <f>Table3[[#This Row],[Residential Incentive Disbursements]]+Table3[[#This Row],[C&amp;I Incentive Disbursements]]</f>
        <v>0</v>
      </c>
      <c r="G143" s="11">
        <f>Table3[[#This Row],[Incentive Disbursements]]/'1.) CLM Reference'!$B$5</f>
        <v>0</v>
      </c>
      <c r="H143" s="37">
        <v>569.35</v>
      </c>
      <c r="I143" s="38">
        <f>Table3[[#This Row],[CLM $ Collected ]]/'1.) CLM Reference'!$B$4</f>
        <v>1.9564880221471233E-5</v>
      </c>
      <c r="J143" s="39">
        <v>0</v>
      </c>
      <c r="K143" s="38">
        <f>Table3[[#This Row],[Incentive Disbursements]]/'1.) CLM Reference'!$B$5</f>
        <v>0</v>
      </c>
      <c r="L143" s="37">
        <v>0</v>
      </c>
      <c r="M143" s="61">
        <f>Table3[[#This Row],[CLM $ Collected ]]/'1.) CLM Reference'!$B$4</f>
        <v>1.9564880221471233E-5</v>
      </c>
      <c r="N143" s="39">
        <v>0</v>
      </c>
      <c r="O143" s="41">
        <f>Table3[[#This Row],[Incentive Disbursements]]/'1.) CLM Reference'!$B$5</f>
        <v>0</v>
      </c>
    </row>
    <row r="144" spans="1:15" s="34" customFormat="1" ht="15.75" thickBot="1">
      <c r="A144" s="35" t="s">
        <v>131</v>
      </c>
      <c r="B144" s="36" t="s">
        <v>44</v>
      </c>
      <c r="C144" s="3" t="s">
        <v>45</v>
      </c>
      <c r="D144" s="10">
        <f>Table3[[#This Row],[Residential CLM $ Collected]]+Table3[[#This Row],[C&amp;I CLM $ Collected]]</f>
        <v>113043.8214</v>
      </c>
      <c r="E144" s="33">
        <f>Table3[[#This Row],[CLM $ Collected ]]/'1.) CLM Reference'!$B$4</f>
        <v>3.8845856247798128E-3</v>
      </c>
      <c r="F144" s="8">
        <f>Table3[[#This Row],[Residential Incentive Disbursements]]+Table3[[#This Row],[C&amp;I Incentive Disbursements]]</f>
        <v>42489.84</v>
      </c>
      <c r="G144" s="11">
        <f>Table3[[#This Row],[Incentive Disbursements]]/'1.) CLM Reference'!$B$5</f>
        <v>2.5290084175924803E-3</v>
      </c>
      <c r="H144" s="37">
        <v>107348.76489999999</v>
      </c>
      <c r="I144" s="38">
        <f>Table3[[#This Row],[CLM $ Collected ]]/'1.) CLM Reference'!$B$4</f>
        <v>3.8845856247798128E-3</v>
      </c>
      <c r="J144" s="39">
        <v>42369.84</v>
      </c>
      <c r="K144" s="38">
        <f>Table3[[#This Row],[Incentive Disbursements]]/'1.) CLM Reference'!$B$5</f>
        <v>2.5290084175924803E-3</v>
      </c>
      <c r="L144" s="37">
        <v>5695.0564999999997</v>
      </c>
      <c r="M144" s="61">
        <f>Table3[[#This Row],[CLM $ Collected ]]/'1.) CLM Reference'!$B$4</f>
        <v>3.8845856247798128E-3</v>
      </c>
      <c r="N144" s="39">
        <v>120</v>
      </c>
      <c r="O144" s="41">
        <f>Table3[[#This Row],[Incentive Disbursements]]/'1.) CLM Reference'!$B$5</f>
        <v>2.5290084175924803E-3</v>
      </c>
    </row>
    <row r="145" spans="1:15" s="34" customFormat="1" ht="15.75" thickBot="1">
      <c r="A145" s="35" t="s">
        <v>131</v>
      </c>
      <c r="B145" s="36" t="s">
        <v>49</v>
      </c>
      <c r="C145" s="3" t="s">
        <v>45</v>
      </c>
      <c r="D145" s="10">
        <f>Table3[[#This Row],[Residential CLM $ Collected]]+Table3[[#This Row],[C&amp;I CLM $ Collected]]</f>
        <v>155.9145</v>
      </c>
      <c r="E145" s="33">
        <f>Table3[[#This Row],[CLM $ Collected ]]/'1.) CLM Reference'!$B$4</f>
        <v>5.3577738074832291E-6</v>
      </c>
      <c r="F145" s="8">
        <f>Table3[[#This Row],[Residential Incentive Disbursements]]+Table3[[#This Row],[C&amp;I Incentive Disbursements]]</f>
        <v>0</v>
      </c>
      <c r="G145" s="11">
        <f>Table3[[#This Row],[Incentive Disbursements]]/'1.) CLM Reference'!$B$5</f>
        <v>0</v>
      </c>
      <c r="H145" s="37">
        <v>155.9145</v>
      </c>
      <c r="I145" s="38">
        <f>Table3[[#This Row],[CLM $ Collected ]]/'1.) CLM Reference'!$B$4</f>
        <v>5.3577738074832291E-6</v>
      </c>
      <c r="J145" s="39">
        <v>0</v>
      </c>
      <c r="K145" s="38">
        <f>Table3[[#This Row],[Incentive Disbursements]]/'1.) CLM Reference'!$B$5</f>
        <v>0</v>
      </c>
      <c r="L145" s="37">
        <v>0</v>
      </c>
      <c r="M145" s="61">
        <f>Table3[[#This Row],[CLM $ Collected ]]/'1.) CLM Reference'!$B$4</f>
        <v>5.3577738074832291E-6</v>
      </c>
      <c r="N145" s="39">
        <v>0</v>
      </c>
      <c r="O145" s="41">
        <f>Table3[[#This Row],[Incentive Disbursements]]/'1.) CLM Reference'!$B$5</f>
        <v>0</v>
      </c>
    </row>
    <row r="146" spans="1:15" s="34" customFormat="1" ht="15.75" thickBot="1">
      <c r="A146" s="35" t="s">
        <v>131</v>
      </c>
      <c r="B146" s="36" t="s">
        <v>50</v>
      </c>
      <c r="C146" s="3" t="s">
        <v>45</v>
      </c>
      <c r="D146" s="10">
        <f>Table3[[#This Row],[Residential CLM $ Collected]]+Table3[[#This Row],[C&amp;I CLM $ Collected]]</f>
        <v>416.27140000000003</v>
      </c>
      <c r="E146" s="33">
        <f>Table3[[#This Row],[CLM $ Collected ]]/'1.) CLM Reference'!$B$4</f>
        <v>1.4304557970710706E-5</v>
      </c>
      <c r="F146" s="8">
        <f>Table3[[#This Row],[Residential Incentive Disbursements]]+Table3[[#This Row],[C&amp;I Incentive Disbursements]]</f>
        <v>0</v>
      </c>
      <c r="G146" s="11">
        <f>Table3[[#This Row],[Incentive Disbursements]]/'1.) CLM Reference'!$B$5</f>
        <v>0</v>
      </c>
      <c r="H146" s="37">
        <v>416.27140000000003</v>
      </c>
      <c r="I146" s="38">
        <f>Table3[[#This Row],[CLM $ Collected ]]/'1.) CLM Reference'!$B$4</f>
        <v>1.4304557970710706E-5</v>
      </c>
      <c r="J146" s="39">
        <v>0</v>
      </c>
      <c r="K146" s="38">
        <f>Table3[[#This Row],[Incentive Disbursements]]/'1.) CLM Reference'!$B$5</f>
        <v>0</v>
      </c>
      <c r="L146" s="37">
        <v>0</v>
      </c>
      <c r="M146" s="61">
        <f>Table3[[#This Row],[CLM $ Collected ]]/'1.) CLM Reference'!$B$4</f>
        <v>1.4304557970710706E-5</v>
      </c>
      <c r="N146" s="39">
        <v>0</v>
      </c>
      <c r="O146" s="41">
        <f>Table3[[#This Row],[Incentive Disbursements]]/'1.) CLM Reference'!$B$5</f>
        <v>0</v>
      </c>
    </row>
    <row r="147" spans="1:15" s="34" customFormat="1" ht="15.75" thickBot="1">
      <c r="A147" s="35" t="s">
        <v>132</v>
      </c>
      <c r="B147" s="36" t="s">
        <v>44</v>
      </c>
      <c r="C147" s="3" t="s">
        <v>45</v>
      </c>
      <c r="D147" s="10">
        <f>Table3[[#This Row],[Residential CLM $ Collected]]+Table3[[#This Row],[C&amp;I CLM $ Collected]]</f>
        <v>103477.73060000001</v>
      </c>
      <c r="E147" s="33">
        <f>Table3[[#This Row],[CLM $ Collected ]]/'1.) CLM Reference'!$B$4</f>
        <v>3.5558609023951327E-3</v>
      </c>
      <c r="F147" s="8">
        <f>Table3[[#This Row],[Residential Incentive Disbursements]]+Table3[[#This Row],[C&amp;I Incentive Disbursements]]</f>
        <v>26179.83</v>
      </c>
      <c r="G147" s="11">
        <f>Table3[[#This Row],[Incentive Disbursements]]/'1.) CLM Reference'!$B$5</f>
        <v>1.5582315782111714E-3</v>
      </c>
      <c r="H147" s="37">
        <v>95201.057400000005</v>
      </c>
      <c r="I147" s="38">
        <f>Table3[[#This Row],[CLM $ Collected ]]/'1.) CLM Reference'!$B$4</f>
        <v>3.5558609023951327E-3</v>
      </c>
      <c r="J147" s="39">
        <v>23739.83</v>
      </c>
      <c r="K147" s="38">
        <f>Table3[[#This Row],[Incentive Disbursements]]/'1.) CLM Reference'!$B$5</f>
        <v>1.5582315782111714E-3</v>
      </c>
      <c r="L147" s="37">
        <v>8276.6731999999993</v>
      </c>
      <c r="M147" s="61">
        <f>Table3[[#This Row],[CLM $ Collected ]]/'1.) CLM Reference'!$B$4</f>
        <v>3.5558609023951327E-3</v>
      </c>
      <c r="N147" s="39">
        <v>2440</v>
      </c>
      <c r="O147" s="41">
        <f>Table3[[#This Row],[Incentive Disbursements]]/'1.) CLM Reference'!$B$5</f>
        <v>1.5582315782111714E-3</v>
      </c>
    </row>
    <row r="148" spans="1:15" s="34" customFormat="1" ht="15.75" thickBot="1">
      <c r="A148" s="35" t="s">
        <v>132</v>
      </c>
      <c r="B148" s="36" t="s">
        <v>50</v>
      </c>
      <c r="C148" s="3" t="s">
        <v>45</v>
      </c>
      <c r="D148" s="10">
        <f>Table3[[#This Row],[Residential CLM $ Collected]]+Table3[[#This Row],[C&amp;I CLM $ Collected]]</f>
        <v>85.672499999999999</v>
      </c>
      <c r="E148" s="33">
        <f>Table3[[#This Row],[CLM $ Collected ]]/'1.) CLM Reference'!$B$4</f>
        <v>2.9440101884148486E-6</v>
      </c>
      <c r="F148" s="8">
        <f>Table3[[#This Row],[Residential Incentive Disbursements]]+Table3[[#This Row],[C&amp;I Incentive Disbursements]]</f>
        <v>0</v>
      </c>
      <c r="G148" s="11">
        <f>Table3[[#This Row],[Incentive Disbursements]]/'1.) CLM Reference'!$B$5</f>
        <v>0</v>
      </c>
      <c r="H148" s="37">
        <v>85.672499999999999</v>
      </c>
      <c r="I148" s="38">
        <f>Table3[[#This Row],[CLM $ Collected ]]/'1.) CLM Reference'!$B$4</f>
        <v>2.9440101884148486E-6</v>
      </c>
      <c r="J148" s="39">
        <v>0</v>
      </c>
      <c r="K148" s="38">
        <f>Table3[[#This Row],[Incentive Disbursements]]/'1.) CLM Reference'!$B$5</f>
        <v>0</v>
      </c>
      <c r="L148" s="37">
        <v>0</v>
      </c>
      <c r="M148" s="61">
        <f>Table3[[#This Row],[CLM $ Collected ]]/'1.) CLM Reference'!$B$4</f>
        <v>2.9440101884148486E-6</v>
      </c>
      <c r="N148" s="39">
        <v>0</v>
      </c>
      <c r="O148" s="41">
        <f>Table3[[#This Row],[Incentive Disbursements]]/'1.) CLM Reference'!$B$5</f>
        <v>0</v>
      </c>
    </row>
    <row r="149" spans="1:15" s="34" customFormat="1" ht="15.75" thickBot="1">
      <c r="A149" s="35" t="s">
        <v>133</v>
      </c>
      <c r="B149" s="36" t="s">
        <v>126</v>
      </c>
      <c r="C149" s="3" t="s">
        <v>45</v>
      </c>
      <c r="D149" s="10">
        <f>Table3[[#This Row],[Residential CLM $ Collected]]+Table3[[#This Row],[C&amp;I CLM $ Collected]]</f>
        <v>76802.463000000003</v>
      </c>
      <c r="E149" s="33">
        <f>Table3[[#This Row],[CLM $ Collected ]]/'1.) CLM Reference'!$B$4</f>
        <v>2.639204337066789E-3</v>
      </c>
      <c r="F149" s="8">
        <f>Table3[[#This Row],[Residential Incentive Disbursements]]+Table3[[#This Row],[C&amp;I Incentive Disbursements]]</f>
        <v>1501.1600000000008</v>
      </c>
      <c r="G149" s="11">
        <f>Table3[[#This Row],[Incentive Disbursements]]/'1.) CLM Reference'!$B$5</f>
        <v>8.9349507462328168E-5</v>
      </c>
      <c r="H149" s="37">
        <v>47814.0262</v>
      </c>
      <c r="I149" s="38">
        <f>Table3[[#This Row],[CLM $ Collected ]]/'1.) CLM Reference'!$B$4</f>
        <v>2.639204337066789E-3</v>
      </c>
      <c r="J149" s="39">
        <v>-4972.1099999999997</v>
      </c>
      <c r="K149" s="38">
        <f>Table3[[#This Row],[Incentive Disbursements]]/'1.) CLM Reference'!$B$5</f>
        <v>8.9349507462328168E-5</v>
      </c>
      <c r="L149" s="37">
        <v>28988.436799999999</v>
      </c>
      <c r="M149" s="61">
        <f>Table3[[#This Row],[CLM $ Collected ]]/'1.) CLM Reference'!$B$4</f>
        <v>2.639204337066789E-3</v>
      </c>
      <c r="N149" s="39">
        <v>6473.27</v>
      </c>
      <c r="O149" s="41">
        <f>Table3[[#This Row],[Incentive Disbursements]]/'1.) CLM Reference'!$B$5</f>
        <v>8.9349507462328168E-5</v>
      </c>
    </row>
    <row r="150" spans="1:15" s="34" customFormat="1" ht="15.75" thickBot="1">
      <c r="A150" s="35" t="s">
        <v>134</v>
      </c>
      <c r="B150" s="36" t="s">
        <v>126</v>
      </c>
      <c r="C150" s="3" t="s">
        <v>45</v>
      </c>
      <c r="D150" s="10">
        <f>Table3[[#This Row],[Residential CLM $ Collected]]+Table3[[#This Row],[C&amp;I CLM $ Collected]]</f>
        <v>100583.50819999989</v>
      </c>
      <c r="E150" s="33">
        <f>Table3[[#This Row],[CLM $ Collected ]]/'1.) CLM Reference'!$B$4</f>
        <v>3.4564051816779969E-3</v>
      </c>
      <c r="F150" s="8">
        <f>Table3[[#This Row],[Residential Incentive Disbursements]]+Table3[[#This Row],[C&amp;I Incentive Disbursements]]</f>
        <v>53772.12</v>
      </c>
      <c r="G150" s="11">
        <f>Table3[[#This Row],[Incentive Disbursements]]/'1.) CLM Reference'!$B$5</f>
        <v>3.2005332124525059E-3</v>
      </c>
      <c r="H150" s="37">
        <v>91460.939399999901</v>
      </c>
      <c r="I150" s="38">
        <f>Table3[[#This Row],[CLM $ Collected ]]/'1.) CLM Reference'!$B$4</f>
        <v>3.4564051816779969E-3</v>
      </c>
      <c r="J150" s="39">
        <v>53772.12</v>
      </c>
      <c r="K150" s="38">
        <f>Table3[[#This Row],[Incentive Disbursements]]/'1.) CLM Reference'!$B$5</f>
        <v>3.2005332124525059E-3</v>
      </c>
      <c r="L150" s="37">
        <v>9122.5687999999991</v>
      </c>
      <c r="M150" s="61">
        <f>Table3[[#This Row],[CLM $ Collected ]]/'1.) CLM Reference'!$B$4</f>
        <v>3.4564051816779969E-3</v>
      </c>
      <c r="N150" s="39">
        <v>0</v>
      </c>
      <c r="O150" s="41">
        <f>Table3[[#This Row],[Incentive Disbursements]]/'1.) CLM Reference'!$B$5</f>
        <v>3.2005332124525059E-3</v>
      </c>
    </row>
    <row r="151" spans="1:15" s="34" customFormat="1" ht="15.75" thickBot="1">
      <c r="A151" s="35" t="s">
        <v>135</v>
      </c>
      <c r="B151" s="36" t="s">
        <v>126</v>
      </c>
      <c r="C151" s="3" t="s">
        <v>45</v>
      </c>
      <c r="D151" s="10">
        <f>Table3[[#This Row],[Residential CLM $ Collected]]+Table3[[#This Row],[C&amp;I CLM $ Collected]]</f>
        <v>150544.62339999981</v>
      </c>
      <c r="E151" s="33">
        <f>Table3[[#This Row],[CLM $ Collected ]]/'1.) CLM Reference'!$B$4</f>
        <v>5.1732458501931875E-3</v>
      </c>
      <c r="F151" s="8">
        <f>Table3[[#This Row],[Residential Incentive Disbursements]]+Table3[[#This Row],[C&amp;I Incentive Disbursements]]</f>
        <v>67803.7</v>
      </c>
      <c r="G151" s="11">
        <f>Table3[[#This Row],[Incentive Disbursements]]/'1.) CLM Reference'!$B$5</f>
        <v>4.0356971935859316E-3</v>
      </c>
      <c r="H151" s="37">
        <v>88933.272799999802</v>
      </c>
      <c r="I151" s="38">
        <f>Table3[[#This Row],[CLM $ Collected ]]/'1.) CLM Reference'!$B$4</f>
        <v>5.1732458501931875E-3</v>
      </c>
      <c r="J151" s="39">
        <v>62510.7</v>
      </c>
      <c r="K151" s="38">
        <f>Table3[[#This Row],[Incentive Disbursements]]/'1.) CLM Reference'!$B$5</f>
        <v>4.0356971935859316E-3</v>
      </c>
      <c r="L151" s="37">
        <v>61611.350599999998</v>
      </c>
      <c r="M151" s="61">
        <f>Table3[[#This Row],[CLM $ Collected ]]/'1.) CLM Reference'!$B$4</f>
        <v>5.1732458501931875E-3</v>
      </c>
      <c r="N151" s="39">
        <v>5293</v>
      </c>
      <c r="O151" s="41">
        <f>Table3[[#This Row],[Incentive Disbursements]]/'1.) CLM Reference'!$B$5</f>
        <v>4.0356971935859316E-3</v>
      </c>
    </row>
    <row r="152" spans="1:15" s="34" customFormat="1" ht="15.75" thickBot="1">
      <c r="A152" s="35" t="s">
        <v>135</v>
      </c>
      <c r="B152" s="36" t="s">
        <v>73</v>
      </c>
      <c r="C152" s="3" t="s">
        <v>45</v>
      </c>
      <c r="D152" s="10">
        <f>Table3[[#This Row],[Residential CLM $ Collected]]+Table3[[#This Row],[C&amp;I CLM $ Collected]]</f>
        <v>112.0247</v>
      </c>
      <c r="E152" s="33">
        <f>Table3[[#This Row],[CLM $ Collected ]]/'1.) CLM Reference'!$B$4</f>
        <v>3.8495650080727996E-6</v>
      </c>
      <c r="F152" s="8">
        <f>Table3[[#This Row],[Residential Incentive Disbursements]]+Table3[[#This Row],[C&amp;I Incentive Disbursements]]</f>
        <v>0</v>
      </c>
      <c r="G152" s="11">
        <f>Table3[[#This Row],[Incentive Disbursements]]/'1.) CLM Reference'!$B$5</f>
        <v>0</v>
      </c>
      <c r="H152" s="37">
        <v>112.0247</v>
      </c>
      <c r="I152" s="38">
        <f>Table3[[#This Row],[CLM $ Collected ]]/'1.) CLM Reference'!$B$4</f>
        <v>3.8495650080727996E-6</v>
      </c>
      <c r="J152" s="39">
        <v>0</v>
      </c>
      <c r="K152" s="38">
        <f>Table3[[#This Row],[Incentive Disbursements]]/'1.) CLM Reference'!$B$5</f>
        <v>0</v>
      </c>
      <c r="L152" s="37">
        <v>0</v>
      </c>
      <c r="M152" s="61">
        <f>Table3[[#This Row],[CLM $ Collected ]]/'1.) CLM Reference'!$B$4</f>
        <v>3.8495650080727996E-6</v>
      </c>
      <c r="N152" s="39">
        <v>0</v>
      </c>
      <c r="O152" s="41">
        <f>Table3[[#This Row],[Incentive Disbursements]]/'1.) CLM Reference'!$B$5</f>
        <v>0</v>
      </c>
    </row>
    <row r="153" spans="1:15" s="34" customFormat="1" ht="15.75" thickBot="1">
      <c r="A153" s="35" t="s">
        <v>136</v>
      </c>
      <c r="B153" s="36" t="s">
        <v>126</v>
      </c>
      <c r="C153" s="3" t="s">
        <v>45</v>
      </c>
      <c r="D153" s="10">
        <f>Table3[[#This Row],[Residential CLM $ Collected]]+Table3[[#This Row],[C&amp;I CLM $ Collected]]</f>
        <v>155648.57490000001</v>
      </c>
      <c r="E153" s="33">
        <f>Table3[[#This Row],[CLM $ Collected ]]/'1.) CLM Reference'!$B$4</f>
        <v>5.3486356802690677E-3</v>
      </c>
      <c r="F153" s="8">
        <f>Table3[[#This Row],[Residential Incentive Disbursements]]+Table3[[#This Row],[C&amp;I Incentive Disbursements]]</f>
        <v>33246.5</v>
      </c>
      <c r="G153" s="11">
        <f>Table3[[#This Row],[Incentive Disbursements]]/'1.) CLM Reference'!$B$5</f>
        <v>1.9788419621134938E-3</v>
      </c>
      <c r="H153" s="37">
        <v>119372.9991</v>
      </c>
      <c r="I153" s="38">
        <f>Table3[[#This Row],[CLM $ Collected ]]/'1.) CLM Reference'!$B$4</f>
        <v>5.3486356802690677E-3</v>
      </c>
      <c r="J153" s="39">
        <v>26013.5</v>
      </c>
      <c r="K153" s="38">
        <f>Table3[[#This Row],[Incentive Disbursements]]/'1.) CLM Reference'!$B$5</f>
        <v>1.9788419621134938E-3</v>
      </c>
      <c r="L153" s="37">
        <v>36275.575799999999</v>
      </c>
      <c r="M153" s="61">
        <f>Table3[[#This Row],[CLM $ Collected ]]/'1.) CLM Reference'!$B$4</f>
        <v>5.3486356802690677E-3</v>
      </c>
      <c r="N153" s="39">
        <v>7233</v>
      </c>
      <c r="O153" s="41">
        <f>Table3[[#This Row],[Incentive Disbursements]]/'1.) CLM Reference'!$B$5</f>
        <v>1.9788419621134938E-3</v>
      </c>
    </row>
    <row r="154" spans="1:15" s="34" customFormat="1" ht="15.75" thickBot="1">
      <c r="A154" s="35" t="s">
        <v>137</v>
      </c>
      <c r="B154" s="36" t="s">
        <v>126</v>
      </c>
      <c r="C154" s="3" t="s">
        <v>45</v>
      </c>
      <c r="D154" s="10">
        <f>Table3[[#This Row],[Residential CLM $ Collected]]+Table3[[#This Row],[C&amp;I CLM $ Collected]]</f>
        <v>161465.7861</v>
      </c>
      <c r="E154" s="33">
        <f>Table3[[#This Row],[CLM $ Collected ]]/'1.) CLM Reference'!$B$4</f>
        <v>5.5485356369758404E-3</v>
      </c>
      <c r="F154" s="8">
        <f>Table3[[#This Row],[Residential Incentive Disbursements]]+Table3[[#This Row],[C&amp;I Incentive Disbursements]]</f>
        <v>42956.18</v>
      </c>
      <c r="G154" s="11">
        <f>Table3[[#This Row],[Incentive Disbursements]]/'1.) CLM Reference'!$B$5</f>
        <v>2.5567651186170098E-3</v>
      </c>
      <c r="H154" s="37">
        <v>65182.709900000002</v>
      </c>
      <c r="I154" s="38">
        <f>Table3[[#This Row],[CLM $ Collected ]]/'1.) CLM Reference'!$B$4</f>
        <v>5.5485356369758404E-3</v>
      </c>
      <c r="J154" s="39">
        <v>23476.27</v>
      </c>
      <c r="K154" s="38">
        <f>Table3[[#This Row],[Incentive Disbursements]]/'1.) CLM Reference'!$B$5</f>
        <v>2.5567651186170098E-3</v>
      </c>
      <c r="L154" s="37">
        <v>96283.076199999996</v>
      </c>
      <c r="M154" s="61">
        <f>Table3[[#This Row],[CLM $ Collected ]]/'1.) CLM Reference'!$B$4</f>
        <v>5.5485356369758404E-3</v>
      </c>
      <c r="N154" s="39">
        <v>19479.91</v>
      </c>
      <c r="O154" s="41">
        <f>Table3[[#This Row],[Incentive Disbursements]]/'1.) CLM Reference'!$B$5</f>
        <v>2.5567651186170098E-3</v>
      </c>
    </row>
    <row r="155" spans="1:15" s="34" customFormat="1" ht="15.75" thickBot="1">
      <c r="A155" s="35" t="s">
        <v>137</v>
      </c>
      <c r="B155" s="36" t="s">
        <v>73</v>
      </c>
      <c r="C155" s="3" t="s">
        <v>45</v>
      </c>
      <c r="D155" s="10">
        <f>Table3[[#This Row],[Residential CLM $ Collected]]+Table3[[#This Row],[C&amp;I CLM $ Collected]]</f>
        <v>92.837900000000005</v>
      </c>
      <c r="E155" s="33">
        <f>Table3[[#This Row],[CLM $ Collected ]]/'1.) CLM Reference'!$B$4</f>
        <v>3.1902386818528571E-6</v>
      </c>
      <c r="F155" s="8">
        <f>Table3[[#This Row],[Residential Incentive Disbursements]]+Table3[[#This Row],[C&amp;I Incentive Disbursements]]</f>
        <v>0</v>
      </c>
      <c r="G155" s="11">
        <f>Table3[[#This Row],[Incentive Disbursements]]/'1.) CLM Reference'!$B$5</f>
        <v>0</v>
      </c>
      <c r="H155" s="37">
        <v>92.837900000000005</v>
      </c>
      <c r="I155" s="38">
        <f>Table3[[#This Row],[CLM $ Collected ]]/'1.) CLM Reference'!$B$4</f>
        <v>3.1902386818528571E-6</v>
      </c>
      <c r="J155" s="39">
        <v>0</v>
      </c>
      <c r="K155" s="38">
        <f>Table3[[#This Row],[Incentive Disbursements]]/'1.) CLM Reference'!$B$5</f>
        <v>0</v>
      </c>
      <c r="L155" s="37">
        <v>0</v>
      </c>
      <c r="M155" s="61">
        <f>Table3[[#This Row],[CLM $ Collected ]]/'1.) CLM Reference'!$B$4</f>
        <v>3.1902386818528571E-6</v>
      </c>
      <c r="N155" s="39">
        <v>0</v>
      </c>
      <c r="O155" s="41">
        <f>Table3[[#This Row],[Incentive Disbursements]]/'1.) CLM Reference'!$B$5</f>
        <v>0</v>
      </c>
    </row>
    <row r="156" spans="1:15" s="34" customFormat="1" ht="15.75" thickBot="1">
      <c r="A156" s="35" t="s">
        <v>137</v>
      </c>
      <c r="B156" s="36" t="s">
        <v>50</v>
      </c>
      <c r="C156" s="3" t="s">
        <v>45</v>
      </c>
      <c r="D156" s="10">
        <f>Table3[[#This Row],[Residential CLM $ Collected]]+Table3[[#This Row],[C&amp;I CLM $ Collected]]</f>
        <v>146.7696</v>
      </c>
      <c r="E156" s="33">
        <f>Table3[[#This Row],[CLM $ Collected ]]/'1.) CLM Reference'!$B$4</f>
        <v>5.0435226910568964E-6</v>
      </c>
      <c r="F156" s="8">
        <f>Table3[[#This Row],[Residential Incentive Disbursements]]+Table3[[#This Row],[C&amp;I Incentive Disbursements]]</f>
        <v>0</v>
      </c>
      <c r="G156" s="11">
        <f>Table3[[#This Row],[Incentive Disbursements]]/'1.) CLM Reference'!$B$5</f>
        <v>0</v>
      </c>
      <c r="H156" s="37">
        <v>146.7696</v>
      </c>
      <c r="I156" s="38">
        <f>Table3[[#This Row],[CLM $ Collected ]]/'1.) CLM Reference'!$B$4</f>
        <v>5.0435226910568964E-6</v>
      </c>
      <c r="J156" s="39">
        <v>0</v>
      </c>
      <c r="K156" s="38">
        <f>Table3[[#This Row],[Incentive Disbursements]]/'1.) CLM Reference'!$B$5</f>
        <v>0</v>
      </c>
      <c r="L156" s="37">
        <v>0</v>
      </c>
      <c r="M156" s="61">
        <f>Table3[[#This Row],[CLM $ Collected ]]/'1.) CLM Reference'!$B$4</f>
        <v>5.0435226910568964E-6</v>
      </c>
      <c r="N156" s="39">
        <v>0</v>
      </c>
      <c r="O156" s="41">
        <f>Table3[[#This Row],[Incentive Disbursements]]/'1.) CLM Reference'!$B$5</f>
        <v>0</v>
      </c>
    </row>
    <row r="157" spans="1:15" s="34" customFormat="1" ht="15.75" thickBot="1">
      <c r="A157" s="35" t="s">
        <v>138</v>
      </c>
      <c r="B157" s="36" t="s">
        <v>126</v>
      </c>
      <c r="C157" s="3" t="s">
        <v>45</v>
      </c>
      <c r="D157" s="10">
        <f>Table3[[#This Row],[Residential CLM $ Collected]]+Table3[[#This Row],[C&amp;I CLM $ Collected]]</f>
        <v>106295.3988</v>
      </c>
      <c r="E157" s="33">
        <f>Table3[[#This Row],[CLM $ Collected ]]/'1.) CLM Reference'!$B$4</f>
        <v>3.6526859499701712E-3</v>
      </c>
      <c r="F157" s="8">
        <f>Table3[[#This Row],[Residential Incentive Disbursements]]+Table3[[#This Row],[C&amp;I Incentive Disbursements]]</f>
        <v>30417.33</v>
      </c>
      <c r="G157" s="11">
        <f>Table3[[#This Row],[Incentive Disbursements]]/'1.) CLM Reference'!$B$5</f>
        <v>1.8104488887387736E-3</v>
      </c>
      <c r="H157" s="37">
        <v>94505.718299999993</v>
      </c>
      <c r="I157" s="38">
        <f>Table3[[#This Row],[CLM $ Collected ]]/'1.) CLM Reference'!$B$4</f>
        <v>3.6526859499701712E-3</v>
      </c>
      <c r="J157" s="39">
        <v>30417.33</v>
      </c>
      <c r="K157" s="38">
        <f>Table3[[#This Row],[Incentive Disbursements]]/'1.) CLM Reference'!$B$5</f>
        <v>1.8104488887387736E-3</v>
      </c>
      <c r="L157" s="37">
        <v>11789.6805</v>
      </c>
      <c r="M157" s="61">
        <f>Table3[[#This Row],[CLM $ Collected ]]/'1.) CLM Reference'!$B$4</f>
        <v>3.6526859499701712E-3</v>
      </c>
      <c r="N157" s="39">
        <v>0</v>
      </c>
      <c r="O157" s="41">
        <f>Table3[[#This Row],[Incentive Disbursements]]/'1.) CLM Reference'!$B$5</f>
        <v>1.8104488887387736E-3</v>
      </c>
    </row>
    <row r="158" spans="1:15" s="34" customFormat="1" ht="15.75" thickBot="1">
      <c r="A158" s="35" t="s">
        <v>139</v>
      </c>
      <c r="B158" s="36" t="s">
        <v>126</v>
      </c>
      <c r="C158" s="3" t="s">
        <v>45</v>
      </c>
      <c r="D158" s="10">
        <f>Table3[[#This Row],[Residential CLM $ Collected]]+Table3[[#This Row],[C&amp;I CLM $ Collected]]</f>
        <v>126502.59270000001</v>
      </c>
      <c r="E158" s="33">
        <f>Table3[[#This Row],[CLM $ Collected ]]/'1.) CLM Reference'!$B$4</f>
        <v>4.3470766204989223E-3</v>
      </c>
      <c r="F158" s="8">
        <f>Table3[[#This Row],[Residential Incentive Disbursements]]+Table3[[#This Row],[C&amp;I Incentive Disbursements]]</f>
        <v>41721.480000000003</v>
      </c>
      <c r="G158" s="11">
        <f>Table3[[#This Row],[Incentive Disbursements]]/'1.) CLM Reference'!$B$5</f>
        <v>2.4832753927625131E-3</v>
      </c>
      <c r="H158" s="37">
        <v>117735.0469</v>
      </c>
      <c r="I158" s="38">
        <f>Table3[[#This Row],[CLM $ Collected ]]/'1.) CLM Reference'!$B$4</f>
        <v>4.3470766204989223E-3</v>
      </c>
      <c r="J158" s="39">
        <v>41521.480000000003</v>
      </c>
      <c r="K158" s="38">
        <f>Table3[[#This Row],[Incentive Disbursements]]/'1.) CLM Reference'!$B$5</f>
        <v>2.4832753927625131E-3</v>
      </c>
      <c r="L158" s="37">
        <v>8767.5457999999999</v>
      </c>
      <c r="M158" s="61">
        <f>Table3[[#This Row],[CLM $ Collected ]]/'1.) CLM Reference'!$B$4</f>
        <v>4.3470766204989223E-3</v>
      </c>
      <c r="N158" s="39">
        <v>200</v>
      </c>
      <c r="O158" s="41">
        <f>Table3[[#This Row],[Incentive Disbursements]]/'1.) CLM Reference'!$B$5</f>
        <v>2.4832753927625131E-3</v>
      </c>
    </row>
    <row r="159" spans="1:15" s="34" customFormat="1" ht="15.75" thickBot="1">
      <c r="A159" s="35" t="s">
        <v>139</v>
      </c>
      <c r="B159" s="36" t="s">
        <v>50</v>
      </c>
      <c r="C159" s="3" t="s">
        <v>45</v>
      </c>
      <c r="D159" s="10">
        <f>Table3[[#This Row],[Residential CLM $ Collected]]+Table3[[#This Row],[C&amp;I CLM $ Collected]]</f>
        <v>63.001300000000001</v>
      </c>
      <c r="E159" s="33">
        <f>Table3[[#This Row],[CLM $ Collected ]]/'1.) CLM Reference'!$B$4</f>
        <v>2.1649475512373332E-6</v>
      </c>
      <c r="F159" s="8">
        <f>Table3[[#This Row],[Residential Incentive Disbursements]]+Table3[[#This Row],[C&amp;I Incentive Disbursements]]</f>
        <v>0</v>
      </c>
      <c r="G159" s="11">
        <f>Table3[[#This Row],[Incentive Disbursements]]/'1.) CLM Reference'!$B$5</f>
        <v>0</v>
      </c>
      <c r="H159" s="37">
        <v>63.001300000000001</v>
      </c>
      <c r="I159" s="38">
        <f>Table3[[#This Row],[CLM $ Collected ]]/'1.) CLM Reference'!$B$4</f>
        <v>2.1649475512373332E-6</v>
      </c>
      <c r="J159" s="39">
        <v>0</v>
      </c>
      <c r="K159" s="38">
        <f>Table3[[#This Row],[Incentive Disbursements]]/'1.) CLM Reference'!$B$5</f>
        <v>0</v>
      </c>
      <c r="L159" s="37">
        <v>0</v>
      </c>
      <c r="M159" s="61">
        <f>Table3[[#This Row],[CLM $ Collected ]]/'1.) CLM Reference'!$B$4</f>
        <v>2.1649475512373332E-6</v>
      </c>
      <c r="N159" s="39">
        <v>0</v>
      </c>
      <c r="O159" s="41">
        <f>Table3[[#This Row],[Incentive Disbursements]]/'1.) CLM Reference'!$B$5</f>
        <v>0</v>
      </c>
    </row>
    <row r="160" spans="1:15" s="34" customFormat="1" ht="15.75" thickBot="1">
      <c r="A160" s="35" t="s">
        <v>140</v>
      </c>
      <c r="B160" s="36" t="s">
        <v>49</v>
      </c>
      <c r="C160" s="3" t="s">
        <v>45</v>
      </c>
      <c r="D160" s="10">
        <f>Table3[[#This Row],[Residential CLM $ Collected]]+Table3[[#This Row],[C&amp;I CLM $ Collected]]</f>
        <v>729.55909999999994</v>
      </c>
      <c r="E160" s="33">
        <f>Table3[[#This Row],[CLM $ Collected ]]/'1.) CLM Reference'!$B$4</f>
        <v>2.5070231678202077E-5</v>
      </c>
      <c r="F160" s="8">
        <f>Table3[[#This Row],[Residential Incentive Disbursements]]+Table3[[#This Row],[C&amp;I Incentive Disbursements]]</f>
        <v>0</v>
      </c>
      <c r="G160" s="11">
        <f>Table3[[#This Row],[Incentive Disbursements]]/'1.) CLM Reference'!$B$5</f>
        <v>0</v>
      </c>
      <c r="H160" s="37">
        <v>729.55909999999994</v>
      </c>
      <c r="I160" s="38">
        <f>Table3[[#This Row],[CLM $ Collected ]]/'1.) CLM Reference'!$B$4</f>
        <v>2.5070231678202077E-5</v>
      </c>
      <c r="J160" s="39">
        <v>0</v>
      </c>
      <c r="K160" s="38">
        <f>Table3[[#This Row],[Incentive Disbursements]]/'1.) CLM Reference'!$B$5</f>
        <v>0</v>
      </c>
      <c r="L160" s="37">
        <v>0</v>
      </c>
      <c r="M160" s="61">
        <f>Table3[[#This Row],[CLM $ Collected ]]/'1.) CLM Reference'!$B$4</f>
        <v>2.5070231678202077E-5</v>
      </c>
      <c r="N160" s="39">
        <v>0</v>
      </c>
      <c r="O160" s="41">
        <f>Table3[[#This Row],[Incentive Disbursements]]/'1.) CLM Reference'!$B$5</f>
        <v>0</v>
      </c>
    </row>
    <row r="161" spans="1:15" s="34" customFormat="1" ht="15.75" thickBot="1">
      <c r="A161" s="35" t="s">
        <v>140</v>
      </c>
      <c r="B161" s="36" t="s">
        <v>126</v>
      </c>
      <c r="C161" s="3" t="s">
        <v>45</v>
      </c>
      <c r="D161" s="10">
        <f>Table3[[#This Row],[Residential CLM $ Collected]]+Table3[[#This Row],[C&amp;I CLM $ Collected]]</f>
        <v>165474.9019</v>
      </c>
      <c r="E161" s="33">
        <f>Table3[[#This Row],[CLM $ Collected ]]/'1.) CLM Reference'!$B$4</f>
        <v>5.6863030391379682E-3</v>
      </c>
      <c r="F161" s="8">
        <f>Table3[[#This Row],[Residential Incentive Disbursements]]+Table3[[#This Row],[C&amp;I Incentive Disbursements]]</f>
        <v>60951.54</v>
      </c>
      <c r="G161" s="11">
        <f>Table3[[#This Row],[Incentive Disbursements]]/'1.) CLM Reference'!$B$5</f>
        <v>3.6278545112249138E-3</v>
      </c>
      <c r="H161" s="37">
        <v>151887.48259999999</v>
      </c>
      <c r="I161" s="38">
        <f>Table3[[#This Row],[CLM $ Collected ]]/'1.) CLM Reference'!$B$4</f>
        <v>5.6863030391379682E-3</v>
      </c>
      <c r="J161" s="39">
        <v>38865.54</v>
      </c>
      <c r="K161" s="38">
        <f>Table3[[#This Row],[Incentive Disbursements]]/'1.) CLM Reference'!$B$5</f>
        <v>3.6278545112249138E-3</v>
      </c>
      <c r="L161" s="37">
        <v>13587.4193</v>
      </c>
      <c r="M161" s="61">
        <f>Table3[[#This Row],[CLM $ Collected ]]/'1.) CLM Reference'!$B$4</f>
        <v>5.6863030391379682E-3</v>
      </c>
      <c r="N161" s="39">
        <v>22086</v>
      </c>
      <c r="O161" s="41">
        <f>Table3[[#This Row],[Incentive Disbursements]]/'1.) CLM Reference'!$B$5</f>
        <v>3.6278545112249138E-3</v>
      </c>
    </row>
    <row r="162" spans="1:15" s="34" customFormat="1" ht="15.75" thickBot="1">
      <c r="A162" s="35" t="s">
        <v>141</v>
      </c>
      <c r="B162" s="36" t="s">
        <v>44</v>
      </c>
      <c r="C162" s="3" t="s">
        <v>45</v>
      </c>
      <c r="D162" s="10">
        <f>Table3[[#This Row],[Residential CLM $ Collected]]+Table3[[#This Row],[C&amp;I CLM $ Collected]]</f>
        <v>1626.9322999999999</v>
      </c>
      <c r="E162" s="33">
        <f>Table3[[#This Row],[CLM $ Collected ]]/'1.) CLM Reference'!$B$4</f>
        <v>5.5907149517770613E-5</v>
      </c>
      <c r="F162" s="8">
        <f>Table3[[#This Row],[Residential Incentive Disbursements]]+Table3[[#This Row],[C&amp;I Incentive Disbursements]]</f>
        <v>0</v>
      </c>
      <c r="G162" s="11">
        <f>Table3[[#This Row],[Incentive Disbursements]]/'1.) CLM Reference'!$B$5</f>
        <v>0</v>
      </c>
      <c r="H162" s="37">
        <v>1588.1765</v>
      </c>
      <c r="I162" s="38">
        <f>Table3[[#This Row],[CLM $ Collected ]]/'1.) CLM Reference'!$B$4</f>
        <v>5.5907149517770613E-5</v>
      </c>
      <c r="J162" s="39">
        <v>0</v>
      </c>
      <c r="K162" s="38">
        <f>Table3[[#This Row],[Incentive Disbursements]]/'1.) CLM Reference'!$B$5</f>
        <v>0</v>
      </c>
      <c r="L162" s="37">
        <v>38.755800000000001</v>
      </c>
      <c r="M162" s="61">
        <f>Table3[[#This Row],[CLM $ Collected ]]/'1.) CLM Reference'!$B$4</f>
        <v>5.5907149517770613E-5</v>
      </c>
      <c r="N162" s="39">
        <v>0</v>
      </c>
      <c r="O162" s="41">
        <f>Table3[[#This Row],[Incentive Disbursements]]/'1.) CLM Reference'!$B$5</f>
        <v>0</v>
      </c>
    </row>
    <row r="163" spans="1:15" s="34" customFormat="1" ht="15.75" thickBot="1">
      <c r="A163" s="35" t="s">
        <v>142</v>
      </c>
      <c r="B163" s="36" t="s">
        <v>48</v>
      </c>
      <c r="C163" s="3" t="s">
        <v>45</v>
      </c>
      <c r="D163" s="10">
        <f>Table3[[#This Row],[Residential CLM $ Collected]]+Table3[[#This Row],[C&amp;I CLM $ Collected]]</f>
        <v>114172.0988999999</v>
      </c>
      <c r="E163" s="33">
        <f>Table3[[#This Row],[CLM $ Collected ]]/'1.) CLM Reference'!$B$4</f>
        <v>3.9233572312504881E-3</v>
      </c>
      <c r="F163" s="8">
        <f>Table3[[#This Row],[Residential Incentive Disbursements]]+Table3[[#This Row],[C&amp;I Incentive Disbursements]]</f>
        <v>65899.740000000005</v>
      </c>
      <c r="G163" s="11">
        <f>Table3[[#This Row],[Incentive Disbursements]]/'1.) CLM Reference'!$B$5</f>
        <v>3.9223729055500303E-3</v>
      </c>
      <c r="H163" s="37">
        <v>46248.605099999899</v>
      </c>
      <c r="I163" s="38">
        <f>Table3[[#This Row],[CLM $ Collected ]]/'1.) CLM Reference'!$B$4</f>
        <v>3.9233572312504881E-3</v>
      </c>
      <c r="J163" s="39">
        <v>7200.74</v>
      </c>
      <c r="K163" s="38">
        <f>Table3[[#This Row],[Incentive Disbursements]]/'1.) CLM Reference'!$B$5</f>
        <v>3.9223729055500303E-3</v>
      </c>
      <c r="L163" s="37">
        <v>67923.493799999997</v>
      </c>
      <c r="M163" s="61">
        <f>Table3[[#This Row],[CLM $ Collected ]]/'1.) CLM Reference'!$B$4</f>
        <v>3.9233572312504881E-3</v>
      </c>
      <c r="N163" s="39">
        <v>58699</v>
      </c>
      <c r="O163" s="41">
        <f>Table3[[#This Row],[Incentive Disbursements]]/'1.) CLM Reference'!$B$5</f>
        <v>3.9223729055500303E-3</v>
      </c>
    </row>
    <row r="164" spans="1:15" s="34" customFormat="1" ht="15.75" thickBot="1">
      <c r="A164" s="35" t="s">
        <v>143</v>
      </c>
      <c r="B164" s="36" t="s">
        <v>144</v>
      </c>
      <c r="C164" s="3" t="s">
        <v>45</v>
      </c>
      <c r="D164" s="10">
        <f>Table3[[#This Row],[Residential CLM $ Collected]]+Table3[[#This Row],[C&amp;I CLM $ Collected]]</f>
        <v>735.65949999999998</v>
      </c>
      <c r="E164" s="33">
        <f>Table3[[#This Row],[CLM $ Collected ]]/'1.) CLM Reference'!$B$4</f>
        <v>2.5279863003929773E-5</v>
      </c>
      <c r="F164" s="8">
        <f>Table3[[#This Row],[Residential Incentive Disbursements]]+Table3[[#This Row],[C&amp;I Incentive Disbursements]]</f>
        <v>0</v>
      </c>
      <c r="G164" s="11">
        <f>Table3[[#This Row],[Incentive Disbursements]]/'1.) CLM Reference'!$B$5</f>
        <v>0</v>
      </c>
      <c r="H164" s="37">
        <v>185.57749999999999</v>
      </c>
      <c r="I164" s="38">
        <f>Table3[[#This Row],[CLM $ Collected ]]/'1.) CLM Reference'!$B$4</f>
        <v>2.5279863003929773E-5</v>
      </c>
      <c r="J164" s="39">
        <v>0</v>
      </c>
      <c r="K164" s="38">
        <f>Table3[[#This Row],[Incentive Disbursements]]/'1.) CLM Reference'!$B$5</f>
        <v>0</v>
      </c>
      <c r="L164" s="37">
        <v>550.08199999999999</v>
      </c>
      <c r="M164" s="61">
        <f>Table3[[#This Row],[CLM $ Collected ]]/'1.) CLM Reference'!$B$4</f>
        <v>2.5279863003929773E-5</v>
      </c>
      <c r="N164" s="39">
        <v>0</v>
      </c>
      <c r="O164" s="41">
        <f>Table3[[#This Row],[Incentive Disbursements]]/'1.) CLM Reference'!$B$5</f>
        <v>0</v>
      </c>
    </row>
    <row r="165" spans="1:15" s="34" customFormat="1" ht="15.75" thickBot="1">
      <c r="A165" s="35" t="s">
        <v>143</v>
      </c>
      <c r="B165" s="36" t="s">
        <v>145</v>
      </c>
      <c r="C165" s="3" t="s">
        <v>45</v>
      </c>
      <c r="D165" s="10">
        <f>Table3[[#This Row],[Residential CLM $ Collected]]+Table3[[#This Row],[C&amp;I CLM $ Collected]]</f>
        <v>148041.85739999998</v>
      </c>
      <c r="E165" s="33">
        <f>Table3[[#This Row],[CLM $ Collected ]]/'1.) CLM Reference'!$B$4</f>
        <v>5.0872419562573538E-3</v>
      </c>
      <c r="F165" s="8">
        <f>Table3[[#This Row],[Residential Incentive Disbursements]]+Table3[[#This Row],[C&amp;I Incentive Disbursements]]</f>
        <v>44710.98</v>
      </c>
      <c r="G165" s="11">
        <f>Table3[[#This Row],[Incentive Disbursements]]/'1.) CLM Reference'!$B$5</f>
        <v>2.6612113573223403E-3</v>
      </c>
      <c r="H165" s="37">
        <v>113942.43889999999</v>
      </c>
      <c r="I165" s="38">
        <f>Table3[[#This Row],[CLM $ Collected ]]/'1.) CLM Reference'!$B$4</f>
        <v>5.0872419562573538E-3</v>
      </c>
      <c r="J165" s="39">
        <v>39504.980000000003</v>
      </c>
      <c r="K165" s="38">
        <f>Table3[[#This Row],[Incentive Disbursements]]/'1.) CLM Reference'!$B$5</f>
        <v>2.6612113573223403E-3</v>
      </c>
      <c r="L165" s="37">
        <v>34099.4185</v>
      </c>
      <c r="M165" s="61">
        <f>Table3[[#This Row],[CLM $ Collected ]]/'1.) CLM Reference'!$B$4</f>
        <v>5.0872419562573538E-3</v>
      </c>
      <c r="N165" s="39">
        <v>5206</v>
      </c>
      <c r="O165" s="41">
        <f>Table3[[#This Row],[Incentive Disbursements]]/'1.) CLM Reference'!$B$5</f>
        <v>2.6612113573223403E-3</v>
      </c>
    </row>
    <row r="166" spans="1:15" s="34" customFormat="1" ht="15.75" thickBot="1">
      <c r="A166" s="35" t="s">
        <v>143</v>
      </c>
      <c r="B166" s="36" t="s">
        <v>146</v>
      </c>
      <c r="C166" s="3" t="s">
        <v>45</v>
      </c>
      <c r="D166" s="10">
        <f>Table3[[#This Row],[Residential CLM $ Collected]]+Table3[[#This Row],[C&amp;I CLM $ Collected]]</f>
        <v>106.81569999999999</v>
      </c>
      <c r="E166" s="33">
        <f>Table3[[#This Row],[CLM $ Collected ]]/'1.) CLM Reference'!$B$4</f>
        <v>3.6705653399009477E-6</v>
      </c>
      <c r="F166" s="8">
        <f>Table3[[#This Row],[Residential Incentive Disbursements]]+Table3[[#This Row],[C&amp;I Incentive Disbursements]]</f>
        <v>0</v>
      </c>
      <c r="G166" s="11">
        <f>Table3[[#This Row],[Incentive Disbursements]]/'1.) CLM Reference'!$B$5</f>
        <v>0</v>
      </c>
      <c r="H166" s="37">
        <v>94.284899999999993</v>
      </c>
      <c r="I166" s="38">
        <f>Table3[[#This Row],[CLM $ Collected ]]/'1.) CLM Reference'!$B$4</f>
        <v>3.6705653399009477E-6</v>
      </c>
      <c r="J166" s="39">
        <v>0</v>
      </c>
      <c r="K166" s="38">
        <f>Table3[[#This Row],[Incentive Disbursements]]/'1.) CLM Reference'!$B$5</f>
        <v>0</v>
      </c>
      <c r="L166" s="37">
        <v>12.530799999999999</v>
      </c>
      <c r="M166" s="61">
        <f>Table3[[#This Row],[CLM $ Collected ]]/'1.) CLM Reference'!$B$4</f>
        <v>3.6705653399009477E-6</v>
      </c>
      <c r="N166" s="39">
        <v>0</v>
      </c>
      <c r="O166" s="41">
        <f>Table3[[#This Row],[Incentive Disbursements]]/'1.) CLM Reference'!$B$5</f>
        <v>0</v>
      </c>
    </row>
    <row r="167" spans="1:15" s="34" customFormat="1" ht="15.75" thickBot="1">
      <c r="A167" s="35" t="s">
        <v>147</v>
      </c>
      <c r="B167" s="36" t="s">
        <v>144</v>
      </c>
      <c r="C167" s="3" t="s">
        <v>45</v>
      </c>
      <c r="D167" s="10">
        <f>Table3[[#This Row],[Residential CLM $ Collected]]+Table3[[#This Row],[C&amp;I CLM $ Collected]]</f>
        <v>53.532299999999999</v>
      </c>
      <c r="E167" s="33">
        <f>Table3[[#This Row],[CLM $ Collected ]]/'1.) CLM Reference'!$B$4</f>
        <v>1.8395592122242285E-6</v>
      </c>
      <c r="F167" s="8">
        <f>Table3[[#This Row],[Residential Incentive Disbursements]]+Table3[[#This Row],[C&amp;I Incentive Disbursements]]</f>
        <v>95.74</v>
      </c>
      <c r="G167" s="11">
        <f>Table3[[#This Row],[Incentive Disbursements]]/'1.) CLM Reference'!$B$5</f>
        <v>5.6984744094189124E-6</v>
      </c>
      <c r="H167" s="37">
        <v>53.532299999999999</v>
      </c>
      <c r="I167" s="38">
        <f>Table3[[#This Row],[CLM $ Collected ]]/'1.) CLM Reference'!$B$4</f>
        <v>1.8395592122242285E-6</v>
      </c>
      <c r="J167" s="39">
        <v>95.74</v>
      </c>
      <c r="K167" s="38">
        <f>Table3[[#This Row],[Incentive Disbursements]]/'1.) CLM Reference'!$B$5</f>
        <v>5.6984744094189124E-6</v>
      </c>
      <c r="L167" s="37">
        <v>0</v>
      </c>
      <c r="M167" s="61">
        <f>Table3[[#This Row],[CLM $ Collected ]]/'1.) CLM Reference'!$B$4</f>
        <v>1.8395592122242285E-6</v>
      </c>
      <c r="N167" s="39">
        <v>0</v>
      </c>
      <c r="O167" s="41">
        <f>Table3[[#This Row],[Incentive Disbursements]]/'1.) CLM Reference'!$B$5</f>
        <v>5.6984744094189124E-6</v>
      </c>
    </row>
    <row r="168" spans="1:15" s="34" customFormat="1" ht="15.75" thickBot="1">
      <c r="A168" s="35" t="s">
        <v>147</v>
      </c>
      <c r="B168" s="36" t="s">
        <v>145</v>
      </c>
      <c r="C168" s="3" t="s">
        <v>45</v>
      </c>
      <c r="D168" s="10">
        <f>Table3[[#This Row],[Residential CLM $ Collected]]+Table3[[#This Row],[C&amp;I CLM $ Collected]]</f>
        <v>162530.9524000001</v>
      </c>
      <c r="E168" s="33">
        <f>Table3[[#This Row],[CLM $ Collected ]]/'1.) CLM Reference'!$B$4</f>
        <v>5.5851385193424856E-3</v>
      </c>
      <c r="F168" s="8">
        <f>Table3[[#This Row],[Residential Incentive Disbursements]]+Table3[[#This Row],[C&amp;I Incentive Disbursements]]</f>
        <v>40637.49</v>
      </c>
      <c r="G168" s="11">
        <f>Table3[[#This Row],[Incentive Disbursements]]/'1.) CLM Reference'!$B$5</f>
        <v>2.4187559727179547E-3</v>
      </c>
      <c r="H168" s="37">
        <v>98942.964100000099</v>
      </c>
      <c r="I168" s="38">
        <f>Table3[[#This Row],[CLM $ Collected ]]/'1.) CLM Reference'!$B$4</f>
        <v>5.5851385193424856E-3</v>
      </c>
      <c r="J168" s="39">
        <v>18608.64</v>
      </c>
      <c r="K168" s="38">
        <f>Table3[[#This Row],[Incentive Disbursements]]/'1.) CLM Reference'!$B$5</f>
        <v>2.4187559727179547E-3</v>
      </c>
      <c r="L168" s="37">
        <v>63587.988299999997</v>
      </c>
      <c r="M168" s="61">
        <f>Table3[[#This Row],[CLM $ Collected ]]/'1.) CLM Reference'!$B$4</f>
        <v>5.5851385193424856E-3</v>
      </c>
      <c r="N168" s="39">
        <v>22028.85</v>
      </c>
      <c r="O168" s="41">
        <f>Table3[[#This Row],[Incentive Disbursements]]/'1.) CLM Reference'!$B$5</f>
        <v>2.4187559727179547E-3</v>
      </c>
    </row>
    <row r="169" spans="1:15" s="34" customFormat="1" ht="15.75" thickBot="1">
      <c r="A169" s="35" t="s">
        <v>147</v>
      </c>
      <c r="B169" s="36" t="s">
        <v>126</v>
      </c>
      <c r="C169" s="3" t="s">
        <v>45</v>
      </c>
      <c r="D169" s="10">
        <f>Table3[[#This Row],[Residential CLM $ Collected]]+Table3[[#This Row],[C&amp;I CLM $ Collected]]</f>
        <v>4.3757000000000001</v>
      </c>
      <c r="E169" s="33">
        <f>Table3[[#This Row],[CLM $ Collected ]]/'1.) CLM Reference'!$B$4</f>
        <v>1.5036453215964113E-7</v>
      </c>
      <c r="F169" s="8">
        <f>Table3[[#This Row],[Residential Incentive Disbursements]]+Table3[[#This Row],[C&amp;I Incentive Disbursements]]</f>
        <v>0</v>
      </c>
      <c r="G169" s="11">
        <f>Table3[[#This Row],[Incentive Disbursements]]/'1.) CLM Reference'!$B$5</f>
        <v>0</v>
      </c>
      <c r="H169" s="37">
        <v>0</v>
      </c>
      <c r="I169" s="38">
        <f>Table3[[#This Row],[CLM $ Collected ]]/'1.) CLM Reference'!$B$4</f>
        <v>1.5036453215964113E-7</v>
      </c>
      <c r="J169" s="39">
        <v>0</v>
      </c>
      <c r="K169" s="38">
        <f>Table3[[#This Row],[Incentive Disbursements]]/'1.) CLM Reference'!$B$5</f>
        <v>0</v>
      </c>
      <c r="L169" s="37">
        <v>4.3757000000000001</v>
      </c>
      <c r="M169" s="61">
        <f>Table3[[#This Row],[CLM $ Collected ]]/'1.) CLM Reference'!$B$4</f>
        <v>1.5036453215964113E-7</v>
      </c>
      <c r="N169" s="39">
        <v>0</v>
      </c>
      <c r="O169" s="41">
        <f>Table3[[#This Row],[Incentive Disbursements]]/'1.) CLM Reference'!$B$5</f>
        <v>0</v>
      </c>
    </row>
    <row r="170" spans="1:15" s="34" customFormat="1" ht="15.75" thickBot="1">
      <c r="A170" s="35" t="s">
        <v>148</v>
      </c>
      <c r="B170" s="36" t="s">
        <v>144</v>
      </c>
      <c r="C170" s="3" t="s">
        <v>45</v>
      </c>
      <c r="D170" s="10">
        <f>Table3[[#This Row],[Residential CLM $ Collected]]+Table3[[#This Row],[C&amp;I CLM $ Collected]]</f>
        <v>77782.796199999997</v>
      </c>
      <c r="E170" s="33">
        <f>Table3[[#This Row],[CLM $ Collected ]]/'1.) CLM Reference'!$B$4</f>
        <v>2.6728920539986082E-3</v>
      </c>
      <c r="F170" s="8">
        <f>Table3[[#This Row],[Residential Incentive Disbursements]]+Table3[[#This Row],[C&amp;I Incentive Disbursements]]</f>
        <v>37210.910000000003</v>
      </c>
      <c r="G170" s="11">
        <f>Table3[[#This Row],[Incentive Disbursements]]/'1.) CLM Reference'!$B$5</f>
        <v>2.2148048713828109E-3</v>
      </c>
      <c r="H170" s="37">
        <v>74097.026599999997</v>
      </c>
      <c r="I170" s="38">
        <f>Table3[[#This Row],[CLM $ Collected ]]/'1.) CLM Reference'!$B$4</f>
        <v>2.6728920539986082E-3</v>
      </c>
      <c r="J170" s="39">
        <v>37210.910000000003</v>
      </c>
      <c r="K170" s="38">
        <f>Table3[[#This Row],[Incentive Disbursements]]/'1.) CLM Reference'!$B$5</f>
        <v>2.2148048713828109E-3</v>
      </c>
      <c r="L170" s="37">
        <v>3685.7696000000001</v>
      </c>
      <c r="M170" s="61">
        <f>Table3[[#This Row],[CLM $ Collected ]]/'1.) CLM Reference'!$B$4</f>
        <v>2.6728920539986082E-3</v>
      </c>
      <c r="N170" s="39">
        <v>0</v>
      </c>
      <c r="O170" s="41">
        <f>Table3[[#This Row],[Incentive Disbursements]]/'1.) CLM Reference'!$B$5</f>
        <v>2.2148048713828109E-3</v>
      </c>
    </row>
    <row r="171" spans="1:15" s="34" customFormat="1" ht="15.75" thickBot="1">
      <c r="A171" s="35" t="s">
        <v>148</v>
      </c>
      <c r="B171" s="36" t="s">
        <v>145</v>
      </c>
      <c r="C171" s="3" t="s">
        <v>45</v>
      </c>
      <c r="D171" s="10">
        <f>Table3[[#This Row],[Residential CLM $ Collected]]+Table3[[#This Row],[C&amp;I CLM $ Collected]]</f>
        <v>727.59120000000007</v>
      </c>
      <c r="E171" s="33">
        <f>Table3[[#This Row],[CLM $ Collected ]]/'1.) CLM Reference'!$B$4</f>
        <v>2.5002607672251726E-5</v>
      </c>
      <c r="F171" s="8">
        <f>Table3[[#This Row],[Residential Incentive Disbursements]]+Table3[[#This Row],[C&amp;I Incentive Disbursements]]</f>
        <v>0</v>
      </c>
      <c r="G171" s="11">
        <f>Table3[[#This Row],[Incentive Disbursements]]/'1.) CLM Reference'!$B$5</f>
        <v>0</v>
      </c>
      <c r="H171" s="37">
        <v>700.05820000000006</v>
      </c>
      <c r="I171" s="38">
        <f>Table3[[#This Row],[CLM $ Collected ]]/'1.) CLM Reference'!$B$4</f>
        <v>2.5002607672251726E-5</v>
      </c>
      <c r="J171" s="39">
        <v>0</v>
      </c>
      <c r="K171" s="38">
        <f>Table3[[#This Row],[Incentive Disbursements]]/'1.) CLM Reference'!$B$5</f>
        <v>0</v>
      </c>
      <c r="L171" s="37">
        <v>27.533000000000001</v>
      </c>
      <c r="M171" s="61">
        <f>Table3[[#This Row],[CLM $ Collected ]]/'1.) CLM Reference'!$B$4</f>
        <v>2.5002607672251726E-5</v>
      </c>
      <c r="N171" s="39">
        <v>0</v>
      </c>
      <c r="O171" s="41">
        <f>Table3[[#This Row],[Incentive Disbursements]]/'1.) CLM Reference'!$B$5</f>
        <v>0</v>
      </c>
    </row>
    <row r="172" spans="1:15" s="34" customFormat="1" ht="15.75" thickBot="1">
      <c r="A172" s="35" t="s">
        <v>149</v>
      </c>
      <c r="B172" s="36" t="s">
        <v>144</v>
      </c>
      <c r="C172" s="3" t="s">
        <v>45</v>
      </c>
      <c r="D172" s="10">
        <f>Table3[[#This Row],[Residential CLM $ Collected]]+Table3[[#This Row],[C&amp;I CLM $ Collected]]</f>
        <v>130296.8024</v>
      </c>
      <c r="E172" s="33">
        <f>Table3[[#This Row],[CLM $ Collected ]]/'1.) CLM Reference'!$B$4</f>
        <v>4.4774590887796707E-3</v>
      </c>
      <c r="F172" s="8">
        <f>Table3[[#This Row],[Residential Incentive Disbursements]]+Table3[[#This Row],[C&amp;I Incentive Disbursements]]</f>
        <v>28569.48</v>
      </c>
      <c r="G172" s="11">
        <f>Table3[[#This Row],[Incentive Disbursements]]/'1.) CLM Reference'!$B$5</f>
        <v>1.7004642852559582E-3</v>
      </c>
      <c r="H172" s="37">
        <v>85166.804499999998</v>
      </c>
      <c r="I172" s="38">
        <f>Table3[[#This Row],[CLM $ Collected ]]/'1.) CLM Reference'!$B$4</f>
        <v>4.4774590887796707E-3</v>
      </c>
      <c r="J172" s="39">
        <v>22374.48</v>
      </c>
      <c r="K172" s="38">
        <f>Table3[[#This Row],[Incentive Disbursements]]/'1.) CLM Reference'!$B$5</f>
        <v>1.7004642852559582E-3</v>
      </c>
      <c r="L172" s="37">
        <v>45129.997900000002</v>
      </c>
      <c r="M172" s="61">
        <f>Table3[[#This Row],[CLM $ Collected ]]/'1.) CLM Reference'!$B$4</f>
        <v>4.4774590887796707E-3</v>
      </c>
      <c r="N172" s="39">
        <v>6195</v>
      </c>
      <c r="O172" s="41">
        <f>Table3[[#This Row],[Incentive Disbursements]]/'1.) CLM Reference'!$B$5</f>
        <v>1.7004642852559582E-3</v>
      </c>
    </row>
    <row r="173" spans="1:15" s="34" customFormat="1" ht="15.75" thickBot="1">
      <c r="A173" s="35" t="s">
        <v>150</v>
      </c>
      <c r="B173" s="36" t="s">
        <v>84</v>
      </c>
      <c r="C173" s="3" t="s">
        <v>45</v>
      </c>
      <c r="D173" s="10">
        <f>Table3[[#This Row],[Residential CLM $ Collected]]+Table3[[#This Row],[C&amp;I CLM $ Collected]]</f>
        <v>0</v>
      </c>
      <c r="E173" s="33">
        <f>Table3[[#This Row],[CLM $ Collected ]]/'1.) CLM Reference'!$B$4</f>
        <v>0</v>
      </c>
      <c r="F173" s="8">
        <f>Table3[[#This Row],[Residential Incentive Disbursements]]+Table3[[#This Row],[C&amp;I Incentive Disbursements]]</f>
        <v>24495.21</v>
      </c>
      <c r="G173" s="11">
        <f>Table3[[#This Row],[Incentive Disbursements]]/'1.) CLM Reference'!$B$5</f>
        <v>1.4579624748103431E-3</v>
      </c>
      <c r="H173" s="37">
        <v>0</v>
      </c>
      <c r="I173" s="38">
        <f>Table3[[#This Row],[CLM $ Collected ]]/'1.) CLM Reference'!$B$4</f>
        <v>0</v>
      </c>
      <c r="J173" s="39">
        <v>19066.36</v>
      </c>
      <c r="K173" s="38">
        <f>Table3[[#This Row],[Incentive Disbursements]]/'1.) CLM Reference'!$B$5</f>
        <v>1.4579624748103431E-3</v>
      </c>
      <c r="L173" s="37">
        <v>0</v>
      </c>
      <c r="M173" s="61">
        <f>Table3[[#This Row],[CLM $ Collected ]]/'1.) CLM Reference'!$B$4</f>
        <v>0</v>
      </c>
      <c r="N173" s="39">
        <v>5428.85</v>
      </c>
      <c r="O173" s="41">
        <f>Table3[[#This Row],[Incentive Disbursements]]/'1.) CLM Reference'!$B$5</f>
        <v>1.4579624748103431E-3</v>
      </c>
    </row>
    <row r="174" spans="1:15" s="34" customFormat="1" ht="15.75" thickBot="1">
      <c r="A174" s="35" t="s">
        <v>150</v>
      </c>
      <c r="B174" s="36" t="s">
        <v>144</v>
      </c>
      <c r="C174" s="3" t="s">
        <v>68</v>
      </c>
      <c r="D174" s="10">
        <f>Table3[[#This Row],[Residential CLM $ Collected]]+Table3[[#This Row],[C&amp;I CLM $ Collected]]</f>
        <v>109179.47779999999</v>
      </c>
      <c r="E174" s="33">
        <f>Table3[[#This Row],[CLM $ Collected ]]/'1.) CLM Reference'!$B$4</f>
        <v>3.7517931075784269E-3</v>
      </c>
      <c r="F174" s="8">
        <f>Table3[[#This Row],[Residential Incentive Disbursements]]+Table3[[#This Row],[C&amp;I Incentive Disbursements]]</f>
        <v>0</v>
      </c>
      <c r="G174" s="11">
        <f>Table3[[#This Row],[Incentive Disbursements]]/'1.) CLM Reference'!$B$5</f>
        <v>0</v>
      </c>
      <c r="H174" s="37">
        <v>72329.1342</v>
      </c>
      <c r="I174" s="38">
        <f>Table3[[#This Row],[CLM $ Collected ]]/'1.) CLM Reference'!$B$4</f>
        <v>3.7517931075784269E-3</v>
      </c>
      <c r="J174" s="39">
        <v>0</v>
      </c>
      <c r="K174" s="38">
        <f>Table3[[#This Row],[Incentive Disbursements]]/'1.) CLM Reference'!$B$5</f>
        <v>0</v>
      </c>
      <c r="L174" s="37">
        <v>36850.3436</v>
      </c>
      <c r="M174" s="61">
        <f>Table3[[#This Row],[CLM $ Collected ]]/'1.) CLM Reference'!$B$4</f>
        <v>3.7517931075784269E-3</v>
      </c>
      <c r="N174" s="39">
        <v>0</v>
      </c>
      <c r="O174" s="41">
        <f>Table3[[#This Row],[Incentive Disbursements]]/'1.) CLM Reference'!$B$5</f>
        <v>0</v>
      </c>
    </row>
    <row r="175" spans="1:15" s="34" customFormat="1" ht="15.75" thickBot="1">
      <c r="A175" s="35" t="s">
        <v>150</v>
      </c>
      <c r="B175" s="36" t="s">
        <v>151</v>
      </c>
      <c r="C175" s="3" t="s">
        <v>45</v>
      </c>
      <c r="D175" s="10">
        <f>Table3[[#This Row],[Residential CLM $ Collected]]+Table3[[#This Row],[C&amp;I CLM $ Collected]]</f>
        <v>0</v>
      </c>
      <c r="E175" s="33">
        <f>Table3[[#This Row],[CLM $ Collected ]]/'1.) CLM Reference'!$B$4</f>
        <v>0</v>
      </c>
      <c r="F175" s="8">
        <f>Table3[[#This Row],[Residential Incentive Disbursements]]+Table3[[#This Row],[C&amp;I Incentive Disbursements]]</f>
        <v>250</v>
      </c>
      <c r="G175" s="11">
        <f>Table3[[#This Row],[Incentive Disbursements]]/'1.) CLM Reference'!$B$5</f>
        <v>1.4880077317262672E-5</v>
      </c>
      <c r="H175" s="37">
        <v>0</v>
      </c>
      <c r="I175" s="38">
        <f>Table3[[#This Row],[CLM $ Collected ]]/'1.) CLM Reference'!$B$4</f>
        <v>0</v>
      </c>
      <c r="J175" s="39">
        <v>250</v>
      </c>
      <c r="K175" s="38">
        <f>Table3[[#This Row],[Incentive Disbursements]]/'1.) CLM Reference'!$B$5</f>
        <v>1.4880077317262672E-5</v>
      </c>
      <c r="L175" s="37">
        <v>0</v>
      </c>
      <c r="M175" s="61">
        <f>Table3[[#This Row],[CLM $ Collected ]]/'1.) CLM Reference'!$B$4</f>
        <v>0</v>
      </c>
      <c r="N175" s="39">
        <v>0</v>
      </c>
      <c r="O175" s="41">
        <f>Table3[[#This Row],[Incentive Disbursements]]/'1.) CLM Reference'!$B$5</f>
        <v>1.4880077317262672E-5</v>
      </c>
    </row>
    <row r="176" spans="1:15" s="34" customFormat="1" ht="15.75" thickBot="1">
      <c r="A176" s="35" t="s">
        <v>152</v>
      </c>
      <c r="B176" s="36" t="s">
        <v>144</v>
      </c>
      <c r="C176" s="3" t="s">
        <v>45</v>
      </c>
      <c r="D176" s="10">
        <f>Table3[[#This Row],[Residential CLM $ Collected]]+Table3[[#This Row],[C&amp;I CLM $ Collected]]</f>
        <v>56573.526800000102</v>
      </c>
      <c r="E176" s="33">
        <f>Table3[[#This Row],[CLM $ Collected ]]/'1.) CLM Reference'!$B$4</f>
        <v>1.9440665241910859E-3</v>
      </c>
      <c r="F176" s="8">
        <f>Table3[[#This Row],[Residential Incentive Disbursements]]+Table3[[#This Row],[C&amp;I Incentive Disbursements]]</f>
        <v>19599.37</v>
      </c>
      <c r="G176" s="11">
        <f>Table3[[#This Row],[Incentive Disbursements]]/'1.) CLM Reference'!$B$5</f>
        <v>1.166560563878554E-3</v>
      </c>
      <c r="H176" s="37">
        <v>50934.988800000101</v>
      </c>
      <c r="I176" s="38">
        <f>Table3[[#This Row],[CLM $ Collected ]]/'1.) CLM Reference'!$B$4</f>
        <v>1.9440665241910859E-3</v>
      </c>
      <c r="J176" s="39">
        <v>19181.37</v>
      </c>
      <c r="K176" s="38">
        <f>Table3[[#This Row],[Incentive Disbursements]]/'1.) CLM Reference'!$B$5</f>
        <v>1.166560563878554E-3</v>
      </c>
      <c r="L176" s="37">
        <v>5638.5379999999996</v>
      </c>
      <c r="M176" s="61">
        <f>Table3[[#This Row],[CLM $ Collected ]]/'1.) CLM Reference'!$B$4</f>
        <v>1.9440665241910859E-3</v>
      </c>
      <c r="N176" s="39">
        <v>418</v>
      </c>
      <c r="O176" s="41">
        <f>Table3[[#This Row],[Incentive Disbursements]]/'1.) CLM Reference'!$B$5</f>
        <v>1.166560563878554E-3</v>
      </c>
    </row>
    <row r="177" spans="1:15" s="34" customFormat="1" ht="15.75" thickBot="1">
      <c r="A177" s="35" t="s">
        <v>153</v>
      </c>
      <c r="B177" s="36" t="s">
        <v>154</v>
      </c>
      <c r="C177" s="3" t="s">
        <v>45</v>
      </c>
      <c r="D177" s="10">
        <f>Table3[[#This Row],[Residential CLM $ Collected]]+Table3[[#This Row],[C&amp;I CLM $ Collected]]</f>
        <v>226.78720000000001</v>
      </c>
      <c r="E177" s="33">
        <f>Table3[[#This Row],[CLM $ Collected ]]/'1.) CLM Reference'!$B$4</f>
        <v>7.7932105098144223E-6</v>
      </c>
      <c r="F177" s="8">
        <f>Table3[[#This Row],[Residential Incentive Disbursements]]+Table3[[#This Row],[C&amp;I Incentive Disbursements]]</f>
        <v>0</v>
      </c>
      <c r="G177" s="11">
        <f>Table3[[#This Row],[Incentive Disbursements]]/'1.) CLM Reference'!$B$5</f>
        <v>0</v>
      </c>
      <c r="H177" s="37">
        <v>226.78720000000001</v>
      </c>
      <c r="I177" s="38">
        <f>Table3[[#This Row],[CLM $ Collected ]]/'1.) CLM Reference'!$B$4</f>
        <v>7.7932105098144223E-6</v>
      </c>
      <c r="J177" s="39">
        <v>0</v>
      </c>
      <c r="K177" s="38">
        <f>Table3[[#This Row],[Incentive Disbursements]]/'1.) CLM Reference'!$B$5</f>
        <v>0</v>
      </c>
      <c r="L177" s="37">
        <v>0</v>
      </c>
      <c r="M177" s="61">
        <f>Table3[[#This Row],[CLM $ Collected ]]/'1.) CLM Reference'!$B$4</f>
        <v>7.7932105098144223E-6</v>
      </c>
      <c r="N177" s="39">
        <v>0</v>
      </c>
      <c r="O177" s="41">
        <f>Table3[[#This Row],[Incentive Disbursements]]/'1.) CLM Reference'!$B$5</f>
        <v>0</v>
      </c>
    </row>
    <row r="178" spans="1:15" s="34" customFormat="1" ht="15.75" thickBot="1">
      <c r="A178" s="35" t="s">
        <v>155</v>
      </c>
      <c r="B178" s="36" t="s">
        <v>144</v>
      </c>
      <c r="C178" s="3" t="s">
        <v>45</v>
      </c>
      <c r="D178" s="10">
        <f>Table3[[#This Row],[Residential CLM $ Collected]]+Table3[[#This Row],[C&amp;I CLM $ Collected]]</f>
        <v>151.18</v>
      </c>
      <c r="E178" s="33">
        <f>Table3[[#This Row],[CLM $ Collected ]]/'1.) CLM Reference'!$B$4</f>
        <v>5.1950796379766766E-6</v>
      </c>
      <c r="F178" s="8">
        <f>Table3[[#This Row],[Residential Incentive Disbursements]]+Table3[[#This Row],[C&amp;I Incentive Disbursements]]</f>
        <v>0</v>
      </c>
      <c r="G178" s="11">
        <f>Table3[[#This Row],[Incentive Disbursements]]/'1.) CLM Reference'!$B$5</f>
        <v>0</v>
      </c>
      <c r="H178" s="37">
        <v>151.18</v>
      </c>
      <c r="I178" s="38">
        <f>Table3[[#This Row],[CLM $ Collected ]]/'1.) CLM Reference'!$B$4</f>
        <v>5.1950796379766766E-6</v>
      </c>
      <c r="J178" s="39">
        <v>0</v>
      </c>
      <c r="K178" s="38">
        <f>Table3[[#This Row],[Incentive Disbursements]]/'1.) CLM Reference'!$B$5</f>
        <v>0</v>
      </c>
      <c r="L178" s="37">
        <v>0</v>
      </c>
      <c r="M178" s="61">
        <f>Table3[[#This Row],[CLM $ Collected ]]/'1.) CLM Reference'!$B$4</f>
        <v>5.1950796379766766E-6</v>
      </c>
      <c r="N178" s="39">
        <v>0</v>
      </c>
      <c r="O178" s="41">
        <f>Table3[[#This Row],[Incentive Disbursements]]/'1.) CLM Reference'!$B$5</f>
        <v>0</v>
      </c>
    </row>
    <row r="179" spans="1:15" s="34" customFormat="1" ht="15.75" thickBot="1">
      <c r="A179" s="35" t="s">
        <v>156</v>
      </c>
      <c r="B179" s="36" t="s">
        <v>144</v>
      </c>
      <c r="C179" s="3" t="s">
        <v>45</v>
      </c>
      <c r="D179" s="10">
        <f>Table3[[#This Row],[Residential CLM $ Collected]]+Table3[[#This Row],[C&amp;I CLM $ Collected]]</f>
        <v>622.11829999999998</v>
      </c>
      <c r="E179" s="33">
        <f>Table3[[#This Row],[CLM $ Collected ]]/'1.) CLM Reference'!$B$4</f>
        <v>2.1378185690849752E-5</v>
      </c>
      <c r="F179" s="8">
        <f>Table3[[#This Row],[Residential Incentive Disbursements]]+Table3[[#This Row],[C&amp;I Incentive Disbursements]]</f>
        <v>0</v>
      </c>
      <c r="G179" s="11">
        <f>Table3[[#This Row],[Incentive Disbursements]]/'1.) CLM Reference'!$B$5</f>
        <v>0</v>
      </c>
      <c r="H179" s="37">
        <v>65.553799999999995</v>
      </c>
      <c r="I179" s="38">
        <f>Table3[[#This Row],[CLM $ Collected ]]/'1.) CLM Reference'!$B$4</f>
        <v>2.1378185690849752E-5</v>
      </c>
      <c r="J179" s="39">
        <v>0</v>
      </c>
      <c r="K179" s="38">
        <f>Table3[[#This Row],[Incentive Disbursements]]/'1.) CLM Reference'!$B$5</f>
        <v>0</v>
      </c>
      <c r="L179" s="37">
        <v>556.56449999999995</v>
      </c>
      <c r="M179" s="61">
        <f>Table3[[#This Row],[CLM $ Collected ]]/'1.) CLM Reference'!$B$4</f>
        <v>2.1378185690849752E-5</v>
      </c>
      <c r="N179" s="39">
        <v>0</v>
      </c>
      <c r="O179" s="41">
        <f>Table3[[#This Row],[Incentive Disbursements]]/'1.) CLM Reference'!$B$5</f>
        <v>0</v>
      </c>
    </row>
    <row r="180" spans="1:15" s="34" customFormat="1" ht="15.75" thickBot="1">
      <c r="A180" s="35" t="s">
        <v>156</v>
      </c>
      <c r="B180" s="36" t="s">
        <v>145</v>
      </c>
      <c r="C180" s="3" t="s">
        <v>45</v>
      </c>
      <c r="D180" s="10">
        <f>Table3[[#This Row],[Residential CLM $ Collected]]+Table3[[#This Row],[C&amp;I CLM $ Collected]]</f>
        <v>128.1962</v>
      </c>
      <c r="E180" s="33">
        <f>Table3[[#This Row],[CLM $ Collected ]]/'1.) CLM Reference'!$B$4</f>
        <v>4.4052749588965844E-6</v>
      </c>
      <c r="F180" s="8">
        <f>Table3[[#This Row],[Residential Incentive Disbursements]]+Table3[[#This Row],[C&amp;I Incentive Disbursements]]</f>
        <v>0</v>
      </c>
      <c r="G180" s="11">
        <f>Table3[[#This Row],[Incentive Disbursements]]/'1.) CLM Reference'!$B$5</f>
        <v>0</v>
      </c>
      <c r="H180" s="37">
        <v>128.1962</v>
      </c>
      <c r="I180" s="38">
        <f>Table3[[#This Row],[CLM $ Collected ]]/'1.) CLM Reference'!$B$4</f>
        <v>4.4052749588965844E-6</v>
      </c>
      <c r="J180" s="39">
        <v>0</v>
      </c>
      <c r="K180" s="38">
        <f>Table3[[#This Row],[Incentive Disbursements]]/'1.) CLM Reference'!$B$5</f>
        <v>0</v>
      </c>
      <c r="L180" s="37">
        <v>0</v>
      </c>
      <c r="M180" s="61">
        <f>Table3[[#This Row],[CLM $ Collected ]]/'1.) CLM Reference'!$B$4</f>
        <v>4.4052749588965844E-6</v>
      </c>
      <c r="N180" s="39">
        <v>0</v>
      </c>
      <c r="O180" s="41">
        <f>Table3[[#This Row],[Incentive Disbursements]]/'1.) CLM Reference'!$B$5</f>
        <v>0</v>
      </c>
    </row>
    <row r="181" spans="1:15" s="34" customFormat="1" ht="15.75" thickBot="1">
      <c r="A181" s="35" t="s">
        <v>157</v>
      </c>
      <c r="B181" s="36" t="s">
        <v>158</v>
      </c>
      <c r="C181" s="3" t="s">
        <v>45</v>
      </c>
      <c r="D181" s="10">
        <f>Table3[[#This Row],[Residential CLM $ Collected]]+Table3[[#This Row],[C&amp;I CLM $ Collected]]</f>
        <v>0</v>
      </c>
      <c r="E181" s="33">
        <f>Table3[[#This Row],[CLM $ Collected ]]/'1.) CLM Reference'!$B$4</f>
        <v>0</v>
      </c>
      <c r="F181" s="8">
        <f>Table3[[#This Row],[Residential Incentive Disbursements]]+Table3[[#This Row],[C&amp;I Incentive Disbursements]]</f>
        <v>464948.41</v>
      </c>
      <c r="G181" s="11">
        <f>Table3[[#This Row],[Incentive Disbursements]]/'1.) CLM Reference'!$B$5</f>
        <v>2.7673873157353378E-2</v>
      </c>
      <c r="H181" s="37">
        <v>0</v>
      </c>
      <c r="I181" s="38">
        <f>Table3[[#This Row],[CLM $ Collected ]]/'1.) CLM Reference'!$B$4</f>
        <v>0</v>
      </c>
      <c r="J181" s="39">
        <v>370.41</v>
      </c>
      <c r="K181" s="38">
        <f>Table3[[#This Row],[Incentive Disbursements]]/'1.) CLM Reference'!$B$5</f>
        <v>2.7673873157353378E-2</v>
      </c>
      <c r="L181" s="37">
        <v>0</v>
      </c>
      <c r="M181" s="61">
        <f>Table3[[#This Row],[CLM $ Collected ]]/'1.) CLM Reference'!$B$4</f>
        <v>0</v>
      </c>
      <c r="N181" s="39">
        <v>464578</v>
      </c>
      <c r="O181" s="41">
        <f>Table3[[#This Row],[Incentive Disbursements]]/'1.) CLM Reference'!$B$5</f>
        <v>2.7673873157353378E-2</v>
      </c>
    </row>
    <row r="182" spans="1:15" s="34" customFormat="1" ht="15.75" thickBot="1">
      <c r="A182" s="35" t="s">
        <v>157</v>
      </c>
      <c r="B182" s="36" t="s">
        <v>159</v>
      </c>
      <c r="C182" s="3" t="s">
        <v>68</v>
      </c>
      <c r="D182" s="10">
        <f>Table3[[#This Row],[Residential CLM $ Collected]]+Table3[[#This Row],[C&amp;I CLM $ Collected]]</f>
        <v>223658.3899999999</v>
      </c>
      <c r="E182" s="33">
        <f>Table3[[#This Row],[CLM $ Collected ]]/'1.) CLM Reference'!$B$4</f>
        <v>7.6856935292475585E-3</v>
      </c>
      <c r="F182" s="8">
        <f>Table3[[#This Row],[Residential Incentive Disbursements]]+Table3[[#This Row],[C&amp;I Incentive Disbursements]]</f>
        <v>0</v>
      </c>
      <c r="G182" s="11">
        <f>Table3[[#This Row],[Incentive Disbursements]]/'1.) CLM Reference'!$B$5</f>
        <v>0</v>
      </c>
      <c r="H182" s="37">
        <v>53179.4405999999</v>
      </c>
      <c r="I182" s="38">
        <f>Table3[[#This Row],[CLM $ Collected ]]/'1.) CLM Reference'!$B$4</f>
        <v>7.6856935292475585E-3</v>
      </c>
      <c r="J182" s="39">
        <v>0</v>
      </c>
      <c r="K182" s="38">
        <f>Table3[[#This Row],[Incentive Disbursements]]/'1.) CLM Reference'!$B$5</f>
        <v>0</v>
      </c>
      <c r="L182" s="37">
        <v>170478.94940000001</v>
      </c>
      <c r="M182" s="61">
        <f>Table3[[#This Row],[CLM $ Collected ]]/'1.) CLM Reference'!$B$4</f>
        <v>7.6856935292475585E-3</v>
      </c>
      <c r="N182" s="39">
        <v>0</v>
      </c>
      <c r="O182" s="41">
        <f>Table3[[#This Row],[Incentive Disbursements]]/'1.) CLM Reference'!$B$5</f>
        <v>0</v>
      </c>
    </row>
    <row r="183" spans="1:15" s="34" customFormat="1" ht="15.75" thickBot="1">
      <c r="A183" s="35" t="s">
        <v>160</v>
      </c>
      <c r="B183" s="36" t="s">
        <v>158</v>
      </c>
      <c r="C183" s="3" t="s">
        <v>45</v>
      </c>
      <c r="D183" s="10">
        <f>Table3[[#This Row],[Residential CLM $ Collected]]+Table3[[#This Row],[C&amp;I CLM $ Collected]]</f>
        <v>0</v>
      </c>
      <c r="E183" s="33">
        <f>Table3[[#This Row],[CLM $ Collected ]]/'1.) CLM Reference'!$B$4</f>
        <v>0</v>
      </c>
      <c r="F183" s="8">
        <f>Table3[[#This Row],[Residential Incentive Disbursements]]+Table3[[#This Row],[C&amp;I Incentive Disbursements]]</f>
        <v>5050</v>
      </c>
      <c r="G183" s="11">
        <f>Table3[[#This Row],[Incentive Disbursements]]/'1.) CLM Reference'!$B$5</f>
        <v>3.0057756180870595E-4</v>
      </c>
      <c r="H183" s="37">
        <v>0</v>
      </c>
      <c r="I183" s="38">
        <f>Table3[[#This Row],[CLM $ Collected ]]/'1.) CLM Reference'!$B$4</f>
        <v>0</v>
      </c>
      <c r="J183" s="39">
        <v>0</v>
      </c>
      <c r="K183" s="38">
        <f>Table3[[#This Row],[Incentive Disbursements]]/'1.) CLM Reference'!$B$5</f>
        <v>3.0057756180870595E-4</v>
      </c>
      <c r="L183" s="37">
        <v>0</v>
      </c>
      <c r="M183" s="61">
        <f>Table3[[#This Row],[CLM $ Collected ]]/'1.) CLM Reference'!$B$4</f>
        <v>0</v>
      </c>
      <c r="N183" s="39">
        <v>5050</v>
      </c>
      <c r="O183" s="41">
        <f>Table3[[#This Row],[Incentive Disbursements]]/'1.) CLM Reference'!$B$5</f>
        <v>3.0057756180870595E-4</v>
      </c>
    </row>
    <row r="184" spans="1:15" s="34" customFormat="1" ht="15.75" thickBot="1">
      <c r="A184" s="35" t="s">
        <v>160</v>
      </c>
      <c r="B184" s="36" t="s">
        <v>159</v>
      </c>
      <c r="C184" s="3" t="s">
        <v>68</v>
      </c>
      <c r="D184" s="10">
        <f>Table3[[#This Row],[Residential CLM $ Collected]]+Table3[[#This Row],[C&amp;I CLM $ Collected]]</f>
        <v>64359.294299999994</v>
      </c>
      <c r="E184" s="33">
        <f>Table3[[#This Row],[CLM $ Collected ]]/'1.) CLM Reference'!$B$4</f>
        <v>2.2116130396380366E-3</v>
      </c>
      <c r="F184" s="8">
        <f>Table3[[#This Row],[Residential Incentive Disbursements]]+Table3[[#This Row],[C&amp;I Incentive Disbursements]]</f>
        <v>0</v>
      </c>
      <c r="G184" s="11">
        <f>Table3[[#This Row],[Incentive Disbursements]]/'1.) CLM Reference'!$B$5</f>
        <v>0</v>
      </c>
      <c r="H184" s="37">
        <v>5569.7996999999996</v>
      </c>
      <c r="I184" s="38">
        <f>Table3[[#This Row],[CLM $ Collected ]]/'1.) CLM Reference'!$B$4</f>
        <v>2.2116130396380366E-3</v>
      </c>
      <c r="J184" s="39">
        <v>0</v>
      </c>
      <c r="K184" s="38">
        <f>Table3[[#This Row],[Incentive Disbursements]]/'1.) CLM Reference'!$B$5</f>
        <v>0</v>
      </c>
      <c r="L184" s="37">
        <v>58789.494599999998</v>
      </c>
      <c r="M184" s="61">
        <f>Table3[[#This Row],[CLM $ Collected ]]/'1.) CLM Reference'!$B$4</f>
        <v>2.2116130396380366E-3</v>
      </c>
      <c r="N184" s="39">
        <v>0</v>
      </c>
      <c r="O184" s="41">
        <f>Table3[[#This Row],[Incentive Disbursements]]/'1.) CLM Reference'!$B$5</f>
        <v>0</v>
      </c>
    </row>
    <row r="185" spans="1:15" s="34" customFormat="1" ht="15.75" thickBot="1">
      <c r="A185" s="35" t="s">
        <v>161</v>
      </c>
      <c r="B185" s="36" t="s">
        <v>158</v>
      </c>
      <c r="C185" s="3" t="s">
        <v>45</v>
      </c>
      <c r="D185" s="10">
        <f>Table3[[#This Row],[Residential CLM $ Collected]]+Table3[[#This Row],[C&amp;I CLM $ Collected]]</f>
        <v>0</v>
      </c>
      <c r="E185" s="33">
        <f>Table3[[#This Row],[CLM $ Collected ]]/'1.) CLM Reference'!$B$4</f>
        <v>0</v>
      </c>
      <c r="F185" s="8">
        <f>Table3[[#This Row],[Residential Incentive Disbursements]]+Table3[[#This Row],[C&amp;I Incentive Disbursements]]</f>
        <v>5299.45</v>
      </c>
      <c r="G185" s="11">
        <f>Table3[[#This Row],[Incentive Disbursements]]/'1.) CLM Reference'!$B$5</f>
        <v>3.1542490295587063E-4</v>
      </c>
      <c r="H185" s="37">
        <v>0</v>
      </c>
      <c r="I185" s="38">
        <f>Table3[[#This Row],[CLM $ Collected ]]/'1.) CLM Reference'!$B$4</f>
        <v>0</v>
      </c>
      <c r="J185" s="39">
        <v>2174.4499999999998</v>
      </c>
      <c r="K185" s="38">
        <f>Table3[[#This Row],[Incentive Disbursements]]/'1.) CLM Reference'!$B$5</f>
        <v>3.1542490295587063E-4</v>
      </c>
      <c r="L185" s="37">
        <v>0</v>
      </c>
      <c r="M185" s="61">
        <f>Table3[[#This Row],[CLM $ Collected ]]/'1.) CLM Reference'!$B$4</f>
        <v>0</v>
      </c>
      <c r="N185" s="39">
        <v>3125</v>
      </c>
      <c r="O185" s="41">
        <f>Table3[[#This Row],[Incentive Disbursements]]/'1.) CLM Reference'!$B$5</f>
        <v>3.1542490295587063E-4</v>
      </c>
    </row>
    <row r="186" spans="1:15" s="34" customFormat="1" ht="15.75" thickBot="1">
      <c r="A186" s="35" t="s">
        <v>161</v>
      </c>
      <c r="B186" s="36" t="s">
        <v>159</v>
      </c>
      <c r="C186" s="3" t="s">
        <v>68</v>
      </c>
      <c r="D186" s="10">
        <f>Table3[[#This Row],[Residential CLM $ Collected]]+Table3[[#This Row],[C&amp;I CLM $ Collected]]</f>
        <v>53310.823499999999</v>
      </c>
      <c r="E186" s="33">
        <f>Table3[[#This Row],[CLM $ Collected ]]/'1.) CLM Reference'!$B$4</f>
        <v>1.8319484961543755E-3</v>
      </c>
      <c r="F186" s="8">
        <f>Table3[[#This Row],[Residential Incentive Disbursements]]+Table3[[#This Row],[C&amp;I Incentive Disbursements]]</f>
        <v>0</v>
      </c>
      <c r="G186" s="11">
        <f>Table3[[#This Row],[Incentive Disbursements]]/'1.) CLM Reference'!$B$5</f>
        <v>0</v>
      </c>
      <c r="H186" s="37">
        <v>27566.794900000001</v>
      </c>
      <c r="I186" s="38">
        <f>Table3[[#This Row],[CLM $ Collected ]]/'1.) CLM Reference'!$B$4</f>
        <v>1.8319484961543755E-3</v>
      </c>
      <c r="J186" s="39">
        <v>0</v>
      </c>
      <c r="K186" s="38">
        <f>Table3[[#This Row],[Incentive Disbursements]]/'1.) CLM Reference'!$B$5</f>
        <v>0</v>
      </c>
      <c r="L186" s="37">
        <v>25744.028600000001</v>
      </c>
      <c r="M186" s="61">
        <f>Table3[[#This Row],[CLM $ Collected ]]/'1.) CLM Reference'!$B$4</f>
        <v>1.8319484961543755E-3</v>
      </c>
      <c r="N186" s="39">
        <v>0</v>
      </c>
      <c r="O186" s="41">
        <f>Table3[[#This Row],[Incentive Disbursements]]/'1.) CLM Reference'!$B$5</f>
        <v>0</v>
      </c>
    </row>
    <row r="187" spans="1:15" s="34" customFormat="1" ht="15.75" thickBot="1">
      <c r="A187" s="35" t="s">
        <v>162</v>
      </c>
      <c r="B187" s="36" t="s">
        <v>158</v>
      </c>
      <c r="C187" s="3" t="s">
        <v>45</v>
      </c>
      <c r="D187" s="10">
        <f>Table3[[#This Row],[Residential CLM $ Collected]]+Table3[[#This Row],[C&amp;I CLM $ Collected]]</f>
        <v>0</v>
      </c>
      <c r="E187" s="33">
        <f>Table3[[#This Row],[CLM $ Collected ]]/'1.) CLM Reference'!$B$4</f>
        <v>0</v>
      </c>
      <c r="F187" s="8">
        <f>Table3[[#This Row],[Residential Incentive Disbursements]]+Table3[[#This Row],[C&amp;I Incentive Disbursements]]</f>
        <v>7578.48</v>
      </c>
      <c r="G187" s="11">
        <f>Table3[[#This Row],[Incentive Disbursements]]/'1.) CLM Reference'!$B$5</f>
        <v>4.5107347338931524E-4</v>
      </c>
      <c r="H187" s="37">
        <v>0</v>
      </c>
      <c r="I187" s="38">
        <f>Table3[[#This Row],[CLM $ Collected ]]/'1.) CLM Reference'!$B$4</f>
        <v>0</v>
      </c>
      <c r="J187" s="39">
        <v>1533.48</v>
      </c>
      <c r="K187" s="38">
        <f>Table3[[#This Row],[Incentive Disbursements]]/'1.) CLM Reference'!$B$5</f>
        <v>4.5107347338931524E-4</v>
      </c>
      <c r="L187" s="37">
        <v>0</v>
      </c>
      <c r="M187" s="61">
        <f>Table3[[#This Row],[CLM $ Collected ]]/'1.) CLM Reference'!$B$4</f>
        <v>0</v>
      </c>
      <c r="N187" s="39">
        <v>6045</v>
      </c>
      <c r="O187" s="41">
        <f>Table3[[#This Row],[Incentive Disbursements]]/'1.) CLM Reference'!$B$5</f>
        <v>4.5107347338931524E-4</v>
      </c>
    </row>
    <row r="188" spans="1:15" s="34" customFormat="1" ht="15.75" thickBot="1">
      <c r="A188" s="35" t="s">
        <v>162</v>
      </c>
      <c r="B188" s="36" t="s">
        <v>159</v>
      </c>
      <c r="C188" s="3" t="s">
        <v>68</v>
      </c>
      <c r="D188" s="10">
        <f>Table3[[#This Row],[Residential CLM $ Collected]]+Table3[[#This Row],[C&amp;I CLM $ Collected]]</f>
        <v>59717.657400000098</v>
      </c>
      <c r="E188" s="33">
        <f>Table3[[#This Row],[CLM $ Collected ]]/'1.) CLM Reference'!$B$4</f>
        <v>2.0521099747744923E-3</v>
      </c>
      <c r="F188" s="8">
        <f>Table3[[#This Row],[Residential Incentive Disbursements]]+Table3[[#This Row],[C&amp;I Incentive Disbursements]]</f>
        <v>0</v>
      </c>
      <c r="G188" s="11">
        <f>Table3[[#This Row],[Incentive Disbursements]]/'1.) CLM Reference'!$B$5</f>
        <v>0</v>
      </c>
      <c r="H188" s="37">
        <v>41243.352400000098</v>
      </c>
      <c r="I188" s="38">
        <f>Table3[[#This Row],[CLM $ Collected ]]/'1.) CLM Reference'!$B$4</f>
        <v>2.0521099747744923E-3</v>
      </c>
      <c r="J188" s="39">
        <v>0</v>
      </c>
      <c r="K188" s="38">
        <f>Table3[[#This Row],[Incentive Disbursements]]/'1.) CLM Reference'!$B$5</f>
        <v>0</v>
      </c>
      <c r="L188" s="37">
        <v>18474.305</v>
      </c>
      <c r="M188" s="61">
        <f>Table3[[#This Row],[CLM $ Collected ]]/'1.) CLM Reference'!$B$4</f>
        <v>2.0521099747744923E-3</v>
      </c>
      <c r="N188" s="39">
        <v>0</v>
      </c>
      <c r="O188" s="41">
        <f>Table3[[#This Row],[Incentive Disbursements]]/'1.) CLM Reference'!$B$5</f>
        <v>0</v>
      </c>
    </row>
    <row r="189" spans="1:15" s="34" customFormat="1" ht="15.75" thickBot="1">
      <c r="A189" s="35" t="s">
        <v>163</v>
      </c>
      <c r="B189" s="36" t="s">
        <v>158</v>
      </c>
      <c r="C189" s="3" t="s">
        <v>45</v>
      </c>
      <c r="D189" s="10">
        <f>Table3[[#This Row],[Residential CLM $ Collected]]+Table3[[#This Row],[C&amp;I CLM $ Collected]]</f>
        <v>0</v>
      </c>
      <c r="E189" s="33">
        <f>Table3[[#This Row],[CLM $ Collected ]]/'1.) CLM Reference'!$B$4</f>
        <v>0</v>
      </c>
      <c r="F189" s="8">
        <f>Table3[[#This Row],[Residential Incentive Disbursements]]+Table3[[#This Row],[C&amp;I Incentive Disbursements]]</f>
        <v>9221.9500000000007</v>
      </c>
      <c r="G189" s="11">
        <f>Table3[[#This Row],[Incentive Disbursements]]/'1.) CLM Reference'!$B$5</f>
        <v>5.4889331606372202E-4</v>
      </c>
      <c r="H189" s="37">
        <v>0</v>
      </c>
      <c r="I189" s="38">
        <f>Table3[[#This Row],[CLM $ Collected ]]/'1.) CLM Reference'!$B$4</f>
        <v>0</v>
      </c>
      <c r="J189" s="39">
        <v>2256.9499999999998</v>
      </c>
      <c r="K189" s="38">
        <f>Table3[[#This Row],[Incentive Disbursements]]/'1.) CLM Reference'!$B$5</f>
        <v>5.4889331606372202E-4</v>
      </c>
      <c r="L189" s="37">
        <v>0</v>
      </c>
      <c r="M189" s="61">
        <f>Table3[[#This Row],[CLM $ Collected ]]/'1.) CLM Reference'!$B$4</f>
        <v>0</v>
      </c>
      <c r="N189" s="39">
        <v>6965</v>
      </c>
      <c r="O189" s="41">
        <f>Table3[[#This Row],[Incentive Disbursements]]/'1.) CLM Reference'!$B$5</f>
        <v>5.4889331606372202E-4</v>
      </c>
    </row>
    <row r="190" spans="1:15" s="34" customFormat="1" ht="15.75" thickBot="1">
      <c r="A190" s="35" t="s">
        <v>163</v>
      </c>
      <c r="B190" s="36" t="s">
        <v>159</v>
      </c>
      <c r="C190" s="3" t="s">
        <v>68</v>
      </c>
      <c r="D190" s="10">
        <f>Table3[[#This Row],[Residential CLM $ Collected]]+Table3[[#This Row],[C&amp;I CLM $ Collected]]</f>
        <v>65779.7380999999</v>
      </c>
      <c r="E190" s="33">
        <f>Table3[[#This Row],[CLM $ Collected ]]/'1.) CLM Reference'!$B$4</f>
        <v>2.2604245137898406E-3</v>
      </c>
      <c r="F190" s="8">
        <f>Table3[[#This Row],[Residential Incentive Disbursements]]+Table3[[#This Row],[C&amp;I Incentive Disbursements]]</f>
        <v>0</v>
      </c>
      <c r="G190" s="11">
        <f>Table3[[#This Row],[Incentive Disbursements]]/'1.) CLM Reference'!$B$5</f>
        <v>0</v>
      </c>
      <c r="H190" s="37">
        <v>40619.569599999901</v>
      </c>
      <c r="I190" s="38">
        <f>Table3[[#This Row],[CLM $ Collected ]]/'1.) CLM Reference'!$B$4</f>
        <v>2.2604245137898406E-3</v>
      </c>
      <c r="J190" s="39">
        <v>0</v>
      </c>
      <c r="K190" s="38">
        <f>Table3[[#This Row],[Incentive Disbursements]]/'1.) CLM Reference'!$B$5</f>
        <v>0</v>
      </c>
      <c r="L190" s="37">
        <v>25160.1685</v>
      </c>
      <c r="M190" s="61">
        <f>Table3[[#This Row],[CLM $ Collected ]]/'1.) CLM Reference'!$B$4</f>
        <v>2.2604245137898406E-3</v>
      </c>
      <c r="N190" s="39">
        <v>0</v>
      </c>
      <c r="O190" s="41">
        <f>Table3[[#This Row],[Incentive Disbursements]]/'1.) CLM Reference'!$B$5</f>
        <v>0</v>
      </c>
    </row>
    <row r="191" spans="1:15" s="34" customFormat="1" ht="15.75" thickBot="1">
      <c r="A191" s="35" t="s">
        <v>164</v>
      </c>
      <c r="B191" s="36" t="s">
        <v>158</v>
      </c>
      <c r="C191" s="3" t="s">
        <v>45</v>
      </c>
      <c r="D191" s="10">
        <f>Table3[[#This Row],[Residential CLM $ Collected]]+Table3[[#This Row],[C&amp;I CLM $ Collected]]</f>
        <v>0</v>
      </c>
      <c r="E191" s="33">
        <f>Table3[[#This Row],[CLM $ Collected ]]/'1.) CLM Reference'!$B$4</f>
        <v>0</v>
      </c>
      <c r="F191" s="8">
        <f>Table3[[#This Row],[Residential Incentive Disbursements]]+Table3[[#This Row],[C&amp;I Incentive Disbursements]]</f>
        <v>28049.65</v>
      </c>
      <c r="G191" s="11">
        <f>Table3[[#This Row],[Incentive Disbursements]]/'1.) CLM Reference'!$B$5</f>
        <v>1.6695238428886276E-3</v>
      </c>
      <c r="H191" s="37">
        <v>0</v>
      </c>
      <c r="I191" s="38">
        <f>Table3[[#This Row],[CLM $ Collected ]]/'1.) CLM Reference'!$B$4</f>
        <v>0</v>
      </c>
      <c r="J191" s="39">
        <v>3999.65</v>
      </c>
      <c r="K191" s="38">
        <f>Table3[[#This Row],[Incentive Disbursements]]/'1.) CLM Reference'!$B$5</f>
        <v>1.6695238428886276E-3</v>
      </c>
      <c r="L191" s="37">
        <v>0</v>
      </c>
      <c r="M191" s="61">
        <f>Table3[[#This Row],[CLM $ Collected ]]/'1.) CLM Reference'!$B$4</f>
        <v>0</v>
      </c>
      <c r="N191" s="39">
        <v>24050</v>
      </c>
      <c r="O191" s="41">
        <f>Table3[[#This Row],[Incentive Disbursements]]/'1.) CLM Reference'!$B$5</f>
        <v>1.6695238428886276E-3</v>
      </c>
    </row>
    <row r="192" spans="1:15" s="34" customFormat="1" ht="15.75" thickBot="1">
      <c r="A192" s="35" t="s">
        <v>164</v>
      </c>
      <c r="B192" s="36" t="s">
        <v>159</v>
      </c>
      <c r="C192" s="3" t="s">
        <v>68</v>
      </c>
      <c r="D192" s="10">
        <f>Table3[[#This Row],[Residential CLM $ Collected]]+Table3[[#This Row],[C&amp;I CLM $ Collected]]</f>
        <v>78663.046799999895</v>
      </c>
      <c r="E192" s="33">
        <f>Table3[[#This Row],[CLM $ Collected ]]/'1.) CLM Reference'!$B$4</f>
        <v>2.7031405787265898E-3</v>
      </c>
      <c r="F192" s="8">
        <f>Table3[[#This Row],[Residential Incentive Disbursements]]+Table3[[#This Row],[C&amp;I Incentive Disbursements]]</f>
        <v>0</v>
      </c>
      <c r="G192" s="11">
        <f>Table3[[#This Row],[Incentive Disbursements]]/'1.) CLM Reference'!$B$5</f>
        <v>0</v>
      </c>
      <c r="H192" s="37">
        <v>52288.773399999904</v>
      </c>
      <c r="I192" s="38">
        <f>Table3[[#This Row],[CLM $ Collected ]]/'1.) CLM Reference'!$B$4</f>
        <v>2.7031405787265898E-3</v>
      </c>
      <c r="J192" s="39">
        <v>0</v>
      </c>
      <c r="K192" s="38">
        <f>Table3[[#This Row],[Incentive Disbursements]]/'1.) CLM Reference'!$B$5</f>
        <v>0</v>
      </c>
      <c r="L192" s="37">
        <v>26374.273399999998</v>
      </c>
      <c r="M192" s="61">
        <f>Table3[[#This Row],[CLM $ Collected ]]/'1.) CLM Reference'!$B$4</f>
        <v>2.7031405787265898E-3</v>
      </c>
      <c r="N192" s="39">
        <v>0</v>
      </c>
      <c r="O192" s="41">
        <f>Table3[[#This Row],[Incentive Disbursements]]/'1.) CLM Reference'!$B$5</f>
        <v>0</v>
      </c>
    </row>
    <row r="193" spans="1:15" s="34" customFormat="1" ht="15.75" thickBot="1">
      <c r="A193" s="35" t="s">
        <v>165</v>
      </c>
      <c r="B193" s="36" t="s">
        <v>158</v>
      </c>
      <c r="C193" s="3" t="s">
        <v>45</v>
      </c>
      <c r="D193" s="10">
        <f>Table3[[#This Row],[Residential CLM $ Collected]]+Table3[[#This Row],[C&amp;I CLM $ Collected]]</f>
        <v>0</v>
      </c>
      <c r="E193" s="33">
        <f>Table3[[#This Row],[CLM $ Collected ]]/'1.) CLM Reference'!$B$4</f>
        <v>0</v>
      </c>
      <c r="F193" s="8">
        <f>Table3[[#This Row],[Residential Incentive Disbursements]]+Table3[[#This Row],[C&amp;I Incentive Disbursements]]</f>
        <v>11814.03</v>
      </c>
      <c r="G193" s="11">
        <f>Table3[[#This Row],[Incentive Disbursements]]/'1.) CLM Reference'!$B$5</f>
        <v>7.0317471931384296E-4</v>
      </c>
      <c r="H193" s="37">
        <v>0</v>
      </c>
      <c r="I193" s="38">
        <f>Table3[[#This Row],[CLM $ Collected ]]/'1.) CLM Reference'!$B$4</f>
        <v>0</v>
      </c>
      <c r="J193" s="39">
        <v>2774.03</v>
      </c>
      <c r="K193" s="38">
        <f>Table3[[#This Row],[Incentive Disbursements]]/'1.) CLM Reference'!$B$5</f>
        <v>7.0317471931384296E-4</v>
      </c>
      <c r="L193" s="37">
        <v>0</v>
      </c>
      <c r="M193" s="61">
        <f>Table3[[#This Row],[CLM $ Collected ]]/'1.) CLM Reference'!$B$4</f>
        <v>0</v>
      </c>
      <c r="N193" s="39">
        <v>9040</v>
      </c>
      <c r="O193" s="41">
        <f>Table3[[#This Row],[Incentive Disbursements]]/'1.) CLM Reference'!$B$5</f>
        <v>7.0317471931384296E-4</v>
      </c>
    </row>
    <row r="194" spans="1:15" s="34" customFormat="1" ht="15.75" thickBot="1">
      <c r="A194" s="35" t="s">
        <v>165</v>
      </c>
      <c r="B194" s="36" t="s">
        <v>159</v>
      </c>
      <c r="C194" s="3" t="s">
        <v>68</v>
      </c>
      <c r="D194" s="10">
        <f>Table3[[#This Row],[Residential CLM $ Collected]]+Table3[[#This Row],[C&amp;I CLM $ Collected]]</f>
        <v>77617.0153999998</v>
      </c>
      <c r="E194" s="33">
        <f>Table3[[#This Row],[CLM $ Collected ]]/'1.) CLM Reference'!$B$4</f>
        <v>2.6671952392185549E-3</v>
      </c>
      <c r="F194" s="8">
        <f>Table3[[#This Row],[Residential Incentive Disbursements]]+Table3[[#This Row],[C&amp;I Incentive Disbursements]]</f>
        <v>0</v>
      </c>
      <c r="G194" s="11">
        <f>Table3[[#This Row],[Incentive Disbursements]]/'1.) CLM Reference'!$B$5</f>
        <v>0</v>
      </c>
      <c r="H194" s="37">
        <v>46744.9413999998</v>
      </c>
      <c r="I194" s="38">
        <f>Table3[[#This Row],[CLM $ Collected ]]/'1.) CLM Reference'!$B$4</f>
        <v>2.6671952392185549E-3</v>
      </c>
      <c r="J194" s="39">
        <v>0</v>
      </c>
      <c r="K194" s="38">
        <f>Table3[[#This Row],[Incentive Disbursements]]/'1.) CLM Reference'!$B$5</f>
        <v>0</v>
      </c>
      <c r="L194" s="37">
        <v>30872.074000000001</v>
      </c>
      <c r="M194" s="61">
        <f>Table3[[#This Row],[CLM $ Collected ]]/'1.) CLM Reference'!$B$4</f>
        <v>2.6671952392185549E-3</v>
      </c>
      <c r="N194" s="39">
        <v>0</v>
      </c>
      <c r="O194" s="41">
        <f>Table3[[#This Row],[Incentive Disbursements]]/'1.) CLM Reference'!$B$5</f>
        <v>0</v>
      </c>
    </row>
    <row r="195" spans="1:15" s="34" customFormat="1" ht="15.75" thickBot="1">
      <c r="A195" s="35" t="s">
        <v>166</v>
      </c>
      <c r="B195" s="36" t="s">
        <v>67</v>
      </c>
      <c r="C195" s="3" t="s">
        <v>45</v>
      </c>
      <c r="D195" s="10">
        <f>Table3[[#This Row],[Residential CLM $ Collected]]+Table3[[#This Row],[C&amp;I CLM $ Collected]]</f>
        <v>0</v>
      </c>
      <c r="E195" s="33">
        <f>Table3[[#This Row],[CLM $ Collected ]]/'1.) CLM Reference'!$B$4</f>
        <v>0</v>
      </c>
      <c r="F195" s="8">
        <f>Table3[[#This Row],[Residential Incentive Disbursements]]+Table3[[#This Row],[C&amp;I Incentive Disbursements]]</f>
        <v>275</v>
      </c>
      <c r="G195" s="11">
        <f>Table3[[#This Row],[Incentive Disbursements]]/'1.) CLM Reference'!$B$5</f>
        <v>1.6368085048988939E-5</v>
      </c>
      <c r="H195" s="37">
        <v>0</v>
      </c>
      <c r="I195" s="38">
        <f>Table3[[#This Row],[CLM $ Collected ]]/'1.) CLM Reference'!$B$4</f>
        <v>0</v>
      </c>
      <c r="J195" s="39">
        <v>275</v>
      </c>
      <c r="K195" s="38">
        <f>Table3[[#This Row],[Incentive Disbursements]]/'1.) CLM Reference'!$B$5</f>
        <v>1.6368085048988939E-5</v>
      </c>
      <c r="L195" s="37">
        <v>0</v>
      </c>
      <c r="M195" s="61">
        <f>Table3[[#This Row],[CLM $ Collected ]]/'1.) CLM Reference'!$B$4</f>
        <v>0</v>
      </c>
      <c r="N195" s="39">
        <v>0</v>
      </c>
      <c r="O195" s="41">
        <f>Table3[[#This Row],[Incentive Disbursements]]/'1.) CLM Reference'!$B$5</f>
        <v>1.6368085048988939E-5</v>
      </c>
    </row>
    <row r="196" spans="1:15" s="34" customFormat="1" ht="15.75" thickBot="1">
      <c r="A196" s="35" t="s">
        <v>166</v>
      </c>
      <c r="B196" s="36" t="s">
        <v>167</v>
      </c>
      <c r="C196" s="3" t="s">
        <v>45</v>
      </c>
      <c r="D196" s="10">
        <f>Table3[[#This Row],[Residential CLM $ Collected]]+Table3[[#This Row],[C&amp;I CLM $ Collected]]</f>
        <v>0</v>
      </c>
      <c r="E196" s="33">
        <f>Table3[[#This Row],[CLM $ Collected ]]/'1.) CLM Reference'!$B$4</f>
        <v>0</v>
      </c>
      <c r="F196" s="8">
        <f>Table3[[#This Row],[Residential Incentive Disbursements]]+Table3[[#This Row],[C&amp;I Incentive Disbursements]]</f>
        <v>110</v>
      </c>
      <c r="G196" s="11">
        <f>Table3[[#This Row],[Incentive Disbursements]]/'1.) CLM Reference'!$B$5</f>
        <v>6.5472340195955756E-6</v>
      </c>
      <c r="H196" s="37">
        <v>0</v>
      </c>
      <c r="I196" s="38">
        <f>Table3[[#This Row],[CLM $ Collected ]]/'1.) CLM Reference'!$B$4</f>
        <v>0</v>
      </c>
      <c r="J196" s="39">
        <v>110</v>
      </c>
      <c r="K196" s="38">
        <f>Table3[[#This Row],[Incentive Disbursements]]/'1.) CLM Reference'!$B$5</f>
        <v>6.5472340195955756E-6</v>
      </c>
      <c r="L196" s="37">
        <v>0</v>
      </c>
      <c r="M196" s="61">
        <f>Table3[[#This Row],[CLM $ Collected ]]/'1.) CLM Reference'!$B$4</f>
        <v>0</v>
      </c>
      <c r="N196" s="39">
        <v>0</v>
      </c>
      <c r="O196" s="41">
        <f>Table3[[#This Row],[Incentive Disbursements]]/'1.) CLM Reference'!$B$5</f>
        <v>6.5472340195955756E-6</v>
      </c>
    </row>
    <row r="197" spans="1:15" s="34" customFormat="1" ht="15.75" thickBot="1">
      <c r="A197" s="35" t="s">
        <v>166</v>
      </c>
      <c r="B197" s="36" t="s">
        <v>49</v>
      </c>
      <c r="C197" s="3" t="s">
        <v>45</v>
      </c>
      <c r="D197" s="10">
        <f>Table3[[#This Row],[Residential CLM $ Collected]]+Table3[[#This Row],[C&amp;I CLM $ Collected]]</f>
        <v>739.49120000000005</v>
      </c>
      <c r="E197" s="33">
        <f>Table3[[#This Row],[CLM $ Collected ]]/'1.) CLM Reference'!$B$4</f>
        <v>2.5411533771550063E-5</v>
      </c>
      <c r="F197" s="8">
        <f>Table3[[#This Row],[Residential Incentive Disbursements]]+Table3[[#This Row],[C&amp;I Incentive Disbursements]]</f>
        <v>860</v>
      </c>
      <c r="G197" s="11">
        <f>Table3[[#This Row],[Incentive Disbursements]]/'1.) CLM Reference'!$B$5</f>
        <v>5.1187465971383593E-5</v>
      </c>
      <c r="H197" s="37">
        <v>0</v>
      </c>
      <c r="I197" s="38">
        <f>Table3[[#This Row],[CLM $ Collected ]]/'1.) CLM Reference'!$B$4</f>
        <v>2.5411533771550063E-5</v>
      </c>
      <c r="J197" s="39">
        <v>860</v>
      </c>
      <c r="K197" s="38">
        <f>Table3[[#This Row],[Incentive Disbursements]]/'1.) CLM Reference'!$B$5</f>
        <v>5.1187465971383593E-5</v>
      </c>
      <c r="L197" s="37">
        <v>739.49120000000005</v>
      </c>
      <c r="M197" s="61">
        <f>Table3[[#This Row],[CLM $ Collected ]]/'1.) CLM Reference'!$B$4</f>
        <v>2.5411533771550063E-5</v>
      </c>
      <c r="N197" s="39">
        <v>0</v>
      </c>
      <c r="O197" s="41">
        <f>Table3[[#This Row],[Incentive Disbursements]]/'1.) CLM Reference'!$B$5</f>
        <v>5.1187465971383593E-5</v>
      </c>
    </row>
    <row r="198" spans="1:15" s="34" customFormat="1" ht="15.75" thickBot="1">
      <c r="A198" s="35" t="s">
        <v>166</v>
      </c>
      <c r="B198" s="36" t="s">
        <v>168</v>
      </c>
      <c r="C198" s="3" t="s">
        <v>45</v>
      </c>
      <c r="D198" s="10">
        <f>Table3[[#This Row],[Residential CLM $ Collected]]+Table3[[#This Row],[C&amp;I CLM $ Collected]]</f>
        <v>0</v>
      </c>
      <c r="E198" s="33">
        <f>Table3[[#This Row],[CLM $ Collected ]]/'1.) CLM Reference'!$B$4</f>
        <v>0</v>
      </c>
      <c r="F198" s="8">
        <f>Table3[[#This Row],[Residential Incentive Disbursements]]+Table3[[#This Row],[C&amp;I Incentive Disbursements]]</f>
        <v>155</v>
      </c>
      <c r="G198" s="11">
        <f>Table3[[#This Row],[Incentive Disbursements]]/'1.) CLM Reference'!$B$5</f>
        <v>9.2256479367028557E-6</v>
      </c>
      <c r="H198" s="37">
        <v>0</v>
      </c>
      <c r="I198" s="38">
        <f>Table3[[#This Row],[CLM $ Collected ]]/'1.) CLM Reference'!$B$4</f>
        <v>0</v>
      </c>
      <c r="J198" s="39">
        <v>155</v>
      </c>
      <c r="K198" s="38">
        <f>Table3[[#This Row],[Incentive Disbursements]]/'1.) CLM Reference'!$B$5</f>
        <v>9.2256479367028557E-6</v>
      </c>
      <c r="L198" s="37">
        <v>0</v>
      </c>
      <c r="M198" s="61">
        <f>Table3[[#This Row],[CLM $ Collected ]]/'1.) CLM Reference'!$B$4</f>
        <v>0</v>
      </c>
      <c r="N198" s="39">
        <v>0</v>
      </c>
      <c r="O198" s="41">
        <f>Table3[[#This Row],[Incentive Disbursements]]/'1.) CLM Reference'!$B$5</f>
        <v>9.2256479367028557E-6</v>
      </c>
    </row>
    <row r="199" spans="1:15" s="34" customFormat="1" ht="15.75" thickBot="1">
      <c r="A199" s="35" t="s">
        <v>166</v>
      </c>
      <c r="B199" s="36" t="s">
        <v>169</v>
      </c>
      <c r="C199" s="3" t="s">
        <v>45</v>
      </c>
      <c r="D199" s="10">
        <f>Table3[[#This Row],[Residential CLM $ Collected]]+Table3[[#This Row],[C&amp;I CLM $ Collected]]</f>
        <v>0</v>
      </c>
      <c r="E199" s="33">
        <f>Table3[[#This Row],[CLM $ Collected ]]/'1.) CLM Reference'!$B$4</f>
        <v>0</v>
      </c>
      <c r="F199" s="8">
        <f>Table3[[#This Row],[Residential Incentive Disbursements]]+Table3[[#This Row],[C&amp;I Incentive Disbursements]]</f>
        <v>95</v>
      </c>
      <c r="G199" s="11">
        <f>Table3[[#This Row],[Incentive Disbursements]]/'1.) CLM Reference'!$B$5</f>
        <v>5.654429380559815E-6</v>
      </c>
      <c r="H199" s="37">
        <v>0</v>
      </c>
      <c r="I199" s="38">
        <f>Table3[[#This Row],[CLM $ Collected ]]/'1.) CLM Reference'!$B$4</f>
        <v>0</v>
      </c>
      <c r="J199" s="39">
        <v>95</v>
      </c>
      <c r="K199" s="38">
        <f>Table3[[#This Row],[Incentive Disbursements]]/'1.) CLM Reference'!$B$5</f>
        <v>5.654429380559815E-6</v>
      </c>
      <c r="L199" s="37">
        <v>0</v>
      </c>
      <c r="M199" s="61">
        <f>Table3[[#This Row],[CLM $ Collected ]]/'1.) CLM Reference'!$B$4</f>
        <v>0</v>
      </c>
      <c r="N199" s="39">
        <v>0</v>
      </c>
      <c r="O199" s="41">
        <f>Table3[[#This Row],[Incentive Disbursements]]/'1.) CLM Reference'!$B$5</f>
        <v>5.654429380559815E-6</v>
      </c>
    </row>
    <row r="200" spans="1:15" s="34" customFormat="1" ht="15.75" thickBot="1">
      <c r="A200" s="35" t="s">
        <v>166</v>
      </c>
      <c r="B200" s="36" t="s">
        <v>158</v>
      </c>
      <c r="C200" s="3" t="s">
        <v>45</v>
      </c>
      <c r="D200" s="10">
        <f>Table3[[#This Row],[Residential CLM $ Collected]]+Table3[[#This Row],[C&amp;I CLM $ Collected]]</f>
        <v>0</v>
      </c>
      <c r="E200" s="33">
        <f>Table3[[#This Row],[CLM $ Collected ]]/'1.) CLM Reference'!$B$4</f>
        <v>0</v>
      </c>
      <c r="F200" s="8">
        <f>Table3[[#This Row],[Residential Incentive Disbursements]]+Table3[[#This Row],[C&amp;I Incentive Disbursements]]</f>
        <v>5663.71</v>
      </c>
      <c r="G200" s="11">
        <f>Table3[[#This Row],[Incentive Disbursements]]/'1.) CLM Reference'!$B$5</f>
        <v>3.3710577081021506E-4</v>
      </c>
      <c r="H200" s="37">
        <v>0</v>
      </c>
      <c r="I200" s="38">
        <f>Table3[[#This Row],[CLM $ Collected ]]/'1.) CLM Reference'!$B$4</f>
        <v>0</v>
      </c>
      <c r="J200" s="39">
        <v>3852.71</v>
      </c>
      <c r="K200" s="38">
        <f>Table3[[#This Row],[Incentive Disbursements]]/'1.) CLM Reference'!$B$5</f>
        <v>3.3710577081021506E-4</v>
      </c>
      <c r="L200" s="37">
        <v>0</v>
      </c>
      <c r="M200" s="61">
        <f>Table3[[#This Row],[CLM $ Collected ]]/'1.) CLM Reference'!$B$4</f>
        <v>0</v>
      </c>
      <c r="N200" s="39">
        <v>1811</v>
      </c>
      <c r="O200" s="41">
        <f>Table3[[#This Row],[Incentive Disbursements]]/'1.) CLM Reference'!$B$5</f>
        <v>3.3710577081021506E-4</v>
      </c>
    </row>
    <row r="201" spans="1:15" s="34" customFormat="1" ht="15.75" thickBot="1">
      <c r="A201" s="35" t="s">
        <v>166</v>
      </c>
      <c r="B201" s="36" t="s">
        <v>159</v>
      </c>
      <c r="C201" s="3" t="s">
        <v>68</v>
      </c>
      <c r="D201" s="10">
        <f>Table3[[#This Row],[Residential CLM $ Collected]]+Table3[[#This Row],[C&amp;I CLM $ Collected]]</f>
        <v>79702.388000000006</v>
      </c>
      <c r="E201" s="33">
        <f>Table3[[#This Row],[CLM $ Collected ]]/'1.) CLM Reference'!$B$4</f>
        <v>2.7388560192943292E-3</v>
      </c>
      <c r="F201" s="8">
        <f>Table3[[#This Row],[Residential Incentive Disbursements]]+Table3[[#This Row],[C&amp;I Incentive Disbursements]]</f>
        <v>0</v>
      </c>
      <c r="G201" s="11">
        <f>Table3[[#This Row],[Incentive Disbursements]]/'1.) CLM Reference'!$B$5</f>
        <v>0</v>
      </c>
      <c r="H201" s="37">
        <v>50564.050300000003</v>
      </c>
      <c r="I201" s="38">
        <f>Table3[[#This Row],[CLM $ Collected ]]/'1.) CLM Reference'!$B$4</f>
        <v>2.7388560192943292E-3</v>
      </c>
      <c r="J201" s="39">
        <v>0</v>
      </c>
      <c r="K201" s="38">
        <f>Table3[[#This Row],[Incentive Disbursements]]/'1.) CLM Reference'!$B$5</f>
        <v>0</v>
      </c>
      <c r="L201" s="37">
        <v>29138.3377</v>
      </c>
      <c r="M201" s="61">
        <f>Table3[[#This Row],[CLM $ Collected ]]/'1.) CLM Reference'!$B$4</f>
        <v>2.7388560192943292E-3</v>
      </c>
      <c r="N201" s="39">
        <v>0</v>
      </c>
      <c r="O201" s="41">
        <f>Table3[[#This Row],[Incentive Disbursements]]/'1.) CLM Reference'!$B$5</f>
        <v>0</v>
      </c>
    </row>
    <row r="202" spans="1:15" s="34" customFormat="1" ht="15.75" thickBot="1">
      <c r="A202" s="35" t="s">
        <v>166</v>
      </c>
      <c r="B202" s="36" t="s">
        <v>170</v>
      </c>
      <c r="C202" s="3" t="s">
        <v>45</v>
      </c>
      <c r="D202" s="10">
        <f>Table3[[#This Row],[Residential CLM $ Collected]]+Table3[[#This Row],[C&amp;I CLM $ Collected]]</f>
        <v>0</v>
      </c>
      <c r="E202" s="33">
        <f>Table3[[#This Row],[CLM $ Collected ]]/'1.) CLM Reference'!$B$4</f>
        <v>0</v>
      </c>
      <c r="F202" s="8">
        <f>Table3[[#This Row],[Residential Incentive Disbursements]]+Table3[[#This Row],[C&amp;I Incentive Disbursements]]</f>
        <v>25</v>
      </c>
      <c r="G202" s="11">
        <f>Table3[[#This Row],[Incentive Disbursements]]/'1.) CLM Reference'!$B$5</f>
        <v>1.4880077317262672E-6</v>
      </c>
      <c r="H202" s="37">
        <v>0</v>
      </c>
      <c r="I202" s="38">
        <f>Table3[[#This Row],[CLM $ Collected ]]/'1.) CLM Reference'!$B$4</f>
        <v>0</v>
      </c>
      <c r="J202" s="39">
        <v>25</v>
      </c>
      <c r="K202" s="38">
        <f>Table3[[#This Row],[Incentive Disbursements]]/'1.) CLM Reference'!$B$5</f>
        <v>1.4880077317262672E-6</v>
      </c>
      <c r="L202" s="37">
        <v>0</v>
      </c>
      <c r="M202" s="61">
        <f>Table3[[#This Row],[CLM $ Collected ]]/'1.) CLM Reference'!$B$4</f>
        <v>0</v>
      </c>
      <c r="N202" s="39">
        <v>0</v>
      </c>
      <c r="O202" s="41">
        <f>Table3[[#This Row],[Incentive Disbursements]]/'1.) CLM Reference'!$B$5</f>
        <v>1.4880077317262672E-6</v>
      </c>
    </row>
    <row r="203" spans="1:15" s="34" customFormat="1" ht="15.75" thickBot="1">
      <c r="A203" s="35" t="s">
        <v>166</v>
      </c>
      <c r="B203" s="36" t="s">
        <v>171</v>
      </c>
      <c r="C203" s="3" t="s">
        <v>45</v>
      </c>
      <c r="D203" s="10">
        <f>Table3[[#This Row],[Residential CLM $ Collected]]+Table3[[#This Row],[C&amp;I CLM $ Collected]]</f>
        <v>0</v>
      </c>
      <c r="E203" s="33">
        <f>Table3[[#This Row],[CLM $ Collected ]]/'1.) CLM Reference'!$B$4</f>
        <v>0</v>
      </c>
      <c r="F203" s="8">
        <f>Table3[[#This Row],[Residential Incentive Disbursements]]+Table3[[#This Row],[C&amp;I Incentive Disbursements]]</f>
        <v>275</v>
      </c>
      <c r="G203" s="11">
        <f>Table3[[#This Row],[Incentive Disbursements]]/'1.) CLM Reference'!$B$5</f>
        <v>1.6368085048988939E-5</v>
      </c>
      <c r="H203" s="37">
        <v>0</v>
      </c>
      <c r="I203" s="38">
        <f>Table3[[#This Row],[CLM $ Collected ]]/'1.) CLM Reference'!$B$4</f>
        <v>0</v>
      </c>
      <c r="J203" s="39">
        <v>275</v>
      </c>
      <c r="K203" s="38">
        <f>Table3[[#This Row],[Incentive Disbursements]]/'1.) CLM Reference'!$B$5</f>
        <v>1.6368085048988939E-5</v>
      </c>
      <c r="L203" s="37">
        <v>0</v>
      </c>
      <c r="M203" s="61">
        <f>Table3[[#This Row],[CLM $ Collected ]]/'1.) CLM Reference'!$B$4</f>
        <v>0</v>
      </c>
      <c r="N203" s="39">
        <v>0</v>
      </c>
      <c r="O203" s="41">
        <f>Table3[[#This Row],[Incentive Disbursements]]/'1.) CLM Reference'!$B$5</f>
        <v>1.6368085048988939E-5</v>
      </c>
    </row>
    <row r="204" spans="1:15" s="34" customFormat="1" ht="15.75" thickBot="1">
      <c r="A204" s="35" t="s">
        <v>166</v>
      </c>
      <c r="B204" s="36" t="s">
        <v>172</v>
      </c>
      <c r="C204" s="3" t="s">
        <v>45</v>
      </c>
      <c r="D204" s="10">
        <f>Table3[[#This Row],[Residential CLM $ Collected]]+Table3[[#This Row],[C&amp;I CLM $ Collected]]</f>
        <v>0</v>
      </c>
      <c r="E204" s="33">
        <f>Table3[[#This Row],[CLM $ Collected ]]/'1.) CLM Reference'!$B$4</f>
        <v>0</v>
      </c>
      <c r="F204" s="8">
        <f>Table3[[#This Row],[Residential Incentive Disbursements]]+Table3[[#This Row],[C&amp;I Incentive Disbursements]]</f>
        <v>595</v>
      </c>
      <c r="G204" s="11">
        <f>Table3[[#This Row],[Incentive Disbursements]]/'1.) CLM Reference'!$B$5</f>
        <v>3.5414584015085156E-5</v>
      </c>
      <c r="H204" s="37">
        <v>0</v>
      </c>
      <c r="I204" s="38">
        <f>Table3[[#This Row],[CLM $ Collected ]]/'1.) CLM Reference'!$B$4</f>
        <v>0</v>
      </c>
      <c r="J204" s="39">
        <v>595</v>
      </c>
      <c r="K204" s="38">
        <f>Table3[[#This Row],[Incentive Disbursements]]/'1.) CLM Reference'!$B$5</f>
        <v>3.5414584015085156E-5</v>
      </c>
      <c r="L204" s="37">
        <v>0</v>
      </c>
      <c r="M204" s="61">
        <f>Table3[[#This Row],[CLM $ Collected ]]/'1.) CLM Reference'!$B$4</f>
        <v>0</v>
      </c>
      <c r="N204" s="39">
        <v>0</v>
      </c>
      <c r="O204" s="41">
        <f>Table3[[#This Row],[Incentive Disbursements]]/'1.) CLM Reference'!$B$5</f>
        <v>3.5414584015085156E-5</v>
      </c>
    </row>
    <row r="205" spans="1:15" s="34" customFormat="1" ht="15.75" thickBot="1">
      <c r="A205" s="35" t="s">
        <v>166</v>
      </c>
      <c r="B205" s="36" t="s">
        <v>173</v>
      </c>
      <c r="C205" s="3" t="s">
        <v>45</v>
      </c>
      <c r="D205" s="10">
        <f>Table3[[#This Row],[Residential CLM $ Collected]]+Table3[[#This Row],[C&amp;I CLM $ Collected]]</f>
        <v>0</v>
      </c>
      <c r="E205" s="33">
        <f>Table3[[#This Row],[CLM $ Collected ]]/'1.) CLM Reference'!$B$4</f>
        <v>0</v>
      </c>
      <c r="F205" s="8">
        <f>Table3[[#This Row],[Residential Incentive Disbursements]]+Table3[[#This Row],[C&amp;I Incentive Disbursements]]</f>
        <v>25</v>
      </c>
      <c r="G205" s="11">
        <f>Table3[[#This Row],[Incentive Disbursements]]/'1.) CLM Reference'!$B$5</f>
        <v>1.4880077317262672E-6</v>
      </c>
      <c r="H205" s="37">
        <v>0</v>
      </c>
      <c r="I205" s="38">
        <f>Table3[[#This Row],[CLM $ Collected ]]/'1.) CLM Reference'!$B$4</f>
        <v>0</v>
      </c>
      <c r="J205" s="39">
        <v>25</v>
      </c>
      <c r="K205" s="38">
        <f>Table3[[#This Row],[Incentive Disbursements]]/'1.) CLM Reference'!$B$5</f>
        <v>1.4880077317262672E-6</v>
      </c>
      <c r="L205" s="37">
        <v>0</v>
      </c>
      <c r="M205" s="61">
        <f>Table3[[#This Row],[CLM $ Collected ]]/'1.) CLM Reference'!$B$4</f>
        <v>0</v>
      </c>
      <c r="N205" s="39">
        <v>0</v>
      </c>
      <c r="O205" s="41">
        <f>Table3[[#This Row],[Incentive Disbursements]]/'1.) CLM Reference'!$B$5</f>
        <v>1.4880077317262672E-6</v>
      </c>
    </row>
    <row r="206" spans="1:15" s="34" customFormat="1" ht="15.75" thickBot="1">
      <c r="A206" s="35" t="s">
        <v>166</v>
      </c>
      <c r="B206" s="36" t="s">
        <v>70</v>
      </c>
      <c r="C206" s="3" t="s">
        <v>45</v>
      </c>
      <c r="D206" s="10">
        <f>Table3[[#This Row],[Residential CLM $ Collected]]+Table3[[#This Row],[C&amp;I CLM $ Collected]]</f>
        <v>0</v>
      </c>
      <c r="E206" s="33">
        <f>Table3[[#This Row],[CLM $ Collected ]]/'1.) CLM Reference'!$B$4</f>
        <v>0</v>
      </c>
      <c r="F206" s="8">
        <f>Table3[[#This Row],[Residential Incentive Disbursements]]+Table3[[#This Row],[C&amp;I Incentive Disbursements]]</f>
        <v>320</v>
      </c>
      <c r="G206" s="11">
        <f>Table3[[#This Row],[Incentive Disbursements]]/'1.) CLM Reference'!$B$5</f>
        <v>1.9046498966096221E-5</v>
      </c>
      <c r="H206" s="37">
        <v>0</v>
      </c>
      <c r="I206" s="38">
        <f>Table3[[#This Row],[CLM $ Collected ]]/'1.) CLM Reference'!$B$4</f>
        <v>0</v>
      </c>
      <c r="J206" s="39">
        <v>320</v>
      </c>
      <c r="K206" s="38">
        <f>Table3[[#This Row],[Incentive Disbursements]]/'1.) CLM Reference'!$B$5</f>
        <v>1.9046498966096221E-5</v>
      </c>
      <c r="L206" s="37">
        <v>0</v>
      </c>
      <c r="M206" s="61">
        <f>Table3[[#This Row],[CLM $ Collected ]]/'1.) CLM Reference'!$B$4</f>
        <v>0</v>
      </c>
      <c r="N206" s="39">
        <v>0</v>
      </c>
      <c r="O206" s="41">
        <f>Table3[[#This Row],[Incentive Disbursements]]/'1.) CLM Reference'!$B$5</f>
        <v>1.9046498966096221E-5</v>
      </c>
    </row>
    <row r="207" spans="1:15" s="34" customFormat="1" ht="15.75" thickBot="1">
      <c r="A207" s="35" t="s">
        <v>166</v>
      </c>
      <c r="B207" s="36" t="s">
        <v>174</v>
      </c>
      <c r="C207" s="3" t="s">
        <v>45</v>
      </c>
      <c r="D207" s="10">
        <f>Table3[[#This Row],[Residential CLM $ Collected]]+Table3[[#This Row],[C&amp;I CLM $ Collected]]</f>
        <v>0</v>
      </c>
      <c r="E207" s="33">
        <f>Table3[[#This Row],[CLM $ Collected ]]/'1.) CLM Reference'!$B$4</f>
        <v>0</v>
      </c>
      <c r="F207" s="8">
        <f>Table3[[#This Row],[Residential Incentive Disbursements]]+Table3[[#This Row],[C&amp;I Incentive Disbursements]]</f>
        <v>350</v>
      </c>
      <c r="G207" s="11">
        <f>Table3[[#This Row],[Incentive Disbursements]]/'1.) CLM Reference'!$B$5</f>
        <v>2.0832108244167739E-5</v>
      </c>
      <c r="H207" s="37">
        <v>0</v>
      </c>
      <c r="I207" s="38">
        <f>Table3[[#This Row],[CLM $ Collected ]]/'1.) CLM Reference'!$B$4</f>
        <v>0</v>
      </c>
      <c r="J207" s="39">
        <v>350</v>
      </c>
      <c r="K207" s="38">
        <f>Table3[[#This Row],[Incentive Disbursements]]/'1.) CLM Reference'!$B$5</f>
        <v>2.0832108244167739E-5</v>
      </c>
      <c r="L207" s="37">
        <v>0</v>
      </c>
      <c r="M207" s="61">
        <f>Table3[[#This Row],[CLM $ Collected ]]/'1.) CLM Reference'!$B$4</f>
        <v>0</v>
      </c>
      <c r="N207" s="39">
        <v>0</v>
      </c>
      <c r="O207" s="41">
        <f>Table3[[#This Row],[Incentive Disbursements]]/'1.) CLM Reference'!$B$5</f>
        <v>2.0832108244167739E-5</v>
      </c>
    </row>
    <row r="208" spans="1:15" s="34" customFormat="1" ht="15.75" thickBot="1">
      <c r="A208" s="35" t="s">
        <v>166</v>
      </c>
      <c r="B208" s="36" t="s">
        <v>175</v>
      </c>
      <c r="C208" s="3" t="s">
        <v>68</v>
      </c>
      <c r="D208" s="10">
        <f>Table3[[#This Row],[Residential CLM $ Collected]]+Table3[[#This Row],[C&amp;I CLM $ Collected]]</f>
        <v>43.247199999999999</v>
      </c>
      <c r="E208" s="33">
        <f>Table3[[#This Row],[CLM $ Collected ]]/'1.) CLM Reference'!$B$4</f>
        <v>1.4861267900483195E-6</v>
      </c>
      <c r="F208" s="8">
        <f>Table3[[#This Row],[Residential Incentive Disbursements]]+Table3[[#This Row],[C&amp;I Incentive Disbursements]]</f>
        <v>0</v>
      </c>
      <c r="G208" s="11">
        <f>Table3[[#This Row],[Incentive Disbursements]]/'1.) CLM Reference'!$B$5</f>
        <v>0</v>
      </c>
      <c r="H208" s="37">
        <v>43.247199999999999</v>
      </c>
      <c r="I208" s="38">
        <f>Table3[[#This Row],[CLM $ Collected ]]/'1.) CLM Reference'!$B$4</f>
        <v>1.4861267900483195E-6</v>
      </c>
      <c r="J208" s="39">
        <v>0</v>
      </c>
      <c r="K208" s="38">
        <f>Table3[[#This Row],[Incentive Disbursements]]/'1.) CLM Reference'!$B$5</f>
        <v>0</v>
      </c>
      <c r="L208" s="37">
        <v>0</v>
      </c>
      <c r="M208" s="61">
        <f>Table3[[#This Row],[CLM $ Collected ]]/'1.) CLM Reference'!$B$4</f>
        <v>1.4861267900483195E-6</v>
      </c>
      <c r="N208" s="39">
        <v>0</v>
      </c>
      <c r="O208" s="41">
        <f>Table3[[#This Row],[Incentive Disbursements]]/'1.) CLM Reference'!$B$5</f>
        <v>0</v>
      </c>
    </row>
    <row r="209" spans="1:15" s="34" customFormat="1" ht="15.75" thickBot="1">
      <c r="A209" s="35" t="s">
        <v>176</v>
      </c>
      <c r="B209" s="36" t="s">
        <v>168</v>
      </c>
      <c r="C209" s="3" t="s">
        <v>45</v>
      </c>
      <c r="D209" s="10">
        <f>Table3[[#This Row],[Residential CLM $ Collected]]+Table3[[#This Row],[C&amp;I CLM $ Collected]]</f>
        <v>0</v>
      </c>
      <c r="E209" s="33">
        <f>Table3[[#This Row],[CLM $ Collected ]]/'1.) CLM Reference'!$B$4</f>
        <v>0</v>
      </c>
      <c r="F209" s="8">
        <f>Table3[[#This Row],[Residential Incentive Disbursements]]+Table3[[#This Row],[C&amp;I Incentive Disbursements]]</f>
        <v>97.04</v>
      </c>
      <c r="G209" s="11">
        <f>Table3[[#This Row],[Incentive Disbursements]]/'1.) CLM Reference'!$B$5</f>
        <v>5.775850811468679E-6</v>
      </c>
      <c r="H209" s="37">
        <v>0</v>
      </c>
      <c r="I209" s="38">
        <f>Table3[[#This Row],[CLM $ Collected ]]/'1.) CLM Reference'!$B$4</f>
        <v>0</v>
      </c>
      <c r="J209" s="39">
        <v>97.04</v>
      </c>
      <c r="K209" s="38">
        <f>Table3[[#This Row],[Incentive Disbursements]]/'1.) CLM Reference'!$B$5</f>
        <v>5.775850811468679E-6</v>
      </c>
      <c r="L209" s="37">
        <v>0</v>
      </c>
      <c r="M209" s="61">
        <f>Table3[[#This Row],[CLM $ Collected ]]/'1.) CLM Reference'!$B$4</f>
        <v>0</v>
      </c>
      <c r="N209" s="39">
        <v>0</v>
      </c>
      <c r="O209" s="41">
        <f>Table3[[#This Row],[Incentive Disbursements]]/'1.) CLM Reference'!$B$5</f>
        <v>5.775850811468679E-6</v>
      </c>
    </row>
    <row r="210" spans="1:15" s="34" customFormat="1" ht="15.75" thickBot="1">
      <c r="A210" s="35" t="s">
        <v>176</v>
      </c>
      <c r="B210" s="36" t="s">
        <v>158</v>
      </c>
      <c r="C210" s="3" t="s">
        <v>45</v>
      </c>
      <c r="D210" s="10">
        <f>Table3[[#This Row],[Residential CLM $ Collected]]+Table3[[#This Row],[C&amp;I CLM $ Collected]]</f>
        <v>0</v>
      </c>
      <c r="E210" s="33">
        <f>Table3[[#This Row],[CLM $ Collected ]]/'1.) CLM Reference'!$B$4</f>
        <v>0</v>
      </c>
      <c r="F210" s="8">
        <f>Table3[[#This Row],[Residential Incentive Disbursements]]+Table3[[#This Row],[C&amp;I Incentive Disbursements]]</f>
        <v>11883.67</v>
      </c>
      <c r="G210" s="11">
        <f>Table3[[#This Row],[Incentive Disbursements]]/'1.) CLM Reference'!$B$5</f>
        <v>7.0731971365133961E-4</v>
      </c>
      <c r="H210" s="37">
        <v>0</v>
      </c>
      <c r="I210" s="38">
        <f>Table3[[#This Row],[CLM $ Collected ]]/'1.) CLM Reference'!$B$4</f>
        <v>0</v>
      </c>
      <c r="J210" s="39">
        <v>5327.67</v>
      </c>
      <c r="K210" s="38">
        <f>Table3[[#This Row],[Incentive Disbursements]]/'1.) CLM Reference'!$B$5</f>
        <v>7.0731971365133961E-4</v>
      </c>
      <c r="L210" s="37">
        <v>0</v>
      </c>
      <c r="M210" s="61">
        <f>Table3[[#This Row],[CLM $ Collected ]]/'1.) CLM Reference'!$B$4</f>
        <v>0</v>
      </c>
      <c r="N210" s="39">
        <v>6556</v>
      </c>
      <c r="O210" s="41">
        <f>Table3[[#This Row],[Incentive Disbursements]]/'1.) CLM Reference'!$B$5</f>
        <v>7.0731971365133961E-4</v>
      </c>
    </row>
    <row r="211" spans="1:15" s="34" customFormat="1" ht="15.75" thickBot="1">
      <c r="A211" s="35" t="s">
        <v>176</v>
      </c>
      <c r="B211" s="36" t="s">
        <v>159</v>
      </c>
      <c r="C211" s="3" t="s">
        <v>68</v>
      </c>
      <c r="D211" s="10">
        <f>Table3[[#This Row],[Residential CLM $ Collected]]+Table3[[#This Row],[C&amp;I CLM $ Collected]]</f>
        <v>67556.210999999894</v>
      </c>
      <c r="E211" s="33">
        <f>Table3[[#This Row],[CLM $ Collected ]]/'1.) CLM Reference'!$B$4</f>
        <v>2.3214704073617901E-3</v>
      </c>
      <c r="F211" s="8">
        <f>Table3[[#This Row],[Residential Incentive Disbursements]]+Table3[[#This Row],[C&amp;I Incentive Disbursements]]</f>
        <v>0</v>
      </c>
      <c r="G211" s="11">
        <f>Table3[[#This Row],[Incentive Disbursements]]/'1.) CLM Reference'!$B$5</f>
        <v>0</v>
      </c>
      <c r="H211" s="37">
        <v>55064.527799999902</v>
      </c>
      <c r="I211" s="38">
        <f>Table3[[#This Row],[CLM $ Collected ]]/'1.) CLM Reference'!$B$4</f>
        <v>2.3214704073617901E-3</v>
      </c>
      <c r="J211" s="39">
        <v>0</v>
      </c>
      <c r="K211" s="38">
        <f>Table3[[#This Row],[Incentive Disbursements]]/'1.) CLM Reference'!$B$5</f>
        <v>0</v>
      </c>
      <c r="L211" s="37">
        <v>12491.683199999999</v>
      </c>
      <c r="M211" s="61">
        <f>Table3[[#This Row],[CLM $ Collected ]]/'1.) CLM Reference'!$B$4</f>
        <v>2.3214704073617901E-3</v>
      </c>
      <c r="N211" s="39">
        <v>0</v>
      </c>
      <c r="O211" s="41">
        <f>Table3[[#This Row],[Incentive Disbursements]]/'1.) CLM Reference'!$B$5</f>
        <v>0</v>
      </c>
    </row>
    <row r="212" spans="1:15" s="34" customFormat="1" ht="15.75" thickBot="1">
      <c r="A212" s="35" t="s">
        <v>177</v>
      </c>
      <c r="B212" s="36" t="s">
        <v>159</v>
      </c>
      <c r="C212" s="3" t="s">
        <v>45</v>
      </c>
      <c r="D212" s="10">
        <f>Table3[[#This Row],[Residential CLM $ Collected]]+Table3[[#This Row],[C&amp;I CLM $ Collected]]</f>
        <v>65807.797799999898</v>
      </c>
      <c r="E212" s="33">
        <f>Table3[[#This Row],[CLM $ Collected ]]/'1.) CLM Reference'!$B$4</f>
        <v>2.2613887443502169E-3</v>
      </c>
      <c r="F212" s="8">
        <f>Table3[[#This Row],[Residential Incentive Disbursements]]+Table3[[#This Row],[C&amp;I Incentive Disbursements]]</f>
        <v>10094.89</v>
      </c>
      <c r="G212" s="11">
        <f>Table3[[#This Row],[Incentive Disbursements]]/'1.) CLM Reference'!$B$5</f>
        <v>6.0085097483704702E-4</v>
      </c>
      <c r="H212" s="37">
        <v>59341.469599999902</v>
      </c>
      <c r="I212" s="38">
        <f>Table3[[#This Row],[CLM $ Collected ]]/'1.) CLM Reference'!$B$4</f>
        <v>2.2613887443502169E-3</v>
      </c>
      <c r="J212" s="39">
        <v>8974.89</v>
      </c>
      <c r="K212" s="38">
        <f>Table3[[#This Row],[Incentive Disbursements]]/'1.) CLM Reference'!$B$5</f>
        <v>6.0085097483704702E-4</v>
      </c>
      <c r="L212" s="37">
        <v>6466.3281999999999</v>
      </c>
      <c r="M212" s="61">
        <f>Table3[[#This Row],[CLM $ Collected ]]/'1.) CLM Reference'!$B$4</f>
        <v>2.2613887443502169E-3</v>
      </c>
      <c r="N212" s="39">
        <v>1120</v>
      </c>
      <c r="O212" s="41">
        <f>Table3[[#This Row],[Incentive Disbursements]]/'1.) CLM Reference'!$B$5</f>
        <v>6.0085097483704702E-4</v>
      </c>
    </row>
    <row r="213" spans="1:15" s="34" customFormat="1" ht="15.75" thickBot="1">
      <c r="A213" s="35" t="s">
        <v>178</v>
      </c>
      <c r="B213" s="36" t="s">
        <v>159</v>
      </c>
      <c r="C213" s="3" t="s">
        <v>45</v>
      </c>
      <c r="D213" s="10">
        <f>Table3[[#This Row],[Residential CLM $ Collected]]+Table3[[#This Row],[C&amp;I CLM $ Collected]]</f>
        <v>51563.689100000003</v>
      </c>
      <c r="E213" s="33">
        <f>Table3[[#This Row],[CLM $ Collected ]]/'1.) CLM Reference'!$B$4</f>
        <v>1.7719107772348852E-3</v>
      </c>
      <c r="F213" s="8">
        <f>Table3[[#This Row],[Residential Incentive Disbursements]]+Table3[[#This Row],[C&amp;I Incentive Disbursements]]</f>
        <v>26111.11</v>
      </c>
      <c r="G213" s="11">
        <f>Table3[[#This Row],[Incentive Disbursements]]/'1.) CLM Reference'!$B$5</f>
        <v>1.5541413425582021E-3</v>
      </c>
      <c r="H213" s="37">
        <v>50898.5147</v>
      </c>
      <c r="I213" s="38">
        <f>Table3[[#This Row],[CLM $ Collected ]]/'1.) CLM Reference'!$B$4</f>
        <v>1.7719107772348852E-3</v>
      </c>
      <c r="J213" s="39">
        <v>26111.11</v>
      </c>
      <c r="K213" s="38">
        <f>Table3[[#This Row],[Incentive Disbursements]]/'1.) CLM Reference'!$B$5</f>
        <v>1.5541413425582021E-3</v>
      </c>
      <c r="L213" s="37">
        <v>665.17439999999999</v>
      </c>
      <c r="M213" s="61">
        <f>Table3[[#This Row],[CLM $ Collected ]]/'1.) CLM Reference'!$B$4</f>
        <v>1.7719107772348852E-3</v>
      </c>
      <c r="N213" s="39">
        <v>0</v>
      </c>
      <c r="O213" s="41">
        <f>Table3[[#This Row],[Incentive Disbursements]]/'1.) CLM Reference'!$B$5</f>
        <v>1.5541413425582021E-3</v>
      </c>
    </row>
    <row r="214" spans="1:15" s="34" customFormat="1" ht="15.75" thickBot="1">
      <c r="A214" s="35" t="s">
        <v>178</v>
      </c>
      <c r="B214" s="36" t="s">
        <v>175</v>
      </c>
      <c r="C214" s="3" t="s">
        <v>45</v>
      </c>
      <c r="D214" s="10">
        <f>Table3[[#This Row],[Residential CLM $ Collected]]+Table3[[#This Row],[C&amp;I CLM $ Collected]]</f>
        <v>27.741399999999999</v>
      </c>
      <c r="E214" s="33">
        <f>Table3[[#This Row],[CLM $ Collected ]]/'1.) CLM Reference'!$B$4</f>
        <v>9.5329264630881185E-7</v>
      </c>
      <c r="F214" s="8">
        <f>Table3[[#This Row],[Residential Incentive Disbursements]]+Table3[[#This Row],[C&amp;I Incentive Disbursements]]</f>
        <v>0</v>
      </c>
      <c r="G214" s="11">
        <f>Table3[[#This Row],[Incentive Disbursements]]/'1.) CLM Reference'!$B$5</f>
        <v>0</v>
      </c>
      <c r="H214" s="37">
        <v>0</v>
      </c>
      <c r="I214" s="38">
        <f>Table3[[#This Row],[CLM $ Collected ]]/'1.) CLM Reference'!$B$4</f>
        <v>9.5329264630881185E-7</v>
      </c>
      <c r="J214" s="39">
        <v>0</v>
      </c>
      <c r="K214" s="38">
        <f>Table3[[#This Row],[Incentive Disbursements]]/'1.) CLM Reference'!$B$5</f>
        <v>0</v>
      </c>
      <c r="L214" s="37">
        <v>27.741399999999999</v>
      </c>
      <c r="M214" s="61">
        <f>Table3[[#This Row],[CLM $ Collected ]]/'1.) CLM Reference'!$B$4</f>
        <v>9.5329264630881185E-7</v>
      </c>
      <c r="N214" s="39">
        <v>0</v>
      </c>
      <c r="O214" s="41">
        <f>Table3[[#This Row],[Incentive Disbursements]]/'1.) CLM Reference'!$B$5</f>
        <v>0</v>
      </c>
    </row>
    <row r="215" spans="1:15" s="34" customFormat="1" ht="15.75" thickBot="1">
      <c r="A215" s="35" t="s">
        <v>179</v>
      </c>
      <c r="B215" s="36" t="s">
        <v>159</v>
      </c>
      <c r="C215" s="3" t="s">
        <v>45</v>
      </c>
      <c r="D215" s="10">
        <f>Table3[[#This Row],[Residential CLM $ Collected]]+Table3[[#This Row],[C&amp;I CLM $ Collected]]</f>
        <v>111323.1893999999</v>
      </c>
      <c r="E215" s="33">
        <f>Table3[[#This Row],[CLM $ Collected ]]/'1.) CLM Reference'!$B$4</f>
        <v>3.8254586220833478E-3</v>
      </c>
      <c r="F215" s="8">
        <f>Table3[[#This Row],[Residential Incentive Disbursements]]+Table3[[#This Row],[C&amp;I Incentive Disbursements]]</f>
        <v>28964.71</v>
      </c>
      <c r="G215" s="11">
        <f>Table3[[#This Row],[Incentive Disbursements]]/'1.) CLM Reference'!$B$5</f>
        <v>1.7239884970883651E-3</v>
      </c>
      <c r="H215" s="37">
        <v>62230.979699999902</v>
      </c>
      <c r="I215" s="38">
        <f>Table3[[#This Row],[CLM $ Collected ]]/'1.) CLM Reference'!$B$4</f>
        <v>3.8254586220833478E-3</v>
      </c>
      <c r="J215" s="39">
        <v>18001.45</v>
      </c>
      <c r="K215" s="38">
        <f>Table3[[#This Row],[Incentive Disbursements]]/'1.) CLM Reference'!$B$5</f>
        <v>1.7239884970883651E-3</v>
      </c>
      <c r="L215" s="37">
        <v>49092.209699999999</v>
      </c>
      <c r="M215" s="61">
        <f>Table3[[#This Row],[CLM $ Collected ]]/'1.) CLM Reference'!$B$4</f>
        <v>3.8254586220833478E-3</v>
      </c>
      <c r="N215" s="39">
        <v>10963.26</v>
      </c>
      <c r="O215" s="41">
        <f>Table3[[#This Row],[Incentive Disbursements]]/'1.) CLM Reference'!$B$5</f>
        <v>1.7239884970883651E-3</v>
      </c>
    </row>
    <row r="216" spans="1:15" s="34" customFormat="1" ht="15.75" thickBot="1">
      <c r="A216" s="35" t="s">
        <v>179</v>
      </c>
      <c r="B216" s="36" t="s">
        <v>154</v>
      </c>
      <c r="C216" s="3" t="s">
        <v>45</v>
      </c>
      <c r="D216" s="10">
        <f>Table3[[#This Row],[Residential CLM $ Collected]]+Table3[[#This Row],[C&amp;I CLM $ Collected]]</f>
        <v>710.14639999999997</v>
      </c>
      <c r="E216" s="33">
        <f>Table3[[#This Row],[CLM $ Collected ]]/'1.) CLM Reference'!$B$4</f>
        <v>2.4403142628803018E-5</v>
      </c>
      <c r="F216" s="8">
        <f>Table3[[#This Row],[Residential Incentive Disbursements]]+Table3[[#This Row],[C&amp;I Incentive Disbursements]]</f>
        <v>0</v>
      </c>
      <c r="G216" s="11">
        <f>Table3[[#This Row],[Incentive Disbursements]]/'1.) CLM Reference'!$B$5</f>
        <v>0</v>
      </c>
      <c r="H216" s="37">
        <v>0</v>
      </c>
      <c r="I216" s="38">
        <f>Table3[[#This Row],[CLM $ Collected ]]/'1.) CLM Reference'!$B$4</f>
        <v>2.4403142628803018E-5</v>
      </c>
      <c r="J216" s="39">
        <v>0</v>
      </c>
      <c r="K216" s="38">
        <f>Table3[[#This Row],[Incentive Disbursements]]/'1.) CLM Reference'!$B$5</f>
        <v>0</v>
      </c>
      <c r="L216" s="37">
        <v>710.14639999999997</v>
      </c>
      <c r="M216" s="61">
        <f>Table3[[#This Row],[CLM $ Collected ]]/'1.) CLM Reference'!$B$4</f>
        <v>2.4403142628803018E-5</v>
      </c>
      <c r="N216" s="39">
        <v>0</v>
      </c>
      <c r="O216" s="41">
        <f>Table3[[#This Row],[Incentive Disbursements]]/'1.) CLM Reference'!$B$5</f>
        <v>0</v>
      </c>
    </row>
    <row r="217" spans="1:15" s="34" customFormat="1" ht="15.75" thickBot="1">
      <c r="A217" s="35" t="s">
        <v>180</v>
      </c>
      <c r="B217" s="36" t="s">
        <v>181</v>
      </c>
      <c r="C217" s="3" t="s">
        <v>68</v>
      </c>
      <c r="D217" s="10">
        <f>Table3[[#This Row],[Residential CLM $ Collected]]+Table3[[#This Row],[C&amp;I CLM $ Collected]]</f>
        <v>168.33519999999999</v>
      </c>
      <c r="E217" s="33">
        <f>Table3[[#This Row],[CLM $ Collected ]]/'1.) CLM Reference'!$B$4</f>
        <v>5.7845930008911986E-6</v>
      </c>
      <c r="F217" s="8">
        <f>Table3[[#This Row],[Residential Incentive Disbursements]]+Table3[[#This Row],[C&amp;I Incentive Disbursements]]</f>
        <v>0</v>
      </c>
      <c r="G217" s="11">
        <f>Table3[[#This Row],[Incentive Disbursements]]/'1.) CLM Reference'!$B$5</f>
        <v>0</v>
      </c>
      <c r="H217" s="37">
        <v>143.75399999999999</v>
      </c>
      <c r="I217" s="38">
        <f>Table3[[#This Row],[CLM $ Collected ]]/'1.) CLM Reference'!$B$4</f>
        <v>5.7845930008911986E-6</v>
      </c>
      <c r="J217" s="39">
        <v>0</v>
      </c>
      <c r="K217" s="38">
        <f>Table3[[#This Row],[Incentive Disbursements]]/'1.) CLM Reference'!$B$5</f>
        <v>0</v>
      </c>
      <c r="L217" s="37">
        <v>24.581199999999999</v>
      </c>
      <c r="M217" s="61">
        <f>Table3[[#This Row],[CLM $ Collected ]]/'1.) CLM Reference'!$B$4</f>
        <v>5.7845930008911986E-6</v>
      </c>
      <c r="N217" s="39">
        <v>0</v>
      </c>
      <c r="O217" s="41">
        <f>Table3[[#This Row],[Incentive Disbursements]]/'1.) CLM Reference'!$B$5</f>
        <v>0</v>
      </c>
    </row>
    <row r="218" spans="1:15" s="34" customFormat="1" ht="15.75" thickBot="1">
      <c r="A218" s="35" t="s">
        <v>180</v>
      </c>
      <c r="B218" s="36" t="s">
        <v>158</v>
      </c>
      <c r="C218" s="3" t="s">
        <v>45</v>
      </c>
      <c r="D218" s="10">
        <f>Table3[[#This Row],[Residential CLM $ Collected]]+Table3[[#This Row],[C&amp;I CLM $ Collected]]</f>
        <v>0</v>
      </c>
      <c r="E218" s="33">
        <f>Table3[[#This Row],[CLM $ Collected ]]/'1.) CLM Reference'!$B$4</f>
        <v>0</v>
      </c>
      <c r="F218" s="8">
        <f>Table3[[#This Row],[Residential Incentive Disbursements]]+Table3[[#This Row],[C&amp;I Incentive Disbursements]]</f>
        <v>44071.01</v>
      </c>
      <c r="G218" s="11">
        <f>Table3[[#This Row],[Incentive Disbursements]]/'1.) CLM Reference'!$B$5</f>
        <v>2.6231201449994257E-3</v>
      </c>
      <c r="H218" s="37">
        <v>0</v>
      </c>
      <c r="I218" s="38">
        <f>Table3[[#This Row],[CLM $ Collected ]]/'1.) CLM Reference'!$B$4</f>
        <v>0</v>
      </c>
      <c r="J218" s="39">
        <v>5178.01</v>
      </c>
      <c r="K218" s="38">
        <f>Table3[[#This Row],[Incentive Disbursements]]/'1.) CLM Reference'!$B$5</f>
        <v>2.6231201449994257E-3</v>
      </c>
      <c r="L218" s="37">
        <v>0</v>
      </c>
      <c r="M218" s="61">
        <f>Table3[[#This Row],[CLM $ Collected ]]/'1.) CLM Reference'!$B$4</f>
        <v>0</v>
      </c>
      <c r="N218" s="39">
        <v>38893</v>
      </c>
      <c r="O218" s="41">
        <f>Table3[[#This Row],[Incentive Disbursements]]/'1.) CLM Reference'!$B$5</f>
        <v>2.6231201449994257E-3</v>
      </c>
    </row>
    <row r="219" spans="1:15" s="34" customFormat="1" ht="15.75" thickBot="1">
      <c r="A219" s="35" t="s">
        <v>180</v>
      </c>
      <c r="B219" s="36" t="s">
        <v>159</v>
      </c>
      <c r="C219" s="3" t="s">
        <v>68</v>
      </c>
      <c r="D219" s="10">
        <f>Table3[[#This Row],[Residential CLM $ Collected]]+Table3[[#This Row],[C&amp;I CLM $ Collected]]</f>
        <v>122039.11440000001</v>
      </c>
      <c r="E219" s="33">
        <f>Table3[[#This Row],[CLM $ Collected ]]/'1.) CLM Reference'!$B$4</f>
        <v>4.1936957154130594E-3</v>
      </c>
      <c r="F219" s="8">
        <f>Table3[[#This Row],[Residential Incentive Disbursements]]+Table3[[#This Row],[C&amp;I Incentive Disbursements]]</f>
        <v>0</v>
      </c>
      <c r="G219" s="11">
        <f>Table3[[#This Row],[Incentive Disbursements]]/'1.) CLM Reference'!$B$5</f>
        <v>0</v>
      </c>
      <c r="H219" s="37">
        <v>76079.437600000005</v>
      </c>
      <c r="I219" s="38">
        <f>Table3[[#This Row],[CLM $ Collected ]]/'1.) CLM Reference'!$B$4</f>
        <v>4.1936957154130594E-3</v>
      </c>
      <c r="J219" s="39">
        <v>0</v>
      </c>
      <c r="K219" s="38">
        <f>Table3[[#This Row],[Incentive Disbursements]]/'1.) CLM Reference'!$B$5</f>
        <v>0</v>
      </c>
      <c r="L219" s="37">
        <v>45959.676800000001</v>
      </c>
      <c r="M219" s="61">
        <f>Table3[[#This Row],[CLM $ Collected ]]/'1.) CLM Reference'!$B$4</f>
        <v>4.1936957154130594E-3</v>
      </c>
      <c r="N219" s="39">
        <v>0</v>
      </c>
      <c r="O219" s="41">
        <f>Table3[[#This Row],[Incentive Disbursements]]/'1.) CLM Reference'!$B$5</f>
        <v>0</v>
      </c>
    </row>
    <row r="220" spans="1:15" s="34" customFormat="1" ht="15.75" thickBot="1">
      <c r="A220" s="35" t="s">
        <v>182</v>
      </c>
      <c r="B220" s="36" t="s">
        <v>181</v>
      </c>
      <c r="C220" s="3" t="s">
        <v>45</v>
      </c>
      <c r="D220" s="10">
        <f>Table3[[#This Row],[Residential CLM $ Collected]]+Table3[[#This Row],[C&amp;I CLM $ Collected]]</f>
        <v>152.922</v>
      </c>
      <c r="E220" s="33">
        <f>Table3[[#This Row],[CLM $ Collected ]]/'1.) CLM Reference'!$B$4</f>
        <v>5.254940920747912E-6</v>
      </c>
      <c r="F220" s="8">
        <f>Table3[[#This Row],[Residential Incentive Disbursements]]+Table3[[#This Row],[C&amp;I Incentive Disbursements]]</f>
        <v>0</v>
      </c>
      <c r="G220" s="11">
        <f>Table3[[#This Row],[Incentive Disbursements]]/'1.) CLM Reference'!$B$5</f>
        <v>0</v>
      </c>
      <c r="H220" s="37">
        <v>152.922</v>
      </c>
      <c r="I220" s="38">
        <f>Table3[[#This Row],[CLM $ Collected ]]/'1.) CLM Reference'!$B$4</f>
        <v>5.254940920747912E-6</v>
      </c>
      <c r="J220" s="39">
        <v>0</v>
      </c>
      <c r="K220" s="38">
        <f>Table3[[#This Row],[Incentive Disbursements]]/'1.) CLM Reference'!$B$5</f>
        <v>0</v>
      </c>
      <c r="L220" s="37">
        <v>0</v>
      </c>
      <c r="M220" s="61">
        <f>Table3[[#This Row],[CLM $ Collected ]]/'1.) CLM Reference'!$B$4</f>
        <v>5.254940920747912E-6</v>
      </c>
      <c r="N220" s="39">
        <v>0</v>
      </c>
      <c r="O220" s="41">
        <f>Table3[[#This Row],[Incentive Disbursements]]/'1.) CLM Reference'!$B$5</f>
        <v>0</v>
      </c>
    </row>
    <row r="221" spans="1:15" s="34" customFormat="1" ht="15.75" thickBot="1">
      <c r="A221" s="35" t="s">
        <v>182</v>
      </c>
      <c r="B221" s="36" t="s">
        <v>159</v>
      </c>
      <c r="C221" s="3" t="s">
        <v>45</v>
      </c>
      <c r="D221" s="10">
        <f>Table3[[#This Row],[Residential CLM $ Collected]]+Table3[[#This Row],[C&amp;I CLM $ Collected]]</f>
        <v>82482.437299999991</v>
      </c>
      <c r="E221" s="33">
        <f>Table3[[#This Row],[CLM $ Collected ]]/'1.) CLM Reference'!$B$4</f>
        <v>2.8343883483788719E-3</v>
      </c>
      <c r="F221" s="8">
        <f>Table3[[#This Row],[Residential Incentive Disbursements]]+Table3[[#This Row],[C&amp;I Incentive Disbursements]]</f>
        <v>17788.36</v>
      </c>
      <c r="G221" s="11">
        <f>Table3[[#This Row],[Incentive Disbursements]]/'1.) CLM Reference'!$B$5</f>
        <v>1.0587686885892105E-3</v>
      </c>
      <c r="H221" s="37">
        <v>67783.353199999998</v>
      </c>
      <c r="I221" s="38">
        <f>Table3[[#This Row],[CLM $ Collected ]]/'1.) CLM Reference'!$B$4</f>
        <v>2.8343883483788719E-3</v>
      </c>
      <c r="J221" s="39">
        <v>12592.36</v>
      </c>
      <c r="K221" s="38">
        <f>Table3[[#This Row],[Incentive Disbursements]]/'1.) CLM Reference'!$B$5</f>
        <v>1.0587686885892105E-3</v>
      </c>
      <c r="L221" s="37">
        <v>14699.0841</v>
      </c>
      <c r="M221" s="61">
        <f>Table3[[#This Row],[CLM $ Collected ]]/'1.) CLM Reference'!$B$4</f>
        <v>2.8343883483788719E-3</v>
      </c>
      <c r="N221" s="39">
        <v>5196</v>
      </c>
      <c r="O221" s="41">
        <f>Table3[[#This Row],[Incentive Disbursements]]/'1.) CLM Reference'!$B$5</f>
        <v>1.0587686885892105E-3</v>
      </c>
    </row>
    <row r="222" spans="1:15" s="34" customFormat="1" ht="15.75" thickBot="1">
      <c r="A222" s="35" t="s">
        <v>183</v>
      </c>
      <c r="B222" s="36" t="s">
        <v>181</v>
      </c>
      <c r="C222" s="3" t="s">
        <v>68</v>
      </c>
      <c r="D222" s="10">
        <f>Table3[[#This Row],[Residential CLM $ Collected]]+Table3[[#This Row],[C&amp;I CLM $ Collected]]</f>
        <v>94.991</v>
      </c>
      <c r="E222" s="33">
        <f>Table3[[#This Row],[CLM $ Collected ]]/'1.) CLM Reference'!$B$4</f>
        <v>3.2642268149956509E-6</v>
      </c>
      <c r="F222" s="8">
        <f>Table3[[#This Row],[Residential Incentive Disbursements]]+Table3[[#This Row],[C&amp;I Incentive Disbursements]]</f>
        <v>0</v>
      </c>
      <c r="G222" s="11">
        <f>Table3[[#This Row],[Incentive Disbursements]]/'1.) CLM Reference'!$B$5</f>
        <v>0</v>
      </c>
      <c r="H222" s="37">
        <v>94.991</v>
      </c>
      <c r="I222" s="38">
        <f>Table3[[#This Row],[CLM $ Collected ]]/'1.) CLM Reference'!$B$4</f>
        <v>3.2642268149956509E-6</v>
      </c>
      <c r="J222" s="39">
        <v>0</v>
      </c>
      <c r="K222" s="38">
        <f>Table3[[#This Row],[Incentive Disbursements]]/'1.) CLM Reference'!$B$5</f>
        <v>0</v>
      </c>
      <c r="L222" s="37">
        <v>0</v>
      </c>
      <c r="M222" s="61">
        <f>Table3[[#This Row],[CLM $ Collected ]]/'1.) CLM Reference'!$B$4</f>
        <v>3.2642268149956509E-6</v>
      </c>
      <c r="N222" s="39">
        <v>0</v>
      </c>
      <c r="O222" s="41">
        <f>Table3[[#This Row],[Incentive Disbursements]]/'1.) CLM Reference'!$B$5</f>
        <v>0</v>
      </c>
    </row>
    <row r="223" spans="1:15" s="34" customFormat="1" ht="15.75" thickBot="1">
      <c r="A223" s="35" t="s">
        <v>183</v>
      </c>
      <c r="B223" s="36" t="s">
        <v>158</v>
      </c>
      <c r="C223" s="3" t="s">
        <v>45</v>
      </c>
      <c r="D223" s="10">
        <f>Table3[[#This Row],[Residential CLM $ Collected]]+Table3[[#This Row],[C&amp;I CLM $ Collected]]</f>
        <v>0</v>
      </c>
      <c r="E223" s="33">
        <f>Table3[[#This Row],[CLM $ Collected ]]/'1.) CLM Reference'!$B$4</f>
        <v>0</v>
      </c>
      <c r="F223" s="8">
        <f>Table3[[#This Row],[Residential Incentive Disbursements]]+Table3[[#This Row],[C&amp;I Incentive Disbursements]]</f>
        <v>49058.57</v>
      </c>
      <c r="G223" s="11">
        <f>Table3[[#This Row],[Incentive Disbursements]]/'1.) CLM Reference'!$B$5</f>
        <v>2.919981258697372E-3</v>
      </c>
      <c r="H223" s="37">
        <v>0</v>
      </c>
      <c r="I223" s="38">
        <f>Table3[[#This Row],[CLM $ Collected ]]/'1.) CLM Reference'!$B$4</f>
        <v>0</v>
      </c>
      <c r="J223" s="39">
        <v>47450.57</v>
      </c>
      <c r="K223" s="38">
        <f>Table3[[#This Row],[Incentive Disbursements]]/'1.) CLM Reference'!$B$5</f>
        <v>2.919981258697372E-3</v>
      </c>
      <c r="L223" s="37">
        <v>0</v>
      </c>
      <c r="M223" s="61">
        <f>Table3[[#This Row],[CLM $ Collected ]]/'1.) CLM Reference'!$B$4</f>
        <v>0</v>
      </c>
      <c r="N223" s="39">
        <v>1608</v>
      </c>
      <c r="O223" s="41">
        <f>Table3[[#This Row],[Incentive Disbursements]]/'1.) CLM Reference'!$B$5</f>
        <v>2.919981258697372E-3</v>
      </c>
    </row>
    <row r="224" spans="1:15" s="34" customFormat="1" ht="15.75" thickBot="1">
      <c r="A224" s="35" t="s">
        <v>183</v>
      </c>
      <c r="B224" s="36" t="s">
        <v>159</v>
      </c>
      <c r="C224" s="3" t="s">
        <v>68</v>
      </c>
      <c r="D224" s="10">
        <f>Table3[[#This Row],[Residential CLM $ Collected]]+Table3[[#This Row],[C&amp;I CLM $ Collected]]</f>
        <v>103988.89869999999</v>
      </c>
      <c r="E224" s="33">
        <f>Table3[[#This Row],[CLM $ Collected ]]/'1.) CLM Reference'!$B$4</f>
        <v>3.5734264466992277E-3</v>
      </c>
      <c r="F224" s="8">
        <f>Table3[[#This Row],[Residential Incentive Disbursements]]+Table3[[#This Row],[C&amp;I Incentive Disbursements]]</f>
        <v>0</v>
      </c>
      <c r="G224" s="11">
        <f>Table3[[#This Row],[Incentive Disbursements]]/'1.) CLM Reference'!$B$5</f>
        <v>0</v>
      </c>
      <c r="H224" s="37">
        <v>89500.176099999997</v>
      </c>
      <c r="I224" s="38">
        <f>Table3[[#This Row],[CLM $ Collected ]]/'1.) CLM Reference'!$B$4</f>
        <v>3.5734264466992277E-3</v>
      </c>
      <c r="J224" s="39">
        <v>0</v>
      </c>
      <c r="K224" s="38">
        <f>Table3[[#This Row],[Incentive Disbursements]]/'1.) CLM Reference'!$B$5</f>
        <v>0</v>
      </c>
      <c r="L224" s="37">
        <v>14488.722599999999</v>
      </c>
      <c r="M224" s="61">
        <f>Table3[[#This Row],[CLM $ Collected ]]/'1.) CLM Reference'!$B$4</f>
        <v>3.5734264466992277E-3</v>
      </c>
      <c r="N224" s="39">
        <v>0</v>
      </c>
      <c r="O224" s="41">
        <f>Table3[[#This Row],[Incentive Disbursements]]/'1.) CLM Reference'!$B$5</f>
        <v>0</v>
      </c>
    </row>
    <row r="225" spans="1:15" s="34" customFormat="1" ht="15.75" thickBot="1">
      <c r="A225" s="35" t="s">
        <v>184</v>
      </c>
      <c r="B225" s="36" t="s">
        <v>158</v>
      </c>
      <c r="C225" s="3" t="s">
        <v>45</v>
      </c>
      <c r="D225" s="10">
        <f>Table3[[#This Row],[Residential CLM $ Collected]]+Table3[[#This Row],[C&amp;I CLM $ Collected]]</f>
        <v>0</v>
      </c>
      <c r="E225" s="33">
        <f>Table3[[#This Row],[CLM $ Collected ]]/'1.) CLM Reference'!$B$4</f>
        <v>0</v>
      </c>
      <c r="F225" s="8">
        <f>Table3[[#This Row],[Residential Incentive Disbursements]]+Table3[[#This Row],[C&amp;I Incentive Disbursements]]</f>
        <v>20225.870000000003</v>
      </c>
      <c r="G225" s="11">
        <f>Table3[[#This Row],[Incentive Disbursements]]/'1.) CLM Reference'!$B$5</f>
        <v>1.2038500376356143E-3</v>
      </c>
      <c r="H225" s="37">
        <v>0</v>
      </c>
      <c r="I225" s="38">
        <f>Table3[[#This Row],[CLM $ Collected ]]/'1.) CLM Reference'!$B$4</f>
        <v>0</v>
      </c>
      <c r="J225" s="39">
        <v>10815.87</v>
      </c>
      <c r="K225" s="38">
        <f>Table3[[#This Row],[Incentive Disbursements]]/'1.) CLM Reference'!$B$5</f>
        <v>1.2038500376356143E-3</v>
      </c>
      <c r="L225" s="37">
        <v>0</v>
      </c>
      <c r="M225" s="61">
        <f>Table3[[#This Row],[CLM $ Collected ]]/'1.) CLM Reference'!$B$4</f>
        <v>0</v>
      </c>
      <c r="N225" s="39">
        <v>9410</v>
      </c>
      <c r="O225" s="41">
        <f>Table3[[#This Row],[Incentive Disbursements]]/'1.) CLM Reference'!$B$5</f>
        <v>1.2038500376356143E-3</v>
      </c>
    </row>
    <row r="226" spans="1:15" s="34" customFormat="1" ht="15.75" thickBot="1">
      <c r="A226" s="35" t="s">
        <v>184</v>
      </c>
      <c r="B226" s="36" t="s">
        <v>159</v>
      </c>
      <c r="C226" s="3" t="s">
        <v>68</v>
      </c>
      <c r="D226" s="10">
        <f>Table3[[#This Row],[Residential CLM $ Collected]]+Table3[[#This Row],[C&amp;I CLM $ Collected]]</f>
        <v>92860.256100000101</v>
      </c>
      <c r="E226" s="33">
        <f>Table3[[#This Row],[CLM $ Collected ]]/'1.) CLM Reference'!$B$4</f>
        <v>3.1910069165392908E-3</v>
      </c>
      <c r="F226" s="8">
        <f>Table3[[#This Row],[Residential Incentive Disbursements]]+Table3[[#This Row],[C&amp;I Incentive Disbursements]]</f>
        <v>0</v>
      </c>
      <c r="G226" s="11">
        <f>Table3[[#This Row],[Incentive Disbursements]]/'1.) CLM Reference'!$B$5</f>
        <v>0</v>
      </c>
      <c r="H226" s="37">
        <v>59212.536800000104</v>
      </c>
      <c r="I226" s="38">
        <f>Table3[[#This Row],[CLM $ Collected ]]/'1.) CLM Reference'!$B$4</f>
        <v>3.1910069165392908E-3</v>
      </c>
      <c r="J226" s="39">
        <v>0</v>
      </c>
      <c r="K226" s="38">
        <f>Table3[[#This Row],[Incentive Disbursements]]/'1.) CLM Reference'!$B$5</f>
        <v>0</v>
      </c>
      <c r="L226" s="37">
        <v>33647.719299999997</v>
      </c>
      <c r="M226" s="61">
        <f>Table3[[#This Row],[CLM $ Collected ]]/'1.) CLM Reference'!$B$4</f>
        <v>3.1910069165392908E-3</v>
      </c>
      <c r="N226" s="39">
        <v>0</v>
      </c>
      <c r="O226" s="41">
        <f>Table3[[#This Row],[Incentive Disbursements]]/'1.) CLM Reference'!$B$5</f>
        <v>0</v>
      </c>
    </row>
    <row r="227" spans="1:15" s="34" customFormat="1" ht="15.75" thickBot="1">
      <c r="A227" s="35" t="s">
        <v>185</v>
      </c>
      <c r="B227" s="36" t="s">
        <v>181</v>
      </c>
      <c r="C227" s="3" t="s">
        <v>45</v>
      </c>
      <c r="D227" s="10">
        <f>Table3[[#This Row],[Residential CLM $ Collected]]+Table3[[#This Row],[C&amp;I CLM $ Collected]]</f>
        <v>182.3767</v>
      </c>
      <c r="E227" s="33">
        <f>Table3[[#This Row],[CLM $ Collected ]]/'1.) CLM Reference'!$B$4</f>
        <v>6.2671086162943579E-6</v>
      </c>
      <c r="F227" s="8">
        <f>Table3[[#This Row],[Residential Incentive Disbursements]]+Table3[[#This Row],[C&amp;I Incentive Disbursements]]</f>
        <v>0</v>
      </c>
      <c r="G227" s="11">
        <f>Table3[[#This Row],[Incentive Disbursements]]/'1.) CLM Reference'!$B$5</f>
        <v>0</v>
      </c>
      <c r="H227" s="37">
        <v>177.19649999999999</v>
      </c>
      <c r="I227" s="38">
        <f>Table3[[#This Row],[CLM $ Collected ]]/'1.) CLM Reference'!$B$4</f>
        <v>6.2671086162943579E-6</v>
      </c>
      <c r="J227" s="39">
        <v>0</v>
      </c>
      <c r="K227" s="38">
        <f>Table3[[#This Row],[Incentive Disbursements]]/'1.) CLM Reference'!$B$5</f>
        <v>0</v>
      </c>
      <c r="L227" s="37">
        <v>5.1802000000000001</v>
      </c>
      <c r="M227" s="61">
        <f>Table3[[#This Row],[CLM $ Collected ]]/'1.) CLM Reference'!$B$4</f>
        <v>6.2671086162943579E-6</v>
      </c>
      <c r="N227" s="39">
        <v>0</v>
      </c>
      <c r="O227" s="41">
        <f>Table3[[#This Row],[Incentive Disbursements]]/'1.) CLM Reference'!$B$5</f>
        <v>0</v>
      </c>
    </row>
    <row r="228" spans="1:15" s="34" customFormat="1" ht="15.75" thickBot="1">
      <c r="A228" s="35" t="s">
        <v>185</v>
      </c>
      <c r="B228" s="36" t="s">
        <v>159</v>
      </c>
      <c r="C228" s="3" t="s">
        <v>45</v>
      </c>
      <c r="D228" s="10">
        <f>Table3[[#This Row],[Residential CLM $ Collected]]+Table3[[#This Row],[C&amp;I CLM $ Collected]]</f>
        <v>77768.583400000003</v>
      </c>
      <c r="E228" s="33">
        <f>Table3[[#This Row],[CLM $ Collected ]]/'1.) CLM Reference'!$B$4</f>
        <v>2.6724036519091879E-3</v>
      </c>
      <c r="F228" s="8">
        <f>Table3[[#This Row],[Residential Incentive Disbursements]]+Table3[[#This Row],[C&amp;I Incentive Disbursements]]</f>
        <v>18564.900000000001</v>
      </c>
      <c r="G228" s="11">
        <f>Table3[[#This Row],[Incentive Disbursements]]/'1.) CLM Reference'!$B$5</f>
        <v>1.1049885895489991E-3</v>
      </c>
      <c r="H228" s="37">
        <v>54159.681900000003</v>
      </c>
      <c r="I228" s="38">
        <f>Table3[[#This Row],[CLM $ Collected ]]/'1.) CLM Reference'!$B$4</f>
        <v>2.6724036519091879E-3</v>
      </c>
      <c r="J228" s="39">
        <v>6368.9</v>
      </c>
      <c r="K228" s="38">
        <f>Table3[[#This Row],[Incentive Disbursements]]/'1.) CLM Reference'!$B$5</f>
        <v>1.1049885895489991E-3</v>
      </c>
      <c r="L228" s="37">
        <v>23608.9015</v>
      </c>
      <c r="M228" s="61">
        <f>Table3[[#This Row],[CLM $ Collected ]]/'1.) CLM Reference'!$B$4</f>
        <v>2.6724036519091879E-3</v>
      </c>
      <c r="N228" s="39">
        <v>12196</v>
      </c>
      <c r="O228" s="41">
        <f>Table3[[#This Row],[Incentive Disbursements]]/'1.) CLM Reference'!$B$5</f>
        <v>1.1049885895489991E-3</v>
      </c>
    </row>
    <row r="229" spans="1:15" s="34" customFormat="1" ht="15.75" thickBot="1">
      <c r="A229" s="35" t="s">
        <v>186</v>
      </c>
      <c r="B229" s="36" t="s">
        <v>181</v>
      </c>
      <c r="C229" s="3" t="s">
        <v>45</v>
      </c>
      <c r="D229" s="10">
        <f>Table3[[#This Row],[Residential CLM $ Collected]]+Table3[[#This Row],[C&amp;I CLM $ Collected]]</f>
        <v>41.586100000000002</v>
      </c>
      <c r="E229" s="33">
        <f>Table3[[#This Row],[CLM $ Collected ]]/'1.) CLM Reference'!$B$4</f>
        <v>1.4290455174815578E-6</v>
      </c>
      <c r="F229" s="8">
        <f>Table3[[#This Row],[Residential Incentive Disbursements]]+Table3[[#This Row],[C&amp;I Incentive Disbursements]]</f>
        <v>0</v>
      </c>
      <c r="G229" s="11">
        <f>Table3[[#This Row],[Incentive Disbursements]]/'1.) CLM Reference'!$B$5</f>
        <v>0</v>
      </c>
      <c r="H229" s="37">
        <v>41.586100000000002</v>
      </c>
      <c r="I229" s="38">
        <f>Table3[[#This Row],[CLM $ Collected ]]/'1.) CLM Reference'!$B$4</f>
        <v>1.4290455174815578E-6</v>
      </c>
      <c r="J229" s="39">
        <v>0</v>
      </c>
      <c r="K229" s="38">
        <f>Table3[[#This Row],[Incentive Disbursements]]/'1.) CLM Reference'!$B$5</f>
        <v>0</v>
      </c>
      <c r="L229" s="37">
        <v>0</v>
      </c>
      <c r="M229" s="61">
        <f>Table3[[#This Row],[CLM $ Collected ]]/'1.) CLM Reference'!$B$4</f>
        <v>1.4290455174815578E-6</v>
      </c>
      <c r="N229" s="39">
        <v>0</v>
      </c>
      <c r="O229" s="41">
        <f>Table3[[#This Row],[Incentive Disbursements]]/'1.) CLM Reference'!$B$5</f>
        <v>0</v>
      </c>
    </row>
    <row r="230" spans="1:15" s="34" customFormat="1" ht="15.75" thickBot="1">
      <c r="A230" s="35" t="s">
        <v>186</v>
      </c>
      <c r="B230" s="36" t="s">
        <v>159</v>
      </c>
      <c r="C230" s="3" t="s">
        <v>45</v>
      </c>
      <c r="D230" s="10">
        <f>Table3[[#This Row],[Residential CLM $ Collected]]+Table3[[#This Row],[C&amp;I CLM $ Collected]]</f>
        <v>91913.4742999999</v>
      </c>
      <c r="E230" s="33">
        <f>Table3[[#This Row],[CLM $ Collected ]]/'1.) CLM Reference'!$B$4</f>
        <v>3.1584721444081363E-3</v>
      </c>
      <c r="F230" s="8">
        <f>Table3[[#This Row],[Residential Incentive Disbursements]]+Table3[[#This Row],[C&amp;I Incentive Disbursements]]</f>
        <v>9862.59</v>
      </c>
      <c r="G230" s="11">
        <f>Table3[[#This Row],[Incentive Disbursements]]/'1.) CLM Reference'!$B$5</f>
        <v>5.8702440699384662E-4</v>
      </c>
      <c r="H230" s="37">
        <v>72665.771399999896</v>
      </c>
      <c r="I230" s="38">
        <f>Table3[[#This Row],[CLM $ Collected ]]/'1.) CLM Reference'!$B$4</f>
        <v>3.1584721444081363E-3</v>
      </c>
      <c r="J230" s="39">
        <v>9616.59</v>
      </c>
      <c r="K230" s="38">
        <f>Table3[[#This Row],[Incentive Disbursements]]/'1.) CLM Reference'!$B$5</f>
        <v>5.8702440699384662E-4</v>
      </c>
      <c r="L230" s="37">
        <v>19247.7029</v>
      </c>
      <c r="M230" s="61">
        <f>Table3[[#This Row],[CLM $ Collected ]]/'1.) CLM Reference'!$B$4</f>
        <v>3.1584721444081363E-3</v>
      </c>
      <c r="N230" s="39">
        <v>246</v>
      </c>
      <c r="O230" s="41">
        <f>Table3[[#This Row],[Incentive Disbursements]]/'1.) CLM Reference'!$B$5</f>
        <v>5.8702440699384662E-4</v>
      </c>
    </row>
    <row r="231" spans="1:15" s="34" customFormat="1" ht="15.75" thickBot="1">
      <c r="A231" s="35" t="s">
        <v>187</v>
      </c>
      <c r="B231" s="36" t="s">
        <v>159</v>
      </c>
      <c r="C231" s="3" t="s">
        <v>45</v>
      </c>
      <c r="D231" s="10">
        <f>Table3[[#This Row],[Residential CLM $ Collected]]+Table3[[#This Row],[C&amp;I CLM $ Collected]]</f>
        <v>111628.7067000001</v>
      </c>
      <c r="E231" s="33">
        <f>Table3[[#This Row],[CLM $ Collected ]]/'1.) CLM Reference'!$B$4</f>
        <v>3.8359572773570653E-3</v>
      </c>
      <c r="F231" s="8">
        <f>Table3[[#This Row],[Residential Incentive Disbursements]]+Table3[[#This Row],[C&amp;I Incentive Disbursements]]</f>
        <v>4006.46</v>
      </c>
      <c r="G231" s="11">
        <f>Table3[[#This Row],[Incentive Disbursements]]/'1.) CLM Reference'!$B$5</f>
        <v>2.3846573827408083E-4</v>
      </c>
      <c r="H231" s="37">
        <v>47650.880900000098</v>
      </c>
      <c r="I231" s="38">
        <f>Table3[[#This Row],[CLM $ Collected ]]/'1.) CLM Reference'!$B$4</f>
        <v>3.8359572773570653E-3</v>
      </c>
      <c r="J231" s="39">
        <v>2599.46</v>
      </c>
      <c r="K231" s="38">
        <f>Table3[[#This Row],[Incentive Disbursements]]/'1.) CLM Reference'!$B$5</f>
        <v>2.3846573827408083E-4</v>
      </c>
      <c r="L231" s="37">
        <v>63977.825799999999</v>
      </c>
      <c r="M231" s="61">
        <f>Table3[[#This Row],[CLM $ Collected ]]/'1.) CLM Reference'!$B$4</f>
        <v>3.8359572773570653E-3</v>
      </c>
      <c r="N231" s="39">
        <v>1407</v>
      </c>
      <c r="O231" s="41">
        <f>Table3[[#This Row],[Incentive Disbursements]]/'1.) CLM Reference'!$B$5</f>
        <v>2.3846573827408083E-4</v>
      </c>
    </row>
    <row r="232" spans="1:15" s="34" customFormat="1" ht="15.75" thickBot="1">
      <c r="A232" s="35" t="s">
        <v>188</v>
      </c>
      <c r="B232" s="36" t="s">
        <v>158</v>
      </c>
      <c r="C232" s="3" t="s">
        <v>45</v>
      </c>
      <c r="D232" s="10">
        <f>Table3[[#This Row],[Residential CLM $ Collected]]+Table3[[#This Row],[C&amp;I CLM $ Collected]]</f>
        <v>0</v>
      </c>
      <c r="E232" s="33">
        <f>Table3[[#This Row],[CLM $ Collected ]]/'1.) CLM Reference'!$B$4</f>
        <v>0</v>
      </c>
      <c r="F232" s="8">
        <f>Table3[[#This Row],[Residential Incentive Disbursements]]+Table3[[#This Row],[C&amp;I Incentive Disbursements]]</f>
        <v>4781.9799999999996</v>
      </c>
      <c r="G232" s="11">
        <f>Table3[[#This Row],[Incentive Disbursements]]/'1.) CLM Reference'!$B$5</f>
        <v>2.8462492851841496E-4</v>
      </c>
      <c r="H232" s="37">
        <v>0</v>
      </c>
      <c r="I232" s="38">
        <f>Table3[[#This Row],[CLM $ Collected ]]/'1.) CLM Reference'!$B$4</f>
        <v>0</v>
      </c>
      <c r="J232" s="39">
        <v>26.98</v>
      </c>
      <c r="K232" s="38">
        <f>Table3[[#This Row],[Incentive Disbursements]]/'1.) CLM Reference'!$B$5</f>
        <v>2.8462492851841496E-4</v>
      </c>
      <c r="L232" s="37">
        <v>0</v>
      </c>
      <c r="M232" s="61">
        <f>Table3[[#This Row],[CLM $ Collected ]]/'1.) CLM Reference'!$B$4</f>
        <v>0</v>
      </c>
      <c r="N232" s="39">
        <v>4755</v>
      </c>
      <c r="O232" s="41">
        <f>Table3[[#This Row],[Incentive Disbursements]]/'1.) CLM Reference'!$B$5</f>
        <v>2.8462492851841496E-4</v>
      </c>
    </row>
    <row r="233" spans="1:15" s="34" customFormat="1" ht="15.75" thickBot="1">
      <c r="A233" s="35" t="s">
        <v>188</v>
      </c>
      <c r="B233" s="36" t="s">
        <v>159</v>
      </c>
      <c r="C233" s="3" t="s">
        <v>68</v>
      </c>
      <c r="D233" s="10">
        <f>Table3[[#This Row],[Residential CLM $ Collected]]+Table3[[#This Row],[C&amp;I CLM $ Collected]]</f>
        <v>43050.957000000002</v>
      </c>
      <c r="E233" s="33">
        <f>Table3[[#This Row],[CLM $ Collected ]]/'1.) CLM Reference'!$B$4</f>
        <v>1.4793831863084369E-3</v>
      </c>
      <c r="F233" s="8">
        <f>Table3[[#This Row],[Residential Incentive Disbursements]]+Table3[[#This Row],[C&amp;I Incentive Disbursements]]</f>
        <v>0</v>
      </c>
      <c r="G233" s="11">
        <f>Table3[[#This Row],[Incentive Disbursements]]/'1.) CLM Reference'!$B$5</f>
        <v>0</v>
      </c>
      <c r="H233" s="37">
        <v>14835.8009</v>
      </c>
      <c r="I233" s="38">
        <f>Table3[[#This Row],[CLM $ Collected ]]/'1.) CLM Reference'!$B$4</f>
        <v>1.4793831863084369E-3</v>
      </c>
      <c r="J233" s="39">
        <v>0</v>
      </c>
      <c r="K233" s="38">
        <f>Table3[[#This Row],[Incentive Disbursements]]/'1.) CLM Reference'!$B$5</f>
        <v>0</v>
      </c>
      <c r="L233" s="37">
        <v>28215.1561</v>
      </c>
      <c r="M233" s="61">
        <f>Table3[[#This Row],[CLM $ Collected ]]/'1.) CLM Reference'!$B$4</f>
        <v>1.4793831863084369E-3</v>
      </c>
      <c r="N233" s="39">
        <v>0</v>
      </c>
      <c r="O233" s="41">
        <f>Table3[[#This Row],[Incentive Disbursements]]/'1.) CLM Reference'!$B$5</f>
        <v>0</v>
      </c>
    </row>
    <row r="234" spans="1:15" s="34" customFormat="1" ht="15.75" thickBot="1">
      <c r="A234" s="35" t="s">
        <v>189</v>
      </c>
      <c r="B234" s="36" t="s">
        <v>159</v>
      </c>
      <c r="C234" s="3" t="s">
        <v>45</v>
      </c>
      <c r="D234" s="10">
        <f>Table3[[#This Row],[Residential CLM $ Collected]]+Table3[[#This Row],[C&amp;I CLM $ Collected]]</f>
        <v>65092.286600000007</v>
      </c>
      <c r="E234" s="33">
        <f>Table3[[#This Row],[CLM $ Collected ]]/'1.) CLM Reference'!$B$4</f>
        <v>2.2368012482140635E-3</v>
      </c>
      <c r="F234" s="8">
        <f>Table3[[#This Row],[Residential Incentive Disbursements]]+Table3[[#This Row],[C&amp;I Incentive Disbursements]]</f>
        <v>49701.1</v>
      </c>
      <c r="G234" s="11">
        <f>Table3[[#This Row],[Incentive Disbursements]]/'1.) CLM Reference'!$B$5</f>
        <v>2.958224843012015E-3</v>
      </c>
      <c r="H234" s="37">
        <v>31597.2291</v>
      </c>
      <c r="I234" s="38">
        <f>Table3[[#This Row],[CLM $ Collected ]]/'1.) CLM Reference'!$B$4</f>
        <v>2.2368012482140635E-3</v>
      </c>
      <c r="J234" s="39">
        <v>3747.81</v>
      </c>
      <c r="K234" s="38">
        <f>Table3[[#This Row],[Incentive Disbursements]]/'1.) CLM Reference'!$B$5</f>
        <v>2.958224843012015E-3</v>
      </c>
      <c r="L234" s="37">
        <v>33495.057500000003</v>
      </c>
      <c r="M234" s="61">
        <f>Table3[[#This Row],[CLM $ Collected ]]/'1.) CLM Reference'!$B$4</f>
        <v>2.2368012482140635E-3</v>
      </c>
      <c r="N234" s="39">
        <v>45953.29</v>
      </c>
      <c r="O234" s="41">
        <f>Table3[[#This Row],[Incentive Disbursements]]/'1.) CLM Reference'!$B$5</f>
        <v>2.958224843012015E-3</v>
      </c>
    </row>
    <row r="235" spans="1:15" s="34" customFormat="1" ht="15.75" thickBot="1">
      <c r="A235" s="35" t="s">
        <v>190</v>
      </c>
      <c r="B235" s="36" t="s">
        <v>191</v>
      </c>
      <c r="C235" s="3" t="s">
        <v>68</v>
      </c>
      <c r="D235" s="10">
        <f>Table3[[#This Row],[Residential CLM $ Collected]]+Table3[[#This Row],[C&amp;I CLM $ Collected]]</f>
        <v>27.602499999999999</v>
      </c>
      <c r="E235" s="33">
        <f>Table3[[#This Row],[CLM $ Collected ]]/'1.) CLM Reference'!$B$4</f>
        <v>9.4851955091448089E-7</v>
      </c>
      <c r="F235" s="8">
        <f>Table3[[#This Row],[Residential Incentive Disbursements]]+Table3[[#This Row],[C&amp;I Incentive Disbursements]]</f>
        <v>0</v>
      </c>
      <c r="G235" s="11">
        <f>Table3[[#This Row],[Incentive Disbursements]]/'1.) CLM Reference'!$B$5</f>
        <v>0</v>
      </c>
      <c r="H235" s="37">
        <v>0</v>
      </c>
      <c r="I235" s="38">
        <f>Table3[[#This Row],[CLM $ Collected ]]/'1.) CLM Reference'!$B$4</f>
        <v>9.4851955091448089E-7</v>
      </c>
      <c r="J235" s="39">
        <v>0</v>
      </c>
      <c r="K235" s="38">
        <f>Table3[[#This Row],[Incentive Disbursements]]/'1.) CLM Reference'!$B$5</f>
        <v>0</v>
      </c>
      <c r="L235" s="37">
        <v>27.602499999999999</v>
      </c>
      <c r="M235" s="61">
        <f>Table3[[#This Row],[CLM $ Collected ]]/'1.) CLM Reference'!$B$4</f>
        <v>9.4851955091448089E-7</v>
      </c>
      <c r="N235" s="39">
        <v>0</v>
      </c>
      <c r="O235" s="41">
        <f>Table3[[#This Row],[Incentive Disbursements]]/'1.) CLM Reference'!$B$5</f>
        <v>0</v>
      </c>
    </row>
    <row r="236" spans="1:15" s="34" customFormat="1" ht="15.75" thickBot="1">
      <c r="A236" s="35" t="s">
        <v>190</v>
      </c>
      <c r="B236" s="36" t="s">
        <v>158</v>
      </c>
      <c r="C236" s="3" t="s">
        <v>45</v>
      </c>
      <c r="D236" s="10">
        <f>Table3[[#This Row],[Residential CLM $ Collected]]+Table3[[#This Row],[C&amp;I CLM $ Collected]]</f>
        <v>0</v>
      </c>
      <c r="E236" s="33">
        <f>Table3[[#This Row],[CLM $ Collected ]]/'1.) CLM Reference'!$B$4</f>
        <v>0</v>
      </c>
      <c r="F236" s="8">
        <f>Table3[[#This Row],[Residential Incentive Disbursements]]+Table3[[#This Row],[C&amp;I Incentive Disbursements]]</f>
        <v>33023.97</v>
      </c>
      <c r="G236" s="11">
        <f>Table3[[#This Row],[Incentive Disbursements]]/'1.) CLM Reference'!$B$5</f>
        <v>1.9655969076918518E-3</v>
      </c>
      <c r="H236" s="37">
        <v>0</v>
      </c>
      <c r="I236" s="38">
        <f>Table3[[#This Row],[CLM $ Collected ]]/'1.) CLM Reference'!$B$4</f>
        <v>0</v>
      </c>
      <c r="J236" s="39">
        <v>10400.34</v>
      </c>
      <c r="K236" s="38">
        <f>Table3[[#This Row],[Incentive Disbursements]]/'1.) CLM Reference'!$B$5</f>
        <v>1.9655969076918518E-3</v>
      </c>
      <c r="L236" s="37">
        <v>0</v>
      </c>
      <c r="M236" s="61">
        <f>Table3[[#This Row],[CLM $ Collected ]]/'1.) CLM Reference'!$B$4</f>
        <v>0</v>
      </c>
      <c r="N236" s="39">
        <v>22623.63</v>
      </c>
      <c r="O236" s="41">
        <f>Table3[[#This Row],[Incentive Disbursements]]/'1.) CLM Reference'!$B$5</f>
        <v>1.9655969076918518E-3</v>
      </c>
    </row>
    <row r="237" spans="1:15" s="34" customFormat="1" ht="15.75" thickBot="1">
      <c r="A237" s="35" t="s">
        <v>190</v>
      </c>
      <c r="B237" s="36" t="s">
        <v>159</v>
      </c>
      <c r="C237" s="3" t="s">
        <v>68</v>
      </c>
      <c r="D237" s="10">
        <f>Table3[[#This Row],[Residential CLM $ Collected]]+Table3[[#This Row],[C&amp;I CLM $ Collected]]</f>
        <v>87668.701799999893</v>
      </c>
      <c r="E237" s="33">
        <f>Table3[[#This Row],[CLM $ Collected ]]/'1.) CLM Reference'!$B$4</f>
        <v>3.0126067443380653E-3</v>
      </c>
      <c r="F237" s="8">
        <f>Table3[[#This Row],[Residential Incentive Disbursements]]+Table3[[#This Row],[C&amp;I Incentive Disbursements]]</f>
        <v>0</v>
      </c>
      <c r="G237" s="11">
        <f>Table3[[#This Row],[Incentive Disbursements]]/'1.) CLM Reference'!$B$5</f>
        <v>0</v>
      </c>
      <c r="H237" s="37">
        <v>53392.115599999903</v>
      </c>
      <c r="I237" s="38">
        <f>Table3[[#This Row],[CLM $ Collected ]]/'1.) CLM Reference'!$B$4</f>
        <v>3.0126067443380653E-3</v>
      </c>
      <c r="J237" s="39">
        <v>0</v>
      </c>
      <c r="K237" s="38">
        <f>Table3[[#This Row],[Incentive Disbursements]]/'1.) CLM Reference'!$B$5</f>
        <v>0</v>
      </c>
      <c r="L237" s="37">
        <v>34276.586199999998</v>
      </c>
      <c r="M237" s="61">
        <f>Table3[[#This Row],[CLM $ Collected ]]/'1.) CLM Reference'!$B$4</f>
        <v>3.0126067443380653E-3</v>
      </c>
      <c r="N237" s="39">
        <v>0</v>
      </c>
      <c r="O237" s="41">
        <f>Table3[[#This Row],[Incentive Disbursements]]/'1.) CLM Reference'!$B$5</f>
        <v>0</v>
      </c>
    </row>
    <row r="238" spans="1:15" s="34" customFormat="1" ht="15.75" thickBot="1">
      <c r="A238" s="35" t="s">
        <v>192</v>
      </c>
      <c r="B238" s="36" t="s">
        <v>158</v>
      </c>
      <c r="C238" s="3" t="s">
        <v>45</v>
      </c>
      <c r="D238" s="10">
        <f>Table3[[#This Row],[Residential CLM $ Collected]]+Table3[[#This Row],[C&amp;I CLM $ Collected]]</f>
        <v>0</v>
      </c>
      <c r="E238" s="33">
        <f>Table3[[#This Row],[CLM $ Collected ]]/'1.) CLM Reference'!$B$4</f>
        <v>0</v>
      </c>
      <c r="F238" s="8">
        <f>Table3[[#This Row],[Residential Incentive Disbursements]]+Table3[[#This Row],[C&amp;I Incentive Disbursements]]</f>
        <v>18440.37</v>
      </c>
      <c r="G238" s="11">
        <f>Table3[[#This Row],[Incentive Disbursements]]/'1.) CLM Reference'!$B$5</f>
        <v>1.0975765254357241E-3</v>
      </c>
      <c r="H238" s="37">
        <v>0</v>
      </c>
      <c r="I238" s="38">
        <f>Table3[[#This Row],[CLM $ Collected ]]/'1.) CLM Reference'!$B$4</f>
        <v>0</v>
      </c>
      <c r="J238" s="39">
        <v>6815.37</v>
      </c>
      <c r="K238" s="38">
        <f>Table3[[#This Row],[Incentive Disbursements]]/'1.) CLM Reference'!$B$5</f>
        <v>1.0975765254357241E-3</v>
      </c>
      <c r="L238" s="37">
        <v>0</v>
      </c>
      <c r="M238" s="61">
        <f>Table3[[#This Row],[CLM $ Collected ]]/'1.) CLM Reference'!$B$4</f>
        <v>0</v>
      </c>
      <c r="N238" s="39">
        <v>11625</v>
      </c>
      <c r="O238" s="41">
        <f>Table3[[#This Row],[Incentive Disbursements]]/'1.) CLM Reference'!$B$5</f>
        <v>1.0975765254357241E-3</v>
      </c>
    </row>
    <row r="239" spans="1:15" s="34" customFormat="1" ht="15.75" thickBot="1">
      <c r="A239" s="35" t="s">
        <v>192</v>
      </c>
      <c r="B239" s="36" t="s">
        <v>159</v>
      </c>
      <c r="C239" s="3" t="s">
        <v>68</v>
      </c>
      <c r="D239" s="10">
        <f>Table3[[#This Row],[Residential CLM $ Collected]]+Table3[[#This Row],[C&amp;I CLM $ Collected]]</f>
        <v>90482.525799999901</v>
      </c>
      <c r="E239" s="33">
        <f>Table3[[#This Row],[CLM $ Collected ]]/'1.) CLM Reference'!$B$4</f>
        <v>3.1092996916012622E-3</v>
      </c>
      <c r="F239" s="8">
        <f>Table3[[#This Row],[Residential Incentive Disbursements]]+Table3[[#This Row],[C&amp;I Incentive Disbursements]]</f>
        <v>0</v>
      </c>
      <c r="G239" s="11">
        <f>Table3[[#This Row],[Incentive Disbursements]]/'1.) CLM Reference'!$B$5</f>
        <v>0</v>
      </c>
      <c r="H239" s="37">
        <v>54491.1928999999</v>
      </c>
      <c r="I239" s="38">
        <f>Table3[[#This Row],[CLM $ Collected ]]/'1.) CLM Reference'!$B$4</f>
        <v>3.1092996916012622E-3</v>
      </c>
      <c r="J239" s="39">
        <v>0</v>
      </c>
      <c r="K239" s="38">
        <f>Table3[[#This Row],[Incentive Disbursements]]/'1.) CLM Reference'!$B$5</f>
        <v>0</v>
      </c>
      <c r="L239" s="37">
        <v>35991.332900000001</v>
      </c>
      <c r="M239" s="61">
        <f>Table3[[#This Row],[CLM $ Collected ]]/'1.) CLM Reference'!$B$4</f>
        <v>3.1092996916012622E-3</v>
      </c>
      <c r="N239" s="39">
        <v>0</v>
      </c>
      <c r="O239" s="41">
        <f>Table3[[#This Row],[Incentive Disbursements]]/'1.) CLM Reference'!$B$5</f>
        <v>0</v>
      </c>
    </row>
    <row r="240" spans="1:15" s="34" customFormat="1" ht="15.75" thickBot="1">
      <c r="A240" s="35" t="s">
        <v>193</v>
      </c>
      <c r="B240" s="36" t="s">
        <v>181</v>
      </c>
      <c r="C240" s="3" t="s">
        <v>68</v>
      </c>
      <c r="D240" s="10">
        <f>Table3[[#This Row],[Residential CLM $ Collected]]+Table3[[#This Row],[C&amp;I CLM $ Collected]]</f>
        <v>682.77530000000002</v>
      </c>
      <c r="E240" s="33">
        <f>Table3[[#This Row],[CLM $ Collected ]]/'1.) CLM Reference'!$B$4</f>
        <v>2.3462574800525313E-5</v>
      </c>
      <c r="F240" s="8">
        <f>Table3[[#This Row],[Residential Incentive Disbursements]]+Table3[[#This Row],[C&amp;I Incentive Disbursements]]</f>
        <v>0</v>
      </c>
      <c r="G240" s="11">
        <f>Table3[[#This Row],[Incentive Disbursements]]/'1.) CLM Reference'!$B$5</f>
        <v>0</v>
      </c>
      <c r="H240" s="37">
        <v>231.15710000000001</v>
      </c>
      <c r="I240" s="38">
        <f>Table3[[#This Row],[CLM $ Collected ]]/'1.) CLM Reference'!$B$4</f>
        <v>2.3462574800525313E-5</v>
      </c>
      <c r="J240" s="39">
        <v>0</v>
      </c>
      <c r="K240" s="38">
        <f>Table3[[#This Row],[Incentive Disbursements]]/'1.) CLM Reference'!$B$5</f>
        <v>0</v>
      </c>
      <c r="L240" s="37">
        <v>451.6182</v>
      </c>
      <c r="M240" s="61">
        <f>Table3[[#This Row],[CLM $ Collected ]]/'1.) CLM Reference'!$B$4</f>
        <v>2.3462574800525313E-5</v>
      </c>
      <c r="N240" s="39">
        <v>0</v>
      </c>
      <c r="O240" s="41">
        <f>Table3[[#This Row],[Incentive Disbursements]]/'1.) CLM Reference'!$B$5</f>
        <v>0</v>
      </c>
    </row>
    <row r="241" spans="1:15" s="34" customFormat="1" ht="15.75" thickBot="1">
      <c r="A241" s="35" t="s">
        <v>193</v>
      </c>
      <c r="B241" s="36" t="s">
        <v>158</v>
      </c>
      <c r="C241" s="3" t="s">
        <v>45</v>
      </c>
      <c r="D241" s="10">
        <f>Table3[[#This Row],[Residential CLM $ Collected]]+Table3[[#This Row],[C&amp;I CLM $ Collected]]</f>
        <v>0</v>
      </c>
      <c r="E241" s="33">
        <f>Table3[[#This Row],[CLM $ Collected ]]/'1.) CLM Reference'!$B$4</f>
        <v>0</v>
      </c>
      <c r="F241" s="8">
        <f>Table3[[#This Row],[Residential Incentive Disbursements]]+Table3[[#This Row],[C&amp;I Incentive Disbursements]]</f>
        <v>10257.39</v>
      </c>
      <c r="G241" s="11">
        <f>Table3[[#This Row],[Incentive Disbursements]]/'1.) CLM Reference'!$B$5</f>
        <v>6.1052302509326782E-4</v>
      </c>
      <c r="H241" s="37">
        <v>0</v>
      </c>
      <c r="I241" s="38">
        <f>Table3[[#This Row],[CLM $ Collected ]]/'1.) CLM Reference'!$B$4</f>
        <v>0</v>
      </c>
      <c r="J241" s="39">
        <v>7352.41</v>
      </c>
      <c r="K241" s="38">
        <f>Table3[[#This Row],[Incentive Disbursements]]/'1.) CLM Reference'!$B$5</f>
        <v>6.1052302509326782E-4</v>
      </c>
      <c r="L241" s="37">
        <v>0</v>
      </c>
      <c r="M241" s="61">
        <f>Table3[[#This Row],[CLM $ Collected ]]/'1.) CLM Reference'!$B$4</f>
        <v>0</v>
      </c>
      <c r="N241" s="39">
        <v>2904.98</v>
      </c>
      <c r="O241" s="41">
        <f>Table3[[#This Row],[Incentive Disbursements]]/'1.) CLM Reference'!$B$5</f>
        <v>6.1052302509326782E-4</v>
      </c>
    </row>
    <row r="242" spans="1:15" s="34" customFormat="1" ht="15.75" thickBot="1">
      <c r="A242" s="35" t="s">
        <v>193</v>
      </c>
      <c r="B242" s="36" t="s">
        <v>159</v>
      </c>
      <c r="C242" s="3" t="s">
        <v>68</v>
      </c>
      <c r="D242" s="10">
        <f>Table3[[#This Row],[Residential CLM $ Collected]]+Table3[[#This Row],[C&amp;I CLM $ Collected]]</f>
        <v>86699.675800000099</v>
      </c>
      <c r="E242" s="33">
        <f>Table3[[#This Row],[CLM $ Collected ]]/'1.) CLM Reference'!$B$4</f>
        <v>2.9793075828003688E-3</v>
      </c>
      <c r="F242" s="8">
        <f>Table3[[#This Row],[Residential Incentive Disbursements]]+Table3[[#This Row],[C&amp;I Incentive Disbursements]]</f>
        <v>0</v>
      </c>
      <c r="G242" s="11">
        <f>Table3[[#This Row],[Incentive Disbursements]]/'1.) CLM Reference'!$B$5</f>
        <v>0</v>
      </c>
      <c r="H242" s="37">
        <v>64777.257400000097</v>
      </c>
      <c r="I242" s="38">
        <f>Table3[[#This Row],[CLM $ Collected ]]/'1.) CLM Reference'!$B$4</f>
        <v>2.9793075828003688E-3</v>
      </c>
      <c r="J242" s="39">
        <v>0</v>
      </c>
      <c r="K242" s="38">
        <f>Table3[[#This Row],[Incentive Disbursements]]/'1.) CLM Reference'!$B$5</f>
        <v>0</v>
      </c>
      <c r="L242" s="37">
        <v>21922.418399999999</v>
      </c>
      <c r="M242" s="61">
        <f>Table3[[#This Row],[CLM $ Collected ]]/'1.) CLM Reference'!$B$4</f>
        <v>2.9793075828003688E-3</v>
      </c>
      <c r="N242" s="39">
        <v>0</v>
      </c>
      <c r="O242" s="41">
        <f>Table3[[#This Row],[Incentive Disbursements]]/'1.) CLM Reference'!$B$5</f>
        <v>0</v>
      </c>
    </row>
    <row r="243" spans="1:15" s="34" customFormat="1" ht="15.75" thickBot="1">
      <c r="A243" s="35" t="s">
        <v>194</v>
      </c>
      <c r="B243" s="36" t="s">
        <v>191</v>
      </c>
      <c r="C243" s="3" t="s">
        <v>45</v>
      </c>
      <c r="D243" s="10">
        <f>Table3[[#This Row],[Residential CLM $ Collected]]+Table3[[#This Row],[C&amp;I CLM $ Collected]]</f>
        <v>67.625799999999998</v>
      </c>
      <c r="E243" s="33">
        <f>Table3[[#This Row],[CLM $ Collected ]]/'1.) CLM Reference'!$B$4</f>
        <v>2.3238617315907073E-6</v>
      </c>
      <c r="F243" s="8">
        <f>Table3[[#This Row],[Residential Incentive Disbursements]]+Table3[[#This Row],[C&amp;I Incentive Disbursements]]</f>
        <v>0</v>
      </c>
      <c r="G243" s="11">
        <f>Table3[[#This Row],[Incentive Disbursements]]/'1.) CLM Reference'!$B$5</f>
        <v>0</v>
      </c>
      <c r="H243" s="37">
        <v>67.625799999999998</v>
      </c>
      <c r="I243" s="38">
        <f>Table3[[#This Row],[CLM $ Collected ]]/'1.) CLM Reference'!$B$4</f>
        <v>2.3238617315907073E-6</v>
      </c>
      <c r="J243" s="39">
        <v>0</v>
      </c>
      <c r="K243" s="38">
        <f>Table3[[#This Row],[Incentive Disbursements]]/'1.) CLM Reference'!$B$5</f>
        <v>0</v>
      </c>
      <c r="L243" s="37">
        <v>0</v>
      </c>
      <c r="M243" s="61">
        <f>Table3[[#This Row],[CLM $ Collected ]]/'1.) CLM Reference'!$B$4</f>
        <v>2.3238617315907073E-6</v>
      </c>
      <c r="N243" s="39">
        <v>0</v>
      </c>
      <c r="O243" s="41">
        <f>Table3[[#This Row],[Incentive Disbursements]]/'1.) CLM Reference'!$B$5</f>
        <v>0</v>
      </c>
    </row>
    <row r="244" spans="1:15" s="34" customFormat="1" ht="15.75" thickBot="1">
      <c r="A244" s="35" t="s">
        <v>194</v>
      </c>
      <c r="B244" s="36" t="s">
        <v>159</v>
      </c>
      <c r="C244" s="3" t="s">
        <v>45</v>
      </c>
      <c r="D244" s="10">
        <f>Table3[[#This Row],[Residential CLM $ Collected]]+Table3[[#This Row],[C&amp;I CLM $ Collected]]</f>
        <v>118628.3470000001</v>
      </c>
      <c r="E244" s="33">
        <f>Table3[[#This Row],[CLM $ Collected ]]/'1.) CLM Reference'!$B$4</f>
        <v>4.0764896810856731E-3</v>
      </c>
      <c r="F244" s="8">
        <f>Table3[[#This Row],[Residential Incentive Disbursements]]+Table3[[#This Row],[C&amp;I Incentive Disbursements]]</f>
        <v>33793.160000000003</v>
      </c>
      <c r="G244" s="11">
        <f>Table3[[#This Row],[Incentive Disbursements]]/'1.) CLM Reference'!$B$5</f>
        <v>2.0113793343785129E-3</v>
      </c>
      <c r="H244" s="37">
        <v>92154.619600000093</v>
      </c>
      <c r="I244" s="38">
        <f>Table3[[#This Row],[CLM $ Collected ]]/'1.) CLM Reference'!$B$4</f>
        <v>4.0764896810856731E-3</v>
      </c>
      <c r="J244" s="39">
        <v>25570.16</v>
      </c>
      <c r="K244" s="38">
        <f>Table3[[#This Row],[Incentive Disbursements]]/'1.) CLM Reference'!$B$5</f>
        <v>2.0113793343785129E-3</v>
      </c>
      <c r="L244" s="37">
        <v>26473.7274</v>
      </c>
      <c r="M244" s="61">
        <f>Table3[[#This Row],[CLM $ Collected ]]/'1.) CLM Reference'!$B$4</f>
        <v>4.0764896810856731E-3</v>
      </c>
      <c r="N244" s="39">
        <v>8223</v>
      </c>
      <c r="O244" s="41">
        <f>Table3[[#This Row],[Incentive Disbursements]]/'1.) CLM Reference'!$B$5</f>
        <v>2.0113793343785129E-3</v>
      </c>
    </row>
    <row r="245" spans="1:15" s="34" customFormat="1" ht="15.75" thickBot="1">
      <c r="A245" s="35" t="s">
        <v>194</v>
      </c>
      <c r="B245" s="36" t="s">
        <v>195</v>
      </c>
      <c r="C245" s="3" t="s">
        <v>45</v>
      </c>
      <c r="D245" s="10">
        <f>Table3[[#This Row],[Residential CLM $ Collected]]+Table3[[#This Row],[C&amp;I CLM $ Collected]]</f>
        <v>529.9402</v>
      </c>
      <c r="E245" s="33">
        <f>Table3[[#This Row],[CLM $ Collected ]]/'1.) CLM Reference'!$B$4</f>
        <v>1.8210620071208413E-5</v>
      </c>
      <c r="F245" s="8">
        <f>Table3[[#This Row],[Residential Incentive Disbursements]]+Table3[[#This Row],[C&amp;I Incentive Disbursements]]</f>
        <v>0</v>
      </c>
      <c r="G245" s="11">
        <f>Table3[[#This Row],[Incentive Disbursements]]/'1.) CLM Reference'!$B$5</f>
        <v>0</v>
      </c>
      <c r="H245" s="37">
        <v>529.9402</v>
      </c>
      <c r="I245" s="38">
        <f>Table3[[#This Row],[CLM $ Collected ]]/'1.) CLM Reference'!$B$4</f>
        <v>1.8210620071208413E-5</v>
      </c>
      <c r="J245" s="39">
        <v>0</v>
      </c>
      <c r="K245" s="38">
        <f>Table3[[#This Row],[Incentive Disbursements]]/'1.) CLM Reference'!$B$5</f>
        <v>0</v>
      </c>
      <c r="L245" s="37">
        <v>0</v>
      </c>
      <c r="M245" s="61">
        <f>Table3[[#This Row],[CLM $ Collected ]]/'1.) CLM Reference'!$B$4</f>
        <v>1.8210620071208413E-5</v>
      </c>
      <c r="N245" s="39">
        <v>0</v>
      </c>
      <c r="O245" s="41">
        <f>Table3[[#This Row],[Incentive Disbursements]]/'1.) CLM Reference'!$B$5</f>
        <v>0</v>
      </c>
    </row>
    <row r="246" spans="1:15" s="34" customFormat="1" ht="15.75" thickBot="1">
      <c r="A246" s="35" t="s">
        <v>196</v>
      </c>
      <c r="B246" s="36" t="s">
        <v>191</v>
      </c>
      <c r="C246" s="3" t="s">
        <v>68</v>
      </c>
      <c r="D246" s="10">
        <f>Table3[[#This Row],[Residential CLM $ Collected]]+Table3[[#This Row],[C&amp;I CLM $ Collected]]</f>
        <v>258.6438</v>
      </c>
      <c r="E246" s="33">
        <f>Table3[[#This Row],[CLM $ Collected ]]/'1.) CLM Reference'!$B$4</f>
        <v>8.8879159866973938E-6</v>
      </c>
      <c r="F246" s="8">
        <f>Table3[[#This Row],[Residential Incentive Disbursements]]+Table3[[#This Row],[C&amp;I Incentive Disbursements]]</f>
        <v>0</v>
      </c>
      <c r="G246" s="11">
        <f>Table3[[#This Row],[Incentive Disbursements]]/'1.) CLM Reference'!$B$5</f>
        <v>0</v>
      </c>
      <c r="H246" s="37">
        <v>0</v>
      </c>
      <c r="I246" s="38">
        <f>Table3[[#This Row],[CLM $ Collected ]]/'1.) CLM Reference'!$B$4</f>
        <v>8.8879159866973938E-6</v>
      </c>
      <c r="J246" s="39">
        <v>0</v>
      </c>
      <c r="K246" s="38">
        <f>Table3[[#This Row],[Incentive Disbursements]]/'1.) CLM Reference'!$B$5</f>
        <v>0</v>
      </c>
      <c r="L246" s="37">
        <v>258.6438</v>
      </c>
      <c r="M246" s="61">
        <f>Table3[[#This Row],[CLM $ Collected ]]/'1.) CLM Reference'!$B$4</f>
        <v>8.8879159866973938E-6</v>
      </c>
      <c r="N246" s="39">
        <v>0</v>
      </c>
      <c r="O246" s="41">
        <f>Table3[[#This Row],[Incentive Disbursements]]/'1.) CLM Reference'!$B$5</f>
        <v>0</v>
      </c>
    </row>
    <row r="247" spans="1:15" s="34" customFormat="1" ht="15.75" thickBot="1">
      <c r="A247" s="35" t="s">
        <v>196</v>
      </c>
      <c r="B247" s="36" t="s">
        <v>158</v>
      </c>
      <c r="C247" s="3" t="s">
        <v>45</v>
      </c>
      <c r="D247" s="10">
        <f>Table3[[#This Row],[Residential CLM $ Collected]]+Table3[[#This Row],[C&amp;I CLM $ Collected]]</f>
        <v>0</v>
      </c>
      <c r="E247" s="33">
        <f>Table3[[#This Row],[CLM $ Collected ]]/'1.) CLM Reference'!$B$4</f>
        <v>0</v>
      </c>
      <c r="F247" s="8">
        <f>Table3[[#This Row],[Residential Incentive Disbursements]]+Table3[[#This Row],[C&amp;I Incentive Disbursements]]</f>
        <v>24238.39</v>
      </c>
      <c r="G247" s="11">
        <f>Table3[[#This Row],[Incentive Disbursements]]/'1.) CLM Reference'!$B$5</f>
        <v>1.4426764689838654E-3</v>
      </c>
      <c r="H247" s="37">
        <v>0</v>
      </c>
      <c r="I247" s="38">
        <f>Table3[[#This Row],[CLM $ Collected ]]/'1.) CLM Reference'!$B$4</f>
        <v>0</v>
      </c>
      <c r="J247" s="39">
        <v>14190.36</v>
      </c>
      <c r="K247" s="38">
        <f>Table3[[#This Row],[Incentive Disbursements]]/'1.) CLM Reference'!$B$5</f>
        <v>1.4426764689838654E-3</v>
      </c>
      <c r="L247" s="37">
        <v>0</v>
      </c>
      <c r="M247" s="61">
        <f>Table3[[#This Row],[CLM $ Collected ]]/'1.) CLM Reference'!$B$4</f>
        <v>0</v>
      </c>
      <c r="N247" s="39">
        <v>10048.030000000001</v>
      </c>
      <c r="O247" s="41">
        <f>Table3[[#This Row],[Incentive Disbursements]]/'1.) CLM Reference'!$B$5</f>
        <v>1.4426764689838654E-3</v>
      </c>
    </row>
    <row r="248" spans="1:15" s="34" customFormat="1" ht="15.75" thickBot="1">
      <c r="A248" s="35" t="s">
        <v>196</v>
      </c>
      <c r="B248" s="36" t="s">
        <v>159</v>
      </c>
      <c r="C248" s="3" t="s">
        <v>68</v>
      </c>
      <c r="D248" s="10">
        <f>Table3[[#This Row],[Residential CLM $ Collected]]+Table3[[#This Row],[C&amp;I CLM $ Collected]]</f>
        <v>54462.847300000001</v>
      </c>
      <c r="E248" s="33">
        <f>Table3[[#This Row],[CLM $ Collected ]]/'1.) CLM Reference'!$B$4</f>
        <v>1.8715361095016738E-3</v>
      </c>
      <c r="F248" s="8">
        <f>Table3[[#This Row],[Residential Incentive Disbursements]]+Table3[[#This Row],[C&amp;I Incentive Disbursements]]</f>
        <v>0</v>
      </c>
      <c r="G248" s="11">
        <f>Table3[[#This Row],[Incentive Disbursements]]/'1.) CLM Reference'!$B$5</f>
        <v>0</v>
      </c>
      <c r="H248" s="37">
        <v>45179.0501</v>
      </c>
      <c r="I248" s="38">
        <f>Table3[[#This Row],[CLM $ Collected ]]/'1.) CLM Reference'!$B$4</f>
        <v>1.8715361095016738E-3</v>
      </c>
      <c r="J248" s="39">
        <v>0</v>
      </c>
      <c r="K248" s="38">
        <f>Table3[[#This Row],[Incentive Disbursements]]/'1.) CLM Reference'!$B$5</f>
        <v>0</v>
      </c>
      <c r="L248" s="37">
        <v>9283.7972000000009</v>
      </c>
      <c r="M248" s="61">
        <f>Table3[[#This Row],[CLM $ Collected ]]/'1.) CLM Reference'!$B$4</f>
        <v>1.8715361095016738E-3</v>
      </c>
      <c r="N248" s="39">
        <v>0</v>
      </c>
      <c r="O248" s="41">
        <f>Table3[[#This Row],[Incentive Disbursements]]/'1.) CLM Reference'!$B$5</f>
        <v>0</v>
      </c>
    </row>
    <row r="249" spans="1:15" s="34" customFormat="1" ht="15.75" thickBot="1">
      <c r="A249" s="35" t="s">
        <v>197</v>
      </c>
      <c r="B249" s="36" t="s">
        <v>191</v>
      </c>
      <c r="C249" s="3" t="s">
        <v>45</v>
      </c>
      <c r="D249" s="10">
        <f>Table3[[#This Row],[Residential CLM $ Collected]]+Table3[[#This Row],[C&amp;I CLM $ Collected]]</f>
        <v>588.71630000000005</v>
      </c>
      <c r="E249" s="33">
        <f>Table3[[#This Row],[CLM $ Collected ]]/'1.) CLM Reference'!$B$4</f>
        <v>2.0230374802718407E-5</v>
      </c>
      <c r="F249" s="8">
        <f>Table3[[#This Row],[Residential Incentive Disbursements]]+Table3[[#This Row],[C&amp;I Incentive Disbursements]]</f>
        <v>0</v>
      </c>
      <c r="G249" s="11">
        <f>Table3[[#This Row],[Incentive Disbursements]]/'1.) CLM Reference'!$B$5</f>
        <v>0</v>
      </c>
      <c r="H249" s="37">
        <v>588.71630000000005</v>
      </c>
      <c r="I249" s="38">
        <f>Table3[[#This Row],[CLM $ Collected ]]/'1.) CLM Reference'!$B$4</f>
        <v>2.0230374802718407E-5</v>
      </c>
      <c r="J249" s="39">
        <v>0</v>
      </c>
      <c r="K249" s="38">
        <f>Table3[[#This Row],[Incentive Disbursements]]/'1.) CLM Reference'!$B$5</f>
        <v>0</v>
      </c>
      <c r="L249" s="37">
        <v>0</v>
      </c>
      <c r="M249" s="61">
        <f>Table3[[#This Row],[CLM $ Collected ]]/'1.) CLM Reference'!$B$4</f>
        <v>2.0230374802718407E-5</v>
      </c>
      <c r="N249" s="39">
        <v>0</v>
      </c>
      <c r="O249" s="41">
        <f>Table3[[#This Row],[Incentive Disbursements]]/'1.) CLM Reference'!$B$5</f>
        <v>0</v>
      </c>
    </row>
    <row r="250" spans="1:15" s="34" customFormat="1" ht="15.75" thickBot="1">
      <c r="A250" s="35" t="s">
        <v>197</v>
      </c>
      <c r="B250" s="36" t="s">
        <v>159</v>
      </c>
      <c r="C250" s="3" t="s">
        <v>45</v>
      </c>
      <c r="D250" s="10">
        <f>Table3[[#This Row],[Residential CLM $ Collected]]+Table3[[#This Row],[C&amp;I CLM $ Collected]]</f>
        <v>47275.427100000001</v>
      </c>
      <c r="E250" s="33">
        <f>Table3[[#This Row],[CLM $ Collected ]]/'1.) CLM Reference'!$B$4</f>
        <v>1.6245509240895672E-3</v>
      </c>
      <c r="F250" s="8">
        <f>Table3[[#This Row],[Residential Incentive Disbursements]]+Table3[[#This Row],[C&amp;I Incentive Disbursements]]</f>
        <v>17477.72</v>
      </c>
      <c r="G250" s="11">
        <f>Table3[[#This Row],[Incentive Disbursements]]/'1.) CLM Reference'!$B$5</f>
        <v>1.0402792997178726E-3</v>
      </c>
      <c r="H250" s="37">
        <v>40066.7255</v>
      </c>
      <c r="I250" s="38">
        <f>Table3[[#This Row],[CLM $ Collected ]]/'1.) CLM Reference'!$B$4</f>
        <v>1.6245509240895672E-3</v>
      </c>
      <c r="J250" s="39">
        <v>16767.72</v>
      </c>
      <c r="K250" s="38">
        <f>Table3[[#This Row],[Incentive Disbursements]]/'1.) CLM Reference'!$B$5</f>
        <v>1.0402792997178726E-3</v>
      </c>
      <c r="L250" s="37">
        <v>7208.7016000000003</v>
      </c>
      <c r="M250" s="61">
        <f>Table3[[#This Row],[CLM $ Collected ]]/'1.) CLM Reference'!$B$4</f>
        <v>1.6245509240895672E-3</v>
      </c>
      <c r="N250" s="39">
        <v>710</v>
      </c>
      <c r="O250" s="41">
        <f>Table3[[#This Row],[Incentive Disbursements]]/'1.) CLM Reference'!$B$5</f>
        <v>1.0402792997178726E-3</v>
      </c>
    </row>
    <row r="251" spans="1:15" s="34" customFormat="1" ht="15.75" thickBot="1">
      <c r="A251" s="35" t="s">
        <v>197</v>
      </c>
      <c r="B251" s="36" t="s">
        <v>195</v>
      </c>
      <c r="C251" s="3" t="s">
        <v>45</v>
      </c>
      <c r="D251" s="10">
        <f>Table3[[#This Row],[Residential CLM $ Collected]]+Table3[[#This Row],[C&amp;I CLM $ Collected]]</f>
        <v>8.3750999999999998</v>
      </c>
      <c r="E251" s="33">
        <f>Table3[[#This Row],[CLM $ Collected ]]/'1.) CLM Reference'!$B$4</f>
        <v>2.8779806506163821E-7</v>
      </c>
      <c r="F251" s="8">
        <f>Table3[[#This Row],[Residential Incentive Disbursements]]+Table3[[#This Row],[C&amp;I Incentive Disbursements]]</f>
        <v>0</v>
      </c>
      <c r="G251" s="11">
        <f>Table3[[#This Row],[Incentive Disbursements]]/'1.) CLM Reference'!$B$5</f>
        <v>0</v>
      </c>
      <c r="H251" s="37">
        <v>8.3750999999999998</v>
      </c>
      <c r="I251" s="38">
        <f>Table3[[#This Row],[CLM $ Collected ]]/'1.) CLM Reference'!$B$4</f>
        <v>2.8779806506163821E-7</v>
      </c>
      <c r="J251" s="39">
        <v>0</v>
      </c>
      <c r="K251" s="38">
        <f>Table3[[#This Row],[Incentive Disbursements]]/'1.) CLM Reference'!$B$5</f>
        <v>0</v>
      </c>
      <c r="L251" s="37">
        <v>0</v>
      </c>
      <c r="M251" s="61">
        <f>Table3[[#This Row],[CLM $ Collected ]]/'1.) CLM Reference'!$B$4</f>
        <v>2.8779806506163821E-7</v>
      </c>
      <c r="N251" s="39">
        <v>0</v>
      </c>
      <c r="O251" s="41">
        <f>Table3[[#This Row],[Incentive Disbursements]]/'1.) CLM Reference'!$B$5</f>
        <v>0</v>
      </c>
    </row>
    <row r="252" spans="1:15" s="34" customFormat="1" ht="15.75" thickBot="1">
      <c r="A252" s="35" t="s">
        <v>197</v>
      </c>
      <c r="B252" s="36" t="s">
        <v>174</v>
      </c>
      <c r="C252" s="3" t="s">
        <v>45</v>
      </c>
      <c r="D252" s="10">
        <f>Table3[[#This Row],[Residential CLM $ Collected]]+Table3[[#This Row],[C&amp;I CLM $ Collected]]</f>
        <v>0</v>
      </c>
      <c r="E252" s="33">
        <f>Table3[[#This Row],[CLM $ Collected ]]/'1.) CLM Reference'!$B$4</f>
        <v>0</v>
      </c>
      <c r="F252" s="8">
        <f>Table3[[#This Row],[Residential Incentive Disbursements]]+Table3[[#This Row],[C&amp;I Incentive Disbursements]]</f>
        <v>3171.78</v>
      </c>
      <c r="G252" s="11">
        <f>Table3[[#This Row],[Incentive Disbursements]]/'1.) CLM Reference'!$B$5</f>
        <v>1.8878532653338959E-4</v>
      </c>
      <c r="H252" s="37">
        <v>0</v>
      </c>
      <c r="I252" s="38">
        <f>Table3[[#This Row],[CLM $ Collected ]]/'1.) CLM Reference'!$B$4</f>
        <v>0</v>
      </c>
      <c r="J252" s="39">
        <v>3171.78</v>
      </c>
      <c r="K252" s="38">
        <f>Table3[[#This Row],[Incentive Disbursements]]/'1.) CLM Reference'!$B$5</f>
        <v>1.8878532653338959E-4</v>
      </c>
      <c r="L252" s="37">
        <v>0</v>
      </c>
      <c r="M252" s="61">
        <f>Table3[[#This Row],[CLM $ Collected ]]/'1.) CLM Reference'!$B$4</f>
        <v>0</v>
      </c>
      <c r="N252" s="39">
        <v>0</v>
      </c>
      <c r="O252" s="41">
        <f>Table3[[#This Row],[Incentive Disbursements]]/'1.) CLM Reference'!$B$5</f>
        <v>1.8878532653338959E-4</v>
      </c>
    </row>
    <row r="253" spans="1:15" s="34" customFormat="1" ht="15.75" thickBot="1">
      <c r="A253" s="35" t="s">
        <v>198</v>
      </c>
      <c r="B253" s="36" t="s">
        <v>191</v>
      </c>
      <c r="C253" s="3" t="s">
        <v>45</v>
      </c>
      <c r="D253" s="10">
        <f>Table3[[#This Row],[Residential CLM $ Collected]]+Table3[[#This Row],[C&amp;I CLM $ Collected]]</f>
        <v>828.46839999999997</v>
      </c>
      <c r="E253" s="33">
        <f>Table3[[#This Row],[CLM $ Collected ]]/'1.) CLM Reference'!$B$4</f>
        <v>2.84691051431877E-5</v>
      </c>
      <c r="F253" s="8">
        <f>Table3[[#This Row],[Residential Incentive Disbursements]]+Table3[[#This Row],[C&amp;I Incentive Disbursements]]</f>
        <v>0</v>
      </c>
      <c r="G253" s="11">
        <f>Table3[[#This Row],[Incentive Disbursements]]/'1.) CLM Reference'!$B$5</f>
        <v>0</v>
      </c>
      <c r="H253" s="37">
        <v>752.1549</v>
      </c>
      <c r="I253" s="38">
        <f>Table3[[#This Row],[CLM $ Collected ]]/'1.) CLM Reference'!$B$4</f>
        <v>2.84691051431877E-5</v>
      </c>
      <c r="J253" s="39">
        <v>0</v>
      </c>
      <c r="K253" s="38">
        <f>Table3[[#This Row],[Incentive Disbursements]]/'1.) CLM Reference'!$B$5</f>
        <v>0</v>
      </c>
      <c r="L253" s="37">
        <v>76.313500000000005</v>
      </c>
      <c r="M253" s="61">
        <f>Table3[[#This Row],[CLM $ Collected ]]/'1.) CLM Reference'!$B$4</f>
        <v>2.84691051431877E-5</v>
      </c>
      <c r="N253" s="39">
        <v>0</v>
      </c>
      <c r="O253" s="41">
        <f>Table3[[#This Row],[Incentive Disbursements]]/'1.) CLM Reference'!$B$5</f>
        <v>0</v>
      </c>
    </row>
    <row r="254" spans="1:15" s="34" customFormat="1" ht="15.75" thickBot="1">
      <c r="A254" s="35" t="s">
        <v>198</v>
      </c>
      <c r="B254" s="36" t="s">
        <v>159</v>
      </c>
      <c r="C254" s="3" t="s">
        <v>45</v>
      </c>
      <c r="D254" s="10">
        <f>Table3[[#This Row],[Residential CLM $ Collected]]+Table3[[#This Row],[C&amp;I CLM $ Collected]]</f>
        <v>121562.99810000011</v>
      </c>
      <c r="E254" s="33">
        <f>Table3[[#This Row],[CLM $ Collected ]]/'1.) CLM Reference'!$B$4</f>
        <v>4.1773346749616885E-3</v>
      </c>
      <c r="F254" s="8">
        <f>Table3[[#This Row],[Residential Incentive Disbursements]]+Table3[[#This Row],[C&amp;I Incentive Disbursements]]</f>
        <v>47158.96</v>
      </c>
      <c r="G254" s="11">
        <f>Table3[[#This Row],[Incentive Disbursements]]/'1.) CLM Reference'!$B$5</f>
        <v>2.8069158840067906E-3</v>
      </c>
      <c r="H254" s="37">
        <v>83322.580300000103</v>
      </c>
      <c r="I254" s="38">
        <f>Table3[[#This Row],[CLM $ Collected ]]/'1.) CLM Reference'!$B$4</f>
        <v>4.1773346749616885E-3</v>
      </c>
      <c r="J254" s="39">
        <v>29975.46</v>
      </c>
      <c r="K254" s="38">
        <f>Table3[[#This Row],[Incentive Disbursements]]/'1.) CLM Reference'!$B$5</f>
        <v>2.8069158840067906E-3</v>
      </c>
      <c r="L254" s="37">
        <v>38240.417800000003</v>
      </c>
      <c r="M254" s="61">
        <f>Table3[[#This Row],[CLM $ Collected ]]/'1.) CLM Reference'!$B$4</f>
        <v>4.1773346749616885E-3</v>
      </c>
      <c r="N254" s="39">
        <v>17183.5</v>
      </c>
      <c r="O254" s="41">
        <f>Table3[[#This Row],[Incentive Disbursements]]/'1.) CLM Reference'!$B$5</f>
        <v>2.8069158840067906E-3</v>
      </c>
    </row>
    <row r="255" spans="1:15" s="34" customFormat="1" ht="15.75" thickBot="1">
      <c r="A255" s="35" t="s">
        <v>199</v>
      </c>
      <c r="B255" s="36" t="s">
        <v>191</v>
      </c>
      <c r="C255" s="3" t="s">
        <v>45</v>
      </c>
      <c r="D255" s="10">
        <f>Table3[[#This Row],[Residential CLM $ Collected]]+Table3[[#This Row],[C&amp;I CLM $ Collected]]</f>
        <v>1088.9469999999999</v>
      </c>
      <c r="E255" s="33">
        <f>Table3[[#This Row],[CLM $ Collected ]]/'1.) CLM Reference'!$B$4</f>
        <v>3.7420071348960097E-5</v>
      </c>
      <c r="F255" s="8">
        <f>Table3[[#This Row],[Residential Incentive Disbursements]]+Table3[[#This Row],[C&amp;I Incentive Disbursements]]</f>
        <v>0</v>
      </c>
      <c r="G255" s="11">
        <f>Table3[[#This Row],[Incentive Disbursements]]/'1.) CLM Reference'!$B$5</f>
        <v>0</v>
      </c>
      <c r="H255" s="37">
        <v>897.51229999999998</v>
      </c>
      <c r="I255" s="38">
        <f>Table3[[#This Row],[CLM $ Collected ]]/'1.) CLM Reference'!$B$4</f>
        <v>3.7420071348960097E-5</v>
      </c>
      <c r="J255" s="39">
        <v>0</v>
      </c>
      <c r="K255" s="38">
        <f>Table3[[#This Row],[Incentive Disbursements]]/'1.) CLM Reference'!$B$5</f>
        <v>0</v>
      </c>
      <c r="L255" s="37">
        <v>191.43469999999999</v>
      </c>
      <c r="M255" s="61">
        <f>Table3[[#This Row],[CLM $ Collected ]]/'1.) CLM Reference'!$B$4</f>
        <v>3.7420071348960097E-5</v>
      </c>
      <c r="N255" s="39">
        <v>0</v>
      </c>
      <c r="O255" s="41">
        <f>Table3[[#This Row],[Incentive Disbursements]]/'1.) CLM Reference'!$B$5</f>
        <v>0</v>
      </c>
    </row>
    <row r="256" spans="1:15" s="34" customFormat="1" ht="15.75" thickBot="1">
      <c r="A256" s="35" t="s">
        <v>199</v>
      </c>
      <c r="B256" s="36" t="s">
        <v>167</v>
      </c>
      <c r="C256" s="3" t="s">
        <v>45</v>
      </c>
      <c r="D256" s="10">
        <f>Table3[[#This Row],[Residential CLM $ Collected]]+Table3[[#This Row],[C&amp;I CLM $ Collected]]</f>
        <v>0</v>
      </c>
      <c r="E256" s="33">
        <f>Table3[[#This Row],[CLM $ Collected ]]/'1.) CLM Reference'!$B$4</f>
        <v>0</v>
      </c>
      <c r="F256" s="8">
        <f>Table3[[#This Row],[Residential Incentive Disbursements]]+Table3[[#This Row],[C&amp;I Incentive Disbursements]]</f>
        <v>490.74</v>
      </c>
      <c r="G256" s="11">
        <f>Table3[[#This Row],[Incentive Disbursements]]/'1.) CLM Reference'!$B$5</f>
        <v>2.9208996570693934E-5</v>
      </c>
      <c r="H256" s="37">
        <v>0</v>
      </c>
      <c r="I256" s="38">
        <f>Table3[[#This Row],[CLM $ Collected ]]/'1.) CLM Reference'!$B$4</f>
        <v>0</v>
      </c>
      <c r="J256" s="39">
        <v>490.74</v>
      </c>
      <c r="K256" s="38">
        <f>Table3[[#This Row],[Incentive Disbursements]]/'1.) CLM Reference'!$B$5</f>
        <v>2.9208996570693934E-5</v>
      </c>
      <c r="L256" s="37">
        <v>0</v>
      </c>
      <c r="M256" s="61">
        <f>Table3[[#This Row],[CLM $ Collected ]]/'1.) CLM Reference'!$B$4</f>
        <v>0</v>
      </c>
      <c r="N256" s="39">
        <v>0</v>
      </c>
      <c r="O256" s="41">
        <f>Table3[[#This Row],[Incentive Disbursements]]/'1.) CLM Reference'!$B$5</f>
        <v>2.9208996570693934E-5</v>
      </c>
    </row>
    <row r="257" spans="1:15" s="34" customFormat="1" ht="15.75" thickBot="1">
      <c r="A257" s="35" t="s">
        <v>199</v>
      </c>
      <c r="B257" s="36" t="s">
        <v>159</v>
      </c>
      <c r="C257" s="3" t="s">
        <v>45</v>
      </c>
      <c r="D257" s="10">
        <f>Table3[[#This Row],[Residential CLM $ Collected]]+Table3[[#This Row],[C&amp;I CLM $ Collected]]</f>
        <v>88958.958700000105</v>
      </c>
      <c r="E257" s="33">
        <f>Table3[[#This Row],[CLM $ Collected ]]/'1.) CLM Reference'!$B$4</f>
        <v>3.0569445360363718E-3</v>
      </c>
      <c r="F257" s="8">
        <f>Table3[[#This Row],[Residential Incentive Disbursements]]+Table3[[#This Row],[C&amp;I Incentive Disbursements]]</f>
        <v>68373.72</v>
      </c>
      <c r="G257" s="11">
        <f>Table3[[#This Row],[Incentive Disbursements]]/'1.) CLM Reference'!$B$5</f>
        <v>4.0696249602754763E-3</v>
      </c>
      <c r="H257" s="37">
        <v>77725.744400000098</v>
      </c>
      <c r="I257" s="38">
        <f>Table3[[#This Row],[CLM $ Collected ]]/'1.) CLM Reference'!$B$4</f>
        <v>3.0569445360363718E-3</v>
      </c>
      <c r="J257" s="39">
        <v>67092.72</v>
      </c>
      <c r="K257" s="38">
        <f>Table3[[#This Row],[Incentive Disbursements]]/'1.) CLM Reference'!$B$5</f>
        <v>4.0696249602754763E-3</v>
      </c>
      <c r="L257" s="37">
        <v>11233.2143</v>
      </c>
      <c r="M257" s="61">
        <f>Table3[[#This Row],[CLM $ Collected ]]/'1.) CLM Reference'!$B$4</f>
        <v>3.0569445360363718E-3</v>
      </c>
      <c r="N257" s="39">
        <v>1281</v>
      </c>
      <c r="O257" s="41">
        <f>Table3[[#This Row],[Incentive Disbursements]]/'1.) CLM Reference'!$B$5</f>
        <v>4.0696249602754763E-3</v>
      </c>
    </row>
    <row r="258" spans="1:15" s="34" customFormat="1" ht="15.75" thickBot="1">
      <c r="A258" s="35" t="s">
        <v>200</v>
      </c>
      <c r="B258" s="36" t="s">
        <v>115</v>
      </c>
      <c r="C258" s="3" t="s">
        <v>45</v>
      </c>
      <c r="D258" s="10">
        <f>Table3[[#This Row],[Residential CLM $ Collected]]+Table3[[#This Row],[C&amp;I CLM $ Collected]]</f>
        <v>179186.3455</v>
      </c>
      <c r="E258" s="33">
        <f>Table3[[#This Row],[CLM $ Collected ]]/'1.) CLM Reference'!$B$4</f>
        <v>6.1574767489780639E-3</v>
      </c>
      <c r="F258" s="8">
        <f>Table3[[#This Row],[Residential Incentive Disbursements]]+Table3[[#This Row],[C&amp;I Incentive Disbursements]]</f>
        <v>14849.91</v>
      </c>
      <c r="G258" s="11">
        <f>Table3[[#This Row],[Incentive Disbursements]]/'1.) CLM Reference'!$B$5</f>
        <v>8.8387123581756843E-4</v>
      </c>
      <c r="H258" s="37">
        <v>88019.366599999994</v>
      </c>
      <c r="I258" s="38">
        <f>Table3[[#This Row],[CLM $ Collected ]]/'1.) CLM Reference'!$B$4</f>
        <v>6.1574767489780639E-3</v>
      </c>
      <c r="J258" s="39">
        <v>10986.41</v>
      </c>
      <c r="K258" s="38">
        <f>Table3[[#This Row],[Incentive Disbursements]]/'1.) CLM Reference'!$B$5</f>
        <v>8.8387123581756843E-4</v>
      </c>
      <c r="L258" s="37">
        <v>91166.978900000002</v>
      </c>
      <c r="M258" s="61">
        <f>Table3[[#This Row],[CLM $ Collected ]]/'1.) CLM Reference'!$B$4</f>
        <v>6.1574767489780639E-3</v>
      </c>
      <c r="N258" s="39">
        <v>3863.5</v>
      </c>
      <c r="O258" s="41">
        <f>Table3[[#This Row],[Incentive Disbursements]]/'1.) CLM Reference'!$B$5</f>
        <v>8.8387123581756843E-4</v>
      </c>
    </row>
    <row r="259" spans="1:15" s="34" customFormat="1" ht="15.75" thickBot="1">
      <c r="A259" s="35" t="s">
        <v>201</v>
      </c>
      <c r="B259" s="36" t="s">
        <v>115</v>
      </c>
      <c r="C259" s="3" t="s">
        <v>45</v>
      </c>
      <c r="D259" s="10">
        <f>Table3[[#This Row],[Residential CLM $ Collected]]+Table3[[#This Row],[C&amp;I CLM $ Collected]]</f>
        <v>76832.7527999999</v>
      </c>
      <c r="E259" s="33">
        <f>Table3[[#This Row],[CLM $ Collected ]]/'1.) CLM Reference'!$B$4</f>
        <v>2.640245201752712E-3</v>
      </c>
      <c r="F259" s="8">
        <f>Table3[[#This Row],[Residential Incentive Disbursements]]+Table3[[#This Row],[C&amp;I Incentive Disbursements]]</f>
        <v>304163.26</v>
      </c>
      <c r="G259" s="11">
        <f>Table3[[#This Row],[Incentive Disbursements]]/'1.) CLM Reference'!$B$5</f>
        <v>1.8103891303482673E-2</v>
      </c>
      <c r="H259" s="37">
        <v>58587.509199999899</v>
      </c>
      <c r="I259" s="38">
        <f>Table3[[#This Row],[CLM $ Collected ]]/'1.) CLM Reference'!$B$4</f>
        <v>2.640245201752712E-3</v>
      </c>
      <c r="J259" s="39">
        <v>301300.26</v>
      </c>
      <c r="K259" s="38">
        <f>Table3[[#This Row],[Incentive Disbursements]]/'1.) CLM Reference'!$B$5</f>
        <v>1.8103891303482673E-2</v>
      </c>
      <c r="L259" s="37">
        <v>18245.243600000002</v>
      </c>
      <c r="M259" s="61">
        <f>Table3[[#This Row],[CLM $ Collected ]]/'1.) CLM Reference'!$B$4</f>
        <v>2.640245201752712E-3</v>
      </c>
      <c r="N259" s="39">
        <v>2863</v>
      </c>
      <c r="O259" s="41">
        <f>Table3[[#This Row],[Incentive Disbursements]]/'1.) CLM Reference'!$B$5</f>
        <v>1.8103891303482673E-2</v>
      </c>
    </row>
    <row r="260" spans="1:15" s="34" customFormat="1" ht="15.75" thickBot="1">
      <c r="A260" s="35" t="s">
        <v>202</v>
      </c>
      <c r="B260" s="36" t="s">
        <v>115</v>
      </c>
      <c r="C260" s="3" t="s">
        <v>45</v>
      </c>
      <c r="D260" s="10">
        <f>Table3[[#This Row],[Residential CLM $ Collected]]+Table3[[#This Row],[C&amp;I CLM $ Collected]]</f>
        <v>125257.4150000001</v>
      </c>
      <c r="E260" s="33">
        <f>Table3[[#This Row],[CLM $ Collected ]]/'1.) CLM Reference'!$B$4</f>
        <v>4.3042879095918432E-3</v>
      </c>
      <c r="F260" s="8">
        <f>Table3[[#This Row],[Residential Incentive Disbursements]]+Table3[[#This Row],[C&amp;I Incentive Disbursements]]</f>
        <v>29667.52</v>
      </c>
      <c r="G260" s="11">
        <f>Table3[[#This Row],[Incentive Disbursements]]/'1.) CLM Reference'!$B$5</f>
        <v>1.7658199656457466E-3</v>
      </c>
      <c r="H260" s="37">
        <v>70907.985900000102</v>
      </c>
      <c r="I260" s="38">
        <f>Table3[[#This Row],[CLM $ Collected ]]/'1.) CLM Reference'!$B$4</f>
        <v>4.3042879095918432E-3</v>
      </c>
      <c r="J260" s="39">
        <v>9897.52</v>
      </c>
      <c r="K260" s="38">
        <f>Table3[[#This Row],[Incentive Disbursements]]/'1.) CLM Reference'!$B$5</f>
        <v>1.7658199656457466E-3</v>
      </c>
      <c r="L260" s="37">
        <v>54349.429100000001</v>
      </c>
      <c r="M260" s="61">
        <f>Table3[[#This Row],[CLM $ Collected ]]/'1.) CLM Reference'!$B$4</f>
        <v>4.3042879095918432E-3</v>
      </c>
      <c r="N260" s="39">
        <v>19770</v>
      </c>
      <c r="O260" s="41">
        <f>Table3[[#This Row],[Incentive Disbursements]]/'1.) CLM Reference'!$B$5</f>
        <v>1.7658199656457466E-3</v>
      </c>
    </row>
    <row r="261" spans="1:15" s="34" customFormat="1" ht="15.75" thickBot="1">
      <c r="A261" s="35" t="s">
        <v>203</v>
      </c>
      <c r="B261" s="36" t="s">
        <v>115</v>
      </c>
      <c r="C261" s="3" t="s">
        <v>45</v>
      </c>
      <c r="D261" s="10">
        <f>Table3[[#This Row],[Residential CLM $ Collected]]+Table3[[#This Row],[C&amp;I CLM $ Collected]]</f>
        <v>81023.231900000013</v>
      </c>
      <c r="E261" s="33">
        <f>Table3[[#This Row],[CLM $ Collected ]]/'1.) CLM Reference'!$B$4</f>
        <v>2.7842448885219764E-3</v>
      </c>
      <c r="F261" s="8">
        <f>Table3[[#This Row],[Residential Incentive Disbursements]]+Table3[[#This Row],[C&amp;I Incentive Disbursements]]</f>
        <v>15749.52</v>
      </c>
      <c r="G261" s="11">
        <f>Table3[[#This Row],[Incentive Disbursements]]/'1.) CLM Reference'!$B$5</f>
        <v>9.3741630123909915E-4</v>
      </c>
      <c r="H261" s="37">
        <v>72449.754100000006</v>
      </c>
      <c r="I261" s="38">
        <f>Table3[[#This Row],[CLM $ Collected ]]/'1.) CLM Reference'!$B$4</f>
        <v>2.7842448885219764E-3</v>
      </c>
      <c r="J261" s="39">
        <v>15589.52</v>
      </c>
      <c r="K261" s="38">
        <f>Table3[[#This Row],[Incentive Disbursements]]/'1.) CLM Reference'!$B$5</f>
        <v>9.3741630123909915E-4</v>
      </c>
      <c r="L261" s="37">
        <v>8573.4778000000006</v>
      </c>
      <c r="M261" s="61">
        <f>Table3[[#This Row],[CLM $ Collected ]]/'1.) CLM Reference'!$B$4</f>
        <v>2.7842448885219764E-3</v>
      </c>
      <c r="N261" s="39">
        <v>160</v>
      </c>
      <c r="O261" s="41">
        <f>Table3[[#This Row],[Incentive Disbursements]]/'1.) CLM Reference'!$B$5</f>
        <v>9.3741630123909915E-4</v>
      </c>
    </row>
    <row r="262" spans="1:15" s="34" customFormat="1" ht="15.75" thickBot="1">
      <c r="A262" s="35" t="s">
        <v>204</v>
      </c>
      <c r="B262" s="36" t="s">
        <v>115</v>
      </c>
      <c r="C262" s="3" t="s">
        <v>45</v>
      </c>
      <c r="D262" s="10">
        <f>Table3[[#This Row],[Residential CLM $ Collected]]+Table3[[#This Row],[C&amp;I CLM $ Collected]]</f>
        <v>108858.66749999981</v>
      </c>
      <c r="E262" s="33">
        <f>Table3[[#This Row],[CLM $ Collected ]]/'1.) CLM Reference'!$B$4</f>
        <v>3.7407689307218045E-3</v>
      </c>
      <c r="F262" s="8">
        <f>Table3[[#This Row],[Residential Incentive Disbursements]]+Table3[[#This Row],[C&amp;I Incentive Disbursements]]</f>
        <v>23082.76</v>
      </c>
      <c r="G262" s="11">
        <f>Table3[[#This Row],[Incentive Disbursements]]/'1.) CLM Reference'!$B$5</f>
        <v>1.3738930139832724E-3</v>
      </c>
      <c r="H262" s="37">
        <v>76013.063599999805</v>
      </c>
      <c r="I262" s="38">
        <f>Table3[[#This Row],[CLM $ Collected ]]/'1.) CLM Reference'!$B$4</f>
        <v>3.7407689307218045E-3</v>
      </c>
      <c r="J262" s="39">
        <v>23082.76</v>
      </c>
      <c r="K262" s="38">
        <f>Table3[[#This Row],[Incentive Disbursements]]/'1.) CLM Reference'!$B$5</f>
        <v>1.3738930139832724E-3</v>
      </c>
      <c r="L262" s="37">
        <v>32845.603900000002</v>
      </c>
      <c r="M262" s="61">
        <f>Table3[[#This Row],[CLM $ Collected ]]/'1.) CLM Reference'!$B$4</f>
        <v>3.7407689307218045E-3</v>
      </c>
      <c r="N262" s="39">
        <v>0</v>
      </c>
      <c r="O262" s="41">
        <f>Table3[[#This Row],[Incentive Disbursements]]/'1.) CLM Reference'!$B$5</f>
        <v>1.3738930139832724E-3</v>
      </c>
    </row>
    <row r="263" spans="1:15" s="34" customFormat="1" ht="15.75" thickBot="1">
      <c r="A263" s="35" t="s">
        <v>204</v>
      </c>
      <c r="B263" s="36" t="s">
        <v>172</v>
      </c>
      <c r="C263" s="3" t="s">
        <v>45</v>
      </c>
      <c r="D263" s="10">
        <f>Table3[[#This Row],[Residential CLM $ Collected]]+Table3[[#This Row],[C&amp;I CLM $ Collected]]</f>
        <v>0</v>
      </c>
      <c r="E263" s="33">
        <f>Table3[[#This Row],[CLM $ Collected ]]/'1.) CLM Reference'!$B$4</f>
        <v>0</v>
      </c>
      <c r="F263" s="8">
        <f>Table3[[#This Row],[Residential Incentive Disbursements]]+Table3[[#This Row],[C&amp;I Incentive Disbursements]]</f>
        <v>181.36</v>
      </c>
      <c r="G263" s="11">
        <f>Table3[[#This Row],[Incentive Disbursements]]/'1.) CLM Reference'!$B$5</f>
        <v>1.0794603289035033E-5</v>
      </c>
      <c r="H263" s="37">
        <v>0</v>
      </c>
      <c r="I263" s="38">
        <f>Table3[[#This Row],[CLM $ Collected ]]/'1.) CLM Reference'!$B$4</f>
        <v>0</v>
      </c>
      <c r="J263" s="39">
        <v>181.36</v>
      </c>
      <c r="K263" s="38">
        <f>Table3[[#This Row],[Incentive Disbursements]]/'1.) CLM Reference'!$B$5</f>
        <v>1.0794603289035033E-5</v>
      </c>
      <c r="L263" s="37">
        <v>0</v>
      </c>
      <c r="M263" s="61">
        <f>Table3[[#This Row],[CLM $ Collected ]]/'1.) CLM Reference'!$B$4</f>
        <v>0</v>
      </c>
      <c r="N263" s="39">
        <v>0</v>
      </c>
      <c r="O263" s="41">
        <f>Table3[[#This Row],[Incentive Disbursements]]/'1.) CLM Reference'!$B$5</f>
        <v>1.0794603289035033E-5</v>
      </c>
    </row>
    <row r="264" spans="1:15" s="34" customFormat="1" ht="15.75" thickBot="1">
      <c r="A264" s="35" t="s">
        <v>205</v>
      </c>
      <c r="B264" s="36" t="s">
        <v>115</v>
      </c>
      <c r="C264" s="3" t="s">
        <v>45</v>
      </c>
      <c r="D264" s="10">
        <f>Table3[[#This Row],[Residential CLM $ Collected]]+Table3[[#This Row],[C&amp;I CLM $ Collected]]</f>
        <v>172473.5906</v>
      </c>
      <c r="E264" s="33">
        <f>Table3[[#This Row],[CLM $ Collected ]]/'1.) CLM Reference'!$B$4</f>
        <v>5.9268027425240476E-3</v>
      </c>
      <c r="F264" s="8">
        <f>Table3[[#This Row],[Residential Incentive Disbursements]]+Table3[[#This Row],[C&amp;I Incentive Disbursements]]</f>
        <v>204525.41999999998</v>
      </c>
      <c r="G264" s="11">
        <f>Table3[[#This Row],[Incentive Disbursements]]/'1.) CLM Reference'!$B$5</f>
        <v>1.2173416251782483E-2</v>
      </c>
      <c r="H264" s="37">
        <v>118660.9953</v>
      </c>
      <c r="I264" s="38">
        <f>Table3[[#This Row],[CLM $ Collected ]]/'1.) CLM Reference'!$B$4</f>
        <v>5.9268027425240476E-3</v>
      </c>
      <c r="J264" s="39">
        <v>120779.61</v>
      </c>
      <c r="K264" s="38">
        <f>Table3[[#This Row],[Incentive Disbursements]]/'1.) CLM Reference'!$B$5</f>
        <v>1.2173416251782483E-2</v>
      </c>
      <c r="L264" s="37">
        <v>53812.595300000001</v>
      </c>
      <c r="M264" s="61">
        <f>Table3[[#This Row],[CLM $ Collected ]]/'1.) CLM Reference'!$B$4</f>
        <v>5.9268027425240476E-3</v>
      </c>
      <c r="N264" s="39">
        <v>83745.81</v>
      </c>
      <c r="O264" s="41">
        <f>Table3[[#This Row],[Incentive Disbursements]]/'1.) CLM Reference'!$B$5</f>
        <v>1.2173416251782483E-2</v>
      </c>
    </row>
    <row r="265" spans="1:15" s="34" customFormat="1" ht="15.75" thickBot="1">
      <c r="A265" s="35" t="s">
        <v>206</v>
      </c>
      <c r="B265" s="36" t="s">
        <v>49</v>
      </c>
      <c r="C265" s="3" t="s">
        <v>45</v>
      </c>
      <c r="D265" s="10">
        <f>Table3[[#This Row],[Residential CLM $ Collected]]+Table3[[#This Row],[C&amp;I CLM $ Collected]]</f>
        <v>454.1302</v>
      </c>
      <c r="E265" s="33">
        <f>Table3[[#This Row],[CLM $ Collected ]]/'1.) CLM Reference'!$B$4</f>
        <v>1.5605520273913717E-5</v>
      </c>
      <c r="F265" s="8">
        <f>Table3[[#This Row],[Residential Incentive Disbursements]]+Table3[[#This Row],[C&amp;I Incentive Disbursements]]</f>
        <v>0</v>
      </c>
      <c r="G265" s="11">
        <f>Table3[[#This Row],[Incentive Disbursements]]/'1.) CLM Reference'!$B$5</f>
        <v>0</v>
      </c>
      <c r="H265" s="37">
        <v>454.1302</v>
      </c>
      <c r="I265" s="38">
        <f>Table3[[#This Row],[CLM $ Collected ]]/'1.) CLM Reference'!$B$4</f>
        <v>1.5605520273913717E-5</v>
      </c>
      <c r="J265" s="39">
        <v>0</v>
      </c>
      <c r="K265" s="38">
        <f>Table3[[#This Row],[Incentive Disbursements]]/'1.) CLM Reference'!$B$5</f>
        <v>0</v>
      </c>
      <c r="L265" s="37">
        <v>0</v>
      </c>
      <c r="M265" s="61">
        <f>Table3[[#This Row],[CLM $ Collected ]]/'1.) CLM Reference'!$B$4</f>
        <v>1.5605520273913717E-5</v>
      </c>
      <c r="N265" s="39">
        <v>0</v>
      </c>
      <c r="O265" s="41">
        <f>Table3[[#This Row],[Incentive Disbursements]]/'1.) CLM Reference'!$B$5</f>
        <v>0</v>
      </c>
    </row>
    <row r="266" spans="1:15" s="34" customFormat="1" ht="15.75" thickBot="1">
      <c r="A266" s="35" t="s">
        <v>206</v>
      </c>
      <c r="B266" s="36" t="s">
        <v>115</v>
      </c>
      <c r="C266" s="3" t="s">
        <v>45</v>
      </c>
      <c r="D266" s="10">
        <f>Table3[[#This Row],[Residential CLM $ Collected]]+Table3[[#This Row],[C&amp;I CLM $ Collected]]</f>
        <v>107368.7398999998</v>
      </c>
      <c r="E266" s="33">
        <f>Table3[[#This Row],[CLM $ Collected ]]/'1.) CLM Reference'!$B$4</f>
        <v>3.6895697473852554E-3</v>
      </c>
      <c r="F266" s="8">
        <f>Table3[[#This Row],[Residential Incentive Disbursements]]+Table3[[#This Row],[C&amp;I Incentive Disbursements]]</f>
        <v>19090.919999999998</v>
      </c>
      <c r="G266" s="11">
        <f>Table3[[#This Row],[Incentive Disbursements]]/'1.) CLM Reference'!$B$5</f>
        <v>1.1362974626307051E-3</v>
      </c>
      <c r="H266" s="37">
        <v>83005.870799999801</v>
      </c>
      <c r="I266" s="38">
        <f>Table3[[#This Row],[CLM $ Collected ]]/'1.) CLM Reference'!$B$4</f>
        <v>3.6895697473852554E-3</v>
      </c>
      <c r="J266" s="39">
        <v>19090.919999999998</v>
      </c>
      <c r="K266" s="38">
        <f>Table3[[#This Row],[Incentive Disbursements]]/'1.) CLM Reference'!$B$5</f>
        <v>1.1362974626307051E-3</v>
      </c>
      <c r="L266" s="37">
        <v>24362.8691</v>
      </c>
      <c r="M266" s="61">
        <f>Table3[[#This Row],[CLM $ Collected ]]/'1.) CLM Reference'!$B$4</f>
        <v>3.6895697473852554E-3</v>
      </c>
      <c r="N266" s="39">
        <v>0</v>
      </c>
      <c r="O266" s="41">
        <f>Table3[[#This Row],[Incentive Disbursements]]/'1.) CLM Reference'!$B$5</f>
        <v>1.1362974626307051E-3</v>
      </c>
    </row>
    <row r="267" spans="1:15" s="34" customFormat="1" ht="15.75" thickBot="1">
      <c r="A267" s="35" t="s">
        <v>206</v>
      </c>
      <c r="B267" s="36" t="s">
        <v>146</v>
      </c>
      <c r="C267" s="3" t="s">
        <v>45</v>
      </c>
      <c r="D267" s="10">
        <f>Table3[[#This Row],[Residential CLM $ Collected]]+Table3[[#This Row],[C&amp;I CLM $ Collected]]</f>
        <v>728.59849999999994</v>
      </c>
      <c r="E267" s="33">
        <f>Table3[[#This Row],[CLM $ Collected ]]/'1.) CLM Reference'!$B$4</f>
        <v>2.5037222063833506E-5</v>
      </c>
      <c r="F267" s="8">
        <f>Table3[[#This Row],[Residential Incentive Disbursements]]+Table3[[#This Row],[C&amp;I Incentive Disbursements]]</f>
        <v>1151.49</v>
      </c>
      <c r="G267" s="11">
        <f>Table3[[#This Row],[Incentive Disbursements]]/'1.) CLM Reference'!$B$5</f>
        <v>6.853704092021917E-5</v>
      </c>
      <c r="H267" s="37">
        <v>728.59849999999994</v>
      </c>
      <c r="I267" s="38">
        <f>Table3[[#This Row],[CLM $ Collected ]]/'1.) CLM Reference'!$B$4</f>
        <v>2.5037222063833506E-5</v>
      </c>
      <c r="J267" s="39">
        <v>1151.49</v>
      </c>
      <c r="K267" s="38">
        <f>Table3[[#This Row],[Incentive Disbursements]]/'1.) CLM Reference'!$B$5</f>
        <v>6.853704092021917E-5</v>
      </c>
      <c r="L267" s="37">
        <v>0</v>
      </c>
      <c r="M267" s="61">
        <f>Table3[[#This Row],[CLM $ Collected ]]/'1.) CLM Reference'!$B$4</f>
        <v>2.5037222063833506E-5</v>
      </c>
      <c r="N267" s="39">
        <v>0</v>
      </c>
      <c r="O267" s="41">
        <f>Table3[[#This Row],[Incentive Disbursements]]/'1.) CLM Reference'!$B$5</f>
        <v>6.853704092021917E-5</v>
      </c>
    </row>
    <row r="268" spans="1:15" s="34" customFormat="1" ht="15.75" thickBot="1">
      <c r="A268" s="35" t="s">
        <v>207</v>
      </c>
      <c r="B268" s="36" t="s">
        <v>115</v>
      </c>
      <c r="C268" s="3" t="s">
        <v>45</v>
      </c>
      <c r="D268" s="10">
        <f>Table3[[#This Row],[Residential CLM $ Collected]]+Table3[[#This Row],[C&amp;I CLM $ Collected]]</f>
        <v>190234.08669999999</v>
      </c>
      <c r="E268" s="33">
        <f>Table3[[#This Row],[CLM $ Collected ]]/'1.) CLM Reference'!$B$4</f>
        <v>6.5371162208245782E-3</v>
      </c>
      <c r="F268" s="8">
        <f>Table3[[#This Row],[Residential Incentive Disbursements]]+Table3[[#This Row],[C&amp;I Incentive Disbursements]]</f>
        <v>118095.83</v>
      </c>
      <c r="G268" s="11">
        <f>Table3[[#This Row],[Incentive Disbursements]]/'1.) CLM Reference'!$B$5</f>
        <v>7.029100324985234E-3</v>
      </c>
      <c r="H268" s="37">
        <v>69671.752900000007</v>
      </c>
      <c r="I268" s="38">
        <f>Table3[[#This Row],[CLM $ Collected ]]/'1.) CLM Reference'!$B$4</f>
        <v>6.5371162208245782E-3</v>
      </c>
      <c r="J268" s="39">
        <v>9704.3799999999992</v>
      </c>
      <c r="K268" s="38">
        <f>Table3[[#This Row],[Incentive Disbursements]]/'1.) CLM Reference'!$B$5</f>
        <v>7.029100324985234E-3</v>
      </c>
      <c r="L268" s="37">
        <v>120562.33379999999</v>
      </c>
      <c r="M268" s="61">
        <f>Table3[[#This Row],[CLM $ Collected ]]/'1.) CLM Reference'!$B$4</f>
        <v>6.5371162208245782E-3</v>
      </c>
      <c r="N268" s="39">
        <v>108391.45</v>
      </c>
      <c r="O268" s="41">
        <f>Table3[[#This Row],[Incentive Disbursements]]/'1.) CLM Reference'!$B$5</f>
        <v>7.029100324985234E-3</v>
      </c>
    </row>
    <row r="269" spans="1:15" s="34" customFormat="1" ht="15.75" thickBot="1">
      <c r="A269" s="35" t="s">
        <v>208</v>
      </c>
      <c r="B269" s="36" t="s">
        <v>115</v>
      </c>
      <c r="C269" s="3" t="s">
        <v>45</v>
      </c>
      <c r="D269" s="10">
        <f>Table3[[#This Row],[Residential CLM $ Collected]]+Table3[[#This Row],[C&amp;I CLM $ Collected]]</f>
        <v>124130.36009999999</v>
      </c>
      <c r="E269" s="33">
        <f>Table3[[#This Row],[CLM $ Collected ]]/'1.) CLM Reference'!$B$4</f>
        <v>4.2655583159824217E-3</v>
      </c>
      <c r="F269" s="8">
        <f>Table3[[#This Row],[Residential Incentive Disbursements]]+Table3[[#This Row],[C&amp;I Incentive Disbursements]]</f>
        <v>22622.400000000001</v>
      </c>
      <c r="G269" s="11">
        <f>Table3[[#This Row],[Incentive Disbursements]]/'1.) CLM Reference'!$B$5</f>
        <v>1.3464922444081724E-3</v>
      </c>
      <c r="H269" s="37">
        <v>80824.2261</v>
      </c>
      <c r="I269" s="38">
        <f>Table3[[#This Row],[CLM $ Collected ]]/'1.) CLM Reference'!$B$4</f>
        <v>4.2655583159824217E-3</v>
      </c>
      <c r="J269" s="39">
        <v>18168.400000000001</v>
      </c>
      <c r="K269" s="38">
        <f>Table3[[#This Row],[Incentive Disbursements]]/'1.) CLM Reference'!$B$5</f>
        <v>1.3464922444081724E-3</v>
      </c>
      <c r="L269" s="37">
        <v>43306.133999999998</v>
      </c>
      <c r="M269" s="61">
        <f>Table3[[#This Row],[CLM $ Collected ]]/'1.) CLM Reference'!$B$4</f>
        <v>4.2655583159824217E-3</v>
      </c>
      <c r="N269" s="39">
        <v>4454</v>
      </c>
      <c r="O269" s="41">
        <f>Table3[[#This Row],[Incentive Disbursements]]/'1.) CLM Reference'!$B$5</f>
        <v>1.3464922444081724E-3</v>
      </c>
    </row>
    <row r="270" spans="1:15" s="34" customFormat="1" ht="15.75" thickBot="1">
      <c r="A270" s="35" t="s">
        <v>209</v>
      </c>
      <c r="B270" s="36" t="s">
        <v>115</v>
      </c>
      <c r="C270" s="3" t="s">
        <v>45</v>
      </c>
      <c r="D270" s="10">
        <f>Table3[[#This Row],[Residential CLM $ Collected]]+Table3[[#This Row],[C&amp;I CLM $ Collected]]</f>
        <v>80815.845700000093</v>
      </c>
      <c r="E270" s="33">
        <f>Table3[[#This Row],[CLM $ Collected ]]/'1.) CLM Reference'!$B$4</f>
        <v>2.777118365008172E-3</v>
      </c>
      <c r="F270" s="8">
        <f>Table3[[#This Row],[Residential Incentive Disbursements]]+Table3[[#This Row],[C&amp;I Incentive Disbursements]]</f>
        <v>11692.4</v>
      </c>
      <c r="G270" s="11">
        <f>Table3[[#This Row],[Incentive Disbursements]]/'1.) CLM Reference'!$B$5</f>
        <v>6.9593526409744819E-4</v>
      </c>
      <c r="H270" s="37">
        <v>77262.277400000094</v>
      </c>
      <c r="I270" s="38">
        <f>Table3[[#This Row],[CLM $ Collected ]]/'1.) CLM Reference'!$B$4</f>
        <v>2.777118365008172E-3</v>
      </c>
      <c r="J270" s="39">
        <v>11582.4</v>
      </c>
      <c r="K270" s="38">
        <f>Table3[[#This Row],[Incentive Disbursements]]/'1.) CLM Reference'!$B$5</f>
        <v>6.9593526409744819E-4</v>
      </c>
      <c r="L270" s="37">
        <v>3553.5682999999999</v>
      </c>
      <c r="M270" s="61">
        <f>Table3[[#This Row],[CLM $ Collected ]]/'1.) CLM Reference'!$B$4</f>
        <v>2.777118365008172E-3</v>
      </c>
      <c r="N270" s="39">
        <v>110</v>
      </c>
      <c r="O270" s="41">
        <f>Table3[[#This Row],[Incentive Disbursements]]/'1.) CLM Reference'!$B$5</f>
        <v>6.9593526409744819E-4</v>
      </c>
    </row>
    <row r="271" spans="1:15" s="34" customFormat="1" ht="15.75" thickBot="1">
      <c r="A271" s="35" t="s">
        <v>210</v>
      </c>
      <c r="B271" s="36" t="s">
        <v>115</v>
      </c>
      <c r="C271" s="3" t="s">
        <v>45</v>
      </c>
      <c r="D271" s="10">
        <f>Table3[[#This Row],[Residential CLM $ Collected]]+Table3[[#This Row],[C&amp;I CLM $ Collected]]</f>
        <v>167726.98670000001</v>
      </c>
      <c r="E271" s="33">
        <f>Table3[[#This Row],[CLM $ Collected ]]/'1.) CLM Reference'!$B$4</f>
        <v>5.7636926401928492E-3</v>
      </c>
      <c r="F271" s="8">
        <f>Table3[[#This Row],[Residential Incentive Disbursements]]+Table3[[#This Row],[C&amp;I Incentive Disbursements]]</f>
        <v>32483.33</v>
      </c>
      <c r="G271" s="11">
        <f>Table3[[#This Row],[Incentive Disbursements]]/'1.) CLM Reference'!$B$5</f>
        <v>1.9334178476886324E-3</v>
      </c>
      <c r="H271" s="37">
        <v>116407.5059</v>
      </c>
      <c r="I271" s="38">
        <f>Table3[[#This Row],[CLM $ Collected ]]/'1.) CLM Reference'!$B$4</f>
        <v>5.7636926401928492E-3</v>
      </c>
      <c r="J271" s="39">
        <v>22949.33</v>
      </c>
      <c r="K271" s="38">
        <f>Table3[[#This Row],[Incentive Disbursements]]/'1.) CLM Reference'!$B$5</f>
        <v>1.9334178476886324E-3</v>
      </c>
      <c r="L271" s="37">
        <v>51319.480799999998</v>
      </c>
      <c r="M271" s="61">
        <f>Table3[[#This Row],[CLM $ Collected ]]/'1.) CLM Reference'!$B$4</f>
        <v>5.7636926401928492E-3</v>
      </c>
      <c r="N271" s="39">
        <v>9534</v>
      </c>
      <c r="O271" s="41">
        <f>Table3[[#This Row],[Incentive Disbursements]]/'1.) CLM Reference'!$B$5</f>
        <v>1.9334178476886324E-3</v>
      </c>
    </row>
    <row r="272" spans="1:15" s="34" customFormat="1" ht="15.75" thickBot="1">
      <c r="A272" s="35" t="s">
        <v>211</v>
      </c>
      <c r="B272" s="36" t="s">
        <v>115</v>
      </c>
      <c r="C272" s="3" t="s">
        <v>45</v>
      </c>
      <c r="D272" s="10">
        <f>Table3[[#This Row],[Residential CLM $ Collected]]+Table3[[#This Row],[C&amp;I CLM $ Collected]]</f>
        <v>100733.4038000001</v>
      </c>
      <c r="E272" s="33">
        <f>Table3[[#This Row],[CLM $ Collected ]]/'1.) CLM Reference'!$B$4</f>
        <v>3.4615561247880867E-3</v>
      </c>
      <c r="F272" s="8">
        <f>Table3[[#This Row],[Residential Incentive Disbursements]]+Table3[[#This Row],[C&amp;I Incentive Disbursements]]</f>
        <v>23223.09</v>
      </c>
      <c r="G272" s="11">
        <f>Table3[[#This Row],[Incentive Disbursements]]/'1.) CLM Reference'!$B$5</f>
        <v>1.3822454989829984E-3</v>
      </c>
      <c r="H272" s="37">
        <v>55146.045800000102</v>
      </c>
      <c r="I272" s="38">
        <f>Table3[[#This Row],[CLM $ Collected ]]/'1.) CLM Reference'!$B$4</f>
        <v>3.4615561247880867E-3</v>
      </c>
      <c r="J272" s="39">
        <v>21109.09</v>
      </c>
      <c r="K272" s="38">
        <f>Table3[[#This Row],[Incentive Disbursements]]/'1.) CLM Reference'!$B$5</f>
        <v>1.3822454989829984E-3</v>
      </c>
      <c r="L272" s="37">
        <v>45587.358</v>
      </c>
      <c r="M272" s="61">
        <f>Table3[[#This Row],[CLM $ Collected ]]/'1.) CLM Reference'!$B$4</f>
        <v>3.4615561247880867E-3</v>
      </c>
      <c r="N272" s="39">
        <v>2114</v>
      </c>
      <c r="O272" s="41">
        <f>Table3[[#This Row],[Incentive Disbursements]]/'1.) CLM Reference'!$B$5</f>
        <v>1.3822454989829984E-3</v>
      </c>
    </row>
    <row r="273" spans="1:15" s="34" customFormat="1" ht="15.75" thickBot="1">
      <c r="A273" s="35" t="s">
        <v>211</v>
      </c>
      <c r="B273" s="36" t="s">
        <v>146</v>
      </c>
      <c r="C273" s="3" t="s">
        <v>45</v>
      </c>
      <c r="D273" s="10">
        <f>Table3[[#This Row],[Residential CLM $ Collected]]+Table3[[#This Row],[C&amp;I CLM $ Collected]]</f>
        <v>10.418200000000001</v>
      </c>
      <c r="E273" s="33">
        <f>Table3[[#This Row],[CLM $ Collected ]]/'1.) CLM Reference'!$B$4</f>
        <v>3.5800620905125425E-7</v>
      </c>
      <c r="F273" s="8">
        <f>Table3[[#This Row],[Residential Incentive Disbursements]]+Table3[[#This Row],[C&amp;I Incentive Disbursements]]</f>
        <v>0</v>
      </c>
      <c r="G273" s="11">
        <f>Table3[[#This Row],[Incentive Disbursements]]/'1.) CLM Reference'!$B$5</f>
        <v>0</v>
      </c>
      <c r="H273" s="37">
        <v>0</v>
      </c>
      <c r="I273" s="38">
        <f>Table3[[#This Row],[CLM $ Collected ]]/'1.) CLM Reference'!$B$4</f>
        <v>3.5800620905125425E-7</v>
      </c>
      <c r="J273" s="39">
        <v>0</v>
      </c>
      <c r="K273" s="38">
        <f>Table3[[#This Row],[Incentive Disbursements]]/'1.) CLM Reference'!$B$5</f>
        <v>0</v>
      </c>
      <c r="L273" s="37">
        <v>10.418200000000001</v>
      </c>
      <c r="M273" s="61">
        <f>Table3[[#This Row],[CLM $ Collected ]]/'1.) CLM Reference'!$B$4</f>
        <v>3.5800620905125425E-7</v>
      </c>
      <c r="N273" s="39">
        <v>0</v>
      </c>
      <c r="O273" s="41">
        <f>Table3[[#This Row],[Incentive Disbursements]]/'1.) CLM Reference'!$B$5</f>
        <v>0</v>
      </c>
    </row>
    <row r="274" spans="1:15" s="34" customFormat="1" ht="15.75" thickBot="1">
      <c r="A274" s="35" t="s">
        <v>211</v>
      </c>
      <c r="B274" s="36" t="s">
        <v>175</v>
      </c>
      <c r="C274" s="3" t="s">
        <v>45</v>
      </c>
      <c r="D274" s="10">
        <f>Table3[[#This Row],[Residential CLM $ Collected]]+Table3[[#This Row],[C&amp;I CLM $ Collected]]</f>
        <v>43.496099999999998</v>
      </c>
      <c r="E274" s="33">
        <f>Table3[[#This Row],[CLM $ Collected ]]/'1.) CLM Reference'!$B$4</f>
        <v>1.4946798745958283E-6</v>
      </c>
      <c r="F274" s="8">
        <f>Table3[[#This Row],[Residential Incentive Disbursements]]+Table3[[#This Row],[C&amp;I Incentive Disbursements]]</f>
        <v>0</v>
      </c>
      <c r="G274" s="11">
        <f>Table3[[#This Row],[Incentive Disbursements]]/'1.) CLM Reference'!$B$5</f>
        <v>0</v>
      </c>
      <c r="H274" s="37">
        <v>43.496099999999998</v>
      </c>
      <c r="I274" s="38">
        <f>Table3[[#This Row],[CLM $ Collected ]]/'1.) CLM Reference'!$B$4</f>
        <v>1.4946798745958283E-6</v>
      </c>
      <c r="J274" s="39">
        <v>0</v>
      </c>
      <c r="K274" s="38">
        <f>Table3[[#This Row],[Incentive Disbursements]]/'1.) CLM Reference'!$B$5</f>
        <v>0</v>
      </c>
      <c r="L274" s="37">
        <v>0</v>
      </c>
      <c r="M274" s="61">
        <f>Table3[[#This Row],[CLM $ Collected ]]/'1.) CLM Reference'!$B$4</f>
        <v>1.4946798745958283E-6</v>
      </c>
      <c r="N274" s="39">
        <v>0</v>
      </c>
      <c r="O274" s="41">
        <f>Table3[[#This Row],[Incentive Disbursements]]/'1.) CLM Reference'!$B$5</f>
        <v>0</v>
      </c>
    </row>
    <row r="275" spans="1:15" s="34" customFormat="1" ht="15.75" thickBot="1">
      <c r="A275" s="35" t="s">
        <v>212</v>
      </c>
      <c r="B275" s="36" t="s">
        <v>191</v>
      </c>
      <c r="C275" s="3" t="s">
        <v>45</v>
      </c>
      <c r="D275" s="10">
        <f>Table3[[#This Row],[Residential CLM $ Collected]]+Table3[[#This Row],[C&amp;I CLM $ Collected]]</f>
        <v>88.630099999999999</v>
      </c>
      <c r="E275" s="33">
        <f>Table3[[#This Row],[CLM $ Collected ]]/'1.) CLM Reference'!$B$4</f>
        <v>3.0456437876824754E-6</v>
      </c>
      <c r="F275" s="8">
        <f>Table3[[#This Row],[Residential Incentive Disbursements]]+Table3[[#This Row],[C&amp;I Incentive Disbursements]]</f>
        <v>0</v>
      </c>
      <c r="G275" s="11">
        <f>Table3[[#This Row],[Incentive Disbursements]]/'1.) CLM Reference'!$B$5</f>
        <v>0</v>
      </c>
      <c r="H275" s="37">
        <v>88.630099999999999</v>
      </c>
      <c r="I275" s="38">
        <f>Table3[[#This Row],[CLM $ Collected ]]/'1.) CLM Reference'!$B$4</f>
        <v>3.0456437876824754E-6</v>
      </c>
      <c r="J275" s="39">
        <v>0</v>
      </c>
      <c r="K275" s="38">
        <f>Table3[[#This Row],[Incentive Disbursements]]/'1.) CLM Reference'!$B$5</f>
        <v>0</v>
      </c>
      <c r="L275" s="37">
        <v>0</v>
      </c>
      <c r="M275" s="61">
        <f>Table3[[#This Row],[CLM $ Collected ]]/'1.) CLM Reference'!$B$4</f>
        <v>3.0456437876824754E-6</v>
      </c>
      <c r="N275" s="39">
        <v>0</v>
      </c>
      <c r="O275" s="41">
        <f>Table3[[#This Row],[Incentive Disbursements]]/'1.) CLM Reference'!$B$5</f>
        <v>0</v>
      </c>
    </row>
    <row r="276" spans="1:15" s="34" customFormat="1" ht="15.75" thickBot="1">
      <c r="A276" s="35" t="s">
        <v>212</v>
      </c>
      <c r="B276" s="36" t="s">
        <v>159</v>
      </c>
      <c r="C276" s="3" t="s">
        <v>45</v>
      </c>
      <c r="D276" s="10">
        <f>Table3[[#This Row],[Residential CLM $ Collected]]+Table3[[#This Row],[C&amp;I CLM $ Collected]]</f>
        <v>138.0009</v>
      </c>
      <c r="E276" s="33">
        <f>Table3[[#This Row],[CLM $ Collected ]]/'1.) CLM Reference'!$B$4</f>
        <v>4.7421991375344327E-6</v>
      </c>
      <c r="F276" s="8">
        <f>Table3[[#This Row],[Residential Incentive Disbursements]]+Table3[[#This Row],[C&amp;I Incentive Disbursements]]</f>
        <v>0</v>
      </c>
      <c r="G276" s="11">
        <f>Table3[[#This Row],[Incentive Disbursements]]/'1.) CLM Reference'!$B$5</f>
        <v>0</v>
      </c>
      <c r="H276" s="37">
        <v>138.0009</v>
      </c>
      <c r="I276" s="38">
        <f>Table3[[#This Row],[CLM $ Collected ]]/'1.) CLM Reference'!$B$4</f>
        <v>4.7421991375344327E-6</v>
      </c>
      <c r="J276" s="39">
        <v>0</v>
      </c>
      <c r="K276" s="38">
        <f>Table3[[#This Row],[Incentive Disbursements]]/'1.) CLM Reference'!$B$5</f>
        <v>0</v>
      </c>
      <c r="L276" s="37">
        <v>0</v>
      </c>
      <c r="M276" s="61">
        <f>Table3[[#This Row],[CLM $ Collected ]]/'1.) CLM Reference'!$B$4</f>
        <v>4.7421991375344327E-6</v>
      </c>
      <c r="N276" s="39">
        <v>0</v>
      </c>
      <c r="O276" s="41">
        <f>Table3[[#This Row],[Incentive Disbursements]]/'1.) CLM Reference'!$B$5</f>
        <v>0</v>
      </c>
    </row>
    <row r="277" spans="1:15" s="34" customFormat="1" ht="15.75" thickBot="1">
      <c r="A277" s="35" t="s">
        <v>212</v>
      </c>
      <c r="B277" s="36" t="s">
        <v>175</v>
      </c>
      <c r="C277" s="3" t="s">
        <v>45</v>
      </c>
      <c r="D277" s="10">
        <f>Table3[[#This Row],[Residential CLM $ Collected]]+Table3[[#This Row],[C&amp;I CLM $ Collected]]</f>
        <v>198882.78960000002</v>
      </c>
      <c r="E277" s="33">
        <f>Table3[[#This Row],[CLM $ Collected ]]/'1.) CLM Reference'!$B$4</f>
        <v>6.8343162494705631E-3</v>
      </c>
      <c r="F277" s="8">
        <f>Table3[[#This Row],[Residential Incentive Disbursements]]+Table3[[#This Row],[C&amp;I Incentive Disbursements]]</f>
        <v>140493.75</v>
      </c>
      <c r="G277" s="11">
        <f>Table3[[#This Row],[Incentive Disbursements]]/'1.) CLM Reference'!$B$5</f>
        <v>8.3622314503686897E-3</v>
      </c>
      <c r="H277" s="37">
        <v>140097.96650000001</v>
      </c>
      <c r="I277" s="38">
        <f>Table3[[#This Row],[CLM $ Collected ]]/'1.) CLM Reference'!$B$4</f>
        <v>6.8343162494705631E-3</v>
      </c>
      <c r="J277" s="39">
        <v>129756.75</v>
      </c>
      <c r="K277" s="38">
        <f>Table3[[#This Row],[Incentive Disbursements]]/'1.) CLM Reference'!$B$5</f>
        <v>8.3622314503686897E-3</v>
      </c>
      <c r="L277" s="37">
        <v>58784.823100000001</v>
      </c>
      <c r="M277" s="61">
        <f>Table3[[#This Row],[CLM $ Collected ]]/'1.) CLM Reference'!$B$4</f>
        <v>6.8343162494705631E-3</v>
      </c>
      <c r="N277" s="39">
        <v>10737</v>
      </c>
      <c r="O277" s="41">
        <f>Table3[[#This Row],[Incentive Disbursements]]/'1.) CLM Reference'!$B$5</f>
        <v>8.3622314503686897E-3</v>
      </c>
    </row>
    <row r="278" spans="1:15" s="34" customFormat="1" ht="15.75" thickBot="1">
      <c r="A278" s="35" t="s">
        <v>213</v>
      </c>
      <c r="B278" s="36" t="s">
        <v>191</v>
      </c>
      <c r="C278" s="3" t="s">
        <v>45</v>
      </c>
      <c r="D278" s="10">
        <f>Table3[[#This Row],[Residential CLM $ Collected]]+Table3[[#This Row],[C&amp;I CLM $ Collected]]</f>
        <v>546.85829999999999</v>
      </c>
      <c r="E278" s="33">
        <f>Table3[[#This Row],[CLM $ Collected ]]/'1.) CLM Reference'!$B$4</f>
        <v>1.8791985839320947E-5</v>
      </c>
      <c r="F278" s="8">
        <f>Table3[[#This Row],[Residential Incentive Disbursements]]+Table3[[#This Row],[C&amp;I Incentive Disbursements]]</f>
        <v>0</v>
      </c>
      <c r="G278" s="11">
        <f>Table3[[#This Row],[Incentive Disbursements]]/'1.) CLM Reference'!$B$5</f>
        <v>0</v>
      </c>
      <c r="H278" s="37">
        <v>546.85829999999999</v>
      </c>
      <c r="I278" s="38">
        <f>Table3[[#This Row],[CLM $ Collected ]]/'1.) CLM Reference'!$B$4</f>
        <v>1.8791985839320947E-5</v>
      </c>
      <c r="J278" s="39">
        <v>0</v>
      </c>
      <c r="K278" s="38">
        <f>Table3[[#This Row],[Incentive Disbursements]]/'1.) CLM Reference'!$B$5</f>
        <v>0</v>
      </c>
      <c r="L278" s="37">
        <v>0</v>
      </c>
      <c r="M278" s="61">
        <f>Table3[[#This Row],[CLM $ Collected ]]/'1.) CLM Reference'!$B$4</f>
        <v>1.8791985839320947E-5</v>
      </c>
      <c r="N278" s="39">
        <v>0</v>
      </c>
      <c r="O278" s="41">
        <f>Table3[[#This Row],[Incentive Disbursements]]/'1.) CLM Reference'!$B$5</f>
        <v>0</v>
      </c>
    </row>
    <row r="279" spans="1:15" s="34" customFormat="1" ht="15.75" thickBot="1">
      <c r="A279" s="35" t="s">
        <v>213</v>
      </c>
      <c r="B279" s="36" t="s">
        <v>195</v>
      </c>
      <c r="C279" s="3" t="s">
        <v>45</v>
      </c>
      <c r="D279" s="10">
        <f>Table3[[#This Row],[Residential CLM $ Collected]]+Table3[[#This Row],[C&amp;I CLM $ Collected]]</f>
        <v>495.87259999999998</v>
      </c>
      <c r="E279" s="33">
        <f>Table3[[#This Row],[CLM $ Collected ]]/'1.) CLM Reference'!$B$4</f>
        <v>1.7039936812346563E-5</v>
      </c>
      <c r="F279" s="8">
        <f>Table3[[#This Row],[Residential Incentive Disbursements]]+Table3[[#This Row],[C&amp;I Incentive Disbursements]]</f>
        <v>1460.87</v>
      </c>
      <c r="G279" s="11">
        <f>Table3[[#This Row],[Incentive Disbursements]]/'1.) CLM Reference'!$B$5</f>
        <v>8.6951434201878067E-5</v>
      </c>
      <c r="H279" s="37">
        <v>476.2285</v>
      </c>
      <c r="I279" s="38">
        <f>Table3[[#This Row],[CLM $ Collected ]]/'1.) CLM Reference'!$B$4</f>
        <v>1.7039936812346563E-5</v>
      </c>
      <c r="J279" s="39">
        <v>1460.87</v>
      </c>
      <c r="K279" s="38">
        <f>Table3[[#This Row],[Incentive Disbursements]]/'1.) CLM Reference'!$B$5</f>
        <v>8.6951434201878067E-5</v>
      </c>
      <c r="L279" s="37">
        <v>19.644100000000002</v>
      </c>
      <c r="M279" s="61">
        <f>Table3[[#This Row],[CLM $ Collected ]]/'1.) CLM Reference'!$B$4</f>
        <v>1.7039936812346563E-5</v>
      </c>
      <c r="N279" s="39">
        <v>0</v>
      </c>
      <c r="O279" s="41">
        <f>Table3[[#This Row],[Incentive Disbursements]]/'1.) CLM Reference'!$B$5</f>
        <v>8.6951434201878067E-5</v>
      </c>
    </row>
    <row r="280" spans="1:15" s="34" customFormat="1" ht="15.75" thickBot="1">
      <c r="A280" s="35" t="s">
        <v>213</v>
      </c>
      <c r="B280" s="36" t="s">
        <v>175</v>
      </c>
      <c r="C280" s="3" t="s">
        <v>45</v>
      </c>
      <c r="D280" s="10">
        <f>Table3[[#This Row],[Residential CLM $ Collected]]+Table3[[#This Row],[C&amp;I CLM $ Collected]]</f>
        <v>158777.90529999998</v>
      </c>
      <c r="E280" s="33">
        <f>Table3[[#This Row],[CLM $ Collected ]]/'1.) CLM Reference'!$B$4</f>
        <v>5.4561705436209753E-3</v>
      </c>
      <c r="F280" s="8">
        <f>Table3[[#This Row],[Residential Incentive Disbursements]]+Table3[[#This Row],[C&amp;I Incentive Disbursements]]</f>
        <v>33646.18</v>
      </c>
      <c r="G280" s="11">
        <f>Table3[[#This Row],[Incentive Disbursements]]/'1.) CLM Reference'!$B$5</f>
        <v>2.0026310393221479E-3</v>
      </c>
      <c r="H280" s="37">
        <v>124643.2671</v>
      </c>
      <c r="I280" s="38">
        <f>Table3[[#This Row],[CLM $ Collected ]]/'1.) CLM Reference'!$B$4</f>
        <v>5.4561705436209753E-3</v>
      </c>
      <c r="J280" s="39">
        <v>33276.18</v>
      </c>
      <c r="K280" s="38">
        <f>Table3[[#This Row],[Incentive Disbursements]]/'1.) CLM Reference'!$B$5</f>
        <v>2.0026310393221479E-3</v>
      </c>
      <c r="L280" s="37">
        <v>34134.638200000001</v>
      </c>
      <c r="M280" s="61">
        <f>Table3[[#This Row],[CLM $ Collected ]]/'1.) CLM Reference'!$B$4</f>
        <v>5.4561705436209753E-3</v>
      </c>
      <c r="N280" s="39">
        <v>370</v>
      </c>
      <c r="O280" s="41">
        <f>Table3[[#This Row],[Incentive Disbursements]]/'1.) CLM Reference'!$B$5</f>
        <v>2.0026310393221479E-3</v>
      </c>
    </row>
    <row r="281" spans="1:15" s="34" customFormat="1" ht="15.75" thickBot="1">
      <c r="A281" s="35" t="s">
        <v>214</v>
      </c>
      <c r="B281" s="36" t="s">
        <v>191</v>
      </c>
      <c r="C281" s="3" t="s">
        <v>68</v>
      </c>
      <c r="D281" s="10">
        <f>Table3[[#This Row],[Residential CLM $ Collected]]+Table3[[#This Row],[C&amp;I CLM $ Collected]]</f>
        <v>1968.8759</v>
      </c>
      <c r="E281" s="33">
        <f>Table3[[#This Row],[CLM $ Collected ]]/'1.) CLM Reference'!$B$4</f>
        <v>6.7657541326848818E-5</v>
      </c>
      <c r="F281" s="8">
        <f>Table3[[#This Row],[Residential Incentive Disbursements]]+Table3[[#This Row],[C&amp;I Incentive Disbursements]]</f>
        <v>0</v>
      </c>
      <c r="G281" s="11">
        <f>Table3[[#This Row],[Incentive Disbursements]]/'1.) CLM Reference'!$B$5</f>
        <v>0</v>
      </c>
      <c r="H281" s="37">
        <v>645.16579999999999</v>
      </c>
      <c r="I281" s="38">
        <f>Table3[[#This Row],[CLM $ Collected ]]/'1.) CLM Reference'!$B$4</f>
        <v>6.7657541326848818E-5</v>
      </c>
      <c r="J281" s="39">
        <v>0</v>
      </c>
      <c r="K281" s="38">
        <f>Table3[[#This Row],[Incentive Disbursements]]/'1.) CLM Reference'!$B$5</f>
        <v>0</v>
      </c>
      <c r="L281" s="37">
        <v>1323.7101</v>
      </c>
      <c r="M281" s="61">
        <f>Table3[[#This Row],[CLM $ Collected ]]/'1.) CLM Reference'!$B$4</f>
        <v>6.7657541326848818E-5</v>
      </c>
      <c r="N281" s="39">
        <v>0</v>
      </c>
      <c r="O281" s="41">
        <f>Table3[[#This Row],[Incentive Disbursements]]/'1.) CLM Reference'!$B$5</f>
        <v>0</v>
      </c>
    </row>
    <row r="282" spans="1:15" s="34" customFormat="1" ht="15.75" thickBot="1">
      <c r="A282" s="35" t="s">
        <v>214</v>
      </c>
      <c r="B282" s="36" t="s">
        <v>159</v>
      </c>
      <c r="C282" s="3" t="s">
        <v>68</v>
      </c>
      <c r="D282" s="10">
        <f>Table3[[#This Row],[Residential CLM $ Collected]]+Table3[[#This Row],[C&amp;I CLM $ Collected]]</f>
        <v>7.0670000000000002</v>
      </c>
      <c r="E282" s="33">
        <f>Table3[[#This Row],[CLM $ Collected ]]/'1.) CLM Reference'!$B$4</f>
        <v>2.4284712132280179E-7</v>
      </c>
      <c r="F282" s="8">
        <f>Table3[[#This Row],[Residential Incentive Disbursements]]+Table3[[#This Row],[C&amp;I Incentive Disbursements]]</f>
        <v>0</v>
      </c>
      <c r="G282" s="11">
        <f>Table3[[#This Row],[Incentive Disbursements]]/'1.) CLM Reference'!$B$5</f>
        <v>0</v>
      </c>
      <c r="H282" s="37">
        <v>0</v>
      </c>
      <c r="I282" s="38">
        <f>Table3[[#This Row],[CLM $ Collected ]]/'1.) CLM Reference'!$B$4</f>
        <v>2.4284712132280179E-7</v>
      </c>
      <c r="J282" s="39">
        <v>0</v>
      </c>
      <c r="K282" s="38">
        <f>Table3[[#This Row],[Incentive Disbursements]]/'1.) CLM Reference'!$B$5</f>
        <v>0</v>
      </c>
      <c r="L282" s="37">
        <v>7.0670000000000002</v>
      </c>
      <c r="M282" s="61">
        <f>Table3[[#This Row],[CLM $ Collected ]]/'1.) CLM Reference'!$B$4</f>
        <v>2.4284712132280179E-7</v>
      </c>
      <c r="N282" s="39">
        <v>0</v>
      </c>
      <c r="O282" s="41">
        <f>Table3[[#This Row],[Incentive Disbursements]]/'1.) CLM Reference'!$B$5</f>
        <v>0</v>
      </c>
    </row>
    <row r="283" spans="1:15" s="34" customFormat="1" ht="15.75" thickBot="1">
      <c r="A283" s="35" t="s">
        <v>214</v>
      </c>
      <c r="B283" s="36" t="s">
        <v>195</v>
      </c>
      <c r="C283" s="3" t="s">
        <v>68</v>
      </c>
      <c r="D283" s="10">
        <f>Table3[[#This Row],[Residential CLM $ Collected]]+Table3[[#This Row],[C&amp;I CLM $ Collected]]</f>
        <v>36.828400000000002</v>
      </c>
      <c r="E283" s="33">
        <f>Table3[[#This Row],[CLM $ Collected ]]/'1.) CLM Reference'!$B$4</f>
        <v>1.2655541138990625E-6</v>
      </c>
      <c r="F283" s="8">
        <f>Table3[[#This Row],[Residential Incentive Disbursements]]+Table3[[#This Row],[C&amp;I Incentive Disbursements]]</f>
        <v>0</v>
      </c>
      <c r="G283" s="11">
        <f>Table3[[#This Row],[Incentive Disbursements]]/'1.) CLM Reference'!$B$5</f>
        <v>0</v>
      </c>
      <c r="H283" s="37">
        <v>0</v>
      </c>
      <c r="I283" s="38">
        <f>Table3[[#This Row],[CLM $ Collected ]]/'1.) CLM Reference'!$B$4</f>
        <v>1.2655541138990625E-6</v>
      </c>
      <c r="J283" s="39">
        <v>0</v>
      </c>
      <c r="K283" s="38">
        <f>Table3[[#This Row],[Incentive Disbursements]]/'1.) CLM Reference'!$B$5</f>
        <v>0</v>
      </c>
      <c r="L283" s="37">
        <v>36.828400000000002</v>
      </c>
      <c r="M283" s="61">
        <f>Table3[[#This Row],[CLM $ Collected ]]/'1.) CLM Reference'!$B$4</f>
        <v>1.2655541138990625E-6</v>
      </c>
      <c r="N283" s="39">
        <v>0</v>
      </c>
      <c r="O283" s="41">
        <f>Table3[[#This Row],[Incentive Disbursements]]/'1.) CLM Reference'!$B$5</f>
        <v>0</v>
      </c>
    </row>
    <row r="284" spans="1:15" s="34" customFormat="1" ht="15.75" thickBot="1">
      <c r="A284" s="35" t="s">
        <v>214</v>
      </c>
      <c r="B284" s="36" t="s">
        <v>174</v>
      </c>
      <c r="C284" s="3" t="s">
        <v>45</v>
      </c>
      <c r="D284" s="10">
        <f>Table3[[#This Row],[Residential CLM $ Collected]]+Table3[[#This Row],[C&amp;I CLM $ Collected]]</f>
        <v>0</v>
      </c>
      <c r="E284" s="33">
        <f>Table3[[#This Row],[CLM $ Collected ]]/'1.) CLM Reference'!$B$4</f>
        <v>0</v>
      </c>
      <c r="F284" s="8">
        <f>Table3[[#This Row],[Residential Incentive Disbursements]]+Table3[[#This Row],[C&amp;I Incentive Disbursements]]</f>
        <v>15384.05</v>
      </c>
      <c r="G284" s="11">
        <f>Table3[[#This Row],[Incentive Disbursements]]/'1.) CLM Reference'!$B$5</f>
        <v>9.1566341381053916E-4</v>
      </c>
      <c r="H284" s="37">
        <v>0</v>
      </c>
      <c r="I284" s="38">
        <f>Table3[[#This Row],[CLM $ Collected ]]/'1.) CLM Reference'!$B$4</f>
        <v>0</v>
      </c>
      <c r="J284" s="39">
        <v>6856.05</v>
      </c>
      <c r="K284" s="38">
        <f>Table3[[#This Row],[Incentive Disbursements]]/'1.) CLM Reference'!$B$5</f>
        <v>9.1566341381053916E-4</v>
      </c>
      <c r="L284" s="37">
        <v>0</v>
      </c>
      <c r="M284" s="61">
        <f>Table3[[#This Row],[CLM $ Collected ]]/'1.) CLM Reference'!$B$4</f>
        <v>0</v>
      </c>
      <c r="N284" s="39">
        <v>8528</v>
      </c>
      <c r="O284" s="41">
        <f>Table3[[#This Row],[Incentive Disbursements]]/'1.) CLM Reference'!$B$5</f>
        <v>9.1566341381053916E-4</v>
      </c>
    </row>
    <row r="285" spans="1:15" s="34" customFormat="1" ht="15.75" thickBot="1">
      <c r="A285" s="35" t="s">
        <v>214</v>
      </c>
      <c r="B285" s="36" t="s">
        <v>175</v>
      </c>
      <c r="C285" s="3" t="s">
        <v>68</v>
      </c>
      <c r="D285" s="10">
        <f>Table3[[#This Row],[Residential CLM $ Collected]]+Table3[[#This Row],[C&amp;I CLM $ Collected]]</f>
        <v>102170.4350999998</v>
      </c>
      <c r="E285" s="33">
        <f>Table3[[#This Row],[CLM $ Collected ]]/'1.) CLM Reference'!$B$4</f>
        <v>3.5109376041224136E-3</v>
      </c>
      <c r="F285" s="8">
        <f>Table3[[#This Row],[Residential Incentive Disbursements]]+Table3[[#This Row],[C&amp;I Incentive Disbursements]]</f>
        <v>0</v>
      </c>
      <c r="G285" s="11">
        <f>Table3[[#This Row],[Incentive Disbursements]]/'1.) CLM Reference'!$B$5</f>
        <v>0</v>
      </c>
      <c r="H285" s="37">
        <v>67239.908799999801</v>
      </c>
      <c r="I285" s="38">
        <f>Table3[[#This Row],[CLM $ Collected ]]/'1.) CLM Reference'!$B$4</f>
        <v>3.5109376041224136E-3</v>
      </c>
      <c r="J285" s="39">
        <v>0</v>
      </c>
      <c r="K285" s="38">
        <f>Table3[[#This Row],[Incentive Disbursements]]/'1.) CLM Reference'!$B$5</f>
        <v>0</v>
      </c>
      <c r="L285" s="37">
        <v>34930.526299999998</v>
      </c>
      <c r="M285" s="61">
        <f>Table3[[#This Row],[CLM $ Collected ]]/'1.) CLM Reference'!$B$4</f>
        <v>3.5109376041224136E-3</v>
      </c>
      <c r="N285" s="39">
        <v>0</v>
      </c>
      <c r="O285" s="41">
        <f>Table3[[#This Row],[Incentive Disbursements]]/'1.) CLM Reference'!$B$5</f>
        <v>0</v>
      </c>
    </row>
    <row r="286" spans="1:15" s="34" customFormat="1" ht="15.75" thickBot="1">
      <c r="A286" s="35" t="s">
        <v>215</v>
      </c>
      <c r="B286" s="36" t="s">
        <v>191</v>
      </c>
      <c r="C286" s="3" t="s">
        <v>45</v>
      </c>
      <c r="D286" s="10">
        <f>Table3[[#This Row],[Residential CLM $ Collected]]+Table3[[#This Row],[C&amp;I CLM $ Collected]]</f>
        <v>716.68090000000007</v>
      </c>
      <c r="E286" s="33">
        <f>Table3[[#This Row],[CLM $ Collected ]]/'1.) CLM Reference'!$B$4</f>
        <v>2.4627691166270667E-5</v>
      </c>
      <c r="F286" s="8">
        <f>Table3[[#This Row],[Residential Incentive Disbursements]]+Table3[[#This Row],[C&amp;I Incentive Disbursements]]</f>
        <v>0</v>
      </c>
      <c r="G286" s="11">
        <f>Table3[[#This Row],[Incentive Disbursements]]/'1.) CLM Reference'!$B$5</f>
        <v>0</v>
      </c>
      <c r="H286" s="37">
        <v>123.0565</v>
      </c>
      <c r="I286" s="38">
        <f>Table3[[#This Row],[CLM $ Collected ]]/'1.) CLM Reference'!$B$4</f>
        <v>2.4627691166270667E-5</v>
      </c>
      <c r="J286" s="39">
        <v>0</v>
      </c>
      <c r="K286" s="38">
        <f>Table3[[#This Row],[Incentive Disbursements]]/'1.) CLM Reference'!$B$5</f>
        <v>0</v>
      </c>
      <c r="L286" s="37">
        <v>593.62440000000004</v>
      </c>
      <c r="M286" s="61">
        <f>Table3[[#This Row],[CLM $ Collected ]]/'1.) CLM Reference'!$B$4</f>
        <v>2.4627691166270667E-5</v>
      </c>
      <c r="N286" s="39">
        <v>0</v>
      </c>
      <c r="O286" s="41">
        <f>Table3[[#This Row],[Incentive Disbursements]]/'1.) CLM Reference'!$B$5</f>
        <v>0</v>
      </c>
    </row>
    <row r="287" spans="1:15" s="34" customFormat="1" ht="15.75" thickBot="1">
      <c r="A287" s="35" t="s">
        <v>215</v>
      </c>
      <c r="B287" s="36" t="s">
        <v>159</v>
      </c>
      <c r="C287" s="3" t="s">
        <v>45</v>
      </c>
      <c r="D287" s="10">
        <f>Table3[[#This Row],[Residential CLM $ Collected]]+Table3[[#This Row],[C&amp;I CLM $ Collected]]</f>
        <v>9.6715999999999998</v>
      </c>
      <c r="E287" s="33">
        <f>Table3[[#This Row],[CLM $ Collected ]]/'1.) CLM Reference'!$B$4</f>
        <v>3.3235039176250316E-7</v>
      </c>
      <c r="F287" s="8">
        <f>Table3[[#This Row],[Residential Incentive Disbursements]]+Table3[[#This Row],[C&amp;I Incentive Disbursements]]</f>
        <v>0</v>
      </c>
      <c r="G287" s="11">
        <f>Table3[[#This Row],[Incentive Disbursements]]/'1.) CLM Reference'!$B$5</f>
        <v>0</v>
      </c>
      <c r="H287" s="37">
        <v>9.6715999999999998</v>
      </c>
      <c r="I287" s="38">
        <f>Table3[[#This Row],[CLM $ Collected ]]/'1.) CLM Reference'!$B$4</f>
        <v>3.3235039176250316E-7</v>
      </c>
      <c r="J287" s="39">
        <v>0</v>
      </c>
      <c r="K287" s="38">
        <f>Table3[[#This Row],[Incentive Disbursements]]/'1.) CLM Reference'!$B$5</f>
        <v>0</v>
      </c>
      <c r="L287" s="37">
        <v>0</v>
      </c>
      <c r="M287" s="61">
        <f>Table3[[#This Row],[CLM $ Collected ]]/'1.) CLM Reference'!$B$4</f>
        <v>3.3235039176250316E-7</v>
      </c>
      <c r="N287" s="39">
        <v>0</v>
      </c>
      <c r="O287" s="41">
        <f>Table3[[#This Row],[Incentive Disbursements]]/'1.) CLM Reference'!$B$5</f>
        <v>0</v>
      </c>
    </row>
    <row r="288" spans="1:15" s="34" customFormat="1" ht="15.75" thickBot="1">
      <c r="A288" s="35" t="s">
        <v>215</v>
      </c>
      <c r="B288" s="36" t="s">
        <v>195</v>
      </c>
      <c r="C288" s="3" t="s">
        <v>45</v>
      </c>
      <c r="D288" s="10">
        <f>Table3[[#This Row],[Residential CLM $ Collected]]+Table3[[#This Row],[C&amp;I CLM $ Collected]]</f>
        <v>174.66720000000001</v>
      </c>
      <c r="E288" s="33">
        <f>Table3[[#This Row],[CLM $ Collected ]]/'1.) CLM Reference'!$B$4</f>
        <v>6.0021829219632214E-6</v>
      </c>
      <c r="F288" s="8">
        <f>Table3[[#This Row],[Residential Incentive Disbursements]]+Table3[[#This Row],[C&amp;I Incentive Disbursements]]</f>
        <v>0</v>
      </c>
      <c r="G288" s="11">
        <f>Table3[[#This Row],[Incentive Disbursements]]/'1.) CLM Reference'!$B$5</f>
        <v>0</v>
      </c>
      <c r="H288" s="37">
        <v>174.66720000000001</v>
      </c>
      <c r="I288" s="38">
        <f>Table3[[#This Row],[CLM $ Collected ]]/'1.) CLM Reference'!$B$4</f>
        <v>6.0021829219632214E-6</v>
      </c>
      <c r="J288" s="39">
        <v>0</v>
      </c>
      <c r="K288" s="38">
        <f>Table3[[#This Row],[Incentive Disbursements]]/'1.) CLM Reference'!$B$5</f>
        <v>0</v>
      </c>
      <c r="L288" s="37">
        <v>0</v>
      </c>
      <c r="M288" s="61">
        <f>Table3[[#This Row],[CLM $ Collected ]]/'1.) CLM Reference'!$B$4</f>
        <v>6.0021829219632214E-6</v>
      </c>
      <c r="N288" s="39">
        <v>0</v>
      </c>
      <c r="O288" s="41">
        <f>Table3[[#This Row],[Incentive Disbursements]]/'1.) CLM Reference'!$B$5</f>
        <v>0</v>
      </c>
    </row>
    <row r="289" spans="1:15" s="34" customFormat="1" ht="15.75" thickBot="1">
      <c r="A289" s="35" t="s">
        <v>215</v>
      </c>
      <c r="B289" s="36" t="s">
        <v>175</v>
      </c>
      <c r="C289" s="3" t="s">
        <v>45</v>
      </c>
      <c r="D289" s="10">
        <f>Table3[[#This Row],[Residential CLM $ Collected]]+Table3[[#This Row],[C&amp;I CLM $ Collected]]</f>
        <v>124524.1572999999</v>
      </c>
      <c r="E289" s="33">
        <f>Table3[[#This Row],[CLM $ Collected ]]/'1.) CLM Reference'!$B$4</f>
        <v>4.2790905809328896E-3</v>
      </c>
      <c r="F289" s="8">
        <f>Table3[[#This Row],[Residential Incentive Disbursements]]+Table3[[#This Row],[C&amp;I Incentive Disbursements]]</f>
        <v>23862.09</v>
      </c>
      <c r="G289" s="11">
        <f>Table3[[#This Row],[Incentive Disbursements]]/'1.) CLM Reference'!$B$5</f>
        <v>1.4202789766059216E-3</v>
      </c>
      <c r="H289" s="37">
        <v>74841.980299999894</v>
      </c>
      <c r="I289" s="38">
        <f>Table3[[#This Row],[CLM $ Collected ]]/'1.) CLM Reference'!$B$4</f>
        <v>4.2790905809328896E-3</v>
      </c>
      <c r="J289" s="39">
        <v>16304.8</v>
      </c>
      <c r="K289" s="38">
        <f>Table3[[#This Row],[Incentive Disbursements]]/'1.) CLM Reference'!$B$5</f>
        <v>1.4202789766059216E-3</v>
      </c>
      <c r="L289" s="37">
        <v>49682.177000000003</v>
      </c>
      <c r="M289" s="61">
        <f>Table3[[#This Row],[CLM $ Collected ]]/'1.) CLM Reference'!$B$4</f>
        <v>4.2790905809328896E-3</v>
      </c>
      <c r="N289" s="39">
        <v>7557.29</v>
      </c>
      <c r="O289" s="41">
        <f>Table3[[#This Row],[Incentive Disbursements]]/'1.) CLM Reference'!$B$5</f>
        <v>1.4202789766059216E-3</v>
      </c>
    </row>
    <row r="290" spans="1:15" s="34" customFormat="1" ht="15.75" thickBot="1">
      <c r="A290" s="35" t="s">
        <v>216</v>
      </c>
      <c r="B290" s="36" t="s">
        <v>195</v>
      </c>
      <c r="C290" s="3" t="s">
        <v>45</v>
      </c>
      <c r="D290" s="10">
        <f>Table3[[#This Row],[Residential CLM $ Collected]]+Table3[[#This Row],[C&amp;I CLM $ Collected]]</f>
        <v>313.58850000000001</v>
      </c>
      <c r="E290" s="33">
        <f>Table3[[#This Row],[CLM $ Collected ]]/'1.) CLM Reference'!$B$4</f>
        <v>1.0776010259648426E-5</v>
      </c>
      <c r="F290" s="8">
        <f>Table3[[#This Row],[Residential Incentive Disbursements]]+Table3[[#This Row],[C&amp;I Incentive Disbursements]]</f>
        <v>0</v>
      </c>
      <c r="G290" s="11">
        <f>Table3[[#This Row],[Incentive Disbursements]]/'1.) CLM Reference'!$B$5</f>
        <v>0</v>
      </c>
      <c r="H290" s="37">
        <v>313.58850000000001</v>
      </c>
      <c r="I290" s="38">
        <f>Table3[[#This Row],[CLM $ Collected ]]/'1.) CLM Reference'!$B$4</f>
        <v>1.0776010259648426E-5</v>
      </c>
      <c r="J290" s="39">
        <v>0</v>
      </c>
      <c r="K290" s="38">
        <f>Table3[[#This Row],[Incentive Disbursements]]/'1.) CLM Reference'!$B$5</f>
        <v>0</v>
      </c>
      <c r="L290" s="37">
        <v>0</v>
      </c>
      <c r="M290" s="61">
        <f>Table3[[#This Row],[CLM $ Collected ]]/'1.) CLM Reference'!$B$4</f>
        <v>1.0776010259648426E-5</v>
      </c>
      <c r="N290" s="39">
        <v>0</v>
      </c>
      <c r="O290" s="41">
        <f>Table3[[#This Row],[Incentive Disbursements]]/'1.) CLM Reference'!$B$5</f>
        <v>0</v>
      </c>
    </row>
    <row r="291" spans="1:15" s="34" customFormat="1" ht="15.75" thickBot="1">
      <c r="A291" s="35" t="s">
        <v>216</v>
      </c>
      <c r="B291" s="36" t="s">
        <v>175</v>
      </c>
      <c r="C291" s="3" t="s">
        <v>45</v>
      </c>
      <c r="D291" s="10">
        <f>Table3[[#This Row],[Residential CLM $ Collected]]+Table3[[#This Row],[C&amp;I CLM $ Collected]]</f>
        <v>134719.53969999999</v>
      </c>
      <c r="E291" s="33">
        <f>Table3[[#This Row],[CLM $ Collected ]]/'1.) CLM Reference'!$B$4</f>
        <v>4.629439988973809E-3</v>
      </c>
      <c r="F291" s="8">
        <f>Table3[[#This Row],[Residential Incentive Disbursements]]+Table3[[#This Row],[C&amp;I Incentive Disbursements]]</f>
        <v>69735.48000000001</v>
      </c>
      <c r="G291" s="11">
        <f>Table3[[#This Row],[Incentive Disbursements]]/'1.) CLM Reference'!$B$5</f>
        <v>4.1506773366256997E-3</v>
      </c>
      <c r="H291" s="37">
        <v>110784.84239999999</v>
      </c>
      <c r="I291" s="38">
        <f>Table3[[#This Row],[CLM $ Collected ]]/'1.) CLM Reference'!$B$4</f>
        <v>4.629439988973809E-3</v>
      </c>
      <c r="J291" s="39">
        <v>34515.480000000003</v>
      </c>
      <c r="K291" s="38">
        <f>Table3[[#This Row],[Incentive Disbursements]]/'1.) CLM Reference'!$B$5</f>
        <v>4.1506773366256997E-3</v>
      </c>
      <c r="L291" s="37">
        <v>23934.6973</v>
      </c>
      <c r="M291" s="61">
        <f>Table3[[#This Row],[CLM $ Collected ]]/'1.) CLM Reference'!$B$4</f>
        <v>4.629439988973809E-3</v>
      </c>
      <c r="N291" s="39">
        <v>35220</v>
      </c>
      <c r="O291" s="41">
        <f>Table3[[#This Row],[Incentive Disbursements]]/'1.) CLM Reference'!$B$5</f>
        <v>4.1506773366256997E-3</v>
      </c>
    </row>
    <row r="292" spans="1:15" s="34" customFormat="1" ht="15.75" thickBot="1">
      <c r="A292" s="35" t="s">
        <v>217</v>
      </c>
      <c r="B292" s="36" t="s">
        <v>191</v>
      </c>
      <c r="C292" s="3" t="s">
        <v>45</v>
      </c>
      <c r="D292" s="10">
        <f>Table3[[#This Row],[Residential CLM $ Collected]]+Table3[[#This Row],[C&amp;I CLM $ Collected]]</f>
        <v>529.83010000000002</v>
      </c>
      <c r="E292" s="33">
        <f>Table3[[#This Row],[CLM $ Collected ]]/'1.) CLM Reference'!$B$4</f>
        <v>1.8206836645701457E-5</v>
      </c>
      <c r="F292" s="8">
        <f>Table3[[#This Row],[Residential Incentive Disbursements]]+Table3[[#This Row],[C&amp;I Incentive Disbursements]]</f>
        <v>0</v>
      </c>
      <c r="G292" s="11">
        <f>Table3[[#This Row],[Incentive Disbursements]]/'1.) CLM Reference'!$B$5</f>
        <v>0</v>
      </c>
      <c r="H292" s="37">
        <v>147.84030000000001</v>
      </c>
      <c r="I292" s="38">
        <f>Table3[[#This Row],[CLM $ Collected ]]/'1.) CLM Reference'!$B$4</f>
        <v>1.8206836645701457E-5</v>
      </c>
      <c r="J292" s="39">
        <v>0</v>
      </c>
      <c r="K292" s="38">
        <f>Table3[[#This Row],[Incentive Disbursements]]/'1.) CLM Reference'!$B$5</f>
        <v>0</v>
      </c>
      <c r="L292" s="37">
        <v>381.9898</v>
      </c>
      <c r="M292" s="61">
        <f>Table3[[#This Row],[CLM $ Collected ]]/'1.) CLM Reference'!$B$4</f>
        <v>1.8206836645701457E-5</v>
      </c>
      <c r="N292" s="39">
        <v>0</v>
      </c>
      <c r="O292" s="41">
        <f>Table3[[#This Row],[Incentive Disbursements]]/'1.) CLM Reference'!$B$5</f>
        <v>0</v>
      </c>
    </row>
    <row r="293" spans="1:15" s="34" customFormat="1" ht="15.75" thickBot="1">
      <c r="A293" s="35" t="s">
        <v>217</v>
      </c>
      <c r="B293" s="36" t="s">
        <v>195</v>
      </c>
      <c r="C293" s="3" t="s">
        <v>45</v>
      </c>
      <c r="D293" s="10">
        <f>Table3[[#This Row],[Residential CLM $ Collected]]+Table3[[#This Row],[C&amp;I CLM $ Collected]]</f>
        <v>110.60680000000001</v>
      </c>
      <c r="E293" s="33">
        <f>Table3[[#This Row],[CLM $ Collected ]]/'1.) CLM Reference'!$B$4</f>
        <v>3.8008409478883365E-6</v>
      </c>
      <c r="F293" s="8">
        <f>Table3[[#This Row],[Residential Incentive Disbursements]]+Table3[[#This Row],[C&amp;I Incentive Disbursements]]</f>
        <v>980.87</v>
      </c>
      <c r="G293" s="11">
        <f>Table3[[#This Row],[Incentive Disbursements]]/'1.) CLM Reference'!$B$5</f>
        <v>5.8381685752733748E-5</v>
      </c>
      <c r="H293" s="37">
        <v>110.60680000000001</v>
      </c>
      <c r="I293" s="38">
        <f>Table3[[#This Row],[CLM $ Collected ]]/'1.) CLM Reference'!$B$4</f>
        <v>3.8008409478883365E-6</v>
      </c>
      <c r="J293" s="39">
        <v>980.87</v>
      </c>
      <c r="K293" s="38">
        <f>Table3[[#This Row],[Incentive Disbursements]]/'1.) CLM Reference'!$B$5</f>
        <v>5.8381685752733748E-5</v>
      </c>
      <c r="L293" s="37">
        <v>0</v>
      </c>
      <c r="M293" s="61">
        <f>Table3[[#This Row],[CLM $ Collected ]]/'1.) CLM Reference'!$B$4</f>
        <v>3.8008409478883365E-6</v>
      </c>
      <c r="N293" s="39">
        <v>0</v>
      </c>
      <c r="O293" s="41">
        <f>Table3[[#This Row],[Incentive Disbursements]]/'1.) CLM Reference'!$B$5</f>
        <v>5.8381685752733748E-5</v>
      </c>
    </row>
    <row r="294" spans="1:15" s="34" customFormat="1" ht="15.75" thickBot="1">
      <c r="A294" s="35" t="s">
        <v>217</v>
      </c>
      <c r="B294" s="36" t="s">
        <v>175</v>
      </c>
      <c r="C294" s="3" t="s">
        <v>45</v>
      </c>
      <c r="D294" s="10">
        <f>Table3[[#This Row],[Residential CLM $ Collected]]+Table3[[#This Row],[C&amp;I CLM $ Collected]]</f>
        <v>94170.673299999995</v>
      </c>
      <c r="E294" s="33">
        <f>Table3[[#This Row],[CLM $ Collected ]]/'1.) CLM Reference'!$B$4</f>
        <v>3.2360374874678124E-3</v>
      </c>
      <c r="F294" s="8">
        <f>Table3[[#This Row],[Residential Incentive Disbursements]]+Table3[[#This Row],[C&amp;I Incentive Disbursements]]</f>
        <v>35812.9</v>
      </c>
      <c r="G294" s="11">
        <f>Table3[[#This Row],[Incentive Disbursements]]/'1.) CLM Reference'!$B$5</f>
        <v>2.1315948838215855E-3</v>
      </c>
      <c r="H294" s="37">
        <v>88384.266499999998</v>
      </c>
      <c r="I294" s="38">
        <f>Table3[[#This Row],[CLM $ Collected ]]/'1.) CLM Reference'!$B$4</f>
        <v>3.2360374874678124E-3</v>
      </c>
      <c r="J294" s="39">
        <v>33572.9</v>
      </c>
      <c r="K294" s="38">
        <f>Table3[[#This Row],[Incentive Disbursements]]/'1.) CLM Reference'!$B$5</f>
        <v>2.1315948838215855E-3</v>
      </c>
      <c r="L294" s="37">
        <v>5786.4067999999997</v>
      </c>
      <c r="M294" s="61">
        <f>Table3[[#This Row],[CLM $ Collected ]]/'1.) CLM Reference'!$B$4</f>
        <v>3.2360374874678124E-3</v>
      </c>
      <c r="N294" s="39">
        <v>2240</v>
      </c>
      <c r="O294" s="41">
        <f>Table3[[#This Row],[Incentive Disbursements]]/'1.) CLM Reference'!$B$5</f>
        <v>2.1315948838215855E-3</v>
      </c>
    </row>
    <row r="295" spans="1:15" s="34" customFormat="1" ht="15.75" thickBot="1">
      <c r="A295" s="35" t="s">
        <v>218</v>
      </c>
      <c r="B295" s="36" t="s">
        <v>191</v>
      </c>
      <c r="C295" s="3" t="s">
        <v>45</v>
      </c>
      <c r="D295" s="10">
        <f>Table3[[#This Row],[Residential CLM $ Collected]]+Table3[[#This Row],[C&amp;I CLM $ Collected]]</f>
        <v>621.81140000000005</v>
      </c>
      <c r="E295" s="33">
        <f>Table3[[#This Row],[CLM $ Collected ]]/'1.) CLM Reference'!$B$4</f>
        <v>2.1367639521112388E-5</v>
      </c>
      <c r="F295" s="8">
        <f>Table3[[#This Row],[Residential Incentive Disbursements]]+Table3[[#This Row],[C&amp;I Incentive Disbursements]]</f>
        <v>0</v>
      </c>
      <c r="G295" s="11">
        <f>Table3[[#This Row],[Incentive Disbursements]]/'1.) CLM Reference'!$B$5</f>
        <v>0</v>
      </c>
      <c r="H295" s="37">
        <v>40.914700000000003</v>
      </c>
      <c r="I295" s="38">
        <f>Table3[[#This Row],[CLM $ Collected ]]/'1.) CLM Reference'!$B$4</f>
        <v>2.1367639521112388E-5</v>
      </c>
      <c r="J295" s="39">
        <v>0</v>
      </c>
      <c r="K295" s="38">
        <f>Table3[[#This Row],[Incentive Disbursements]]/'1.) CLM Reference'!$B$5</f>
        <v>0</v>
      </c>
      <c r="L295" s="37">
        <v>580.89670000000001</v>
      </c>
      <c r="M295" s="61">
        <f>Table3[[#This Row],[CLM $ Collected ]]/'1.) CLM Reference'!$B$4</f>
        <v>2.1367639521112388E-5</v>
      </c>
      <c r="N295" s="39">
        <v>0</v>
      </c>
      <c r="O295" s="41">
        <f>Table3[[#This Row],[Incentive Disbursements]]/'1.) CLM Reference'!$B$5</f>
        <v>0</v>
      </c>
    </row>
    <row r="296" spans="1:15" s="34" customFormat="1" ht="15.75" thickBot="1">
      <c r="A296" s="35" t="s">
        <v>218</v>
      </c>
      <c r="B296" s="36" t="s">
        <v>175</v>
      </c>
      <c r="C296" s="3" t="s">
        <v>45</v>
      </c>
      <c r="D296" s="10">
        <f>Table3[[#This Row],[Residential CLM $ Collected]]+Table3[[#This Row],[C&amp;I CLM $ Collected]]</f>
        <v>79701.9739999999</v>
      </c>
      <c r="E296" s="33">
        <f>Table3[[#This Row],[CLM $ Collected ]]/'1.) CLM Reference'!$B$4</f>
        <v>2.7388417927896942E-3</v>
      </c>
      <c r="F296" s="8">
        <f>Table3[[#This Row],[Residential Incentive Disbursements]]+Table3[[#This Row],[C&amp;I Incentive Disbursements]]</f>
        <v>16260.45</v>
      </c>
      <c r="G296" s="11">
        <f>Table3[[#This Row],[Incentive Disbursements]]/'1.) CLM Reference'!$B$5</f>
        <v>9.6782701285393524E-4</v>
      </c>
      <c r="H296" s="37">
        <v>60957.443399999902</v>
      </c>
      <c r="I296" s="38">
        <f>Table3[[#This Row],[CLM $ Collected ]]/'1.) CLM Reference'!$B$4</f>
        <v>2.7388417927896942E-3</v>
      </c>
      <c r="J296" s="39">
        <v>11480.45</v>
      </c>
      <c r="K296" s="38">
        <f>Table3[[#This Row],[Incentive Disbursements]]/'1.) CLM Reference'!$B$5</f>
        <v>9.6782701285393524E-4</v>
      </c>
      <c r="L296" s="37">
        <v>18744.530599999998</v>
      </c>
      <c r="M296" s="61">
        <f>Table3[[#This Row],[CLM $ Collected ]]/'1.) CLM Reference'!$B$4</f>
        <v>2.7388417927896942E-3</v>
      </c>
      <c r="N296" s="39">
        <v>4780</v>
      </c>
      <c r="O296" s="41">
        <f>Table3[[#This Row],[Incentive Disbursements]]/'1.) CLM Reference'!$B$5</f>
        <v>9.6782701285393524E-4</v>
      </c>
    </row>
    <row r="297" spans="1:15" s="34" customFormat="1" ht="15.75" thickBot="1">
      <c r="A297" s="35" t="s">
        <v>219</v>
      </c>
      <c r="B297" s="36" t="s">
        <v>191</v>
      </c>
      <c r="C297" s="3" t="s">
        <v>45</v>
      </c>
      <c r="D297" s="10">
        <f>Table3[[#This Row],[Residential CLM $ Collected]]+Table3[[#This Row],[C&amp;I CLM $ Collected]]</f>
        <v>310.54989999999998</v>
      </c>
      <c r="E297" s="33">
        <f>Table3[[#This Row],[CLM $ Collected ]]/'1.) CLM Reference'!$B$4</f>
        <v>1.067159321382255E-5</v>
      </c>
      <c r="F297" s="8">
        <f>Table3[[#This Row],[Residential Incentive Disbursements]]+Table3[[#This Row],[C&amp;I Incentive Disbursements]]</f>
        <v>0</v>
      </c>
      <c r="G297" s="11">
        <f>Table3[[#This Row],[Incentive Disbursements]]/'1.) CLM Reference'!$B$5</f>
        <v>0</v>
      </c>
      <c r="H297" s="37">
        <v>151.34780000000001</v>
      </c>
      <c r="I297" s="38">
        <f>Table3[[#This Row],[CLM $ Collected ]]/'1.) CLM Reference'!$B$4</f>
        <v>1.067159321382255E-5</v>
      </c>
      <c r="J297" s="39">
        <v>0</v>
      </c>
      <c r="K297" s="38">
        <f>Table3[[#This Row],[Incentive Disbursements]]/'1.) CLM Reference'!$B$5</f>
        <v>0</v>
      </c>
      <c r="L297" s="37">
        <v>159.2021</v>
      </c>
      <c r="M297" s="61">
        <f>Table3[[#This Row],[CLM $ Collected ]]/'1.) CLM Reference'!$B$4</f>
        <v>1.067159321382255E-5</v>
      </c>
      <c r="N297" s="39">
        <v>0</v>
      </c>
      <c r="O297" s="41">
        <f>Table3[[#This Row],[Incentive Disbursements]]/'1.) CLM Reference'!$B$5</f>
        <v>0</v>
      </c>
    </row>
    <row r="298" spans="1:15" s="34" customFormat="1" ht="15.75" thickBot="1">
      <c r="A298" s="35" t="s">
        <v>219</v>
      </c>
      <c r="B298" s="36" t="s">
        <v>195</v>
      </c>
      <c r="C298" s="3" t="s">
        <v>45</v>
      </c>
      <c r="D298" s="10">
        <f>Table3[[#This Row],[Residential CLM $ Collected]]+Table3[[#This Row],[C&amp;I CLM $ Collected]]</f>
        <v>975.27269999999999</v>
      </c>
      <c r="E298" s="33">
        <f>Table3[[#This Row],[CLM $ Collected ]]/'1.) CLM Reference'!$B$4</f>
        <v>3.3513820249004734E-5</v>
      </c>
      <c r="F298" s="8">
        <f>Table3[[#This Row],[Residential Incentive Disbursements]]+Table3[[#This Row],[C&amp;I Incentive Disbursements]]</f>
        <v>0</v>
      </c>
      <c r="G298" s="11">
        <f>Table3[[#This Row],[Incentive Disbursements]]/'1.) CLM Reference'!$B$5</f>
        <v>0</v>
      </c>
      <c r="H298" s="37">
        <v>7.1828000000000003</v>
      </c>
      <c r="I298" s="38">
        <f>Table3[[#This Row],[CLM $ Collected ]]/'1.) CLM Reference'!$B$4</f>
        <v>3.3513820249004734E-5</v>
      </c>
      <c r="J298" s="39">
        <v>0</v>
      </c>
      <c r="K298" s="38">
        <f>Table3[[#This Row],[Incentive Disbursements]]/'1.) CLM Reference'!$B$5</f>
        <v>0</v>
      </c>
      <c r="L298" s="37">
        <v>968.08989999999994</v>
      </c>
      <c r="M298" s="61">
        <f>Table3[[#This Row],[CLM $ Collected ]]/'1.) CLM Reference'!$B$4</f>
        <v>3.3513820249004734E-5</v>
      </c>
      <c r="N298" s="39">
        <v>0</v>
      </c>
      <c r="O298" s="41">
        <f>Table3[[#This Row],[Incentive Disbursements]]/'1.) CLM Reference'!$B$5</f>
        <v>0</v>
      </c>
    </row>
    <row r="299" spans="1:15" s="34" customFormat="1" ht="15.75" thickBot="1">
      <c r="A299" s="35" t="s">
        <v>219</v>
      </c>
      <c r="B299" s="36" t="s">
        <v>175</v>
      </c>
      <c r="C299" s="3" t="s">
        <v>45</v>
      </c>
      <c r="D299" s="10">
        <f>Table3[[#This Row],[Residential CLM $ Collected]]+Table3[[#This Row],[C&amp;I CLM $ Collected]]</f>
        <v>89677.704299999896</v>
      </c>
      <c r="E299" s="33">
        <f>Table3[[#This Row],[CLM $ Collected ]]/'1.) CLM Reference'!$B$4</f>
        <v>3.0816431775990403E-3</v>
      </c>
      <c r="F299" s="8">
        <f>Table3[[#This Row],[Residential Incentive Disbursements]]+Table3[[#This Row],[C&amp;I Incentive Disbursements]]</f>
        <v>16873.419999999998</v>
      </c>
      <c r="G299" s="11">
        <f>Table3[[#This Row],[Incentive Disbursements]]/'1.) CLM Reference'!$B$5</f>
        <v>1.0043111768265852E-3</v>
      </c>
      <c r="H299" s="37">
        <v>74234.418299999903</v>
      </c>
      <c r="I299" s="38">
        <f>Table3[[#This Row],[CLM $ Collected ]]/'1.) CLM Reference'!$B$4</f>
        <v>3.0816431775990403E-3</v>
      </c>
      <c r="J299" s="39">
        <v>15127.42</v>
      </c>
      <c r="K299" s="38">
        <f>Table3[[#This Row],[Incentive Disbursements]]/'1.) CLM Reference'!$B$5</f>
        <v>1.0043111768265852E-3</v>
      </c>
      <c r="L299" s="37">
        <v>15443.286</v>
      </c>
      <c r="M299" s="61">
        <f>Table3[[#This Row],[CLM $ Collected ]]/'1.) CLM Reference'!$B$4</f>
        <v>3.0816431775990403E-3</v>
      </c>
      <c r="N299" s="39">
        <v>1746</v>
      </c>
      <c r="O299" s="41">
        <f>Table3[[#This Row],[Incentive Disbursements]]/'1.) CLM Reference'!$B$5</f>
        <v>1.0043111768265852E-3</v>
      </c>
    </row>
    <row r="300" spans="1:15" s="34" customFormat="1" ht="15.75" thickBot="1">
      <c r="A300" s="35" t="s">
        <v>220</v>
      </c>
      <c r="B300" s="36" t="s">
        <v>191</v>
      </c>
      <c r="C300" s="3" t="s">
        <v>68</v>
      </c>
      <c r="D300" s="10">
        <f>Table3[[#This Row],[Residential CLM $ Collected]]+Table3[[#This Row],[C&amp;I CLM $ Collected]]</f>
        <v>851.66629999999998</v>
      </c>
      <c r="E300" s="33">
        <f>Table3[[#This Row],[CLM $ Collected ]]/'1.) CLM Reference'!$B$4</f>
        <v>2.9266267055701386E-5</v>
      </c>
      <c r="F300" s="8">
        <f>Table3[[#This Row],[Residential Incentive Disbursements]]+Table3[[#This Row],[C&amp;I Incentive Disbursements]]</f>
        <v>0</v>
      </c>
      <c r="G300" s="11">
        <f>Table3[[#This Row],[Incentive Disbursements]]/'1.) CLM Reference'!$B$5</f>
        <v>0</v>
      </c>
      <c r="H300" s="37">
        <v>102.4053</v>
      </c>
      <c r="I300" s="38">
        <f>Table3[[#This Row],[CLM $ Collected ]]/'1.) CLM Reference'!$B$4</f>
        <v>2.9266267055701386E-5</v>
      </c>
      <c r="J300" s="39">
        <v>0</v>
      </c>
      <c r="K300" s="38">
        <f>Table3[[#This Row],[Incentive Disbursements]]/'1.) CLM Reference'!$B$5</f>
        <v>0</v>
      </c>
      <c r="L300" s="37">
        <v>749.26099999999997</v>
      </c>
      <c r="M300" s="61">
        <f>Table3[[#This Row],[CLM $ Collected ]]/'1.) CLM Reference'!$B$4</f>
        <v>2.9266267055701386E-5</v>
      </c>
      <c r="N300" s="39">
        <v>0</v>
      </c>
      <c r="O300" s="41">
        <f>Table3[[#This Row],[Incentive Disbursements]]/'1.) CLM Reference'!$B$5</f>
        <v>0</v>
      </c>
    </row>
    <row r="301" spans="1:15" s="34" customFormat="1" ht="15.75" thickBot="1">
      <c r="A301" s="35" t="s">
        <v>220</v>
      </c>
      <c r="B301" s="36" t="s">
        <v>167</v>
      </c>
      <c r="C301" s="3" t="s">
        <v>45</v>
      </c>
      <c r="D301" s="10">
        <f>Table3[[#This Row],[Residential CLM $ Collected]]+Table3[[#This Row],[C&amp;I CLM $ Collected]]</f>
        <v>0</v>
      </c>
      <c r="E301" s="33">
        <f>Table3[[#This Row],[CLM $ Collected ]]/'1.) CLM Reference'!$B$4</f>
        <v>0</v>
      </c>
      <c r="F301" s="8">
        <f>Table3[[#This Row],[Residential Incentive Disbursements]]+Table3[[#This Row],[C&amp;I Incentive Disbursements]]</f>
        <v>60</v>
      </c>
      <c r="G301" s="11">
        <f>Table3[[#This Row],[Incentive Disbursements]]/'1.) CLM Reference'!$B$5</f>
        <v>3.5712185561430412E-6</v>
      </c>
      <c r="H301" s="37">
        <v>0</v>
      </c>
      <c r="I301" s="38">
        <f>Table3[[#This Row],[CLM $ Collected ]]/'1.) CLM Reference'!$B$4</f>
        <v>0</v>
      </c>
      <c r="J301" s="39">
        <v>0</v>
      </c>
      <c r="K301" s="38">
        <f>Table3[[#This Row],[Incentive Disbursements]]/'1.) CLM Reference'!$B$5</f>
        <v>3.5712185561430412E-6</v>
      </c>
      <c r="L301" s="37">
        <v>0</v>
      </c>
      <c r="M301" s="61">
        <f>Table3[[#This Row],[CLM $ Collected ]]/'1.) CLM Reference'!$B$4</f>
        <v>0</v>
      </c>
      <c r="N301" s="39">
        <v>60</v>
      </c>
      <c r="O301" s="41">
        <f>Table3[[#This Row],[Incentive Disbursements]]/'1.) CLM Reference'!$B$5</f>
        <v>3.5712185561430412E-6</v>
      </c>
    </row>
    <row r="302" spans="1:15" s="34" customFormat="1" ht="15.75" thickBot="1">
      <c r="A302" s="35" t="s">
        <v>220</v>
      </c>
      <c r="B302" s="36" t="s">
        <v>170</v>
      </c>
      <c r="C302" s="3" t="s">
        <v>45</v>
      </c>
      <c r="D302" s="10">
        <f>Table3[[#This Row],[Residential CLM $ Collected]]+Table3[[#This Row],[C&amp;I CLM $ Collected]]</f>
        <v>0</v>
      </c>
      <c r="E302" s="33">
        <f>Table3[[#This Row],[CLM $ Collected ]]/'1.) CLM Reference'!$B$4</f>
        <v>0</v>
      </c>
      <c r="F302" s="8">
        <f>Table3[[#This Row],[Residential Incentive Disbursements]]+Table3[[#This Row],[C&amp;I Incentive Disbursements]]</f>
        <v>4790</v>
      </c>
      <c r="G302" s="11">
        <f>Table3[[#This Row],[Incentive Disbursements]]/'1.) CLM Reference'!$B$5</f>
        <v>2.8510228139875279E-4</v>
      </c>
      <c r="H302" s="37">
        <v>0</v>
      </c>
      <c r="I302" s="38">
        <f>Table3[[#This Row],[CLM $ Collected ]]/'1.) CLM Reference'!$B$4</f>
        <v>0</v>
      </c>
      <c r="J302" s="39">
        <v>0</v>
      </c>
      <c r="K302" s="38">
        <f>Table3[[#This Row],[Incentive Disbursements]]/'1.) CLM Reference'!$B$5</f>
        <v>2.8510228139875279E-4</v>
      </c>
      <c r="L302" s="37">
        <v>0</v>
      </c>
      <c r="M302" s="61">
        <f>Table3[[#This Row],[CLM $ Collected ]]/'1.) CLM Reference'!$B$4</f>
        <v>0</v>
      </c>
      <c r="N302" s="39">
        <v>4790</v>
      </c>
      <c r="O302" s="41">
        <f>Table3[[#This Row],[Incentive Disbursements]]/'1.) CLM Reference'!$B$5</f>
        <v>2.8510228139875279E-4</v>
      </c>
    </row>
    <row r="303" spans="1:15" s="34" customFormat="1" ht="15.75" thickBot="1">
      <c r="A303" s="35" t="s">
        <v>220</v>
      </c>
      <c r="B303" s="36" t="s">
        <v>195</v>
      </c>
      <c r="C303" s="3" t="s">
        <v>68</v>
      </c>
      <c r="D303" s="10">
        <f>Table3[[#This Row],[Residential CLM $ Collected]]+Table3[[#This Row],[C&amp;I CLM $ Collected]]</f>
        <v>2413.5888999999997</v>
      </c>
      <c r="E303" s="33">
        <f>Table3[[#This Row],[CLM $ Collected ]]/'1.) CLM Reference'!$B$4</f>
        <v>8.2939453293005182E-5</v>
      </c>
      <c r="F303" s="8">
        <f>Table3[[#This Row],[Residential Incentive Disbursements]]+Table3[[#This Row],[C&amp;I Incentive Disbursements]]</f>
        <v>0</v>
      </c>
      <c r="G303" s="11">
        <f>Table3[[#This Row],[Incentive Disbursements]]/'1.) CLM Reference'!$B$5</f>
        <v>0</v>
      </c>
      <c r="H303" s="37">
        <v>231.11080000000001</v>
      </c>
      <c r="I303" s="38">
        <f>Table3[[#This Row],[CLM $ Collected ]]/'1.) CLM Reference'!$B$4</f>
        <v>8.2939453293005182E-5</v>
      </c>
      <c r="J303" s="39">
        <v>0</v>
      </c>
      <c r="K303" s="38">
        <f>Table3[[#This Row],[Incentive Disbursements]]/'1.) CLM Reference'!$B$5</f>
        <v>0</v>
      </c>
      <c r="L303" s="37">
        <v>2182.4780999999998</v>
      </c>
      <c r="M303" s="61">
        <f>Table3[[#This Row],[CLM $ Collected ]]/'1.) CLM Reference'!$B$4</f>
        <v>8.2939453293005182E-5</v>
      </c>
      <c r="N303" s="39">
        <v>0</v>
      </c>
      <c r="O303" s="41">
        <f>Table3[[#This Row],[Incentive Disbursements]]/'1.) CLM Reference'!$B$5</f>
        <v>0</v>
      </c>
    </row>
    <row r="304" spans="1:15" s="34" customFormat="1" ht="15.75" thickBot="1">
      <c r="A304" s="35" t="s">
        <v>220</v>
      </c>
      <c r="B304" s="36" t="s">
        <v>174</v>
      </c>
      <c r="C304" s="3" t="s">
        <v>45</v>
      </c>
      <c r="D304" s="10">
        <f>Table3[[#This Row],[Residential CLM $ Collected]]+Table3[[#This Row],[C&amp;I CLM $ Collected]]</f>
        <v>0</v>
      </c>
      <c r="E304" s="33">
        <f>Table3[[#This Row],[CLM $ Collected ]]/'1.) CLM Reference'!$B$4</f>
        <v>0</v>
      </c>
      <c r="F304" s="8">
        <f>Table3[[#This Row],[Residential Incentive Disbursements]]+Table3[[#This Row],[C&amp;I Incentive Disbursements]]</f>
        <v>5543.92</v>
      </c>
      <c r="G304" s="11">
        <f>Table3[[#This Row],[Incentive Disbursements]]/'1.) CLM Reference'!$B$5</f>
        <v>3.2997583296287547E-4</v>
      </c>
      <c r="H304" s="37">
        <v>0</v>
      </c>
      <c r="I304" s="38">
        <f>Table3[[#This Row],[CLM $ Collected ]]/'1.) CLM Reference'!$B$4</f>
        <v>0</v>
      </c>
      <c r="J304" s="39">
        <v>3513.67</v>
      </c>
      <c r="K304" s="38">
        <f>Table3[[#This Row],[Incentive Disbursements]]/'1.) CLM Reference'!$B$5</f>
        <v>3.2997583296287547E-4</v>
      </c>
      <c r="L304" s="37">
        <v>0</v>
      </c>
      <c r="M304" s="61">
        <f>Table3[[#This Row],[CLM $ Collected ]]/'1.) CLM Reference'!$B$4</f>
        <v>0</v>
      </c>
      <c r="N304" s="39">
        <v>2030.25</v>
      </c>
      <c r="O304" s="41">
        <f>Table3[[#This Row],[Incentive Disbursements]]/'1.) CLM Reference'!$B$5</f>
        <v>3.2997583296287547E-4</v>
      </c>
    </row>
    <row r="305" spans="1:15" s="34" customFormat="1" ht="15.75" thickBot="1">
      <c r="A305" s="35" t="s">
        <v>220</v>
      </c>
      <c r="B305" s="36" t="s">
        <v>175</v>
      </c>
      <c r="C305" s="3" t="s">
        <v>68</v>
      </c>
      <c r="D305" s="10">
        <f>Table3[[#This Row],[Residential CLM $ Collected]]+Table3[[#This Row],[C&amp;I CLM $ Collected]]</f>
        <v>67787.651499999891</v>
      </c>
      <c r="E305" s="33">
        <f>Table3[[#This Row],[CLM $ Collected ]]/'1.) CLM Reference'!$B$4</f>
        <v>2.3294235217218452E-3</v>
      </c>
      <c r="F305" s="8">
        <f>Table3[[#This Row],[Residential Incentive Disbursements]]+Table3[[#This Row],[C&amp;I Incentive Disbursements]]</f>
        <v>0</v>
      </c>
      <c r="G305" s="11">
        <f>Table3[[#This Row],[Incentive Disbursements]]/'1.) CLM Reference'!$B$5</f>
        <v>0</v>
      </c>
      <c r="H305" s="37">
        <v>52121.565699999897</v>
      </c>
      <c r="I305" s="38">
        <f>Table3[[#This Row],[CLM $ Collected ]]/'1.) CLM Reference'!$B$4</f>
        <v>2.3294235217218452E-3</v>
      </c>
      <c r="J305" s="39">
        <v>0</v>
      </c>
      <c r="K305" s="38">
        <f>Table3[[#This Row],[Incentive Disbursements]]/'1.) CLM Reference'!$B$5</f>
        <v>0</v>
      </c>
      <c r="L305" s="37">
        <v>15666.085800000001</v>
      </c>
      <c r="M305" s="61">
        <f>Table3[[#This Row],[CLM $ Collected ]]/'1.) CLM Reference'!$B$4</f>
        <v>2.3294235217218452E-3</v>
      </c>
      <c r="N305" s="39">
        <v>0</v>
      </c>
      <c r="O305" s="41">
        <f>Table3[[#This Row],[Incentive Disbursements]]/'1.) CLM Reference'!$B$5</f>
        <v>0</v>
      </c>
    </row>
    <row r="306" spans="1:15" s="34" customFormat="1" ht="15.75" thickBot="1">
      <c r="A306" s="35" t="s">
        <v>221</v>
      </c>
      <c r="B306" s="36" t="s">
        <v>115</v>
      </c>
      <c r="C306" s="3" t="s">
        <v>45</v>
      </c>
      <c r="D306" s="10">
        <f>Table3[[#This Row],[Residential CLM $ Collected]]+Table3[[#This Row],[C&amp;I CLM $ Collected]]</f>
        <v>104.54689999999999</v>
      </c>
      <c r="E306" s="33">
        <f>Table3[[#This Row],[CLM $ Collected ]]/'1.) CLM Reference'!$B$4</f>
        <v>3.5926013454397658E-6</v>
      </c>
      <c r="F306" s="8">
        <f>Table3[[#This Row],[Residential Incentive Disbursements]]+Table3[[#This Row],[C&amp;I Incentive Disbursements]]</f>
        <v>0</v>
      </c>
      <c r="G306" s="11">
        <f>Table3[[#This Row],[Incentive Disbursements]]/'1.) CLM Reference'!$B$5</f>
        <v>0</v>
      </c>
      <c r="H306" s="37">
        <v>104.54689999999999</v>
      </c>
      <c r="I306" s="38">
        <f>Table3[[#This Row],[CLM $ Collected ]]/'1.) CLM Reference'!$B$4</f>
        <v>3.5926013454397658E-6</v>
      </c>
      <c r="J306" s="39">
        <v>0</v>
      </c>
      <c r="K306" s="38">
        <f>Table3[[#This Row],[Incentive Disbursements]]/'1.) CLM Reference'!$B$5</f>
        <v>0</v>
      </c>
      <c r="L306" s="37">
        <v>0</v>
      </c>
      <c r="M306" s="61">
        <f>Table3[[#This Row],[CLM $ Collected ]]/'1.) CLM Reference'!$B$4</f>
        <v>3.5926013454397658E-6</v>
      </c>
      <c r="N306" s="39">
        <v>0</v>
      </c>
      <c r="O306" s="41">
        <f>Table3[[#This Row],[Incentive Disbursements]]/'1.) CLM Reference'!$B$5</f>
        <v>0</v>
      </c>
    </row>
    <row r="307" spans="1:15" s="34" customFormat="1" ht="15.75" thickBot="1">
      <c r="A307" s="35" t="s">
        <v>221</v>
      </c>
      <c r="B307" s="36" t="s">
        <v>146</v>
      </c>
      <c r="C307" s="3" t="s">
        <v>45</v>
      </c>
      <c r="D307" s="10">
        <f>Table3[[#This Row],[Residential CLM $ Collected]]+Table3[[#This Row],[C&amp;I CLM $ Collected]]</f>
        <v>217535.91900000011</v>
      </c>
      <c r="E307" s="33">
        <f>Table3[[#This Row],[CLM $ Collected ]]/'1.) CLM Reference'!$B$4</f>
        <v>7.4753037658780545E-3</v>
      </c>
      <c r="F307" s="8">
        <f>Table3[[#This Row],[Residential Incentive Disbursements]]+Table3[[#This Row],[C&amp;I Incentive Disbursements]]</f>
        <v>79009.16</v>
      </c>
      <c r="G307" s="11">
        <f>Table3[[#This Row],[Incentive Disbursements]]/'1.) CLM Reference'!$B$5</f>
        <v>4.7026496382879092E-3</v>
      </c>
      <c r="H307" s="37">
        <v>54371.503700000103</v>
      </c>
      <c r="I307" s="38">
        <f>Table3[[#This Row],[CLM $ Collected ]]/'1.) CLM Reference'!$B$4</f>
        <v>7.4753037658780545E-3</v>
      </c>
      <c r="J307" s="39">
        <v>14309.76</v>
      </c>
      <c r="K307" s="38">
        <f>Table3[[#This Row],[Incentive Disbursements]]/'1.) CLM Reference'!$B$5</f>
        <v>4.7026496382879092E-3</v>
      </c>
      <c r="L307" s="37">
        <v>163164.41529999999</v>
      </c>
      <c r="M307" s="61">
        <f>Table3[[#This Row],[CLM $ Collected ]]/'1.) CLM Reference'!$B$4</f>
        <v>7.4753037658780545E-3</v>
      </c>
      <c r="N307" s="39">
        <v>64699.4</v>
      </c>
      <c r="O307" s="41">
        <f>Table3[[#This Row],[Incentive Disbursements]]/'1.) CLM Reference'!$B$5</f>
        <v>4.7026496382879092E-3</v>
      </c>
    </row>
    <row r="308" spans="1:15" s="34" customFormat="1" ht="15.75" thickBot="1">
      <c r="A308" s="35" t="s">
        <v>221</v>
      </c>
      <c r="B308" s="36" t="s">
        <v>175</v>
      </c>
      <c r="C308" s="3" t="s">
        <v>45</v>
      </c>
      <c r="D308" s="10">
        <f>Table3[[#This Row],[Residential CLM $ Collected]]+Table3[[#This Row],[C&amp;I CLM $ Collected]]</f>
        <v>7.5473999999999997</v>
      </c>
      <c r="E308" s="33">
        <f>Table3[[#This Row],[CLM $ Collected ]]/'1.) CLM Reference'!$B$4</f>
        <v>2.5935536486086233E-7</v>
      </c>
      <c r="F308" s="8">
        <f>Table3[[#This Row],[Residential Incentive Disbursements]]+Table3[[#This Row],[C&amp;I Incentive Disbursements]]</f>
        <v>0</v>
      </c>
      <c r="G308" s="11">
        <f>Table3[[#This Row],[Incentive Disbursements]]/'1.) CLM Reference'!$B$5</f>
        <v>0</v>
      </c>
      <c r="H308" s="37">
        <v>0</v>
      </c>
      <c r="I308" s="38">
        <f>Table3[[#This Row],[CLM $ Collected ]]/'1.) CLM Reference'!$B$4</f>
        <v>2.5935536486086233E-7</v>
      </c>
      <c r="J308" s="39">
        <v>0</v>
      </c>
      <c r="K308" s="38">
        <f>Table3[[#This Row],[Incentive Disbursements]]/'1.) CLM Reference'!$B$5</f>
        <v>0</v>
      </c>
      <c r="L308" s="37">
        <v>7.5473999999999997</v>
      </c>
      <c r="M308" s="61">
        <f>Table3[[#This Row],[CLM $ Collected ]]/'1.) CLM Reference'!$B$4</f>
        <v>2.5935536486086233E-7</v>
      </c>
      <c r="N308" s="39">
        <v>0</v>
      </c>
      <c r="O308" s="41">
        <f>Table3[[#This Row],[Incentive Disbursements]]/'1.) CLM Reference'!$B$5</f>
        <v>0</v>
      </c>
    </row>
    <row r="309" spans="1:15" s="34" customFormat="1" ht="15.75" thickBot="1">
      <c r="A309" s="35" t="s">
        <v>222</v>
      </c>
      <c r="B309" s="36" t="s">
        <v>168</v>
      </c>
      <c r="C309" s="3" t="s">
        <v>45</v>
      </c>
      <c r="D309" s="10">
        <f>Table3[[#This Row],[Residential CLM $ Collected]]+Table3[[#This Row],[C&amp;I CLM $ Collected]]</f>
        <v>0</v>
      </c>
      <c r="E309" s="33">
        <f>Table3[[#This Row],[CLM $ Collected ]]/'1.) CLM Reference'!$B$4</f>
        <v>0</v>
      </c>
      <c r="F309" s="8">
        <f>Table3[[#This Row],[Residential Incentive Disbursements]]+Table3[[#This Row],[C&amp;I Incentive Disbursements]]</f>
        <v>121.71</v>
      </c>
      <c r="G309" s="11">
        <f>Table3[[#This Row],[Incentive Disbursements]]/'1.) CLM Reference'!$B$5</f>
        <v>7.2442168411361585E-6</v>
      </c>
      <c r="H309" s="37">
        <v>0</v>
      </c>
      <c r="I309" s="38">
        <f>Table3[[#This Row],[CLM $ Collected ]]/'1.) CLM Reference'!$B$4</f>
        <v>0</v>
      </c>
      <c r="J309" s="39">
        <v>121.71</v>
      </c>
      <c r="K309" s="38">
        <f>Table3[[#This Row],[Incentive Disbursements]]/'1.) CLM Reference'!$B$5</f>
        <v>7.2442168411361585E-6</v>
      </c>
      <c r="L309" s="37">
        <v>0</v>
      </c>
      <c r="M309" s="61">
        <f>Table3[[#This Row],[CLM $ Collected ]]/'1.) CLM Reference'!$B$4</f>
        <v>0</v>
      </c>
      <c r="N309" s="39">
        <v>0</v>
      </c>
      <c r="O309" s="41">
        <f>Table3[[#This Row],[Incentive Disbursements]]/'1.) CLM Reference'!$B$5</f>
        <v>7.2442168411361585E-6</v>
      </c>
    </row>
    <row r="310" spans="1:15" s="34" customFormat="1" ht="15.75" thickBot="1">
      <c r="A310" s="35" t="s">
        <v>222</v>
      </c>
      <c r="B310" s="36" t="s">
        <v>115</v>
      </c>
      <c r="C310" s="3" t="s">
        <v>45</v>
      </c>
      <c r="D310" s="10">
        <f>Table3[[#This Row],[Residential CLM $ Collected]]+Table3[[#This Row],[C&amp;I CLM $ Collected]]</f>
        <v>71.1738</v>
      </c>
      <c r="E310" s="33">
        <f>Table3[[#This Row],[CLM $ Collected ]]/'1.) CLM Reference'!$B$4</f>
        <v>2.4457835635495725E-6</v>
      </c>
      <c r="F310" s="8">
        <f>Table3[[#This Row],[Residential Incentive Disbursements]]+Table3[[#This Row],[C&amp;I Incentive Disbursements]]</f>
        <v>0</v>
      </c>
      <c r="G310" s="11">
        <f>Table3[[#This Row],[Incentive Disbursements]]/'1.) CLM Reference'!$B$5</f>
        <v>0</v>
      </c>
      <c r="H310" s="37">
        <v>71.1738</v>
      </c>
      <c r="I310" s="38">
        <f>Table3[[#This Row],[CLM $ Collected ]]/'1.) CLM Reference'!$B$4</f>
        <v>2.4457835635495725E-6</v>
      </c>
      <c r="J310" s="39">
        <v>0</v>
      </c>
      <c r="K310" s="38">
        <f>Table3[[#This Row],[Incentive Disbursements]]/'1.) CLM Reference'!$B$5</f>
        <v>0</v>
      </c>
      <c r="L310" s="37">
        <v>0</v>
      </c>
      <c r="M310" s="61">
        <f>Table3[[#This Row],[CLM $ Collected ]]/'1.) CLM Reference'!$B$4</f>
        <v>2.4457835635495725E-6</v>
      </c>
      <c r="N310" s="39">
        <v>0</v>
      </c>
      <c r="O310" s="41">
        <f>Table3[[#This Row],[Incentive Disbursements]]/'1.) CLM Reference'!$B$5</f>
        <v>0</v>
      </c>
    </row>
    <row r="311" spans="1:15" s="34" customFormat="1" ht="15.75" thickBot="1">
      <c r="A311" s="35" t="s">
        <v>222</v>
      </c>
      <c r="B311" s="36" t="s">
        <v>146</v>
      </c>
      <c r="C311" s="3" t="s">
        <v>45</v>
      </c>
      <c r="D311" s="10">
        <f>Table3[[#This Row],[Residential CLM $ Collected]]+Table3[[#This Row],[C&amp;I CLM $ Collected]]</f>
        <v>101114.48050000009</v>
      </c>
      <c r="E311" s="33">
        <f>Table3[[#This Row],[CLM $ Collected ]]/'1.) CLM Reference'!$B$4</f>
        <v>3.4746512683565302E-3</v>
      </c>
      <c r="F311" s="8">
        <f>Table3[[#This Row],[Residential Incentive Disbursements]]+Table3[[#This Row],[C&amp;I Incentive Disbursements]]</f>
        <v>62612.52</v>
      </c>
      <c r="G311" s="11">
        <f>Table3[[#This Row],[Incentive Disbursements]]/'1.) CLM Reference'!$B$5</f>
        <v>3.7267165545146214E-3</v>
      </c>
      <c r="H311" s="37">
        <v>81277.952100000097</v>
      </c>
      <c r="I311" s="38">
        <f>Table3[[#This Row],[CLM $ Collected ]]/'1.) CLM Reference'!$B$4</f>
        <v>3.4746512683565302E-3</v>
      </c>
      <c r="J311" s="39">
        <v>62612.52</v>
      </c>
      <c r="K311" s="38">
        <f>Table3[[#This Row],[Incentive Disbursements]]/'1.) CLM Reference'!$B$5</f>
        <v>3.7267165545146214E-3</v>
      </c>
      <c r="L311" s="37">
        <v>19836.528399999999</v>
      </c>
      <c r="M311" s="61">
        <f>Table3[[#This Row],[CLM $ Collected ]]/'1.) CLM Reference'!$B$4</f>
        <v>3.4746512683565302E-3</v>
      </c>
      <c r="N311" s="39">
        <v>0</v>
      </c>
      <c r="O311" s="41">
        <f>Table3[[#This Row],[Incentive Disbursements]]/'1.) CLM Reference'!$B$5</f>
        <v>3.7267165545146214E-3</v>
      </c>
    </row>
    <row r="312" spans="1:15" s="34" customFormat="1" ht="15.75" thickBot="1">
      <c r="A312" s="35" t="s">
        <v>223</v>
      </c>
      <c r="B312" s="36" t="s">
        <v>145</v>
      </c>
      <c r="C312" s="3" t="s">
        <v>45</v>
      </c>
      <c r="D312" s="10">
        <f>Table3[[#This Row],[Residential CLM $ Collected]]+Table3[[#This Row],[C&amp;I CLM $ Collected]]</f>
        <v>12793.3539</v>
      </c>
      <c r="E312" s="33">
        <f>Table3[[#This Row],[CLM $ Collected ]]/'1.) CLM Reference'!$B$4</f>
        <v>4.3962489977060129E-4</v>
      </c>
      <c r="F312" s="8">
        <f>Table3[[#This Row],[Residential Incentive Disbursements]]+Table3[[#This Row],[C&amp;I Incentive Disbursements]]</f>
        <v>7125.33</v>
      </c>
      <c r="G312" s="11">
        <f>Table3[[#This Row],[Incentive Disbursements]]/'1.) CLM Reference'!$B$5</f>
        <v>4.2410184524404492E-4</v>
      </c>
      <c r="H312" s="37">
        <v>7500.3773000000001</v>
      </c>
      <c r="I312" s="38">
        <f>Table3[[#This Row],[CLM $ Collected ]]/'1.) CLM Reference'!$B$4</f>
        <v>4.3962489977060129E-4</v>
      </c>
      <c r="J312" s="39">
        <v>6065.33</v>
      </c>
      <c r="K312" s="38">
        <f>Table3[[#This Row],[Incentive Disbursements]]/'1.) CLM Reference'!$B$5</f>
        <v>4.2410184524404492E-4</v>
      </c>
      <c r="L312" s="37">
        <v>5292.9766</v>
      </c>
      <c r="M312" s="61">
        <f>Table3[[#This Row],[CLM $ Collected ]]/'1.) CLM Reference'!$B$4</f>
        <v>4.3962489977060129E-4</v>
      </c>
      <c r="N312" s="39">
        <v>1060</v>
      </c>
      <c r="O312" s="41">
        <f>Table3[[#This Row],[Incentive Disbursements]]/'1.) CLM Reference'!$B$5</f>
        <v>4.2410184524404492E-4</v>
      </c>
    </row>
    <row r="313" spans="1:15" s="34" customFormat="1" ht="15.75" thickBot="1">
      <c r="A313" s="35" t="s">
        <v>223</v>
      </c>
      <c r="B313" s="36" t="s">
        <v>146</v>
      </c>
      <c r="C313" s="3" t="s">
        <v>45</v>
      </c>
      <c r="D313" s="10">
        <f>Table3[[#This Row],[Residential CLM $ Collected]]+Table3[[#This Row],[C&amp;I CLM $ Collected]]</f>
        <v>82969.595099999904</v>
      </c>
      <c r="E313" s="33">
        <f>Table3[[#This Row],[CLM $ Collected ]]/'1.) CLM Reference'!$B$4</f>
        <v>2.8511288138323783E-3</v>
      </c>
      <c r="F313" s="8">
        <f>Table3[[#This Row],[Residential Incentive Disbursements]]+Table3[[#This Row],[C&amp;I Incentive Disbursements]]</f>
        <v>44691.62</v>
      </c>
      <c r="G313" s="11">
        <f>Table3[[#This Row],[Incentive Disbursements]]/'1.) CLM Reference'!$B$5</f>
        <v>2.6600590441348913E-3</v>
      </c>
      <c r="H313" s="37">
        <v>77580.580099999905</v>
      </c>
      <c r="I313" s="38">
        <f>Table3[[#This Row],[CLM $ Collected ]]/'1.) CLM Reference'!$B$4</f>
        <v>2.8511288138323783E-3</v>
      </c>
      <c r="J313" s="39">
        <v>44691.62</v>
      </c>
      <c r="K313" s="38">
        <f>Table3[[#This Row],[Incentive Disbursements]]/'1.) CLM Reference'!$B$5</f>
        <v>2.6600590441348913E-3</v>
      </c>
      <c r="L313" s="37">
        <v>5389.0150000000003</v>
      </c>
      <c r="M313" s="61">
        <f>Table3[[#This Row],[CLM $ Collected ]]/'1.) CLM Reference'!$B$4</f>
        <v>2.8511288138323783E-3</v>
      </c>
      <c r="N313" s="39">
        <v>0</v>
      </c>
      <c r="O313" s="41">
        <f>Table3[[#This Row],[Incentive Disbursements]]/'1.) CLM Reference'!$B$5</f>
        <v>2.6600590441348913E-3</v>
      </c>
    </row>
    <row r="314" spans="1:15" s="34" customFormat="1" ht="15.75" thickBot="1">
      <c r="A314" s="35" t="s">
        <v>224</v>
      </c>
      <c r="B314" s="36" t="s">
        <v>146</v>
      </c>
      <c r="C314" s="3" t="s">
        <v>45</v>
      </c>
      <c r="D314" s="10">
        <f>Table3[[#This Row],[Residential CLM $ Collected]]+Table3[[#This Row],[C&amp;I CLM $ Collected]]</f>
        <v>107625.53199999999</v>
      </c>
      <c r="E314" s="33">
        <f>Table3[[#This Row],[CLM $ Collected ]]/'1.) CLM Reference'!$B$4</f>
        <v>3.6983940324090965E-3</v>
      </c>
      <c r="F314" s="8">
        <f>Table3[[#This Row],[Residential Incentive Disbursements]]+Table3[[#This Row],[C&amp;I Incentive Disbursements]]</f>
        <v>99254.12</v>
      </c>
      <c r="G314" s="11">
        <f>Table3[[#This Row],[Incentive Disbursements]]/'1.) CLM Reference'!$B$5</f>
        <v>5.9076359186274689E-3</v>
      </c>
      <c r="H314" s="37">
        <v>93459.739199999996</v>
      </c>
      <c r="I314" s="38">
        <f>Table3[[#This Row],[CLM $ Collected ]]/'1.) CLM Reference'!$B$4</f>
        <v>3.6983940324090965E-3</v>
      </c>
      <c r="J314" s="39">
        <v>63453.120000000003</v>
      </c>
      <c r="K314" s="38">
        <f>Table3[[#This Row],[Incentive Disbursements]]/'1.) CLM Reference'!$B$5</f>
        <v>5.9076359186274689E-3</v>
      </c>
      <c r="L314" s="37">
        <v>14165.792799999999</v>
      </c>
      <c r="M314" s="61">
        <f>Table3[[#This Row],[CLM $ Collected ]]/'1.) CLM Reference'!$B$4</f>
        <v>3.6983940324090965E-3</v>
      </c>
      <c r="N314" s="39">
        <v>35801</v>
      </c>
      <c r="O314" s="41">
        <f>Table3[[#This Row],[Incentive Disbursements]]/'1.) CLM Reference'!$B$5</f>
        <v>5.9076359186274689E-3</v>
      </c>
    </row>
    <row r="315" spans="1:15" s="34" customFormat="1" ht="15.75" thickBot="1">
      <c r="A315" s="35" t="s">
        <v>225</v>
      </c>
      <c r="B315" s="36" t="s">
        <v>144</v>
      </c>
      <c r="C315" s="3" t="s">
        <v>45</v>
      </c>
      <c r="D315" s="10">
        <f>Table3[[#This Row],[Residential CLM $ Collected]]+Table3[[#This Row],[C&amp;I CLM $ Collected]]</f>
        <v>364.3947</v>
      </c>
      <c r="E315" s="33">
        <f>Table3[[#This Row],[CLM $ Collected ]]/'1.) CLM Reference'!$B$4</f>
        <v>1.2521891031595579E-5</v>
      </c>
      <c r="F315" s="8">
        <f>Table3[[#This Row],[Residential Incentive Disbursements]]+Table3[[#This Row],[C&amp;I Incentive Disbursements]]</f>
        <v>0</v>
      </c>
      <c r="G315" s="11">
        <f>Table3[[#This Row],[Incentive Disbursements]]/'1.) CLM Reference'!$B$5</f>
        <v>0</v>
      </c>
      <c r="H315" s="37">
        <v>364.3947</v>
      </c>
      <c r="I315" s="38">
        <f>Table3[[#This Row],[CLM $ Collected ]]/'1.) CLM Reference'!$B$4</f>
        <v>1.2521891031595579E-5</v>
      </c>
      <c r="J315" s="39">
        <v>0</v>
      </c>
      <c r="K315" s="38">
        <f>Table3[[#This Row],[Incentive Disbursements]]/'1.) CLM Reference'!$B$5</f>
        <v>0</v>
      </c>
      <c r="L315" s="37">
        <v>0</v>
      </c>
      <c r="M315" s="61">
        <f>Table3[[#This Row],[CLM $ Collected ]]/'1.) CLM Reference'!$B$4</f>
        <v>1.2521891031595579E-5</v>
      </c>
      <c r="N315" s="39">
        <v>0</v>
      </c>
      <c r="O315" s="41">
        <f>Table3[[#This Row],[Incentive Disbursements]]/'1.) CLM Reference'!$B$5</f>
        <v>0</v>
      </c>
    </row>
    <row r="316" spans="1:15" s="34" customFormat="1" ht="15.75" thickBot="1">
      <c r="A316" s="35" t="s">
        <v>225</v>
      </c>
      <c r="B316" s="36" t="s">
        <v>154</v>
      </c>
      <c r="C316" s="3" t="s">
        <v>45</v>
      </c>
      <c r="D316" s="10">
        <f>Table3[[#This Row],[Residential CLM $ Collected]]+Table3[[#This Row],[C&amp;I CLM $ Collected]]</f>
        <v>94425.923599999907</v>
      </c>
      <c r="E316" s="33">
        <f>Table3[[#This Row],[CLM $ Collected ]]/'1.) CLM Reference'!$B$4</f>
        <v>3.2448087907891313E-3</v>
      </c>
      <c r="F316" s="8">
        <f>Table3[[#This Row],[Residential Incentive Disbursements]]+Table3[[#This Row],[C&amp;I Incentive Disbursements]]</f>
        <v>35951.83</v>
      </c>
      <c r="G316" s="11">
        <f>Table3[[#This Row],[Incentive Disbursements]]/'1.) CLM Reference'!$B$5</f>
        <v>2.1398640403883346E-3</v>
      </c>
      <c r="H316" s="37">
        <v>88447.433699999907</v>
      </c>
      <c r="I316" s="38">
        <f>Table3[[#This Row],[CLM $ Collected ]]/'1.) CLM Reference'!$B$4</f>
        <v>3.2448087907891313E-3</v>
      </c>
      <c r="J316" s="39">
        <v>35951.83</v>
      </c>
      <c r="K316" s="38">
        <f>Table3[[#This Row],[Incentive Disbursements]]/'1.) CLM Reference'!$B$5</f>
        <v>2.1398640403883346E-3</v>
      </c>
      <c r="L316" s="37">
        <v>5978.4898999999996</v>
      </c>
      <c r="M316" s="61">
        <f>Table3[[#This Row],[CLM $ Collected ]]/'1.) CLM Reference'!$B$4</f>
        <v>3.2448087907891313E-3</v>
      </c>
      <c r="N316" s="39">
        <v>0</v>
      </c>
      <c r="O316" s="41">
        <f>Table3[[#This Row],[Incentive Disbursements]]/'1.) CLM Reference'!$B$5</f>
        <v>2.1398640403883346E-3</v>
      </c>
    </row>
    <row r="317" spans="1:15" s="34" customFormat="1" ht="15.75" thickBot="1">
      <c r="A317" s="35" t="s">
        <v>226</v>
      </c>
      <c r="B317" s="36" t="s">
        <v>159</v>
      </c>
      <c r="C317" s="3" t="s">
        <v>45</v>
      </c>
      <c r="D317" s="10">
        <f>Table3[[#This Row],[Residential CLM $ Collected]]+Table3[[#This Row],[C&amp;I CLM $ Collected]]</f>
        <v>161.4941</v>
      </c>
      <c r="E317" s="33">
        <f>Table3[[#This Row],[CLM $ Collected ]]/'1.) CLM Reference'!$B$4</f>
        <v>5.5495086027475147E-6</v>
      </c>
      <c r="F317" s="8">
        <f>Table3[[#This Row],[Residential Incentive Disbursements]]+Table3[[#This Row],[C&amp;I Incentive Disbursements]]</f>
        <v>0</v>
      </c>
      <c r="G317" s="11">
        <f>Table3[[#This Row],[Incentive Disbursements]]/'1.) CLM Reference'!$B$5</f>
        <v>0</v>
      </c>
      <c r="H317" s="37">
        <v>38.472200000000001</v>
      </c>
      <c r="I317" s="38">
        <f>Table3[[#This Row],[CLM $ Collected ]]/'1.) CLM Reference'!$B$4</f>
        <v>5.5495086027475147E-6</v>
      </c>
      <c r="J317" s="39">
        <v>0</v>
      </c>
      <c r="K317" s="38">
        <f>Table3[[#This Row],[Incentive Disbursements]]/'1.) CLM Reference'!$B$5</f>
        <v>0</v>
      </c>
      <c r="L317" s="37">
        <v>123.0219</v>
      </c>
      <c r="M317" s="61">
        <f>Table3[[#This Row],[CLM $ Collected ]]/'1.) CLM Reference'!$B$4</f>
        <v>5.5495086027475147E-6</v>
      </c>
      <c r="N317" s="39">
        <v>0</v>
      </c>
      <c r="O317" s="41">
        <f>Table3[[#This Row],[Incentive Disbursements]]/'1.) CLM Reference'!$B$5</f>
        <v>0</v>
      </c>
    </row>
    <row r="318" spans="1:15" s="34" customFormat="1" ht="15.75" thickBot="1">
      <c r="A318" s="35" t="s">
        <v>226</v>
      </c>
      <c r="B318" s="36" t="s">
        <v>154</v>
      </c>
      <c r="C318" s="3" t="s">
        <v>45</v>
      </c>
      <c r="D318" s="10">
        <f>Table3[[#This Row],[Residential CLM $ Collected]]+Table3[[#This Row],[C&amp;I CLM $ Collected]]</f>
        <v>176689.11550000001</v>
      </c>
      <c r="E318" s="33">
        <f>Table3[[#This Row],[CLM $ Collected ]]/'1.) CLM Reference'!$B$4</f>
        <v>6.0716630915872427E-3</v>
      </c>
      <c r="F318" s="8">
        <f>Table3[[#This Row],[Residential Incentive Disbursements]]+Table3[[#This Row],[C&amp;I Incentive Disbursements]]</f>
        <v>43838.21</v>
      </c>
      <c r="G318" s="11">
        <f>Table3[[#This Row],[Incentive Disbursements]]/'1.) CLM Reference'!$B$5</f>
        <v>2.6092638170015906E-3</v>
      </c>
      <c r="H318" s="37">
        <v>127202.5885</v>
      </c>
      <c r="I318" s="38">
        <f>Table3[[#This Row],[CLM $ Collected ]]/'1.) CLM Reference'!$B$4</f>
        <v>6.0716630915872427E-3</v>
      </c>
      <c r="J318" s="39">
        <v>40561.25</v>
      </c>
      <c r="K318" s="38">
        <f>Table3[[#This Row],[Incentive Disbursements]]/'1.) CLM Reference'!$B$5</f>
        <v>2.6092638170015906E-3</v>
      </c>
      <c r="L318" s="37">
        <v>49486.527000000002</v>
      </c>
      <c r="M318" s="61">
        <f>Table3[[#This Row],[CLM $ Collected ]]/'1.) CLM Reference'!$B$4</f>
        <v>6.0716630915872427E-3</v>
      </c>
      <c r="N318" s="39">
        <v>3276.96</v>
      </c>
      <c r="O318" s="41">
        <f>Table3[[#This Row],[Incentive Disbursements]]/'1.) CLM Reference'!$B$5</f>
        <v>2.6092638170015906E-3</v>
      </c>
    </row>
    <row r="319" spans="1:15" s="34" customFormat="1" ht="15.75" thickBot="1">
      <c r="A319" s="35" t="s">
        <v>227</v>
      </c>
      <c r="B319" s="36" t="s">
        <v>181</v>
      </c>
      <c r="C319" s="3" t="s">
        <v>45</v>
      </c>
      <c r="D319" s="10">
        <f>Table3[[#This Row],[Residential CLM $ Collected]]+Table3[[#This Row],[C&amp;I CLM $ Collected]]</f>
        <v>88673.902800000098</v>
      </c>
      <c r="E319" s="33">
        <f>Table3[[#This Row],[CLM $ Collected ]]/'1.) CLM Reference'!$B$4</f>
        <v>3.0471490068541044E-3</v>
      </c>
      <c r="F319" s="8">
        <f>Table3[[#This Row],[Residential Incentive Disbursements]]+Table3[[#This Row],[C&amp;I Incentive Disbursements]]</f>
        <v>54862.47</v>
      </c>
      <c r="G319" s="11">
        <f>Table3[[#This Row],[Incentive Disbursements]]/'1.) CLM Reference'!$B$5</f>
        <v>3.2654311816640151E-3</v>
      </c>
      <c r="H319" s="37">
        <v>60626.775900000102</v>
      </c>
      <c r="I319" s="38">
        <f>Table3[[#This Row],[CLM $ Collected ]]/'1.) CLM Reference'!$B$4</f>
        <v>3.0471490068541044E-3</v>
      </c>
      <c r="J319" s="39">
        <v>29109.47</v>
      </c>
      <c r="K319" s="38">
        <f>Table3[[#This Row],[Incentive Disbursements]]/'1.) CLM Reference'!$B$5</f>
        <v>3.2654311816640151E-3</v>
      </c>
      <c r="L319" s="37">
        <v>28047.126899999999</v>
      </c>
      <c r="M319" s="61">
        <f>Table3[[#This Row],[CLM $ Collected ]]/'1.) CLM Reference'!$B$4</f>
        <v>3.0471490068541044E-3</v>
      </c>
      <c r="N319" s="39">
        <v>25753</v>
      </c>
      <c r="O319" s="41">
        <f>Table3[[#This Row],[Incentive Disbursements]]/'1.) CLM Reference'!$B$5</f>
        <v>3.2654311816640151E-3</v>
      </c>
    </row>
    <row r="320" spans="1:15" s="34" customFormat="1" ht="15.75" thickBot="1">
      <c r="A320" s="35" t="s">
        <v>227</v>
      </c>
      <c r="B320" s="36" t="s">
        <v>195</v>
      </c>
      <c r="C320" s="3" t="s">
        <v>45</v>
      </c>
      <c r="D320" s="10">
        <f>Table3[[#This Row],[Residential CLM $ Collected]]+Table3[[#This Row],[C&amp;I CLM $ Collected]]</f>
        <v>154.1491</v>
      </c>
      <c r="E320" s="33">
        <f>Table3[[#This Row],[CLM $ Collected ]]/'1.) CLM Reference'!$B$4</f>
        <v>5.2971084179284997E-6</v>
      </c>
      <c r="F320" s="8">
        <f>Table3[[#This Row],[Residential Incentive Disbursements]]+Table3[[#This Row],[C&amp;I Incentive Disbursements]]</f>
        <v>0</v>
      </c>
      <c r="G320" s="11">
        <f>Table3[[#This Row],[Incentive Disbursements]]/'1.) CLM Reference'!$B$5</f>
        <v>0</v>
      </c>
      <c r="H320" s="37">
        <v>0</v>
      </c>
      <c r="I320" s="38">
        <f>Table3[[#This Row],[CLM $ Collected ]]/'1.) CLM Reference'!$B$4</f>
        <v>5.2971084179284997E-6</v>
      </c>
      <c r="J320" s="39">
        <v>0</v>
      </c>
      <c r="K320" s="38">
        <f>Table3[[#This Row],[Incentive Disbursements]]/'1.) CLM Reference'!$B$5</f>
        <v>0</v>
      </c>
      <c r="L320" s="37">
        <v>154.1491</v>
      </c>
      <c r="M320" s="61">
        <f>Table3[[#This Row],[CLM $ Collected ]]/'1.) CLM Reference'!$B$4</f>
        <v>5.2971084179284997E-6</v>
      </c>
      <c r="N320" s="39">
        <v>0</v>
      </c>
      <c r="O320" s="41">
        <f>Table3[[#This Row],[Incentive Disbursements]]/'1.) CLM Reference'!$B$5</f>
        <v>0</v>
      </c>
    </row>
    <row r="321" spans="1:15" s="34" customFormat="1" ht="15.75" thickBot="1">
      <c r="A321" s="35" t="s">
        <v>228</v>
      </c>
      <c r="B321" s="36" t="s">
        <v>181</v>
      </c>
      <c r="C321" s="3" t="s">
        <v>45</v>
      </c>
      <c r="D321" s="10">
        <f>Table3[[#This Row],[Residential CLM $ Collected]]+Table3[[#This Row],[C&amp;I CLM $ Collected]]</f>
        <v>59173.9615999999</v>
      </c>
      <c r="E321" s="33">
        <f>Table3[[#This Row],[CLM $ Collected ]]/'1.) CLM Reference'!$B$4</f>
        <v>2.0334266636233183E-3</v>
      </c>
      <c r="F321" s="8">
        <f>Table3[[#This Row],[Residential Incentive Disbursements]]+Table3[[#This Row],[C&amp;I Incentive Disbursements]]</f>
        <v>16705.620000000003</v>
      </c>
      <c r="G321" s="11">
        <f>Table3[[#This Row],[Incentive Disbursements]]/'1.) CLM Reference'!$B$5</f>
        <v>9.9432366893123861E-4</v>
      </c>
      <c r="H321" s="37">
        <v>48468.042599999899</v>
      </c>
      <c r="I321" s="38">
        <f>Table3[[#This Row],[CLM $ Collected ]]/'1.) CLM Reference'!$B$4</f>
        <v>2.0334266636233183E-3</v>
      </c>
      <c r="J321" s="39">
        <v>13366.62</v>
      </c>
      <c r="K321" s="38">
        <f>Table3[[#This Row],[Incentive Disbursements]]/'1.) CLM Reference'!$B$5</f>
        <v>9.9432366893123861E-4</v>
      </c>
      <c r="L321" s="37">
        <v>10705.919</v>
      </c>
      <c r="M321" s="61">
        <f>Table3[[#This Row],[CLM $ Collected ]]/'1.) CLM Reference'!$B$4</f>
        <v>2.0334266636233183E-3</v>
      </c>
      <c r="N321" s="39">
        <v>3339</v>
      </c>
      <c r="O321" s="41">
        <f>Table3[[#This Row],[Incentive Disbursements]]/'1.) CLM Reference'!$B$5</f>
        <v>9.9432366893123861E-4</v>
      </c>
    </row>
    <row r="322" spans="1:15" s="34" customFormat="1" ht="15.75" thickBot="1">
      <c r="A322" s="35" t="s">
        <v>228</v>
      </c>
      <c r="B322" s="36" t="s">
        <v>195</v>
      </c>
      <c r="C322" s="3" t="s">
        <v>45</v>
      </c>
      <c r="D322" s="10">
        <f>Table3[[#This Row],[Residential CLM $ Collected]]+Table3[[#This Row],[C&amp;I CLM $ Collected]]</f>
        <v>132.12629999999999</v>
      </c>
      <c r="E322" s="33">
        <f>Table3[[#This Row],[CLM $ Collected ]]/'1.) CLM Reference'!$B$4</f>
        <v>4.5403270986320791E-6</v>
      </c>
      <c r="F322" s="8">
        <f>Table3[[#This Row],[Residential Incentive Disbursements]]+Table3[[#This Row],[C&amp;I Incentive Disbursements]]</f>
        <v>0</v>
      </c>
      <c r="G322" s="11">
        <f>Table3[[#This Row],[Incentive Disbursements]]/'1.) CLM Reference'!$B$5</f>
        <v>0</v>
      </c>
      <c r="H322" s="37">
        <v>0</v>
      </c>
      <c r="I322" s="38">
        <f>Table3[[#This Row],[CLM $ Collected ]]/'1.) CLM Reference'!$B$4</f>
        <v>4.5403270986320791E-6</v>
      </c>
      <c r="J322" s="39">
        <v>0</v>
      </c>
      <c r="K322" s="38">
        <f>Table3[[#This Row],[Incentive Disbursements]]/'1.) CLM Reference'!$B$5</f>
        <v>0</v>
      </c>
      <c r="L322" s="37">
        <v>132.12629999999999</v>
      </c>
      <c r="M322" s="61">
        <f>Table3[[#This Row],[CLM $ Collected ]]/'1.) CLM Reference'!$B$4</f>
        <v>4.5403270986320791E-6</v>
      </c>
      <c r="N322" s="39">
        <v>0</v>
      </c>
      <c r="O322" s="41">
        <f>Table3[[#This Row],[Incentive Disbursements]]/'1.) CLM Reference'!$B$5</f>
        <v>0</v>
      </c>
    </row>
    <row r="323" spans="1:15" s="34" customFormat="1" ht="15.75" thickBot="1">
      <c r="A323" s="35" t="s">
        <v>229</v>
      </c>
      <c r="B323" s="36" t="s">
        <v>181</v>
      </c>
      <c r="C323" s="3" t="s">
        <v>45</v>
      </c>
      <c r="D323" s="10">
        <f>Table3[[#This Row],[Residential CLM $ Collected]]+Table3[[#This Row],[C&amp;I CLM $ Collected]]</f>
        <v>48786.757100000003</v>
      </c>
      <c r="E323" s="33">
        <f>Table3[[#This Row],[CLM $ Collected ]]/'1.) CLM Reference'!$B$4</f>
        <v>1.6764855696065886E-3</v>
      </c>
      <c r="F323" s="8">
        <f>Table3[[#This Row],[Residential Incentive Disbursements]]+Table3[[#This Row],[C&amp;I Incentive Disbursements]]</f>
        <v>14148.03</v>
      </c>
      <c r="G323" s="11">
        <f>Table3[[#This Row],[Incentive Disbursements]]/'1.) CLM Reference'!$B$5</f>
        <v>8.4209512114780723E-4</v>
      </c>
      <c r="H323" s="37">
        <v>34716.817999999999</v>
      </c>
      <c r="I323" s="38">
        <f>Table3[[#This Row],[CLM $ Collected ]]/'1.) CLM Reference'!$B$4</f>
        <v>1.6764855696065886E-3</v>
      </c>
      <c r="J323" s="39">
        <v>13678.03</v>
      </c>
      <c r="K323" s="38">
        <f>Table3[[#This Row],[Incentive Disbursements]]/'1.) CLM Reference'!$B$5</f>
        <v>8.4209512114780723E-4</v>
      </c>
      <c r="L323" s="37">
        <v>14069.9391</v>
      </c>
      <c r="M323" s="61">
        <f>Table3[[#This Row],[CLM $ Collected ]]/'1.) CLM Reference'!$B$4</f>
        <v>1.6764855696065886E-3</v>
      </c>
      <c r="N323" s="39">
        <v>470</v>
      </c>
      <c r="O323" s="41">
        <f>Table3[[#This Row],[Incentive Disbursements]]/'1.) CLM Reference'!$B$5</f>
        <v>8.4209512114780723E-4</v>
      </c>
    </row>
    <row r="324" spans="1:15" s="34" customFormat="1" ht="15.75" thickBot="1">
      <c r="A324" s="35" t="s">
        <v>230</v>
      </c>
      <c r="B324" s="36" t="s">
        <v>181</v>
      </c>
      <c r="C324" s="3" t="s">
        <v>45</v>
      </c>
      <c r="D324" s="10">
        <f>Table3[[#This Row],[Residential CLM $ Collected]]+Table3[[#This Row],[C&amp;I CLM $ Collected]]</f>
        <v>103157.10000000021</v>
      </c>
      <c r="E324" s="33">
        <f>Table3[[#This Row],[CLM $ Collected ]]/'1.) CLM Reference'!$B$4</f>
        <v>3.5448429006662585E-3</v>
      </c>
      <c r="F324" s="8">
        <f>Table3[[#This Row],[Residential Incentive Disbursements]]+Table3[[#This Row],[C&amp;I Incentive Disbursements]]</f>
        <v>134567.1</v>
      </c>
      <c r="G324" s="11">
        <f>Table3[[#This Row],[Incentive Disbursements]]/'1.) CLM Reference'!$B$5</f>
        <v>8.009475409439271E-3</v>
      </c>
      <c r="H324" s="37">
        <v>82247.570100000201</v>
      </c>
      <c r="I324" s="38">
        <f>Table3[[#This Row],[CLM $ Collected ]]/'1.) CLM Reference'!$B$4</f>
        <v>3.5448429006662585E-3</v>
      </c>
      <c r="J324" s="39">
        <v>93458.42</v>
      </c>
      <c r="K324" s="38">
        <f>Table3[[#This Row],[Incentive Disbursements]]/'1.) CLM Reference'!$B$5</f>
        <v>8.009475409439271E-3</v>
      </c>
      <c r="L324" s="37">
        <v>20909.529900000001</v>
      </c>
      <c r="M324" s="61">
        <f>Table3[[#This Row],[CLM $ Collected ]]/'1.) CLM Reference'!$B$4</f>
        <v>3.5448429006662585E-3</v>
      </c>
      <c r="N324" s="39">
        <v>41108.68</v>
      </c>
      <c r="O324" s="41">
        <f>Table3[[#This Row],[Incentive Disbursements]]/'1.) CLM Reference'!$B$5</f>
        <v>8.009475409439271E-3</v>
      </c>
    </row>
    <row r="325" spans="1:15" s="34" customFormat="1" ht="15.75" thickBot="1">
      <c r="A325" s="35" t="s">
        <v>230</v>
      </c>
      <c r="B325" s="36" t="s">
        <v>159</v>
      </c>
      <c r="C325" s="3" t="s">
        <v>45</v>
      </c>
      <c r="D325" s="10">
        <f>Table3[[#This Row],[Residential CLM $ Collected]]+Table3[[#This Row],[C&amp;I CLM $ Collected]]</f>
        <v>427.53480000000002</v>
      </c>
      <c r="E325" s="33">
        <f>Table3[[#This Row],[CLM $ Collected ]]/'1.) CLM Reference'!$B$4</f>
        <v>1.4691608241873469E-5</v>
      </c>
      <c r="F325" s="8">
        <f>Table3[[#This Row],[Residential Incentive Disbursements]]+Table3[[#This Row],[C&amp;I Incentive Disbursements]]</f>
        <v>0</v>
      </c>
      <c r="G325" s="11">
        <f>Table3[[#This Row],[Incentive Disbursements]]/'1.) CLM Reference'!$B$5</f>
        <v>0</v>
      </c>
      <c r="H325" s="37">
        <v>0</v>
      </c>
      <c r="I325" s="38">
        <f>Table3[[#This Row],[CLM $ Collected ]]/'1.) CLM Reference'!$B$4</f>
        <v>1.4691608241873469E-5</v>
      </c>
      <c r="J325" s="39">
        <v>0</v>
      </c>
      <c r="K325" s="38">
        <f>Table3[[#This Row],[Incentive Disbursements]]/'1.) CLM Reference'!$B$5</f>
        <v>0</v>
      </c>
      <c r="L325" s="37">
        <v>427.53480000000002</v>
      </c>
      <c r="M325" s="61">
        <f>Table3[[#This Row],[CLM $ Collected ]]/'1.) CLM Reference'!$B$4</f>
        <v>1.4691608241873469E-5</v>
      </c>
      <c r="N325" s="39">
        <v>0</v>
      </c>
      <c r="O325" s="41">
        <f>Table3[[#This Row],[Incentive Disbursements]]/'1.) CLM Reference'!$B$5</f>
        <v>0</v>
      </c>
    </row>
    <row r="326" spans="1:15" s="34" customFormat="1" ht="15.75" thickBot="1">
      <c r="A326" s="35" t="s">
        <v>231</v>
      </c>
      <c r="B326" s="36" t="s">
        <v>168</v>
      </c>
      <c r="C326" s="3" t="s">
        <v>45</v>
      </c>
      <c r="D326" s="10">
        <f>Table3[[#This Row],[Residential CLM $ Collected]]+Table3[[#This Row],[C&amp;I CLM $ Collected]]</f>
        <v>0</v>
      </c>
      <c r="E326" s="33">
        <f>Table3[[#This Row],[CLM $ Collected ]]/'1.) CLM Reference'!$B$4</f>
        <v>0</v>
      </c>
      <c r="F326" s="8">
        <f>Table3[[#This Row],[Residential Incentive Disbursements]]+Table3[[#This Row],[C&amp;I Incentive Disbursements]]</f>
        <v>92839.35</v>
      </c>
      <c r="G326" s="11">
        <f>Table3[[#This Row],[Incentive Disbursements]]/'1.) CLM Reference'!$B$5</f>
        <v>5.5258268243376409E-3</v>
      </c>
      <c r="H326" s="37">
        <v>0</v>
      </c>
      <c r="I326" s="38">
        <f>Table3[[#This Row],[CLM $ Collected ]]/'1.) CLM Reference'!$B$4</f>
        <v>0</v>
      </c>
      <c r="J326" s="39">
        <v>42110.68</v>
      </c>
      <c r="K326" s="38">
        <f>Table3[[#This Row],[Incentive Disbursements]]/'1.) CLM Reference'!$B$5</f>
        <v>5.5258268243376409E-3</v>
      </c>
      <c r="L326" s="37">
        <v>0</v>
      </c>
      <c r="M326" s="61">
        <f>Table3[[#This Row],[CLM $ Collected ]]/'1.) CLM Reference'!$B$4</f>
        <v>0</v>
      </c>
      <c r="N326" s="39">
        <v>50728.67</v>
      </c>
      <c r="O326" s="41">
        <f>Table3[[#This Row],[Incentive Disbursements]]/'1.) CLM Reference'!$B$5</f>
        <v>5.5258268243376409E-3</v>
      </c>
    </row>
    <row r="327" spans="1:15" s="34" customFormat="1" ht="15.75" thickBot="1">
      <c r="A327" s="35" t="s">
        <v>231</v>
      </c>
      <c r="B327" s="36" t="s">
        <v>181</v>
      </c>
      <c r="C327" s="3" t="s">
        <v>68</v>
      </c>
      <c r="D327" s="10">
        <f>Table3[[#This Row],[Residential CLM $ Collected]]+Table3[[#This Row],[C&amp;I CLM $ Collected]]</f>
        <v>107105.2402</v>
      </c>
      <c r="E327" s="33">
        <f>Table3[[#This Row],[CLM $ Collected ]]/'1.) CLM Reference'!$B$4</f>
        <v>3.6805149654955747E-3</v>
      </c>
      <c r="F327" s="8">
        <f>Table3[[#This Row],[Residential Incentive Disbursements]]+Table3[[#This Row],[C&amp;I Incentive Disbursements]]</f>
        <v>0</v>
      </c>
      <c r="G327" s="11">
        <f>Table3[[#This Row],[Incentive Disbursements]]/'1.) CLM Reference'!$B$5</f>
        <v>0</v>
      </c>
      <c r="H327" s="37">
        <v>67465.568400000004</v>
      </c>
      <c r="I327" s="38">
        <f>Table3[[#This Row],[CLM $ Collected ]]/'1.) CLM Reference'!$B$4</f>
        <v>3.6805149654955747E-3</v>
      </c>
      <c r="J327" s="39">
        <v>0</v>
      </c>
      <c r="K327" s="38">
        <f>Table3[[#This Row],[Incentive Disbursements]]/'1.) CLM Reference'!$B$5</f>
        <v>0</v>
      </c>
      <c r="L327" s="37">
        <v>39639.671799999996</v>
      </c>
      <c r="M327" s="61">
        <f>Table3[[#This Row],[CLM $ Collected ]]/'1.) CLM Reference'!$B$4</f>
        <v>3.6805149654955747E-3</v>
      </c>
      <c r="N327" s="39">
        <v>0</v>
      </c>
      <c r="O327" s="41">
        <f>Table3[[#This Row],[Incentive Disbursements]]/'1.) CLM Reference'!$B$5</f>
        <v>0</v>
      </c>
    </row>
    <row r="328" spans="1:15" s="34" customFormat="1" ht="15.75" thickBot="1">
      <c r="A328" s="35" t="s">
        <v>231</v>
      </c>
      <c r="B328" s="36" t="s">
        <v>158</v>
      </c>
      <c r="C328" s="3" t="s">
        <v>45</v>
      </c>
      <c r="D328" s="10">
        <f>Table3[[#This Row],[Residential CLM $ Collected]]+Table3[[#This Row],[C&amp;I CLM $ Collected]]</f>
        <v>0</v>
      </c>
      <c r="E328" s="33">
        <f>Table3[[#This Row],[CLM $ Collected ]]/'1.) CLM Reference'!$B$4</f>
        <v>0</v>
      </c>
      <c r="F328" s="8">
        <f>Table3[[#This Row],[Residential Incentive Disbursements]]+Table3[[#This Row],[C&amp;I Incentive Disbursements]]</f>
        <v>1.370000000000001</v>
      </c>
      <c r="G328" s="11">
        <f>Table3[[#This Row],[Incentive Disbursements]]/'1.) CLM Reference'!$B$5</f>
        <v>8.15428236985995E-8</v>
      </c>
      <c r="H328" s="37">
        <v>0</v>
      </c>
      <c r="I328" s="38">
        <f>Table3[[#This Row],[CLM $ Collected ]]/'1.) CLM Reference'!$B$4</f>
        <v>0</v>
      </c>
      <c r="J328" s="39">
        <v>26.37</v>
      </c>
      <c r="K328" s="38">
        <f>Table3[[#This Row],[Incentive Disbursements]]/'1.) CLM Reference'!$B$5</f>
        <v>8.15428236985995E-8</v>
      </c>
      <c r="L328" s="37">
        <v>0</v>
      </c>
      <c r="M328" s="61">
        <f>Table3[[#This Row],[CLM $ Collected ]]/'1.) CLM Reference'!$B$4</f>
        <v>0</v>
      </c>
      <c r="N328" s="39">
        <v>-25</v>
      </c>
      <c r="O328" s="41">
        <f>Table3[[#This Row],[Incentive Disbursements]]/'1.) CLM Reference'!$B$5</f>
        <v>8.15428236985995E-8</v>
      </c>
    </row>
    <row r="329" spans="1:15" s="34" customFormat="1" ht="15.75" thickBot="1">
      <c r="A329" s="35" t="s">
        <v>231</v>
      </c>
      <c r="B329" s="36" t="s">
        <v>159</v>
      </c>
      <c r="C329" s="3" t="s">
        <v>68</v>
      </c>
      <c r="D329" s="10">
        <f>Table3[[#This Row],[Residential CLM $ Collected]]+Table3[[#This Row],[C&amp;I CLM $ Collected]]</f>
        <v>1290.6613</v>
      </c>
      <c r="E329" s="33">
        <f>Table3[[#This Row],[CLM $ Collected ]]/'1.) CLM Reference'!$B$4</f>
        <v>4.4351688312968033E-5</v>
      </c>
      <c r="F329" s="8">
        <f>Table3[[#This Row],[Residential Incentive Disbursements]]+Table3[[#This Row],[C&amp;I Incentive Disbursements]]</f>
        <v>0</v>
      </c>
      <c r="G329" s="11">
        <f>Table3[[#This Row],[Incentive Disbursements]]/'1.) CLM Reference'!$B$5</f>
        <v>0</v>
      </c>
      <c r="H329" s="37">
        <v>766.12699999999995</v>
      </c>
      <c r="I329" s="38">
        <f>Table3[[#This Row],[CLM $ Collected ]]/'1.) CLM Reference'!$B$4</f>
        <v>4.4351688312968033E-5</v>
      </c>
      <c r="J329" s="39">
        <v>0</v>
      </c>
      <c r="K329" s="38">
        <f>Table3[[#This Row],[Incentive Disbursements]]/'1.) CLM Reference'!$B$5</f>
        <v>0</v>
      </c>
      <c r="L329" s="37">
        <v>524.53430000000003</v>
      </c>
      <c r="M329" s="61">
        <f>Table3[[#This Row],[CLM $ Collected ]]/'1.) CLM Reference'!$B$4</f>
        <v>4.4351688312968033E-5</v>
      </c>
      <c r="N329" s="39">
        <v>0</v>
      </c>
      <c r="O329" s="41">
        <f>Table3[[#This Row],[Incentive Disbursements]]/'1.) CLM Reference'!$B$5</f>
        <v>0</v>
      </c>
    </row>
    <row r="330" spans="1:15" s="34" customFormat="1" ht="15.75" thickBot="1">
      <c r="A330" s="35" t="s">
        <v>232</v>
      </c>
      <c r="B330" s="36" t="s">
        <v>181</v>
      </c>
      <c r="C330" s="3" t="s">
        <v>45</v>
      </c>
      <c r="D330" s="10">
        <f>Table3[[#This Row],[Residential CLM $ Collected]]+Table3[[#This Row],[C&amp;I CLM $ Collected]]</f>
        <v>139055.67680000019</v>
      </c>
      <c r="E330" s="33">
        <f>Table3[[#This Row],[CLM $ Collected ]]/'1.) CLM Reference'!$B$4</f>
        <v>4.778444999925564E-3</v>
      </c>
      <c r="F330" s="8">
        <f>Table3[[#This Row],[Residential Incentive Disbursements]]+Table3[[#This Row],[C&amp;I Incentive Disbursements]]</f>
        <v>63384.259999999995</v>
      </c>
      <c r="G330" s="11">
        <f>Table3[[#This Row],[Incentive Disbursements]]/'1.) CLM Reference'!$B$5</f>
        <v>3.7726507579899184E-3</v>
      </c>
      <c r="H330" s="37">
        <v>85902.613000000201</v>
      </c>
      <c r="I330" s="38">
        <f>Table3[[#This Row],[CLM $ Collected ]]/'1.) CLM Reference'!$B$4</f>
        <v>4.778444999925564E-3</v>
      </c>
      <c r="J330" s="39">
        <v>29461.26</v>
      </c>
      <c r="K330" s="38">
        <f>Table3[[#This Row],[Incentive Disbursements]]/'1.) CLM Reference'!$B$5</f>
        <v>3.7726507579899184E-3</v>
      </c>
      <c r="L330" s="37">
        <v>53153.063800000004</v>
      </c>
      <c r="M330" s="61">
        <f>Table3[[#This Row],[CLM $ Collected ]]/'1.) CLM Reference'!$B$4</f>
        <v>4.778444999925564E-3</v>
      </c>
      <c r="N330" s="39">
        <v>33923</v>
      </c>
      <c r="O330" s="41">
        <f>Table3[[#This Row],[Incentive Disbursements]]/'1.) CLM Reference'!$B$5</f>
        <v>3.7726507579899184E-3</v>
      </c>
    </row>
    <row r="331" spans="1:15" s="34" customFormat="1" ht="15.75" thickBot="1">
      <c r="A331" s="35" t="s">
        <v>233</v>
      </c>
      <c r="B331" s="36" t="s">
        <v>181</v>
      </c>
      <c r="C331" s="3" t="s">
        <v>45</v>
      </c>
      <c r="D331" s="10">
        <f>Table3[[#This Row],[Residential CLM $ Collected]]+Table3[[#This Row],[C&amp;I CLM $ Collected]]</f>
        <v>70767.650900000008</v>
      </c>
      <c r="E331" s="33">
        <f>Table3[[#This Row],[CLM $ Collected ]]/'1.) CLM Reference'!$B$4</f>
        <v>2.4318268436170913E-3</v>
      </c>
      <c r="F331" s="8">
        <f>Table3[[#This Row],[Residential Incentive Disbursements]]+Table3[[#This Row],[C&amp;I Incentive Disbursements]]</f>
        <v>53703</v>
      </c>
      <c r="G331" s="11">
        <f>Table3[[#This Row],[Incentive Disbursements]]/'1.) CLM Reference'!$B$5</f>
        <v>3.1964191686758292E-3</v>
      </c>
      <c r="H331" s="37">
        <v>67016.043900000004</v>
      </c>
      <c r="I331" s="38">
        <f>Table3[[#This Row],[CLM $ Collected ]]/'1.) CLM Reference'!$B$4</f>
        <v>2.4318268436170913E-3</v>
      </c>
      <c r="J331" s="39">
        <v>53703</v>
      </c>
      <c r="K331" s="38">
        <f>Table3[[#This Row],[Incentive Disbursements]]/'1.) CLM Reference'!$B$5</f>
        <v>3.1964191686758292E-3</v>
      </c>
      <c r="L331" s="37">
        <v>3751.607</v>
      </c>
      <c r="M331" s="61">
        <f>Table3[[#This Row],[CLM $ Collected ]]/'1.) CLM Reference'!$B$4</f>
        <v>2.4318268436170913E-3</v>
      </c>
      <c r="N331" s="39">
        <v>0</v>
      </c>
      <c r="O331" s="41">
        <f>Table3[[#This Row],[Incentive Disbursements]]/'1.) CLM Reference'!$B$5</f>
        <v>3.1964191686758292E-3</v>
      </c>
    </row>
    <row r="332" spans="1:15" s="34" customFormat="1" ht="15.75" thickBot="1">
      <c r="A332" s="35" t="s">
        <v>233</v>
      </c>
      <c r="B332" s="36" t="s">
        <v>159</v>
      </c>
      <c r="C332" s="3" t="s">
        <v>45</v>
      </c>
      <c r="D332" s="10">
        <f>Table3[[#This Row],[Residential CLM $ Collected]]+Table3[[#This Row],[C&amp;I CLM $ Collected]]</f>
        <v>8.9306999999999999</v>
      </c>
      <c r="E332" s="33">
        <f>Table3[[#This Row],[CLM $ Collected ]]/'1.) CLM Reference'!$B$4</f>
        <v>3.0689044663896221E-7</v>
      </c>
      <c r="F332" s="8">
        <f>Table3[[#This Row],[Residential Incentive Disbursements]]+Table3[[#This Row],[C&amp;I Incentive Disbursements]]</f>
        <v>0</v>
      </c>
      <c r="G332" s="11">
        <f>Table3[[#This Row],[Incentive Disbursements]]/'1.) CLM Reference'!$B$5</f>
        <v>0</v>
      </c>
      <c r="H332" s="37">
        <v>0</v>
      </c>
      <c r="I332" s="38">
        <f>Table3[[#This Row],[CLM $ Collected ]]/'1.) CLM Reference'!$B$4</f>
        <v>3.0689044663896221E-7</v>
      </c>
      <c r="J332" s="39">
        <v>0</v>
      </c>
      <c r="K332" s="38">
        <f>Table3[[#This Row],[Incentive Disbursements]]/'1.) CLM Reference'!$B$5</f>
        <v>0</v>
      </c>
      <c r="L332" s="37">
        <v>8.9306999999999999</v>
      </c>
      <c r="M332" s="61">
        <f>Table3[[#This Row],[CLM $ Collected ]]/'1.) CLM Reference'!$B$4</f>
        <v>3.0689044663896221E-7</v>
      </c>
      <c r="N332" s="39">
        <v>0</v>
      </c>
      <c r="O332" s="41">
        <f>Table3[[#This Row],[Incentive Disbursements]]/'1.) CLM Reference'!$B$5</f>
        <v>0</v>
      </c>
    </row>
    <row r="333" spans="1:15" s="34" customFormat="1" ht="15.75" thickBot="1">
      <c r="A333" s="35" t="s">
        <v>233</v>
      </c>
      <c r="B333" s="36" t="s">
        <v>170</v>
      </c>
      <c r="C333" s="3" t="s">
        <v>45</v>
      </c>
      <c r="D333" s="10">
        <f>Table3[[#This Row],[Residential CLM $ Collected]]+Table3[[#This Row],[C&amp;I CLM $ Collected]]</f>
        <v>0</v>
      </c>
      <c r="E333" s="33">
        <f>Table3[[#This Row],[CLM $ Collected ]]/'1.) CLM Reference'!$B$4</f>
        <v>0</v>
      </c>
      <c r="F333" s="8">
        <f>Table3[[#This Row],[Residential Incentive Disbursements]]+Table3[[#This Row],[C&amp;I Incentive Disbursements]]</f>
        <v>924.07</v>
      </c>
      <c r="G333" s="11">
        <f>Table3[[#This Row],[Incentive Disbursements]]/'1.) CLM Reference'!$B$5</f>
        <v>5.5000932186251667E-5</v>
      </c>
      <c r="H333" s="37">
        <v>0</v>
      </c>
      <c r="I333" s="38">
        <f>Table3[[#This Row],[CLM $ Collected ]]/'1.) CLM Reference'!$B$4</f>
        <v>0</v>
      </c>
      <c r="J333" s="39">
        <v>924.07</v>
      </c>
      <c r="K333" s="38">
        <f>Table3[[#This Row],[Incentive Disbursements]]/'1.) CLM Reference'!$B$5</f>
        <v>5.5000932186251667E-5</v>
      </c>
      <c r="L333" s="37">
        <v>0</v>
      </c>
      <c r="M333" s="61">
        <f>Table3[[#This Row],[CLM $ Collected ]]/'1.) CLM Reference'!$B$4</f>
        <v>0</v>
      </c>
      <c r="N333" s="39">
        <v>0</v>
      </c>
      <c r="O333" s="41">
        <f>Table3[[#This Row],[Incentive Disbursements]]/'1.) CLM Reference'!$B$5</f>
        <v>5.5000932186251667E-5</v>
      </c>
    </row>
    <row r="334" spans="1:15" s="34" customFormat="1" ht="15.75" thickBot="1">
      <c r="A334" s="35" t="s">
        <v>234</v>
      </c>
      <c r="B334" s="36" t="s">
        <v>181</v>
      </c>
      <c r="C334" s="3" t="s">
        <v>45</v>
      </c>
      <c r="D334" s="10">
        <f>Table3[[#This Row],[Residential CLM $ Collected]]+Table3[[#This Row],[C&amp;I CLM $ Collected]]</f>
        <v>144128.05559999999</v>
      </c>
      <c r="E334" s="33">
        <f>Table3[[#This Row],[CLM $ Collected ]]/'1.) CLM Reference'!$B$4</f>
        <v>4.9527498803329162E-3</v>
      </c>
      <c r="F334" s="8">
        <f>Table3[[#This Row],[Residential Incentive Disbursements]]+Table3[[#This Row],[C&amp;I Incentive Disbursements]]</f>
        <v>73665.38</v>
      </c>
      <c r="G334" s="11">
        <f>Table3[[#This Row],[Incentive Disbursements]]/'1.) CLM Reference'!$B$5</f>
        <v>4.3845862000221414E-3</v>
      </c>
      <c r="H334" s="37">
        <v>77328.733099999998</v>
      </c>
      <c r="I334" s="38">
        <f>Table3[[#This Row],[CLM $ Collected ]]/'1.) CLM Reference'!$B$4</f>
        <v>4.9527498803329162E-3</v>
      </c>
      <c r="J334" s="39">
        <v>12576.38</v>
      </c>
      <c r="K334" s="38">
        <f>Table3[[#This Row],[Incentive Disbursements]]/'1.) CLM Reference'!$B$5</f>
        <v>4.3845862000221414E-3</v>
      </c>
      <c r="L334" s="37">
        <v>66799.322499999995</v>
      </c>
      <c r="M334" s="61">
        <f>Table3[[#This Row],[CLM $ Collected ]]/'1.) CLM Reference'!$B$4</f>
        <v>4.9527498803329162E-3</v>
      </c>
      <c r="N334" s="39">
        <v>61089</v>
      </c>
      <c r="O334" s="41">
        <f>Table3[[#This Row],[Incentive Disbursements]]/'1.) CLM Reference'!$B$5</f>
        <v>4.3845862000221414E-3</v>
      </c>
    </row>
    <row r="335" spans="1:15" s="34" customFormat="1" ht="15.75" thickBot="1">
      <c r="A335" s="35" t="s">
        <v>235</v>
      </c>
      <c r="B335" s="36" t="s">
        <v>181</v>
      </c>
      <c r="C335" s="3" t="s">
        <v>45</v>
      </c>
      <c r="D335" s="10">
        <f>Table3[[#This Row],[Residential CLM $ Collected]]+Table3[[#This Row],[C&amp;I CLM $ Collected]]</f>
        <v>84035.247599999901</v>
      </c>
      <c r="E335" s="33">
        <f>Table3[[#This Row],[CLM $ Collected ]]/'1.) CLM Reference'!$B$4</f>
        <v>2.8877484037510776E-3</v>
      </c>
      <c r="F335" s="8">
        <f>Table3[[#This Row],[Residential Incentive Disbursements]]+Table3[[#This Row],[C&amp;I Incentive Disbursements]]</f>
        <v>53663.18</v>
      </c>
      <c r="G335" s="11">
        <f>Table3[[#This Row],[Incentive Disbursements]]/'1.) CLM Reference'!$B$5</f>
        <v>3.1940490699607356E-3</v>
      </c>
      <c r="H335" s="37">
        <v>76841.958499999906</v>
      </c>
      <c r="I335" s="38">
        <f>Table3[[#This Row],[CLM $ Collected ]]/'1.) CLM Reference'!$B$4</f>
        <v>2.8877484037510776E-3</v>
      </c>
      <c r="J335" s="39">
        <v>50093.18</v>
      </c>
      <c r="K335" s="38">
        <f>Table3[[#This Row],[Incentive Disbursements]]/'1.) CLM Reference'!$B$5</f>
        <v>3.1940490699607356E-3</v>
      </c>
      <c r="L335" s="37">
        <v>7193.2891</v>
      </c>
      <c r="M335" s="61">
        <f>Table3[[#This Row],[CLM $ Collected ]]/'1.) CLM Reference'!$B$4</f>
        <v>2.8877484037510776E-3</v>
      </c>
      <c r="N335" s="39">
        <v>3570</v>
      </c>
      <c r="O335" s="41">
        <f>Table3[[#This Row],[Incentive Disbursements]]/'1.) CLM Reference'!$B$5</f>
        <v>3.1940490699607356E-3</v>
      </c>
    </row>
    <row r="336" spans="1:15" s="34" customFormat="1" ht="15.75" thickBot="1">
      <c r="A336" s="35" t="s">
        <v>235</v>
      </c>
      <c r="B336" s="36" t="s">
        <v>159</v>
      </c>
      <c r="C336" s="3" t="s">
        <v>45</v>
      </c>
      <c r="D336" s="10">
        <f>Table3[[#This Row],[Residential CLM $ Collected]]+Table3[[#This Row],[C&amp;I CLM $ Collected]]</f>
        <v>218.60890000000001</v>
      </c>
      <c r="E336" s="33">
        <f>Table3[[#This Row],[CLM $ Collected ]]/'1.) CLM Reference'!$B$4</f>
        <v>7.5121751889831961E-6</v>
      </c>
      <c r="F336" s="8">
        <f>Table3[[#This Row],[Residential Incentive Disbursements]]+Table3[[#This Row],[C&amp;I Incentive Disbursements]]</f>
        <v>0</v>
      </c>
      <c r="G336" s="11">
        <f>Table3[[#This Row],[Incentive Disbursements]]/'1.) CLM Reference'!$B$5</f>
        <v>0</v>
      </c>
      <c r="H336" s="37">
        <v>0</v>
      </c>
      <c r="I336" s="38">
        <f>Table3[[#This Row],[CLM $ Collected ]]/'1.) CLM Reference'!$B$4</f>
        <v>7.5121751889831961E-6</v>
      </c>
      <c r="J336" s="39">
        <v>0</v>
      </c>
      <c r="K336" s="38">
        <f>Table3[[#This Row],[Incentive Disbursements]]/'1.) CLM Reference'!$B$5</f>
        <v>0</v>
      </c>
      <c r="L336" s="37">
        <v>218.60890000000001</v>
      </c>
      <c r="M336" s="61">
        <f>Table3[[#This Row],[CLM $ Collected ]]/'1.) CLM Reference'!$B$4</f>
        <v>7.5121751889831961E-6</v>
      </c>
      <c r="N336" s="39">
        <v>0</v>
      </c>
      <c r="O336" s="41">
        <f>Table3[[#This Row],[Incentive Disbursements]]/'1.) CLM Reference'!$B$5</f>
        <v>0</v>
      </c>
    </row>
    <row r="337" spans="1:15" s="34" customFormat="1" ht="15.75" thickBot="1">
      <c r="A337" s="35" t="s">
        <v>236</v>
      </c>
      <c r="B337" s="36" t="s">
        <v>181</v>
      </c>
      <c r="C337" s="3" t="s">
        <v>45</v>
      </c>
      <c r="D337" s="10">
        <f>Table3[[#This Row],[Residential CLM $ Collected]]+Table3[[#This Row],[C&amp;I CLM $ Collected]]</f>
        <v>205920.86439999999</v>
      </c>
      <c r="E337" s="33">
        <f>Table3[[#This Row],[CLM $ Collected ]]/'1.) CLM Reference'!$B$4</f>
        <v>7.0761693985910588E-3</v>
      </c>
      <c r="F337" s="8">
        <f>Table3[[#This Row],[Residential Incentive Disbursements]]+Table3[[#This Row],[C&amp;I Incentive Disbursements]]</f>
        <v>76798.03</v>
      </c>
      <c r="G337" s="11">
        <f>Table3[[#This Row],[Incentive Disbursements]]/'1.) CLM Reference'!$B$5</f>
        <v>4.5710424968538324E-3</v>
      </c>
      <c r="H337" s="37">
        <v>144930.68359999999</v>
      </c>
      <c r="I337" s="38">
        <f>Table3[[#This Row],[CLM $ Collected ]]/'1.) CLM Reference'!$B$4</f>
        <v>7.0761693985910588E-3</v>
      </c>
      <c r="J337" s="39">
        <v>65336.89</v>
      </c>
      <c r="K337" s="38">
        <f>Table3[[#This Row],[Incentive Disbursements]]/'1.) CLM Reference'!$B$5</f>
        <v>4.5710424968538324E-3</v>
      </c>
      <c r="L337" s="37">
        <v>60990.180800000002</v>
      </c>
      <c r="M337" s="61">
        <f>Table3[[#This Row],[CLM $ Collected ]]/'1.) CLM Reference'!$B$4</f>
        <v>7.0761693985910588E-3</v>
      </c>
      <c r="N337" s="39">
        <v>11461.14</v>
      </c>
      <c r="O337" s="41">
        <f>Table3[[#This Row],[Incentive Disbursements]]/'1.) CLM Reference'!$B$5</f>
        <v>4.5710424968538324E-3</v>
      </c>
    </row>
    <row r="338" spans="1:15" s="34" customFormat="1" ht="15.75" thickBot="1">
      <c r="A338" s="35" t="s">
        <v>237</v>
      </c>
      <c r="B338" s="36" t="s">
        <v>181</v>
      </c>
      <c r="C338" s="3" t="s">
        <v>45</v>
      </c>
      <c r="D338" s="10">
        <f>Table3[[#This Row],[Residential CLM $ Collected]]+Table3[[#This Row],[C&amp;I CLM $ Collected]]</f>
        <v>167033.9798</v>
      </c>
      <c r="E338" s="33">
        <f>Table3[[#This Row],[CLM $ Collected ]]/'1.) CLM Reference'!$B$4</f>
        <v>5.7398784714194177E-3</v>
      </c>
      <c r="F338" s="8">
        <f>Table3[[#This Row],[Residential Incentive Disbursements]]+Table3[[#This Row],[C&amp;I Incentive Disbursements]]</f>
        <v>87662.760000000009</v>
      </c>
      <c r="G338" s="11">
        <f>Table3[[#This Row],[Incentive Disbursements]]/'1.) CLM Reference'!$B$5</f>
        <v>5.2177145865785661E-3</v>
      </c>
      <c r="H338" s="37">
        <v>103220.78479999999</v>
      </c>
      <c r="I338" s="38">
        <f>Table3[[#This Row],[CLM $ Collected ]]/'1.) CLM Reference'!$B$4</f>
        <v>5.7398784714194177E-3</v>
      </c>
      <c r="J338" s="39">
        <v>63414.76</v>
      </c>
      <c r="K338" s="38">
        <f>Table3[[#This Row],[Incentive Disbursements]]/'1.) CLM Reference'!$B$5</f>
        <v>5.2177145865785661E-3</v>
      </c>
      <c r="L338" s="37">
        <v>63813.195</v>
      </c>
      <c r="M338" s="61">
        <f>Table3[[#This Row],[CLM $ Collected ]]/'1.) CLM Reference'!$B$4</f>
        <v>5.7398784714194177E-3</v>
      </c>
      <c r="N338" s="39">
        <v>24248</v>
      </c>
      <c r="O338" s="41">
        <f>Table3[[#This Row],[Incentive Disbursements]]/'1.) CLM Reference'!$B$5</f>
        <v>5.2177145865785661E-3</v>
      </c>
    </row>
    <row r="339" spans="1:15" s="34" customFormat="1" ht="15.75" thickBot="1">
      <c r="A339" s="35" t="s">
        <v>238</v>
      </c>
      <c r="B339" s="36" t="s">
        <v>181</v>
      </c>
      <c r="C339" s="3" t="s">
        <v>45</v>
      </c>
      <c r="D339" s="10">
        <f>Table3[[#This Row],[Residential CLM $ Collected]]+Table3[[#This Row],[C&amp;I CLM $ Collected]]</f>
        <v>128871.69100000011</v>
      </c>
      <c r="E339" s="33">
        <f>Table3[[#This Row],[CLM $ Collected ]]/'1.) CLM Reference'!$B$4</f>
        <v>4.4284872193790367E-3</v>
      </c>
      <c r="F339" s="8">
        <f>Table3[[#This Row],[Residential Incentive Disbursements]]+Table3[[#This Row],[C&amp;I Incentive Disbursements]]</f>
        <v>36273.01</v>
      </c>
      <c r="G339" s="11">
        <f>Table3[[#This Row],[Incentive Disbursements]]/'1.) CLM Reference'!$B$5</f>
        <v>2.1589807733193682E-3</v>
      </c>
      <c r="H339" s="37">
        <v>88585.424700000105</v>
      </c>
      <c r="I339" s="38">
        <f>Table3[[#This Row],[CLM $ Collected ]]/'1.) CLM Reference'!$B$4</f>
        <v>4.4284872193790367E-3</v>
      </c>
      <c r="J339" s="39">
        <v>25722.63</v>
      </c>
      <c r="K339" s="38">
        <f>Table3[[#This Row],[Incentive Disbursements]]/'1.) CLM Reference'!$B$5</f>
        <v>2.1589807733193682E-3</v>
      </c>
      <c r="L339" s="37">
        <v>40286.266300000003</v>
      </c>
      <c r="M339" s="61">
        <f>Table3[[#This Row],[CLM $ Collected ]]/'1.) CLM Reference'!$B$4</f>
        <v>4.4284872193790367E-3</v>
      </c>
      <c r="N339" s="39">
        <v>10550.38</v>
      </c>
      <c r="O339" s="41">
        <f>Table3[[#This Row],[Incentive Disbursements]]/'1.) CLM Reference'!$B$5</f>
        <v>2.1589807733193682E-3</v>
      </c>
    </row>
    <row r="340" spans="1:15" s="34" customFormat="1" ht="15.75" thickBot="1">
      <c r="A340" s="35" t="s">
        <v>238</v>
      </c>
      <c r="B340" s="36" t="s">
        <v>159</v>
      </c>
      <c r="C340" s="3" t="s">
        <v>45</v>
      </c>
      <c r="D340" s="10">
        <f>Table3[[#This Row],[Residential CLM $ Collected]]+Table3[[#This Row],[C&amp;I CLM $ Collected]]</f>
        <v>459.02100000000002</v>
      </c>
      <c r="E340" s="33">
        <f>Table3[[#This Row],[CLM $ Collected ]]/'1.) CLM Reference'!$B$4</f>
        <v>1.5773585464371559E-5</v>
      </c>
      <c r="F340" s="8">
        <f>Table3[[#This Row],[Residential Incentive Disbursements]]+Table3[[#This Row],[C&amp;I Incentive Disbursements]]</f>
        <v>0</v>
      </c>
      <c r="G340" s="11">
        <f>Table3[[#This Row],[Incentive Disbursements]]/'1.) CLM Reference'!$B$5</f>
        <v>0</v>
      </c>
      <c r="H340" s="37">
        <v>0</v>
      </c>
      <c r="I340" s="38">
        <f>Table3[[#This Row],[CLM $ Collected ]]/'1.) CLM Reference'!$B$4</f>
        <v>1.5773585464371559E-5</v>
      </c>
      <c r="J340" s="39">
        <v>0</v>
      </c>
      <c r="K340" s="38">
        <f>Table3[[#This Row],[Incentive Disbursements]]/'1.) CLM Reference'!$B$5</f>
        <v>0</v>
      </c>
      <c r="L340" s="37">
        <v>459.02100000000002</v>
      </c>
      <c r="M340" s="61">
        <f>Table3[[#This Row],[CLM $ Collected ]]/'1.) CLM Reference'!$B$4</f>
        <v>1.5773585464371559E-5</v>
      </c>
      <c r="N340" s="39">
        <v>0</v>
      </c>
      <c r="O340" s="41">
        <f>Table3[[#This Row],[Incentive Disbursements]]/'1.) CLM Reference'!$B$5</f>
        <v>0</v>
      </c>
    </row>
    <row r="341" spans="1:15" s="34" customFormat="1" ht="15.75" thickBot="1">
      <c r="A341" s="35" t="s">
        <v>238</v>
      </c>
      <c r="B341" s="36" t="s">
        <v>195</v>
      </c>
      <c r="C341" s="3" t="s">
        <v>45</v>
      </c>
      <c r="D341" s="10">
        <f>Table3[[#This Row],[Residential CLM $ Collected]]+Table3[[#This Row],[C&amp;I CLM $ Collected]]</f>
        <v>227.32550000000001</v>
      </c>
      <c r="E341" s="33">
        <f>Table3[[#This Row],[CLM $ Collected ]]/'1.) CLM Reference'!$B$4</f>
        <v>7.8117084021885638E-6</v>
      </c>
      <c r="F341" s="8">
        <f>Table3[[#This Row],[Residential Incentive Disbursements]]+Table3[[#This Row],[C&amp;I Incentive Disbursements]]</f>
        <v>0</v>
      </c>
      <c r="G341" s="11">
        <f>Table3[[#This Row],[Incentive Disbursements]]/'1.) CLM Reference'!$B$5</f>
        <v>0</v>
      </c>
      <c r="H341" s="37">
        <v>227.32550000000001</v>
      </c>
      <c r="I341" s="38">
        <f>Table3[[#This Row],[CLM $ Collected ]]/'1.) CLM Reference'!$B$4</f>
        <v>7.8117084021885638E-6</v>
      </c>
      <c r="J341" s="39">
        <v>0</v>
      </c>
      <c r="K341" s="38">
        <f>Table3[[#This Row],[Incentive Disbursements]]/'1.) CLM Reference'!$B$5</f>
        <v>0</v>
      </c>
      <c r="L341" s="37">
        <v>0</v>
      </c>
      <c r="M341" s="61">
        <f>Table3[[#This Row],[CLM $ Collected ]]/'1.) CLM Reference'!$B$4</f>
        <v>7.8117084021885638E-6</v>
      </c>
      <c r="N341" s="39">
        <v>0</v>
      </c>
      <c r="O341" s="41">
        <f>Table3[[#This Row],[Incentive Disbursements]]/'1.) CLM Reference'!$B$5</f>
        <v>0</v>
      </c>
    </row>
    <row r="342" spans="1:15" s="34" customFormat="1" ht="15.75" thickBot="1">
      <c r="A342" s="35" t="s">
        <v>239</v>
      </c>
      <c r="B342" s="36" t="s">
        <v>181</v>
      </c>
      <c r="C342" s="3" t="s">
        <v>45</v>
      </c>
      <c r="D342" s="10">
        <f>Table3[[#This Row],[Residential CLM $ Collected]]+Table3[[#This Row],[C&amp;I CLM $ Collected]]</f>
        <v>940.88679999999999</v>
      </c>
      <c r="E342" s="33">
        <f>Table3[[#This Row],[CLM $ Collected ]]/'1.) CLM Reference'!$B$4</f>
        <v>3.2332199076075105E-5</v>
      </c>
      <c r="F342" s="8">
        <f>Table3[[#This Row],[Residential Incentive Disbursements]]+Table3[[#This Row],[C&amp;I Incentive Disbursements]]</f>
        <v>0</v>
      </c>
      <c r="G342" s="11">
        <f>Table3[[#This Row],[Incentive Disbursements]]/'1.) CLM Reference'!$B$5</f>
        <v>0</v>
      </c>
      <c r="H342" s="37">
        <v>695.01679999999999</v>
      </c>
      <c r="I342" s="38">
        <f>Table3[[#This Row],[CLM $ Collected ]]/'1.) CLM Reference'!$B$4</f>
        <v>3.2332199076075105E-5</v>
      </c>
      <c r="J342" s="39">
        <v>0</v>
      </c>
      <c r="K342" s="38">
        <f>Table3[[#This Row],[Incentive Disbursements]]/'1.) CLM Reference'!$B$5</f>
        <v>0</v>
      </c>
      <c r="L342" s="37">
        <v>245.87</v>
      </c>
      <c r="M342" s="61">
        <f>Table3[[#This Row],[CLM $ Collected ]]/'1.) CLM Reference'!$B$4</f>
        <v>3.2332199076075105E-5</v>
      </c>
      <c r="N342" s="39">
        <v>0</v>
      </c>
      <c r="O342" s="41">
        <f>Table3[[#This Row],[Incentive Disbursements]]/'1.) CLM Reference'!$B$5</f>
        <v>0</v>
      </c>
    </row>
    <row r="343" spans="1:15" s="34" customFormat="1" ht="15.75" thickBot="1">
      <c r="A343" s="35" t="s">
        <v>239</v>
      </c>
      <c r="B343" s="36" t="s">
        <v>195</v>
      </c>
      <c r="C343" s="3" t="s">
        <v>45</v>
      </c>
      <c r="D343" s="10">
        <f>Table3[[#This Row],[Residential CLM $ Collected]]+Table3[[#This Row],[C&amp;I CLM $ Collected]]</f>
        <v>246281.63460000002</v>
      </c>
      <c r="E343" s="33">
        <f>Table3[[#This Row],[CLM $ Collected ]]/'1.) CLM Reference'!$B$4</f>
        <v>8.4631082492265669E-3</v>
      </c>
      <c r="F343" s="8">
        <f>Table3[[#This Row],[Residential Incentive Disbursements]]+Table3[[#This Row],[C&amp;I Incentive Disbursements]]</f>
        <v>163233.22</v>
      </c>
      <c r="G343" s="11">
        <f>Table3[[#This Row],[Incentive Disbursements]]/'1.) CLM Reference'!$B$5</f>
        <v>9.71569173738299E-3</v>
      </c>
      <c r="H343" s="37">
        <v>175927.88690000001</v>
      </c>
      <c r="I343" s="38">
        <f>Table3[[#This Row],[CLM $ Collected ]]/'1.) CLM Reference'!$B$4</f>
        <v>8.4631082492265669E-3</v>
      </c>
      <c r="J343" s="39">
        <v>93222.22</v>
      </c>
      <c r="K343" s="38">
        <f>Table3[[#This Row],[Incentive Disbursements]]/'1.) CLM Reference'!$B$5</f>
        <v>9.71569173738299E-3</v>
      </c>
      <c r="L343" s="37">
        <v>70353.747700000007</v>
      </c>
      <c r="M343" s="61">
        <f>Table3[[#This Row],[CLM $ Collected ]]/'1.) CLM Reference'!$B$4</f>
        <v>8.4631082492265669E-3</v>
      </c>
      <c r="N343" s="39">
        <v>70011</v>
      </c>
      <c r="O343" s="41">
        <f>Table3[[#This Row],[Incentive Disbursements]]/'1.) CLM Reference'!$B$5</f>
        <v>9.71569173738299E-3</v>
      </c>
    </row>
    <row r="344" spans="1:15" s="34" customFormat="1" ht="15.75" thickBot="1">
      <c r="A344" s="35" t="s">
        <v>240</v>
      </c>
      <c r="B344" s="36" t="s">
        <v>191</v>
      </c>
      <c r="C344" s="3" t="s">
        <v>45</v>
      </c>
      <c r="D344" s="10">
        <f>Table3[[#This Row],[Residential CLM $ Collected]]+Table3[[#This Row],[C&amp;I CLM $ Collected]]</f>
        <v>82.957800000000006</v>
      </c>
      <c r="E344" s="33">
        <f>Table3[[#This Row],[CLM $ Collected ]]/'1.) CLM Reference'!$B$4</f>
        <v>2.8507234924681942E-6</v>
      </c>
      <c r="F344" s="8">
        <f>Table3[[#This Row],[Residential Incentive Disbursements]]+Table3[[#This Row],[C&amp;I Incentive Disbursements]]</f>
        <v>0</v>
      </c>
      <c r="G344" s="11">
        <f>Table3[[#This Row],[Incentive Disbursements]]/'1.) CLM Reference'!$B$5</f>
        <v>0</v>
      </c>
      <c r="H344" s="37">
        <v>0</v>
      </c>
      <c r="I344" s="38">
        <f>Table3[[#This Row],[CLM $ Collected ]]/'1.) CLM Reference'!$B$4</f>
        <v>2.8507234924681942E-6</v>
      </c>
      <c r="J344" s="39">
        <v>0</v>
      </c>
      <c r="K344" s="38">
        <f>Table3[[#This Row],[Incentive Disbursements]]/'1.) CLM Reference'!$B$5</f>
        <v>0</v>
      </c>
      <c r="L344" s="37">
        <v>82.957800000000006</v>
      </c>
      <c r="M344" s="61">
        <f>Table3[[#This Row],[CLM $ Collected ]]/'1.) CLM Reference'!$B$4</f>
        <v>2.8507234924681942E-6</v>
      </c>
      <c r="N344" s="39">
        <v>0</v>
      </c>
      <c r="O344" s="41">
        <f>Table3[[#This Row],[Incentive Disbursements]]/'1.) CLM Reference'!$B$5</f>
        <v>0</v>
      </c>
    </row>
    <row r="345" spans="1:15" s="34" customFormat="1" ht="15.75" thickBot="1">
      <c r="A345" s="35" t="s">
        <v>240</v>
      </c>
      <c r="B345" s="36" t="s">
        <v>168</v>
      </c>
      <c r="C345" s="3" t="s">
        <v>45</v>
      </c>
      <c r="D345" s="10">
        <f>Table3[[#This Row],[Residential CLM $ Collected]]+Table3[[#This Row],[C&amp;I CLM $ Collected]]</f>
        <v>0</v>
      </c>
      <c r="E345" s="33">
        <f>Table3[[#This Row],[CLM $ Collected ]]/'1.) CLM Reference'!$B$4</f>
        <v>0</v>
      </c>
      <c r="F345" s="8">
        <f>Table3[[#This Row],[Residential Incentive Disbursements]]+Table3[[#This Row],[C&amp;I Incentive Disbursements]]</f>
        <v>481.11</v>
      </c>
      <c r="G345" s="11">
        <f>Table3[[#This Row],[Incentive Disbursements]]/'1.) CLM Reference'!$B$5</f>
        <v>2.8635815992432975E-5</v>
      </c>
      <c r="H345" s="37">
        <v>0</v>
      </c>
      <c r="I345" s="38">
        <f>Table3[[#This Row],[CLM $ Collected ]]/'1.) CLM Reference'!$B$4</f>
        <v>0</v>
      </c>
      <c r="J345" s="39">
        <v>481.11</v>
      </c>
      <c r="K345" s="38">
        <f>Table3[[#This Row],[Incentive Disbursements]]/'1.) CLM Reference'!$B$5</f>
        <v>2.8635815992432975E-5</v>
      </c>
      <c r="L345" s="37">
        <v>0</v>
      </c>
      <c r="M345" s="61">
        <f>Table3[[#This Row],[CLM $ Collected ]]/'1.) CLM Reference'!$B$4</f>
        <v>0</v>
      </c>
      <c r="N345" s="39">
        <v>0</v>
      </c>
      <c r="O345" s="41">
        <f>Table3[[#This Row],[Incentive Disbursements]]/'1.) CLM Reference'!$B$5</f>
        <v>2.8635815992432975E-5</v>
      </c>
    </row>
    <row r="346" spans="1:15" s="34" customFormat="1" ht="15.75" thickBot="1">
      <c r="A346" s="35" t="s">
        <v>240</v>
      </c>
      <c r="B346" s="36" t="s">
        <v>195</v>
      </c>
      <c r="C346" s="3" t="s">
        <v>45</v>
      </c>
      <c r="D346" s="10">
        <f>Table3[[#This Row],[Residential CLM $ Collected]]+Table3[[#This Row],[C&amp;I CLM $ Collected]]</f>
        <v>149986.28679999991</v>
      </c>
      <c r="E346" s="33">
        <f>Table3[[#This Row],[CLM $ Collected ]]/'1.) CLM Reference'!$B$4</f>
        <v>5.1540594293584437E-3</v>
      </c>
      <c r="F346" s="8">
        <f>Table3[[#This Row],[Residential Incentive Disbursements]]+Table3[[#This Row],[C&amp;I Incentive Disbursements]]</f>
        <v>71909.149999999994</v>
      </c>
      <c r="G346" s="11">
        <f>Table3[[#This Row],[Incentive Disbursements]]/'1.) CLM Reference'!$B$5</f>
        <v>4.2800548472745562E-3</v>
      </c>
      <c r="H346" s="37">
        <v>81742.303499999907</v>
      </c>
      <c r="I346" s="38">
        <f>Table3[[#This Row],[CLM $ Collected ]]/'1.) CLM Reference'!$B$4</f>
        <v>5.1540594293584437E-3</v>
      </c>
      <c r="J346" s="39">
        <v>33941.129999999997</v>
      </c>
      <c r="K346" s="38">
        <f>Table3[[#This Row],[Incentive Disbursements]]/'1.) CLM Reference'!$B$5</f>
        <v>4.2800548472745562E-3</v>
      </c>
      <c r="L346" s="37">
        <v>68243.983300000007</v>
      </c>
      <c r="M346" s="61">
        <f>Table3[[#This Row],[CLM $ Collected ]]/'1.) CLM Reference'!$B$4</f>
        <v>5.1540594293584437E-3</v>
      </c>
      <c r="N346" s="39">
        <v>37968.019999999997</v>
      </c>
      <c r="O346" s="41">
        <f>Table3[[#This Row],[Incentive Disbursements]]/'1.) CLM Reference'!$B$5</f>
        <v>4.2800548472745562E-3</v>
      </c>
    </row>
    <row r="347" spans="1:15" s="34" customFormat="1" ht="15.75" thickBot="1">
      <c r="A347" s="35" t="s">
        <v>240</v>
      </c>
      <c r="B347" s="36" t="s">
        <v>175</v>
      </c>
      <c r="C347" s="3" t="s">
        <v>45</v>
      </c>
      <c r="D347" s="10">
        <f>Table3[[#This Row],[Residential CLM $ Collected]]+Table3[[#This Row],[C&amp;I CLM $ Collected]]</f>
        <v>896.29680000000008</v>
      </c>
      <c r="E347" s="33">
        <f>Table3[[#This Row],[CLM $ Collected ]]/'1.) CLM Reference'!$B$4</f>
        <v>3.0799928927527809E-5</v>
      </c>
      <c r="F347" s="8">
        <f>Table3[[#This Row],[Residential Incentive Disbursements]]+Table3[[#This Row],[C&amp;I Incentive Disbursements]]</f>
        <v>0</v>
      </c>
      <c r="G347" s="11">
        <f>Table3[[#This Row],[Incentive Disbursements]]/'1.) CLM Reference'!$B$5</f>
        <v>0</v>
      </c>
      <c r="H347" s="37">
        <v>565.22900000000004</v>
      </c>
      <c r="I347" s="38">
        <f>Table3[[#This Row],[CLM $ Collected ]]/'1.) CLM Reference'!$B$4</f>
        <v>3.0799928927527809E-5</v>
      </c>
      <c r="J347" s="39">
        <v>0</v>
      </c>
      <c r="K347" s="38">
        <f>Table3[[#This Row],[Incentive Disbursements]]/'1.) CLM Reference'!$B$5</f>
        <v>0</v>
      </c>
      <c r="L347" s="37">
        <v>331.06779999999998</v>
      </c>
      <c r="M347" s="61">
        <f>Table3[[#This Row],[CLM $ Collected ]]/'1.) CLM Reference'!$B$4</f>
        <v>3.0799928927527809E-5</v>
      </c>
      <c r="N347" s="39">
        <v>0</v>
      </c>
      <c r="O347" s="41">
        <f>Table3[[#This Row],[Incentive Disbursements]]/'1.) CLM Reference'!$B$5</f>
        <v>0</v>
      </c>
    </row>
    <row r="348" spans="1:15" s="34" customFormat="1" ht="15.75" thickBot="1">
      <c r="A348" s="35" t="s">
        <v>241</v>
      </c>
      <c r="B348" s="36" t="s">
        <v>191</v>
      </c>
      <c r="C348" s="3" t="s">
        <v>45</v>
      </c>
      <c r="D348" s="10">
        <f>Table3[[#This Row],[Residential CLM $ Collected]]+Table3[[#This Row],[C&amp;I CLM $ Collected]]</f>
        <v>82.199700000000007</v>
      </c>
      <c r="E348" s="33">
        <f>Table3[[#This Row],[CLM $ Collected ]]/'1.) CLM Reference'!$B$4</f>
        <v>2.8246724944952472E-6</v>
      </c>
      <c r="F348" s="8">
        <f>Table3[[#This Row],[Residential Incentive Disbursements]]+Table3[[#This Row],[C&amp;I Incentive Disbursements]]</f>
        <v>0</v>
      </c>
      <c r="G348" s="11">
        <f>Table3[[#This Row],[Incentive Disbursements]]/'1.) CLM Reference'!$B$5</f>
        <v>0</v>
      </c>
      <c r="H348" s="37">
        <v>34.721600000000002</v>
      </c>
      <c r="I348" s="38">
        <f>Table3[[#This Row],[CLM $ Collected ]]/'1.) CLM Reference'!$B$4</f>
        <v>2.8246724944952472E-6</v>
      </c>
      <c r="J348" s="39">
        <v>0</v>
      </c>
      <c r="K348" s="38">
        <f>Table3[[#This Row],[Incentive Disbursements]]/'1.) CLM Reference'!$B$5</f>
        <v>0</v>
      </c>
      <c r="L348" s="37">
        <v>47.478099999999998</v>
      </c>
      <c r="M348" s="61">
        <f>Table3[[#This Row],[CLM $ Collected ]]/'1.) CLM Reference'!$B$4</f>
        <v>2.8246724944952472E-6</v>
      </c>
      <c r="N348" s="39">
        <v>0</v>
      </c>
      <c r="O348" s="41">
        <f>Table3[[#This Row],[Incentive Disbursements]]/'1.) CLM Reference'!$B$5</f>
        <v>0</v>
      </c>
    </row>
    <row r="349" spans="1:15" s="34" customFormat="1" ht="15.75" thickBot="1">
      <c r="A349" s="35" t="s">
        <v>241</v>
      </c>
      <c r="B349" s="36" t="s">
        <v>159</v>
      </c>
      <c r="C349" s="3" t="s">
        <v>45</v>
      </c>
      <c r="D349" s="10">
        <f>Table3[[#This Row],[Residential CLM $ Collected]]+Table3[[#This Row],[C&amp;I CLM $ Collected]]</f>
        <v>0.1389</v>
      </c>
      <c r="E349" s="33">
        <f>Table3[[#This Row],[CLM $ Collected ]]/'1.) CLM Reference'!$B$4</f>
        <v>4.7730953943309985E-9</v>
      </c>
      <c r="F349" s="8">
        <f>Table3[[#This Row],[Residential Incentive Disbursements]]+Table3[[#This Row],[C&amp;I Incentive Disbursements]]</f>
        <v>0</v>
      </c>
      <c r="G349" s="11">
        <f>Table3[[#This Row],[Incentive Disbursements]]/'1.) CLM Reference'!$B$5</f>
        <v>0</v>
      </c>
      <c r="H349" s="37">
        <v>0.1389</v>
      </c>
      <c r="I349" s="38">
        <f>Table3[[#This Row],[CLM $ Collected ]]/'1.) CLM Reference'!$B$4</f>
        <v>4.7730953943309985E-9</v>
      </c>
      <c r="J349" s="39">
        <v>0</v>
      </c>
      <c r="K349" s="38">
        <f>Table3[[#This Row],[Incentive Disbursements]]/'1.) CLM Reference'!$B$5</f>
        <v>0</v>
      </c>
      <c r="L349" s="37">
        <v>0</v>
      </c>
      <c r="M349" s="61">
        <f>Table3[[#This Row],[CLM $ Collected ]]/'1.) CLM Reference'!$B$4</f>
        <v>4.7730953943309985E-9</v>
      </c>
      <c r="N349" s="39">
        <v>0</v>
      </c>
      <c r="O349" s="41">
        <f>Table3[[#This Row],[Incentive Disbursements]]/'1.) CLM Reference'!$B$5</f>
        <v>0</v>
      </c>
    </row>
    <row r="350" spans="1:15" s="34" customFormat="1" ht="15.75" thickBot="1">
      <c r="A350" s="35" t="s">
        <v>241</v>
      </c>
      <c r="B350" s="36" t="s">
        <v>195</v>
      </c>
      <c r="C350" s="3" t="s">
        <v>45</v>
      </c>
      <c r="D350" s="10">
        <f>Table3[[#This Row],[Residential CLM $ Collected]]+Table3[[#This Row],[C&amp;I CLM $ Collected]]</f>
        <v>179562.57229999988</v>
      </c>
      <c r="E350" s="33">
        <f>Table3[[#This Row],[CLM $ Collected ]]/'1.) CLM Reference'!$B$4</f>
        <v>6.1704052328247407E-3</v>
      </c>
      <c r="F350" s="8">
        <f>Table3[[#This Row],[Residential Incentive Disbursements]]+Table3[[#This Row],[C&amp;I Incentive Disbursements]]</f>
        <v>72155.41</v>
      </c>
      <c r="G350" s="11">
        <f>Table3[[#This Row],[Incentive Disbursements]]/'1.) CLM Reference'!$B$5</f>
        <v>4.294712318635153E-3</v>
      </c>
      <c r="H350" s="37">
        <v>87141.806999999899</v>
      </c>
      <c r="I350" s="38">
        <f>Table3[[#This Row],[CLM $ Collected ]]/'1.) CLM Reference'!$B$4</f>
        <v>6.1704052328247407E-3</v>
      </c>
      <c r="J350" s="39">
        <v>38271.480000000003</v>
      </c>
      <c r="K350" s="38">
        <f>Table3[[#This Row],[Incentive Disbursements]]/'1.) CLM Reference'!$B$5</f>
        <v>4.294712318635153E-3</v>
      </c>
      <c r="L350" s="37">
        <v>92420.765299999999</v>
      </c>
      <c r="M350" s="61">
        <f>Table3[[#This Row],[CLM $ Collected ]]/'1.) CLM Reference'!$B$4</f>
        <v>6.1704052328247407E-3</v>
      </c>
      <c r="N350" s="39">
        <v>33883.93</v>
      </c>
      <c r="O350" s="41">
        <f>Table3[[#This Row],[Incentive Disbursements]]/'1.) CLM Reference'!$B$5</f>
        <v>4.294712318635153E-3</v>
      </c>
    </row>
    <row r="351" spans="1:15" s="34" customFormat="1" ht="15.75" thickBot="1">
      <c r="A351" s="35" t="s">
        <v>241</v>
      </c>
      <c r="B351" s="36" t="s">
        <v>175</v>
      </c>
      <c r="C351" s="3" t="s">
        <v>45</v>
      </c>
      <c r="D351" s="10">
        <f>Table3[[#This Row],[Residential CLM $ Collected]]+Table3[[#This Row],[C&amp;I CLM $ Collected]]</f>
        <v>789.17419999999993</v>
      </c>
      <c r="E351" s="33">
        <f>Table3[[#This Row],[CLM $ Collected ]]/'1.) CLM Reference'!$B$4</f>
        <v>2.711881741788949E-5</v>
      </c>
      <c r="F351" s="8">
        <f>Table3[[#This Row],[Residential Incentive Disbursements]]+Table3[[#This Row],[C&amp;I Incentive Disbursements]]</f>
        <v>0</v>
      </c>
      <c r="G351" s="11">
        <f>Table3[[#This Row],[Incentive Disbursements]]/'1.) CLM Reference'!$B$5</f>
        <v>0</v>
      </c>
      <c r="H351" s="37">
        <v>764.91129999999998</v>
      </c>
      <c r="I351" s="38">
        <f>Table3[[#This Row],[CLM $ Collected ]]/'1.) CLM Reference'!$B$4</f>
        <v>2.711881741788949E-5</v>
      </c>
      <c r="J351" s="39">
        <v>0</v>
      </c>
      <c r="K351" s="38">
        <f>Table3[[#This Row],[Incentive Disbursements]]/'1.) CLM Reference'!$B$5</f>
        <v>0</v>
      </c>
      <c r="L351" s="37">
        <v>24.262899999999998</v>
      </c>
      <c r="M351" s="61">
        <f>Table3[[#This Row],[CLM $ Collected ]]/'1.) CLM Reference'!$B$4</f>
        <v>2.711881741788949E-5</v>
      </c>
      <c r="N351" s="39">
        <v>0</v>
      </c>
      <c r="O351" s="41">
        <f>Table3[[#This Row],[Incentive Disbursements]]/'1.) CLM Reference'!$B$5</f>
        <v>0</v>
      </c>
    </row>
    <row r="352" spans="1:15" s="34" customFormat="1" ht="15.75" thickBot="1">
      <c r="A352" s="35" t="s">
        <v>242</v>
      </c>
      <c r="B352" s="36" t="s">
        <v>191</v>
      </c>
      <c r="C352" s="3" t="s">
        <v>45</v>
      </c>
      <c r="D352" s="10">
        <f>Table3[[#This Row],[Residential CLM $ Collected]]+Table3[[#This Row],[C&amp;I CLM $ Collected]]</f>
        <v>442.22449999999998</v>
      </c>
      <c r="E352" s="33">
        <f>Table3[[#This Row],[CLM $ Collected ]]/'1.) CLM Reference'!$B$4</f>
        <v>1.519639830245017E-5</v>
      </c>
      <c r="F352" s="8">
        <f>Table3[[#This Row],[Residential Incentive Disbursements]]+Table3[[#This Row],[C&amp;I Incentive Disbursements]]</f>
        <v>0</v>
      </c>
      <c r="G352" s="11">
        <f>Table3[[#This Row],[Incentive Disbursements]]/'1.) CLM Reference'!$B$5</f>
        <v>0</v>
      </c>
      <c r="H352" s="37">
        <v>442.22449999999998</v>
      </c>
      <c r="I352" s="38">
        <f>Table3[[#This Row],[CLM $ Collected ]]/'1.) CLM Reference'!$B$4</f>
        <v>1.519639830245017E-5</v>
      </c>
      <c r="J352" s="39">
        <v>0</v>
      </c>
      <c r="K352" s="38">
        <f>Table3[[#This Row],[Incentive Disbursements]]/'1.) CLM Reference'!$B$5</f>
        <v>0</v>
      </c>
      <c r="L352" s="37">
        <v>0</v>
      </c>
      <c r="M352" s="61">
        <f>Table3[[#This Row],[CLM $ Collected ]]/'1.) CLM Reference'!$B$4</f>
        <v>1.519639830245017E-5</v>
      </c>
      <c r="N352" s="39">
        <v>0</v>
      </c>
      <c r="O352" s="41">
        <f>Table3[[#This Row],[Incentive Disbursements]]/'1.) CLM Reference'!$B$5</f>
        <v>0</v>
      </c>
    </row>
    <row r="353" spans="1:15" s="34" customFormat="1" ht="15.75" thickBot="1">
      <c r="A353" s="35" t="s">
        <v>242</v>
      </c>
      <c r="B353" s="36" t="s">
        <v>159</v>
      </c>
      <c r="C353" s="3" t="s">
        <v>45</v>
      </c>
      <c r="D353" s="10">
        <f>Table3[[#This Row],[Residential CLM $ Collected]]+Table3[[#This Row],[C&amp;I CLM $ Collected]]</f>
        <v>19.053799999999999</v>
      </c>
      <c r="E353" s="33">
        <f>Table3[[#This Row],[CLM $ Collected ]]/'1.) CLM Reference'!$B$4</f>
        <v>6.5475597569837277E-7</v>
      </c>
      <c r="F353" s="8">
        <f>Table3[[#This Row],[Residential Incentive Disbursements]]+Table3[[#This Row],[C&amp;I Incentive Disbursements]]</f>
        <v>0</v>
      </c>
      <c r="G353" s="11">
        <f>Table3[[#This Row],[Incentive Disbursements]]/'1.) CLM Reference'!$B$5</f>
        <v>0</v>
      </c>
      <c r="H353" s="37">
        <v>19.053799999999999</v>
      </c>
      <c r="I353" s="38">
        <f>Table3[[#This Row],[CLM $ Collected ]]/'1.) CLM Reference'!$B$4</f>
        <v>6.5475597569837277E-7</v>
      </c>
      <c r="J353" s="39">
        <v>0</v>
      </c>
      <c r="K353" s="38">
        <f>Table3[[#This Row],[Incentive Disbursements]]/'1.) CLM Reference'!$B$5</f>
        <v>0</v>
      </c>
      <c r="L353" s="37">
        <v>0</v>
      </c>
      <c r="M353" s="61">
        <f>Table3[[#This Row],[CLM $ Collected ]]/'1.) CLM Reference'!$B$4</f>
        <v>6.5475597569837277E-7</v>
      </c>
      <c r="N353" s="39">
        <v>0</v>
      </c>
      <c r="O353" s="41">
        <f>Table3[[#This Row],[Incentive Disbursements]]/'1.) CLM Reference'!$B$5</f>
        <v>0</v>
      </c>
    </row>
    <row r="354" spans="1:15" s="34" customFormat="1" ht="15.75" thickBot="1">
      <c r="A354" s="35" t="s">
        <v>242</v>
      </c>
      <c r="B354" s="36" t="s">
        <v>195</v>
      </c>
      <c r="C354" s="3" t="s">
        <v>45</v>
      </c>
      <c r="D354" s="10">
        <f>Table3[[#This Row],[Residential CLM $ Collected]]+Table3[[#This Row],[C&amp;I CLM $ Collected]]</f>
        <v>198502.89509999999</v>
      </c>
      <c r="E354" s="33">
        <f>Table3[[#This Row],[CLM $ Collected ]]/'1.) CLM Reference'!$B$4</f>
        <v>6.8212617304764531E-3</v>
      </c>
      <c r="F354" s="8">
        <f>Table3[[#This Row],[Residential Incentive Disbursements]]+Table3[[#This Row],[C&amp;I Incentive Disbursements]]</f>
        <v>76697.72</v>
      </c>
      <c r="G354" s="11">
        <f>Table3[[#This Row],[Incentive Disbursements]]/'1.) CLM Reference'!$B$5</f>
        <v>4.5650720146310541E-3</v>
      </c>
      <c r="H354" s="37">
        <v>148627.13149999999</v>
      </c>
      <c r="I354" s="38">
        <f>Table3[[#This Row],[CLM $ Collected ]]/'1.) CLM Reference'!$B$4</f>
        <v>6.8212617304764531E-3</v>
      </c>
      <c r="J354" s="39">
        <v>68371.47</v>
      </c>
      <c r="K354" s="38">
        <f>Table3[[#This Row],[Incentive Disbursements]]/'1.) CLM Reference'!$B$5</f>
        <v>4.5650720146310541E-3</v>
      </c>
      <c r="L354" s="37">
        <v>49875.763599999998</v>
      </c>
      <c r="M354" s="61">
        <f>Table3[[#This Row],[CLM $ Collected ]]/'1.) CLM Reference'!$B$4</f>
        <v>6.8212617304764531E-3</v>
      </c>
      <c r="N354" s="39">
        <v>8326.25</v>
      </c>
      <c r="O354" s="41">
        <f>Table3[[#This Row],[Incentive Disbursements]]/'1.) CLM Reference'!$B$5</f>
        <v>4.5650720146310541E-3</v>
      </c>
    </row>
    <row r="355" spans="1:15" s="34" customFormat="1" ht="15.75" thickBot="1">
      <c r="A355" s="35" t="s">
        <v>243</v>
      </c>
      <c r="B355" s="36" t="s">
        <v>191</v>
      </c>
      <c r="C355" s="3" t="s">
        <v>45</v>
      </c>
      <c r="D355" s="10">
        <f>Table3[[#This Row],[Residential CLM $ Collected]]+Table3[[#This Row],[C&amp;I CLM $ Collected]]</f>
        <v>142873.6575</v>
      </c>
      <c r="E355" s="33">
        <f>Table3[[#This Row],[CLM $ Collected ]]/'1.) CLM Reference'!$B$4</f>
        <v>4.909644323862308E-3</v>
      </c>
      <c r="F355" s="8">
        <f>Table3[[#This Row],[Residential Incentive Disbursements]]+Table3[[#This Row],[C&amp;I Incentive Disbursements]]</f>
        <v>0</v>
      </c>
      <c r="G355" s="11">
        <f>Table3[[#This Row],[Incentive Disbursements]]/'1.) CLM Reference'!$B$5</f>
        <v>0</v>
      </c>
      <c r="H355" s="37">
        <v>115517.04399999999</v>
      </c>
      <c r="I355" s="38">
        <f>Table3[[#This Row],[CLM $ Collected ]]/'1.) CLM Reference'!$B$4</f>
        <v>4.909644323862308E-3</v>
      </c>
      <c r="J355" s="39">
        <v>0</v>
      </c>
      <c r="K355" s="38">
        <f>Table3[[#This Row],[Incentive Disbursements]]/'1.) CLM Reference'!$B$5</f>
        <v>0</v>
      </c>
      <c r="L355" s="37">
        <v>27356.613499999999</v>
      </c>
      <c r="M355" s="61">
        <f>Table3[[#This Row],[CLM $ Collected ]]/'1.) CLM Reference'!$B$4</f>
        <v>4.909644323862308E-3</v>
      </c>
      <c r="N355" s="39">
        <v>0</v>
      </c>
      <c r="O355" s="41">
        <f>Table3[[#This Row],[Incentive Disbursements]]/'1.) CLM Reference'!$B$5</f>
        <v>0</v>
      </c>
    </row>
    <row r="356" spans="1:15" s="34" customFormat="1" ht="15.75" thickBot="1">
      <c r="A356" s="35" t="s">
        <v>243</v>
      </c>
      <c r="B356" s="36" t="s">
        <v>167</v>
      </c>
      <c r="C356" s="3" t="s">
        <v>45</v>
      </c>
      <c r="D356" s="10">
        <f>Table3[[#This Row],[Residential CLM $ Collected]]+Table3[[#This Row],[C&amp;I CLM $ Collected]]</f>
        <v>0</v>
      </c>
      <c r="E356" s="33">
        <f>Table3[[#This Row],[CLM $ Collected ]]/'1.) CLM Reference'!$B$4</f>
        <v>0</v>
      </c>
      <c r="F356" s="8">
        <f>Table3[[#This Row],[Residential Incentive Disbursements]]+Table3[[#This Row],[C&amp;I Incentive Disbursements]]</f>
        <v>31919.03</v>
      </c>
      <c r="G356" s="11">
        <f>Table3[[#This Row],[Incentive Disbursements]]/'1.) CLM Reference'!$B$5</f>
        <v>1.8998305371681068E-3</v>
      </c>
      <c r="H356" s="37">
        <v>0</v>
      </c>
      <c r="I356" s="38">
        <f>Table3[[#This Row],[CLM $ Collected ]]/'1.) CLM Reference'!$B$4</f>
        <v>0</v>
      </c>
      <c r="J356" s="39">
        <v>23509.03</v>
      </c>
      <c r="K356" s="38">
        <f>Table3[[#This Row],[Incentive Disbursements]]/'1.) CLM Reference'!$B$5</f>
        <v>1.8998305371681068E-3</v>
      </c>
      <c r="L356" s="37">
        <v>0</v>
      </c>
      <c r="M356" s="61">
        <f>Table3[[#This Row],[CLM $ Collected ]]/'1.) CLM Reference'!$B$4</f>
        <v>0</v>
      </c>
      <c r="N356" s="39">
        <v>8410</v>
      </c>
      <c r="O356" s="41">
        <f>Table3[[#This Row],[Incentive Disbursements]]/'1.) CLM Reference'!$B$5</f>
        <v>1.8998305371681068E-3</v>
      </c>
    </row>
    <row r="357" spans="1:15" s="34" customFormat="1" ht="15.75" thickBot="1">
      <c r="A357" s="35" t="s">
        <v>243</v>
      </c>
      <c r="B357" s="36" t="s">
        <v>159</v>
      </c>
      <c r="C357" s="3" t="s">
        <v>45</v>
      </c>
      <c r="D357" s="10">
        <f>Table3[[#This Row],[Residential CLM $ Collected]]+Table3[[#This Row],[C&amp;I CLM $ Collected]]</f>
        <v>41.904400000000003</v>
      </c>
      <c r="E357" s="33">
        <f>Table3[[#This Row],[CLM $ Collected ]]/'1.) CLM Reference'!$B$4</f>
        <v>1.4399834315493442E-6</v>
      </c>
      <c r="F357" s="8">
        <f>Table3[[#This Row],[Residential Incentive Disbursements]]+Table3[[#This Row],[C&amp;I Incentive Disbursements]]</f>
        <v>0</v>
      </c>
      <c r="G357" s="11">
        <f>Table3[[#This Row],[Incentive Disbursements]]/'1.) CLM Reference'!$B$5</f>
        <v>0</v>
      </c>
      <c r="H357" s="37">
        <v>0</v>
      </c>
      <c r="I357" s="38">
        <f>Table3[[#This Row],[CLM $ Collected ]]/'1.) CLM Reference'!$B$4</f>
        <v>1.4399834315493442E-6</v>
      </c>
      <c r="J357" s="39">
        <v>0</v>
      </c>
      <c r="K357" s="38">
        <f>Table3[[#This Row],[Incentive Disbursements]]/'1.) CLM Reference'!$B$5</f>
        <v>0</v>
      </c>
      <c r="L357" s="37">
        <v>41.904400000000003</v>
      </c>
      <c r="M357" s="61">
        <f>Table3[[#This Row],[CLM $ Collected ]]/'1.) CLM Reference'!$B$4</f>
        <v>1.4399834315493442E-6</v>
      </c>
      <c r="N357" s="39">
        <v>0</v>
      </c>
      <c r="O357" s="41">
        <f>Table3[[#This Row],[Incentive Disbursements]]/'1.) CLM Reference'!$B$5</f>
        <v>0</v>
      </c>
    </row>
    <row r="358" spans="1:15" s="34" customFormat="1" ht="15.75" thickBot="1">
      <c r="A358" s="35" t="s">
        <v>243</v>
      </c>
      <c r="B358" s="36" t="s">
        <v>195</v>
      </c>
      <c r="C358" s="3" t="s">
        <v>45</v>
      </c>
      <c r="D358" s="10">
        <f>Table3[[#This Row],[Residential CLM $ Collected]]+Table3[[#This Row],[C&amp;I CLM $ Collected]]</f>
        <v>54.371499999999997</v>
      </c>
      <c r="E358" s="33">
        <f>Table3[[#This Row],[CLM $ Collected ]]/'1.) CLM Reference'!$B$4</f>
        <v>1.8683970931092E-6</v>
      </c>
      <c r="F358" s="8">
        <f>Table3[[#This Row],[Residential Incentive Disbursements]]+Table3[[#This Row],[C&amp;I Incentive Disbursements]]</f>
        <v>0</v>
      </c>
      <c r="G358" s="11">
        <f>Table3[[#This Row],[Incentive Disbursements]]/'1.) CLM Reference'!$B$5</f>
        <v>0</v>
      </c>
      <c r="H358" s="37">
        <v>54.371499999999997</v>
      </c>
      <c r="I358" s="38">
        <f>Table3[[#This Row],[CLM $ Collected ]]/'1.) CLM Reference'!$B$4</f>
        <v>1.8683970931092E-6</v>
      </c>
      <c r="J358" s="39">
        <v>0</v>
      </c>
      <c r="K358" s="38">
        <f>Table3[[#This Row],[Incentive Disbursements]]/'1.) CLM Reference'!$B$5</f>
        <v>0</v>
      </c>
      <c r="L358" s="37">
        <v>0</v>
      </c>
      <c r="M358" s="61">
        <f>Table3[[#This Row],[CLM $ Collected ]]/'1.) CLM Reference'!$B$4</f>
        <v>1.8683970931092E-6</v>
      </c>
      <c r="N358" s="39">
        <v>0</v>
      </c>
      <c r="O358" s="41">
        <f>Table3[[#This Row],[Incentive Disbursements]]/'1.) CLM Reference'!$B$5</f>
        <v>0</v>
      </c>
    </row>
    <row r="359" spans="1:15" s="34" customFormat="1" ht="15.75" thickBot="1">
      <c r="A359" s="35" t="s">
        <v>243</v>
      </c>
      <c r="B359" s="36" t="s">
        <v>175</v>
      </c>
      <c r="C359" s="3" t="s">
        <v>45</v>
      </c>
      <c r="D359" s="10">
        <f>Table3[[#This Row],[Residential CLM $ Collected]]+Table3[[#This Row],[C&amp;I CLM $ Collected]]</f>
        <v>264.08440000000002</v>
      </c>
      <c r="E359" s="33">
        <f>Table3[[#This Row],[CLM $ Collected ]]/'1.) CLM Reference'!$B$4</f>
        <v>9.0748742502135723E-6</v>
      </c>
      <c r="F359" s="8">
        <f>Table3[[#This Row],[Residential Incentive Disbursements]]+Table3[[#This Row],[C&amp;I Incentive Disbursements]]</f>
        <v>0</v>
      </c>
      <c r="G359" s="11">
        <f>Table3[[#This Row],[Incentive Disbursements]]/'1.) CLM Reference'!$B$5</f>
        <v>0</v>
      </c>
      <c r="H359" s="37">
        <v>264.08440000000002</v>
      </c>
      <c r="I359" s="38">
        <f>Table3[[#This Row],[CLM $ Collected ]]/'1.) CLM Reference'!$B$4</f>
        <v>9.0748742502135723E-6</v>
      </c>
      <c r="J359" s="39">
        <v>0</v>
      </c>
      <c r="K359" s="38">
        <f>Table3[[#This Row],[Incentive Disbursements]]/'1.) CLM Reference'!$B$5</f>
        <v>0</v>
      </c>
      <c r="L359" s="37">
        <v>0</v>
      </c>
      <c r="M359" s="61">
        <f>Table3[[#This Row],[CLM $ Collected ]]/'1.) CLM Reference'!$B$4</f>
        <v>9.0748742502135723E-6</v>
      </c>
      <c r="N359" s="39">
        <v>0</v>
      </c>
      <c r="O359" s="41">
        <f>Table3[[#This Row],[Incentive Disbursements]]/'1.) CLM Reference'!$B$5</f>
        <v>0</v>
      </c>
    </row>
    <row r="360" spans="1:15" s="34" customFormat="1" ht="15.75" thickBot="1">
      <c r="A360" s="35" t="s">
        <v>244</v>
      </c>
      <c r="B360" s="36" t="s">
        <v>191</v>
      </c>
      <c r="C360" s="3" t="s">
        <v>45</v>
      </c>
      <c r="D360" s="10">
        <f>Table3[[#This Row],[Residential CLM $ Collected]]+Table3[[#This Row],[C&amp;I CLM $ Collected]]</f>
        <v>143926.6531999998</v>
      </c>
      <c r="E360" s="33">
        <f>Table3[[#This Row],[CLM $ Collected ]]/'1.) CLM Reference'!$B$4</f>
        <v>4.945828981356328E-3</v>
      </c>
      <c r="F360" s="8">
        <f>Table3[[#This Row],[Residential Incentive Disbursements]]+Table3[[#This Row],[C&amp;I Incentive Disbursements]]</f>
        <v>0</v>
      </c>
      <c r="G360" s="11">
        <f>Table3[[#This Row],[Incentive Disbursements]]/'1.) CLM Reference'!$B$5</f>
        <v>0</v>
      </c>
      <c r="H360" s="37">
        <v>93038.672899999801</v>
      </c>
      <c r="I360" s="38">
        <f>Table3[[#This Row],[CLM $ Collected ]]/'1.) CLM Reference'!$B$4</f>
        <v>4.945828981356328E-3</v>
      </c>
      <c r="J360" s="39">
        <v>0</v>
      </c>
      <c r="K360" s="38">
        <f>Table3[[#This Row],[Incentive Disbursements]]/'1.) CLM Reference'!$B$5</f>
        <v>0</v>
      </c>
      <c r="L360" s="37">
        <v>50887.980300000003</v>
      </c>
      <c r="M360" s="61">
        <f>Table3[[#This Row],[CLM $ Collected ]]/'1.) CLM Reference'!$B$4</f>
        <v>4.945828981356328E-3</v>
      </c>
      <c r="N360" s="39">
        <v>0</v>
      </c>
      <c r="O360" s="41">
        <f>Table3[[#This Row],[Incentive Disbursements]]/'1.) CLM Reference'!$B$5</f>
        <v>0</v>
      </c>
    </row>
    <row r="361" spans="1:15" s="34" customFormat="1" ht="15.75" thickBot="1">
      <c r="A361" s="134" t="s">
        <v>244</v>
      </c>
      <c r="B361" s="135" t="s">
        <v>167</v>
      </c>
      <c r="C361" s="136" t="s">
        <v>45</v>
      </c>
      <c r="D361" s="10">
        <f>Table3[[#This Row],[Residential CLM $ Collected]]+Table3[[#This Row],[C&amp;I CLM $ Collected]]</f>
        <v>0</v>
      </c>
      <c r="E361" s="33">
        <f>Table3[[#This Row],[CLM $ Collected ]]/'1.) CLM Reference'!$B$4</f>
        <v>0</v>
      </c>
      <c r="F361" s="8">
        <f>Table3[[#This Row],[Residential Incentive Disbursements]]+Table3[[#This Row],[C&amp;I Incentive Disbursements]]</f>
        <v>58804.58</v>
      </c>
      <c r="G361" s="11">
        <f>Table3[[#This Row],[Incentive Disbursements]]/'1.) CLM Reference'!$B$5</f>
        <v>3.5000667880366325E-3</v>
      </c>
      <c r="H361" s="76">
        <v>0</v>
      </c>
      <c r="I361" s="77">
        <f>Table3[[#This Row],[CLM $ Collected ]]/'1.) CLM Reference'!$B$4</f>
        <v>0</v>
      </c>
      <c r="J361" s="78">
        <v>39022.559999999998</v>
      </c>
      <c r="K361" s="77">
        <f>Table3[[#This Row],[Incentive Disbursements]]/'1.) CLM Reference'!$B$5</f>
        <v>3.5000667880366325E-3</v>
      </c>
      <c r="L361" s="76">
        <v>0</v>
      </c>
      <c r="M361" s="79">
        <f>Table3[[#This Row],[CLM $ Collected ]]/'1.) CLM Reference'!$B$4</f>
        <v>0</v>
      </c>
      <c r="N361" s="78">
        <v>19782.02</v>
      </c>
      <c r="O361" s="80">
        <f>Table3[[#This Row],[Incentive Disbursements]]/'1.) CLM Reference'!$B$5</f>
        <v>3.5000667880366325E-3</v>
      </c>
    </row>
    <row r="362" spans="1:15" s="34" customFormat="1" ht="15.75" thickBot="1">
      <c r="A362" s="134" t="s">
        <v>244</v>
      </c>
      <c r="B362" s="135" t="s">
        <v>159</v>
      </c>
      <c r="C362" s="136" t="s">
        <v>45</v>
      </c>
      <c r="D362" s="10">
        <f>Table3[[#This Row],[Residential CLM $ Collected]]+Table3[[#This Row],[C&amp;I CLM $ Collected]]</f>
        <v>2792.2855</v>
      </c>
      <c r="E362" s="33">
        <f>Table3[[#This Row],[CLM $ Collected ]]/'1.) CLM Reference'!$B$4</f>
        <v>9.5952808205235638E-5</v>
      </c>
      <c r="F362" s="8">
        <f>Table3[[#This Row],[Residential Incentive Disbursements]]+Table3[[#This Row],[C&amp;I Incentive Disbursements]]</f>
        <v>8.5</v>
      </c>
      <c r="G362" s="11">
        <f>Table3[[#This Row],[Incentive Disbursements]]/'1.) CLM Reference'!$B$5</f>
        <v>5.059226287869308E-7</v>
      </c>
      <c r="H362" s="76">
        <v>174.75399999999999</v>
      </c>
      <c r="I362" s="77">
        <f>Table3[[#This Row],[CLM $ Collected ]]/'1.) CLM Reference'!$B$4</f>
        <v>9.5952808205235638E-5</v>
      </c>
      <c r="J362" s="78">
        <v>8.5</v>
      </c>
      <c r="K362" s="77">
        <f>Table3[[#This Row],[Incentive Disbursements]]/'1.) CLM Reference'!$B$5</f>
        <v>5.059226287869308E-7</v>
      </c>
      <c r="L362" s="76">
        <v>2617.5315000000001</v>
      </c>
      <c r="M362" s="79">
        <f>Table3[[#This Row],[CLM $ Collected ]]/'1.) CLM Reference'!$B$4</f>
        <v>9.5952808205235638E-5</v>
      </c>
      <c r="N362" s="78">
        <v>0</v>
      </c>
      <c r="O362" s="80">
        <f>Table3[[#This Row],[Incentive Disbursements]]/'1.) CLM Reference'!$B$5</f>
        <v>5.059226287869308E-7</v>
      </c>
    </row>
    <row r="363" spans="1:15" s="34" customFormat="1" ht="15.75" thickBot="1">
      <c r="A363" s="134" t="s">
        <v>244</v>
      </c>
      <c r="B363" s="135" t="s">
        <v>195</v>
      </c>
      <c r="C363" s="136" t="s">
        <v>45</v>
      </c>
      <c r="D363" s="10">
        <f>Table3[[#This Row],[Residential CLM $ Collected]]+Table3[[#This Row],[C&amp;I CLM $ Collected]]</f>
        <v>312.34399999999999</v>
      </c>
      <c r="E363" s="33">
        <f>Table3[[#This Row],[CLM $ Collected ]]/'1.) CLM Reference'!$B$4</f>
        <v>1.0733244836910881E-5</v>
      </c>
      <c r="F363" s="8">
        <f>Table3[[#This Row],[Residential Incentive Disbursements]]+Table3[[#This Row],[C&amp;I Incentive Disbursements]]</f>
        <v>0</v>
      </c>
      <c r="G363" s="11">
        <f>Table3[[#This Row],[Incentive Disbursements]]/'1.) CLM Reference'!$B$5</f>
        <v>0</v>
      </c>
      <c r="H363" s="76">
        <v>137.0864</v>
      </c>
      <c r="I363" s="77">
        <f>Table3[[#This Row],[CLM $ Collected ]]/'1.) CLM Reference'!$B$4</f>
        <v>1.0733244836910881E-5</v>
      </c>
      <c r="J363" s="78">
        <v>0</v>
      </c>
      <c r="K363" s="77">
        <f>Table3[[#This Row],[Incentive Disbursements]]/'1.) CLM Reference'!$B$5</f>
        <v>0</v>
      </c>
      <c r="L363" s="76">
        <v>175.2576</v>
      </c>
      <c r="M363" s="79">
        <f>Table3[[#This Row],[CLM $ Collected ]]/'1.) CLM Reference'!$B$4</f>
        <v>1.0733244836910881E-5</v>
      </c>
      <c r="N363" s="78">
        <v>0</v>
      </c>
      <c r="O363" s="80">
        <f>Table3[[#This Row],[Incentive Disbursements]]/'1.) CLM Reference'!$B$5</f>
        <v>0</v>
      </c>
    </row>
    <row r="364" spans="1:15" s="34" customFormat="1" ht="15.75" thickBot="1">
      <c r="A364" s="134" t="s">
        <v>244</v>
      </c>
      <c r="B364" s="135" t="s">
        <v>175</v>
      </c>
      <c r="C364" s="136" t="s">
        <v>45</v>
      </c>
      <c r="D364" s="10">
        <f>Table3[[#This Row],[Residential CLM $ Collected]]+Table3[[#This Row],[C&amp;I CLM $ Collected]]</f>
        <v>991.60609999999997</v>
      </c>
      <c r="E364" s="33">
        <f>Table3[[#This Row],[CLM $ Collected ]]/'1.) CLM Reference'!$B$4</f>
        <v>3.4075093656591246E-5</v>
      </c>
      <c r="F364" s="8">
        <f>Table3[[#This Row],[Residential Incentive Disbursements]]+Table3[[#This Row],[C&amp;I Incentive Disbursements]]</f>
        <v>0</v>
      </c>
      <c r="G364" s="11">
        <f>Table3[[#This Row],[Incentive Disbursements]]/'1.) CLM Reference'!$B$5</f>
        <v>0</v>
      </c>
      <c r="H364" s="76">
        <v>94.562600000000003</v>
      </c>
      <c r="I364" s="77">
        <f>Table3[[#This Row],[CLM $ Collected ]]/'1.) CLM Reference'!$B$4</f>
        <v>3.4075093656591246E-5</v>
      </c>
      <c r="J364" s="78">
        <v>0</v>
      </c>
      <c r="K364" s="77">
        <f>Table3[[#This Row],[Incentive Disbursements]]/'1.) CLM Reference'!$B$5</f>
        <v>0</v>
      </c>
      <c r="L364" s="76">
        <v>897.04349999999999</v>
      </c>
      <c r="M364" s="79">
        <f>Table3[[#This Row],[CLM $ Collected ]]/'1.) CLM Reference'!$B$4</f>
        <v>3.4075093656591246E-5</v>
      </c>
      <c r="N364" s="78">
        <v>0</v>
      </c>
      <c r="O364" s="80">
        <f>Table3[[#This Row],[Incentive Disbursements]]/'1.) CLM Reference'!$B$5</f>
        <v>0</v>
      </c>
    </row>
    <row r="365" spans="1:15" s="34" customFormat="1" ht="15.75" thickBot="1">
      <c r="A365" s="134" t="s">
        <v>245</v>
      </c>
      <c r="B365" s="135" t="s">
        <v>191</v>
      </c>
      <c r="C365" s="136" t="s">
        <v>45</v>
      </c>
      <c r="D365" s="10">
        <f>Table3[[#This Row],[Residential CLM $ Collected]]+Table3[[#This Row],[C&amp;I CLM $ Collected]]</f>
        <v>61658.203399999999</v>
      </c>
      <c r="E365" s="33">
        <f>Table3[[#This Row],[CLM $ Collected ]]/'1.) CLM Reference'!$B$4</f>
        <v>2.118794000513059E-3</v>
      </c>
      <c r="F365" s="8">
        <f>Table3[[#This Row],[Residential Incentive Disbursements]]+Table3[[#This Row],[C&amp;I Incentive Disbursements]]</f>
        <v>0</v>
      </c>
      <c r="G365" s="11">
        <f>Table3[[#This Row],[Incentive Disbursements]]/'1.) CLM Reference'!$B$5</f>
        <v>0</v>
      </c>
      <c r="H365" s="76">
        <v>39263.134100000003</v>
      </c>
      <c r="I365" s="77">
        <f>Table3[[#This Row],[CLM $ Collected ]]/'1.) CLM Reference'!$B$4</f>
        <v>2.118794000513059E-3</v>
      </c>
      <c r="J365" s="78">
        <v>0</v>
      </c>
      <c r="K365" s="77">
        <f>Table3[[#This Row],[Incentive Disbursements]]/'1.) CLM Reference'!$B$5</f>
        <v>0</v>
      </c>
      <c r="L365" s="76">
        <v>22395.069299999999</v>
      </c>
      <c r="M365" s="79">
        <f>Table3[[#This Row],[CLM $ Collected ]]/'1.) CLM Reference'!$B$4</f>
        <v>2.118794000513059E-3</v>
      </c>
      <c r="N365" s="78">
        <v>0</v>
      </c>
      <c r="O365" s="80">
        <f>Table3[[#This Row],[Incentive Disbursements]]/'1.) CLM Reference'!$B$5</f>
        <v>0</v>
      </c>
    </row>
    <row r="366" spans="1:15" s="34" customFormat="1" ht="15.75" thickBot="1">
      <c r="A366" s="134" t="s">
        <v>245</v>
      </c>
      <c r="B366" s="135" t="s">
        <v>167</v>
      </c>
      <c r="C366" s="136" t="s">
        <v>45</v>
      </c>
      <c r="D366" s="10">
        <f>Table3[[#This Row],[Residential CLM $ Collected]]+Table3[[#This Row],[C&amp;I CLM $ Collected]]</f>
        <v>0</v>
      </c>
      <c r="E366" s="33">
        <f>Table3[[#This Row],[CLM $ Collected ]]/'1.) CLM Reference'!$B$4</f>
        <v>0</v>
      </c>
      <c r="F366" s="8">
        <f>Table3[[#This Row],[Residential Incentive Disbursements]]+Table3[[#This Row],[C&amp;I Incentive Disbursements]]</f>
        <v>21467.85</v>
      </c>
      <c r="G366" s="11">
        <f>Table3[[#This Row],[Incentive Disbursements]]/'1.) CLM Reference'!$B$5</f>
        <v>1.2777730713415896E-3</v>
      </c>
      <c r="H366" s="76">
        <v>0</v>
      </c>
      <c r="I366" s="77">
        <f>Table3[[#This Row],[CLM $ Collected ]]/'1.) CLM Reference'!$B$4</f>
        <v>0</v>
      </c>
      <c r="J366" s="78">
        <v>5787.8</v>
      </c>
      <c r="K366" s="77">
        <f>Table3[[#This Row],[Incentive Disbursements]]/'1.) CLM Reference'!$B$5</f>
        <v>1.2777730713415896E-3</v>
      </c>
      <c r="L366" s="76">
        <v>0</v>
      </c>
      <c r="M366" s="79">
        <f>Table3[[#This Row],[CLM $ Collected ]]/'1.) CLM Reference'!$B$4</f>
        <v>0</v>
      </c>
      <c r="N366" s="78">
        <v>15680.05</v>
      </c>
      <c r="O366" s="80">
        <f>Table3[[#This Row],[Incentive Disbursements]]/'1.) CLM Reference'!$B$5</f>
        <v>1.2777730713415896E-3</v>
      </c>
    </row>
    <row r="367" spans="1:15" s="34" customFormat="1" ht="15.75" thickBot="1">
      <c r="A367" s="134" t="s">
        <v>245</v>
      </c>
      <c r="B367" s="135" t="s">
        <v>159</v>
      </c>
      <c r="C367" s="136" t="s">
        <v>45</v>
      </c>
      <c r="D367" s="10">
        <f>Table3[[#This Row],[Residential CLM $ Collected]]+Table3[[#This Row],[C&amp;I CLM $ Collected]]</f>
        <v>958.25630000000001</v>
      </c>
      <c r="E367" s="33">
        <f>Table3[[#This Row],[CLM $ Collected ]]/'1.) CLM Reference'!$B$4</f>
        <v>3.2929076545130771E-5</v>
      </c>
      <c r="F367" s="8">
        <f>Table3[[#This Row],[Residential Incentive Disbursements]]+Table3[[#This Row],[C&amp;I Incentive Disbursements]]</f>
        <v>0</v>
      </c>
      <c r="G367" s="11">
        <f>Table3[[#This Row],[Incentive Disbursements]]/'1.) CLM Reference'!$B$5</f>
        <v>0</v>
      </c>
      <c r="H367" s="76">
        <v>541.58529999999996</v>
      </c>
      <c r="I367" s="77">
        <f>Table3[[#This Row],[CLM $ Collected ]]/'1.) CLM Reference'!$B$4</f>
        <v>3.2929076545130771E-5</v>
      </c>
      <c r="J367" s="78">
        <v>0</v>
      </c>
      <c r="K367" s="77">
        <f>Table3[[#This Row],[Incentive Disbursements]]/'1.) CLM Reference'!$B$5</f>
        <v>0</v>
      </c>
      <c r="L367" s="76">
        <v>416.67099999999999</v>
      </c>
      <c r="M367" s="79">
        <f>Table3[[#This Row],[CLM $ Collected ]]/'1.) CLM Reference'!$B$4</f>
        <v>3.2929076545130771E-5</v>
      </c>
      <c r="N367" s="78">
        <v>0</v>
      </c>
      <c r="O367" s="80">
        <f>Table3[[#This Row],[Incentive Disbursements]]/'1.) CLM Reference'!$B$5</f>
        <v>0</v>
      </c>
    </row>
    <row r="368" spans="1:15" s="34" customFormat="1" ht="15.75" thickBot="1">
      <c r="A368" s="134" t="s">
        <v>245</v>
      </c>
      <c r="B368" s="135" t="s">
        <v>195</v>
      </c>
      <c r="C368" s="136" t="s">
        <v>45</v>
      </c>
      <c r="D368" s="10">
        <f>Table3[[#This Row],[Residential CLM $ Collected]]+Table3[[#This Row],[C&amp;I CLM $ Collected]]</f>
        <v>186.86240000000001</v>
      </c>
      <c r="E368" s="33">
        <f>Table3[[#This Row],[CLM $ Collected ]]/'1.) CLM Reference'!$B$4</f>
        <v>6.4212531376071765E-6</v>
      </c>
      <c r="F368" s="8">
        <f>Table3[[#This Row],[Residential Incentive Disbursements]]+Table3[[#This Row],[C&amp;I Incentive Disbursements]]</f>
        <v>0</v>
      </c>
      <c r="G368" s="11">
        <f>Table3[[#This Row],[Incentive Disbursements]]/'1.) CLM Reference'!$B$5</f>
        <v>0</v>
      </c>
      <c r="H368" s="76">
        <v>0</v>
      </c>
      <c r="I368" s="77">
        <f>Table3[[#This Row],[CLM $ Collected ]]/'1.) CLM Reference'!$B$4</f>
        <v>6.4212531376071765E-6</v>
      </c>
      <c r="J368" s="78">
        <v>0</v>
      </c>
      <c r="K368" s="77">
        <f>Table3[[#This Row],[Incentive Disbursements]]/'1.) CLM Reference'!$B$5</f>
        <v>0</v>
      </c>
      <c r="L368" s="76">
        <v>186.86240000000001</v>
      </c>
      <c r="M368" s="79">
        <f>Table3[[#This Row],[CLM $ Collected ]]/'1.) CLM Reference'!$B$4</f>
        <v>6.4212531376071765E-6</v>
      </c>
      <c r="N368" s="78">
        <v>0</v>
      </c>
      <c r="O368" s="80">
        <f>Table3[[#This Row],[Incentive Disbursements]]/'1.) CLM Reference'!$B$5</f>
        <v>0</v>
      </c>
    </row>
    <row r="369" spans="1:15" s="34" customFormat="1" ht="15.75" thickBot="1">
      <c r="A369" s="134" t="s">
        <v>245</v>
      </c>
      <c r="B369" s="135" t="s">
        <v>175</v>
      </c>
      <c r="C369" s="136" t="s">
        <v>45</v>
      </c>
      <c r="D369" s="10">
        <f>Table3[[#This Row],[Residential CLM $ Collected]]+Table3[[#This Row],[C&amp;I CLM $ Collected]]</f>
        <v>18.827999999999999</v>
      </c>
      <c r="E369" s="33">
        <f>Table3[[#This Row],[CLM $ Collected ]]/'1.) CLM Reference'!$B$4</f>
        <v>6.4699668887303131E-7</v>
      </c>
      <c r="F369" s="8">
        <f>Table3[[#This Row],[Residential Incentive Disbursements]]+Table3[[#This Row],[C&amp;I Incentive Disbursements]]</f>
        <v>0</v>
      </c>
      <c r="G369" s="11">
        <f>Table3[[#This Row],[Incentive Disbursements]]/'1.) CLM Reference'!$B$5</f>
        <v>0</v>
      </c>
      <c r="H369" s="76">
        <v>18.827999999999999</v>
      </c>
      <c r="I369" s="77">
        <f>Table3[[#This Row],[CLM $ Collected ]]/'1.) CLM Reference'!$B$4</f>
        <v>6.4699668887303131E-7</v>
      </c>
      <c r="J369" s="78">
        <v>0</v>
      </c>
      <c r="K369" s="77">
        <f>Table3[[#This Row],[Incentive Disbursements]]/'1.) CLM Reference'!$B$5</f>
        <v>0</v>
      </c>
      <c r="L369" s="76">
        <v>0</v>
      </c>
      <c r="M369" s="79">
        <f>Table3[[#This Row],[CLM $ Collected ]]/'1.) CLM Reference'!$B$4</f>
        <v>6.4699668887303131E-7</v>
      </c>
      <c r="N369" s="78">
        <v>0</v>
      </c>
      <c r="O369" s="80">
        <f>Table3[[#This Row],[Incentive Disbursements]]/'1.) CLM Reference'!$B$5</f>
        <v>0</v>
      </c>
    </row>
    <row r="370" spans="1:15" s="34" customFormat="1" ht="15.75" thickBot="1">
      <c r="A370" s="134" t="s">
        <v>246</v>
      </c>
      <c r="B370" s="135" t="s">
        <v>191</v>
      </c>
      <c r="C370" s="136" t="s">
        <v>45</v>
      </c>
      <c r="D370" s="10">
        <f>Table3[[#This Row],[Residential CLM $ Collected]]+Table3[[#This Row],[C&amp;I CLM $ Collected]]</f>
        <v>59107.457199999997</v>
      </c>
      <c r="E370" s="33">
        <f>Table3[[#This Row],[CLM $ Collected ]]/'1.) CLM Reference'!$B$4</f>
        <v>2.0311413371629705E-3</v>
      </c>
      <c r="F370" s="8">
        <f>Table3[[#This Row],[Residential Incentive Disbursements]]+Table3[[#This Row],[C&amp;I Incentive Disbursements]]</f>
        <v>0</v>
      </c>
      <c r="G370" s="11">
        <f>Table3[[#This Row],[Incentive Disbursements]]/'1.) CLM Reference'!$B$5</f>
        <v>0</v>
      </c>
      <c r="H370" s="76">
        <v>44023.715199999999</v>
      </c>
      <c r="I370" s="77">
        <f>Table3[[#This Row],[CLM $ Collected ]]/'1.) CLM Reference'!$B$4</f>
        <v>2.0311413371629705E-3</v>
      </c>
      <c r="J370" s="78">
        <v>0</v>
      </c>
      <c r="K370" s="77">
        <f>Table3[[#This Row],[Incentive Disbursements]]/'1.) CLM Reference'!$B$5</f>
        <v>0</v>
      </c>
      <c r="L370" s="76">
        <v>15083.742</v>
      </c>
      <c r="M370" s="79">
        <f>Table3[[#This Row],[CLM $ Collected ]]/'1.) CLM Reference'!$B$4</f>
        <v>2.0311413371629705E-3</v>
      </c>
      <c r="N370" s="78">
        <v>0</v>
      </c>
      <c r="O370" s="80">
        <f>Table3[[#This Row],[Incentive Disbursements]]/'1.) CLM Reference'!$B$5</f>
        <v>0</v>
      </c>
    </row>
    <row r="371" spans="1:15" s="34" customFormat="1" ht="15.75" thickBot="1">
      <c r="A371" s="134" t="s">
        <v>246</v>
      </c>
      <c r="B371" s="135" t="s">
        <v>167</v>
      </c>
      <c r="C371" s="136" t="s">
        <v>45</v>
      </c>
      <c r="D371" s="10">
        <f>Table3[[#This Row],[Residential CLM $ Collected]]+Table3[[#This Row],[C&amp;I CLM $ Collected]]</f>
        <v>0</v>
      </c>
      <c r="E371" s="33">
        <f>Table3[[#This Row],[CLM $ Collected ]]/'1.) CLM Reference'!$B$4</f>
        <v>0</v>
      </c>
      <c r="F371" s="8">
        <f>Table3[[#This Row],[Residential Incentive Disbursements]]+Table3[[#This Row],[C&amp;I Incentive Disbursements]]</f>
        <v>46638.11</v>
      </c>
      <c r="G371" s="11">
        <f>Table3[[#This Row],[Incentive Disbursements]]/'1.) CLM Reference'!$B$5</f>
        <v>2.7759147309240053E-3</v>
      </c>
      <c r="H371" s="76">
        <v>0</v>
      </c>
      <c r="I371" s="77">
        <f>Table3[[#This Row],[CLM $ Collected ]]/'1.) CLM Reference'!$B$4</f>
        <v>0</v>
      </c>
      <c r="J371" s="78">
        <v>25336.11</v>
      </c>
      <c r="K371" s="77">
        <f>Table3[[#This Row],[Incentive Disbursements]]/'1.) CLM Reference'!$B$5</f>
        <v>2.7759147309240053E-3</v>
      </c>
      <c r="L371" s="76">
        <v>0</v>
      </c>
      <c r="M371" s="79">
        <f>Table3[[#This Row],[CLM $ Collected ]]/'1.) CLM Reference'!$B$4</f>
        <v>0</v>
      </c>
      <c r="N371" s="78">
        <v>21302</v>
      </c>
      <c r="O371" s="80">
        <f>Table3[[#This Row],[Incentive Disbursements]]/'1.) CLM Reference'!$B$5</f>
        <v>2.7759147309240053E-3</v>
      </c>
    </row>
    <row r="372" spans="1:15" s="34" customFormat="1" ht="15.75" thickBot="1">
      <c r="A372" s="134" t="s">
        <v>246</v>
      </c>
      <c r="B372" s="135" t="s">
        <v>175</v>
      </c>
      <c r="C372" s="136" t="s">
        <v>45</v>
      </c>
      <c r="D372" s="10">
        <f>Table3[[#This Row],[Residential CLM $ Collected]]+Table3[[#This Row],[C&amp;I CLM $ Collected]]</f>
        <v>31.1447</v>
      </c>
      <c r="E372" s="33">
        <f>Table3[[#This Row],[CLM $ Collected ]]/'1.) CLM Reference'!$B$4</f>
        <v>1.0702420743543603E-6</v>
      </c>
      <c r="F372" s="8">
        <f>Table3[[#This Row],[Residential Incentive Disbursements]]+Table3[[#This Row],[C&amp;I Incentive Disbursements]]</f>
        <v>0</v>
      </c>
      <c r="G372" s="11">
        <f>Table3[[#This Row],[Incentive Disbursements]]/'1.) CLM Reference'!$B$5</f>
        <v>0</v>
      </c>
      <c r="H372" s="76">
        <v>0</v>
      </c>
      <c r="I372" s="77">
        <f>Table3[[#This Row],[CLM $ Collected ]]/'1.) CLM Reference'!$B$4</f>
        <v>1.0702420743543603E-6</v>
      </c>
      <c r="J372" s="78">
        <v>0</v>
      </c>
      <c r="K372" s="77">
        <f>Table3[[#This Row],[Incentive Disbursements]]/'1.) CLM Reference'!$B$5</f>
        <v>0</v>
      </c>
      <c r="L372" s="76">
        <v>31.1447</v>
      </c>
      <c r="M372" s="79">
        <f>Table3[[#This Row],[CLM $ Collected ]]/'1.) CLM Reference'!$B$4</f>
        <v>1.0702420743543603E-6</v>
      </c>
      <c r="N372" s="78">
        <v>0</v>
      </c>
      <c r="O372" s="80">
        <f>Table3[[#This Row],[Incentive Disbursements]]/'1.) CLM Reference'!$B$5</f>
        <v>0</v>
      </c>
    </row>
    <row r="373" spans="1:15" s="34" customFormat="1" ht="15.75" thickBot="1">
      <c r="A373" s="134" t="s">
        <v>247</v>
      </c>
      <c r="B373" s="135" t="s">
        <v>191</v>
      </c>
      <c r="C373" s="136" t="s">
        <v>45</v>
      </c>
      <c r="D373" s="10">
        <f>Table3[[#This Row],[Residential CLM $ Collected]]+Table3[[#This Row],[C&amp;I CLM $ Collected]]</f>
        <v>100665.45049999999</v>
      </c>
      <c r="E373" s="33">
        <f>Table3[[#This Row],[CLM $ Collected ]]/'1.) CLM Reference'!$B$4</f>
        <v>3.4592210089978768E-3</v>
      </c>
      <c r="F373" s="8">
        <f>Table3[[#This Row],[Residential Incentive Disbursements]]+Table3[[#This Row],[C&amp;I Incentive Disbursements]]</f>
        <v>0</v>
      </c>
      <c r="G373" s="11">
        <f>Table3[[#This Row],[Incentive Disbursements]]/'1.) CLM Reference'!$B$5</f>
        <v>0</v>
      </c>
      <c r="H373" s="76">
        <v>82435.041299999997</v>
      </c>
      <c r="I373" s="77">
        <f>Table3[[#This Row],[CLM $ Collected ]]/'1.) CLM Reference'!$B$4</f>
        <v>3.4592210089978768E-3</v>
      </c>
      <c r="J373" s="78">
        <v>0</v>
      </c>
      <c r="K373" s="77">
        <f>Table3[[#This Row],[Incentive Disbursements]]/'1.) CLM Reference'!$B$5</f>
        <v>0</v>
      </c>
      <c r="L373" s="76">
        <v>18230.409199999998</v>
      </c>
      <c r="M373" s="79">
        <f>Table3[[#This Row],[CLM $ Collected ]]/'1.) CLM Reference'!$B$4</f>
        <v>3.4592210089978768E-3</v>
      </c>
      <c r="N373" s="78">
        <v>0</v>
      </c>
      <c r="O373" s="80">
        <f>Table3[[#This Row],[Incentive Disbursements]]/'1.) CLM Reference'!$B$5</f>
        <v>0</v>
      </c>
    </row>
    <row r="374" spans="1:15" s="34" customFormat="1" ht="15.75" thickBot="1">
      <c r="A374" s="134" t="s">
        <v>247</v>
      </c>
      <c r="B374" s="135" t="s">
        <v>167</v>
      </c>
      <c r="C374" s="136" t="s">
        <v>45</v>
      </c>
      <c r="D374" s="10">
        <f>Table3[[#This Row],[Residential CLM $ Collected]]+Table3[[#This Row],[C&amp;I CLM $ Collected]]</f>
        <v>0</v>
      </c>
      <c r="E374" s="33">
        <f>Table3[[#This Row],[CLM $ Collected ]]/'1.) CLM Reference'!$B$4</f>
        <v>0</v>
      </c>
      <c r="F374" s="8">
        <f>Table3[[#This Row],[Residential Incentive Disbursements]]+Table3[[#This Row],[C&amp;I Incentive Disbursements]]</f>
        <v>43872.23</v>
      </c>
      <c r="G374" s="11">
        <f>Table3[[#This Row],[Incentive Disbursements]]/'1.) CLM Reference'!$B$5</f>
        <v>2.6112886979229237E-3</v>
      </c>
      <c r="H374" s="76">
        <v>0</v>
      </c>
      <c r="I374" s="77">
        <f>Table3[[#This Row],[CLM $ Collected ]]/'1.) CLM Reference'!$B$4</f>
        <v>0</v>
      </c>
      <c r="J374" s="78">
        <v>36318.230000000003</v>
      </c>
      <c r="K374" s="77">
        <f>Table3[[#This Row],[Incentive Disbursements]]/'1.) CLM Reference'!$B$5</f>
        <v>2.6112886979229237E-3</v>
      </c>
      <c r="L374" s="76">
        <v>0</v>
      </c>
      <c r="M374" s="79">
        <f>Table3[[#This Row],[CLM $ Collected ]]/'1.) CLM Reference'!$B$4</f>
        <v>0</v>
      </c>
      <c r="N374" s="78">
        <v>7554</v>
      </c>
      <c r="O374" s="80">
        <f>Table3[[#This Row],[Incentive Disbursements]]/'1.) CLM Reference'!$B$5</f>
        <v>2.6112886979229237E-3</v>
      </c>
    </row>
    <row r="375" spans="1:15" s="34" customFormat="1" ht="15.75" thickBot="1">
      <c r="A375" s="134" t="s">
        <v>247</v>
      </c>
      <c r="B375" s="135" t="s">
        <v>159</v>
      </c>
      <c r="C375" s="136" t="s">
        <v>45</v>
      </c>
      <c r="D375" s="10">
        <f>Table3[[#This Row],[Residential CLM $ Collected]]+Table3[[#This Row],[C&amp;I CLM $ Collected]]</f>
        <v>3387.4261999999999</v>
      </c>
      <c r="E375" s="33">
        <f>Table3[[#This Row],[CLM $ Collected ]]/'1.) CLM Reference'!$B$4</f>
        <v>1.1640394811991474E-4</v>
      </c>
      <c r="F375" s="8">
        <f>Table3[[#This Row],[Residential Incentive Disbursements]]+Table3[[#This Row],[C&amp;I Incentive Disbursements]]</f>
        <v>0</v>
      </c>
      <c r="G375" s="11">
        <f>Table3[[#This Row],[Incentive Disbursements]]/'1.) CLM Reference'!$B$5</f>
        <v>0</v>
      </c>
      <c r="H375" s="76">
        <v>433.71039999999999</v>
      </c>
      <c r="I375" s="77">
        <f>Table3[[#This Row],[CLM $ Collected ]]/'1.) CLM Reference'!$B$4</f>
        <v>1.1640394811991474E-4</v>
      </c>
      <c r="J375" s="78">
        <v>0</v>
      </c>
      <c r="K375" s="77">
        <f>Table3[[#This Row],[Incentive Disbursements]]/'1.) CLM Reference'!$B$5</f>
        <v>0</v>
      </c>
      <c r="L375" s="76">
        <v>2953.7157999999999</v>
      </c>
      <c r="M375" s="79">
        <f>Table3[[#This Row],[CLM $ Collected ]]/'1.) CLM Reference'!$B$4</f>
        <v>1.1640394811991474E-4</v>
      </c>
      <c r="N375" s="78">
        <v>0</v>
      </c>
      <c r="O375" s="80">
        <f>Table3[[#This Row],[Incentive Disbursements]]/'1.) CLM Reference'!$B$5</f>
        <v>0</v>
      </c>
    </row>
    <row r="376" spans="1:15" s="34" customFormat="1" ht="15.75" thickBot="1">
      <c r="A376" s="134" t="s">
        <v>247</v>
      </c>
      <c r="B376" s="135" t="s">
        <v>175</v>
      </c>
      <c r="C376" s="136" t="s">
        <v>45</v>
      </c>
      <c r="D376" s="10">
        <f>Table3[[#This Row],[Residential CLM $ Collected]]+Table3[[#This Row],[C&amp;I CLM $ Collected]]</f>
        <v>70.126199999999997</v>
      </c>
      <c r="E376" s="33">
        <f>Table3[[#This Row],[CLM $ Collected ]]/'1.) CLM Reference'!$B$4</f>
        <v>2.4097843213962166E-6</v>
      </c>
      <c r="F376" s="8">
        <f>Table3[[#This Row],[Residential Incentive Disbursements]]+Table3[[#This Row],[C&amp;I Incentive Disbursements]]</f>
        <v>0</v>
      </c>
      <c r="G376" s="11">
        <f>Table3[[#This Row],[Incentive Disbursements]]/'1.) CLM Reference'!$B$5</f>
        <v>0</v>
      </c>
      <c r="H376" s="76">
        <v>70.126199999999997</v>
      </c>
      <c r="I376" s="77">
        <f>Table3[[#This Row],[CLM $ Collected ]]/'1.) CLM Reference'!$B$4</f>
        <v>2.4097843213962166E-6</v>
      </c>
      <c r="J376" s="78">
        <v>0</v>
      </c>
      <c r="K376" s="77">
        <f>Table3[[#This Row],[Incentive Disbursements]]/'1.) CLM Reference'!$B$5</f>
        <v>0</v>
      </c>
      <c r="L376" s="76">
        <v>0</v>
      </c>
      <c r="M376" s="79">
        <f>Table3[[#This Row],[CLM $ Collected ]]/'1.) CLM Reference'!$B$4</f>
        <v>2.4097843213962166E-6</v>
      </c>
      <c r="N376" s="78">
        <v>0</v>
      </c>
      <c r="O376" s="80">
        <f>Table3[[#This Row],[Incentive Disbursements]]/'1.) CLM Reference'!$B$5</f>
        <v>0</v>
      </c>
    </row>
    <row r="377" spans="1:15" s="34" customFormat="1" ht="15.75" thickBot="1">
      <c r="A377" s="134" t="s">
        <v>248</v>
      </c>
      <c r="B377" s="135" t="s">
        <v>191</v>
      </c>
      <c r="C377" s="136" t="s">
        <v>45</v>
      </c>
      <c r="D377" s="10">
        <f>Table3[[#This Row],[Residential CLM $ Collected]]+Table3[[#This Row],[C&amp;I CLM $ Collected]]</f>
        <v>64963.1441000001</v>
      </c>
      <c r="E377" s="33">
        <f>Table3[[#This Row],[CLM $ Collected ]]/'1.) CLM Reference'!$B$4</f>
        <v>2.2323634550393914E-3</v>
      </c>
      <c r="F377" s="8">
        <f>Table3[[#This Row],[Residential Incentive Disbursements]]+Table3[[#This Row],[C&amp;I Incentive Disbursements]]</f>
        <v>0</v>
      </c>
      <c r="G377" s="11">
        <f>Table3[[#This Row],[Incentive Disbursements]]/'1.) CLM Reference'!$B$5</f>
        <v>0</v>
      </c>
      <c r="H377" s="76">
        <v>52661.118400000101</v>
      </c>
      <c r="I377" s="77">
        <f>Table3[[#This Row],[CLM $ Collected ]]/'1.) CLM Reference'!$B$4</f>
        <v>2.2323634550393914E-3</v>
      </c>
      <c r="J377" s="78">
        <v>0</v>
      </c>
      <c r="K377" s="77">
        <f>Table3[[#This Row],[Incentive Disbursements]]/'1.) CLM Reference'!$B$5</f>
        <v>0</v>
      </c>
      <c r="L377" s="76">
        <v>12302.0257</v>
      </c>
      <c r="M377" s="79">
        <f>Table3[[#This Row],[CLM $ Collected ]]/'1.) CLM Reference'!$B$4</f>
        <v>2.2323634550393914E-3</v>
      </c>
      <c r="N377" s="78">
        <v>0</v>
      </c>
      <c r="O377" s="80">
        <f>Table3[[#This Row],[Incentive Disbursements]]/'1.) CLM Reference'!$B$5</f>
        <v>0</v>
      </c>
    </row>
    <row r="378" spans="1:15" s="34" customFormat="1" ht="15.75" thickBot="1">
      <c r="A378" s="134" t="s">
        <v>248</v>
      </c>
      <c r="B378" s="135" t="s">
        <v>167</v>
      </c>
      <c r="C378" s="136" t="s">
        <v>45</v>
      </c>
      <c r="D378" s="10">
        <f>Table3[[#This Row],[Residential CLM $ Collected]]+Table3[[#This Row],[C&amp;I CLM $ Collected]]</f>
        <v>0</v>
      </c>
      <c r="E378" s="33">
        <f>Table3[[#This Row],[CLM $ Collected ]]/'1.) CLM Reference'!$B$4</f>
        <v>0</v>
      </c>
      <c r="F378" s="8">
        <f>Table3[[#This Row],[Residential Incentive Disbursements]]+Table3[[#This Row],[C&amp;I Incentive Disbursements]]</f>
        <v>39953.97</v>
      </c>
      <c r="G378" s="11">
        <f>Table3[[#This Row],[Incentive Disbursements]]/'1.) CLM Reference'!$B$5</f>
        <v>2.3780726509263733E-3</v>
      </c>
      <c r="H378" s="76">
        <v>0</v>
      </c>
      <c r="I378" s="77">
        <f>Table3[[#This Row],[CLM $ Collected ]]/'1.) CLM Reference'!$B$4</f>
        <v>0</v>
      </c>
      <c r="J378" s="78">
        <v>36834.97</v>
      </c>
      <c r="K378" s="77">
        <f>Table3[[#This Row],[Incentive Disbursements]]/'1.) CLM Reference'!$B$5</f>
        <v>2.3780726509263733E-3</v>
      </c>
      <c r="L378" s="76">
        <v>0</v>
      </c>
      <c r="M378" s="79">
        <f>Table3[[#This Row],[CLM $ Collected ]]/'1.) CLM Reference'!$B$4</f>
        <v>0</v>
      </c>
      <c r="N378" s="78">
        <v>3119</v>
      </c>
      <c r="O378" s="80">
        <f>Table3[[#This Row],[Incentive Disbursements]]/'1.) CLM Reference'!$B$5</f>
        <v>2.3780726509263733E-3</v>
      </c>
    </row>
    <row r="379" spans="1:15" s="34" customFormat="1" ht="15.75" thickBot="1">
      <c r="A379" s="134" t="s">
        <v>248</v>
      </c>
      <c r="B379" s="135" t="s">
        <v>159</v>
      </c>
      <c r="C379" s="136" t="s">
        <v>45</v>
      </c>
      <c r="D379" s="10">
        <f>Table3[[#This Row],[Residential CLM $ Collected]]+Table3[[#This Row],[C&amp;I CLM $ Collected]]</f>
        <v>1589.913</v>
      </c>
      <c r="E379" s="33">
        <f>Table3[[#This Row],[CLM $ Collected ]]/'1.) CLM Reference'!$B$4</f>
        <v>5.4635035404513903E-5</v>
      </c>
      <c r="F379" s="8">
        <f>Table3[[#This Row],[Residential Incentive Disbursements]]+Table3[[#This Row],[C&amp;I Incentive Disbursements]]</f>
        <v>0</v>
      </c>
      <c r="G379" s="11">
        <f>Table3[[#This Row],[Incentive Disbursements]]/'1.) CLM Reference'!$B$5</f>
        <v>0</v>
      </c>
      <c r="H379" s="76">
        <v>0</v>
      </c>
      <c r="I379" s="77">
        <f>Table3[[#This Row],[CLM $ Collected ]]/'1.) CLM Reference'!$B$4</f>
        <v>5.4635035404513903E-5</v>
      </c>
      <c r="J379" s="78">
        <v>0</v>
      </c>
      <c r="K379" s="77">
        <f>Table3[[#This Row],[Incentive Disbursements]]/'1.) CLM Reference'!$B$5</f>
        <v>0</v>
      </c>
      <c r="L379" s="76">
        <v>1589.913</v>
      </c>
      <c r="M379" s="79">
        <f>Table3[[#This Row],[CLM $ Collected ]]/'1.) CLM Reference'!$B$4</f>
        <v>5.4635035404513903E-5</v>
      </c>
      <c r="N379" s="78">
        <v>0</v>
      </c>
      <c r="O379" s="80">
        <f>Table3[[#This Row],[Incentive Disbursements]]/'1.) CLM Reference'!$B$5</f>
        <v>0</v>
      </c>
    </row>
    <row r="380" spans="1:15" s="34" customFormat="1" ht="15.75" thickBot="1">
      <c r="A380" s="134" t="s">
        <v>248</v>
      </c>
      <c r="B380" s="135" t="s">
        <v>249</v>
      </c>
      <c r="C380" s="136" t="s">
        <v>45</v>
      </c>
      <c r="D380" s="10">
        <f>Table3[[#This Row],[Residential CLM $ Collected]]+Table3[[#This Row],[C&amp;I CLM $ Collected]]</f>
        <v>95.268799999999999</v>
      </c>
      <c r="E380" s="33">
        <f>Table3[[#This Row],[CLM $ Collected ]]/'1.) CLM Reference'!$B$4</f>
        <v>3.2737730057843128E-6</v>
      </c>
      <c r="F380" s="8">
        <f>Table3[[#This Row],[Residential Incentive Disbursements]]+Table3[[#This Row],[C&amp;I Incentive Disbursements]]</f>
        <v>0</v>
      </c>
      <c r="G380" s="11">
        <f>Table3[[#This Row],[Incentive Disbursements]]/'1.) CLM Reference'!$B$5</f>
        <v>0</v>
      </c>
      <c r="H380" s="76">
        <v>0</v>
      </c>
      <c r="I380" s="77">
        <f>Table3[[#This Row],[CLM $ Collected ]]/'1.) CLM Reference'!$B$4</f>
        <v>3.2737730057843128E-6</v>
      </c>
      <c r="J380" s="78">
        <v>0</v>
      </c>
      <c r="K380" s="77">
        <f>Table3[[#This Row],[Incentive Disbursements]]/'1.) CLM Reference'!$B$5</f>
        <v>0</v>
      </c>
      <c r="L380" s="76">
        <v>95.268799999999999</v>
      </c>
      <c r="M380" s="79">
        <f>Table3[[#This Row],[CLM $ Collected ]]/'1.) CLM Reference'!$B$4</f>
        <v>3.2737730057843128E-6</v>
      </c>
      <c r="N380" s="78">
        <v>0</v>
      </c>
      <c r="O380" s="80">
        <f>Table3[[#This Row],[Incentive Disbursements]]/'1.) CLM Reference'!$B$5</f>
        <v>0</v>
      </c>
    </row>
    <row r="381" spans="1:15" s="34" customFormat="1" ht="15.75" thickBot="1">
      <c r="A381" s="134" t="s">
        <v>248</v>
      </c>
      <c r="B381" s="135" t="s">
        <v>195</v>
      </c>
      <c r="C381" s="136" t="s">
        <v>45</v>
      </c>
      <c r="D381" s="10">
        <f>Table3[[#This Row],[Residential CLM $ Collected]]+Table3[[#This Row],[C&amp;I CLM $ Collected]]</f>
        <v>55.563800000000001</v>
      </c>
      <c r="E381" s="33">
        <f>Table3[[#This Row],[CLM $ Collected ]]/'1.) CLM Reference'!$B$4</f>
        <v>1.9093687391758729E-6</v>
      </c>
      <c r="F381" s="8">
        <f>Table3[[#This Row],[Residential Incentive Disbursements]]+Table3[[#This Row],[C&amp;I Incentive Disbursements]]</f>
        <v>0</v>
      </c>
      <c r="G381" s="11">
        <f>Table3[[#This Row],[Incentive Disbursements]]/'1.) CLM Reference'!$B$5</f>
        <v>0</v>
      </c>
      <c r="H381" s="76">
        <v>55.563800000000001</v>
      </c>
      <c r="I381" s="77">
        <f>Table3[[#This Row],[CLM $ Collected ]]/'1.) CLM Reference'!$B$4</f>
        <v>1.9093687391758729E-6</v>
      </c>
      <c r="J381" s="78">
        <v>0</v>
      </c>
      <c r="K381" s="77">
        <f>Table3[[#This Row],[Incentive Disbursements]]/'1.) CLM Reference'!$B$5</f>
        <v>0</v>
      </c>
      <c r="L381" s="76">
        <v>0</v>
      </c>
      <c r="M381" s="79">
        <f>Table3[[#This Row],[CLM $ Collected ]]/'1.) CLM Reference'!$B$4</f>
        <v>1.9093687391758729E-6</v>
      </c>
      <c r="N381" s="78">
        <v>0</v>
      </c>
      <c r="O381" s="80">
        <f>Table3[[#This Row],[Incentive Disbursements]]/'1.) CLM Reference'!$B$5</f>
        <v>0</v>
      </c>
    </row>
    <row r="382" spans="1:15" s="34" customFormat="1" ht="15.75" thickBot="1">
      <c r="A382" s="134" t="s">
        <v>250</v>
      </c>
      <c r="B382" s="135" t="s">
        <v>191</v>
      </c>
      <c r="C382" s="136" t="s">
        <v>45</v>
      </c>
      <c r="D382" s="10">
        <f>Table3[[#This Row],[Residential CLM $ Collected]]+Table3[[#This Row],[C&amp;I CLM $ Collected]]</f>
        <v>76522.197599999898</v>
      </c>
      <c r="E382" s="33">
        <f>Table3[[#This Row],[CLM $ Collected ]]/'1.) CLM Reference'!$B$4</f>
        <v>2.6295734264121392E-3</v>
      </c>
      <c r="F382" s="8">
        <f>Table3[[#This Row],[Residential Incentive Disbursements]]+Table3[[#This Row],[C&amp;I Incentive Disbursements]]</f>
        <v>0</v>
      </c>
      <c r="G382" s="11">
        <f>Table3[[#This Row],[Incentive Disbursements]]/'1.) CLM Reference'!$B$5</f>
        <v>0</v>
      </c>
      <c r="H382" s="76">
        <v>71853.173799999902</v>
      </c>
      <c r="I382" s="77">
        <f>Table3[[#This Row],[CLM $ Collected ]]/'1.) CLM Reference'!$B$4</f>
        <v>2.6295734264121392E-3</v>
      </c>
      <c r="J382" s="78">
        <v>0</v>
      </c>
      <c r="K382" s="77">
        <f>Table3[[#This Row],[Incentive Disbursements]]/'1.) CLM Reference'!$B$5</f>
        <v>0</v>
      </c>
      <c r="L382" s="76">
        <v>4669.0237999999999</v>
      </c>
      <c r="M382" s="79">
        <f>Table3[[#This Row],[CLM $ Collected ]]/'1.) CLM Reference'!$B$4</f>
        <v>2.6295734264121392E-3</v>
      </c>
      <c r="N382" s="78">
        <v>0</v>
      </c>
      <c r="O382" s="80">
        <f>Table3[[#This Row],[Incentive Disbursements]]/'1.) CLM Reference'!$B$5</f>
        <v>0</v>
      </c>
    </row>
    <row r="383" spans="1:15" s="34" customFormat="1" ht="15.75" thickBot="1">
      <c r="A383" s="134" t="s">
        <v>250</v>
      </c>
      <c r="B383" s="135" t="s">
        <v>167</v>
      </c>
      <c r="C383" s="136" t="s">
        <v>45</v>
      </c>
      <c r="D383" s="10">
        <f>Table3[[#This Row],[Residential CLM $ Collected]]+Table3[[#This Row],[C&amp;I CLM $ Collected]]</f>
        <v>0</v>
      </c>
      <c r="E383" s="33">
        <f>Table3[[#This Row],[CLM $ Collected ]]/'1.) CLM Reference'!$B$4</f>
        <v>0</v>
      </c>
      <c r="F383" s="8">
        <f>Table3[[#This Row],[Residential Incentive Disbursements]]+Table3[[#This Row],[C&amp;I Incentive Disbursements]]</f>
        <v>40590.32</v>
      </c>
      <c r="G383" s="11">
        <f>Table3[[#This Row],[Incentive Disbursements]]/'1.) CLM Reference'!$B$5</f>
        <v>2.4159483997297335E-3</v>
      </c>
      <c r="H383" s="76">
        <v>0</v>
      </c>
      <c r="I383" s="77">
        <f>Table3[[#This Row],[CLM $ Collected ]]/'1.) CLM Reference'!$B$4</f>
        <v>0</v>
      </c>
      <c r="J383" s="78">
        <v>38316.32</v>
      </c>
      <c r="K383" s="77">
        <f>Table3[[#This Row],[Incentive Disbursements]]/'1.) CLM Reference'!$B$5</f>
        <v>2.4159483997297335E-3</v>
      </c>
      <c r="L383" s="76">
        <v>0</v>
      </c>
      <c r="M383" s="79">
        <f>Table3[[#This Row],[CLM $ Collected ]]/'1.) CLM Reference'!$B$4</f>
        <v>0</v>
      </c>
      <c r="N383" s="78">
        <v>2274</v>
      </c>
      <c r="O383" s="80">
        <f>Table3[[#This Row],[Incentive Disbursements]]/'1.) CLM Reference'!$B$5</f>
        <v>2.4159483997297335E-3</v>
      </c>
    </row>
    <row r="384" spans="1:15" s="34" customFormat="1" ht="15.75" thickBot="1">
      <c r="A384" s="134" t="s">
        <v>250</v>
      </c>
      <c r="B384" s="135" t="s">
        <v>159</v>
      </c>
      <c r="C384" s="136" t="s">
        <v>45</v>
      </c>
      <c r="D384" s="10">
        <f>Table3[[#This Row],[Residential CLM $ Collected]]+Table3[[#This Row],[C&amp;I CLM $ Collected]]</f>
        <v>1251.5754999999999</v>
      </c>
      <c r="E384" s="33">
        <f>Table3[[#This Row],[CLM $ Collected ]]/'1.) CLM Reference'!$B$4</f>
        <v>4.3008561948938207E-5</v>
      </c>
      <c r="F384" s="8">
        <f>Table3[[#This Row],[Residential Incentive Disbursements]]+Table3[[#This Row],[C&amp;I Incentive Disbursements]]</f>
        <v>0</v>
      </c>
      <c r="G384" s="11">
        <f>Table3[[#This Row],[Incentive Disbursements]]/'1.) CLM Reference'!$B$5</f>
        <v>0</v>
      </c>
      <c r="H384" s="76">
        <v>0</v>
      </c>
      <c r="I384" s="77">
        <f>Table3[[#This Row],[CLM $ Collected ]]/'1.) CLM Reference'!$B$4</f>
        <v>4.3008561948938207E-5</v>
      </c>
      <c r="J384" s="78">
        <v>0</v>
      </c>
      <c r="K384" s="77">
        <f>Table3[[#This Row],[Incentive Disbursements]]/'1.) CLM Reference'!$B$5</f>
        <v>0</v>
      </c>
      <c r="L384" s="76">
        <v>1251.5754999999999</v>
      </c>
      <c r="M384" s="79">
        <f>Table3[[#This Row],[CLM $ Collected ]]/'1.) CLM Reference'!$B$4</f>
        <v>4.3008561948938207E-5</v>
      </c>
      <c r="N384" s="78">
        <v>0</v>
      </c>
      <c r="O384" s="80">
        <f>Table3[[#This Row],[Incentive Disbursements]]/'1.) CLM Reference'!$B$5</f>
        <v>0</v>
      </c>
    </row>
    <row r="385" spans="1:15" s="34" customFormat="1" ht="15.75" thickBot="1">
      <c r="A385" s="134" t="s">
        <v>250</v>
      </c>
      <c r="B385" s="135" t="s">
        <v>195</v>
      </c>
      <c r="C385" s="136" t="s">
        <v>45</v>
      </c>
      <c r="D385" s="10">
        <f>Table3[[#This Row],[Residential CLM $ Collected]]+Table3[[#This Row],[C&amp;I CLM $ Collected]]</f>
        <v>1282.3207</v>
      </c>
      <c r="E385" s="33">
        <f>Table3[[#This Row],[CLM $ Collected ]]/'1.) CLM Reference'!$B$4</f>
        <v>4.4065075789958977E-5</v>
      </c>
      <c r="F385" s="8">
        <f>Table3[[#This Row],[Residential Incentive Disbursements]]+Table3[[#This Row],[C&amp;I Incentive Disbursements]]</f>
        <v>0</v>
      </c>
      <c r="G385" s="11">
        <f>Table3[[#This Row],[Incentive Disbursements]]/'1.) CLM Reference'!$B$5</f>
        <v>0</v>
      </c>
      <c r="H385" s="76">
        <v>1270.8086000000001</v>
      </c>
      <c r="I385" s="77">
        <f>Table3[[#This Row],[CLM $ Collected ]]/'1.) CLM Reference'!$B$4</f>
        <v>4.4065075789958977E-5</v>
      </c>
      <c r="J385" s="78">
        <v>0</v>
      </c>
      <c r="K385" s="77">
        <f>Table3[[#This Row],[Incentive Disbursements]]/'1.) CLM Reference'!$B$5</f>
        <v>0</v>
      </c>
      <c r="L385" s="76">
        <v>11.5121</v>
      </c>
      <c r="M385" s="79">
        <f>Table3[[#This Row],[CLM $ Collected ]]/'1.) CLM Reference'!$B$4</f>
        <v>4.4065075789958977E-5</v>
      </c>
      <c r="N385" s="78">
        <v>0</v>
      </c>
      <c r="O385" s="80">
        <f>Table3[[#This Row],[Incentive Disbursements]]/'1.) CLM Reference'!$B$5</f>
        <v>0</v>
      </c>
    </row>
    <row r="386" spans="1:15" s="34" customFormat="1" ht="15.75" thickBot="1">
      <c r="A386" s="134" t="s">
        <v>251</v>
      </c>
      <c r="B386" s="135" t="s">
        <v>249</v>
      </c>
      <c r="C386" s="136" t="s">
        <v>45</v>
      </c>
      <c r="D386" s="10">
        <f>Table3[[#This Row],[Residential CLM $ Collected]]+Table3[[#This Row],[C&amp;I CLM $ Collected]]</f>
        <v>2855.0379000000003</v>
      </c>
      <c r="E386" s="33">
        <f>Table3[[#This Row],[CLM $ Collected ]]/'1.) CLM Reference'!$B$4</f>
        <v>9.8109202671925472E-5</v>
      </c>
      <c r="F386" s="8">
        <f>Table3[[#This Row],[Residential Incentive Disbursements]]+Table3[[#This Row],[C&amp;I Incentive Disbursements]]</f>
        <v>1454.35</v>
      </c>
      <c r="G386" s="11">
        <f>Table3[[#This Row],[Incentive Disbursements]]/'1.) CLM Reference'!$B$5</f>
        <v>8.6563361785443866E-5</v>
      </c>
      <c r="H386" s="76">
        <v>2754.6410000000001</v>
      </c>
      <c r="I386" s="77">
        <f>Table3[[#This Row],[CLM $ Collected ]]/'1.) CLM Reference'!$B$4</f>
        <v>9.8109202671925472E-5</v>
      </c>
      <c r="J386" s="78">
        <v>1454.35</v>
      </c>
      <c r="K386" s="77">
        <f>Table3[[#This Row],[Incentive Disbursements]]/'1.) CLM Reference'!$B$5</f>
        <v>8.6563361785443866E-5</v>
      </c>
      <c r="L386" s="76">
        <v>100.3969</v>
      </c>
      <c r="M386" s="79">
        <f>Table3[[#This Row],[CLM $ Collected ]]/'1.) CLM Reference'!$B$4</f>
        <v>9.8109202671925472E-5</v>
      </c>
      <c r="N386" s="78">
        <v>0</v>
      </c>
      <c r="O386" s="80">
        <f>Table3[[#This Row],[Incentive Disbursements]]/'1.) CLM Reference'!$B$5</f>
        <v>8.6563361785443866E-5</v>
      </c>
    </row>
    <row r="387" spans="1:15" s="34" customFormat="1" ht="15.75" thickBot="1">
      <c r="A387" s="134" t="s">
        <v>252</v>
      </c>
      <c r="B387" s="135" t="s">
        <v>191</v>
      </c>
      <c r="C387" s="136" t="s">
        <v>45</v>
      </c>
      <c r="D387" s="10">
        <f>Table3[[#This Row],[Residential CLM $ Collected]]+Table3[[#This Row],[C&amp;I CLM $ Collected]]</f>
        <v>70.791799999999995</v>
      </c>
      <c r="E387" s="33">
        <f>Table3[[#This Row],[CLM $ Collected ]]/'1.) CLM Reference'!$B$4</f>
        <v>2.4326566921267183E-6</v>
      </c>
      <c r="F387" s="8">
        <f>Table3[[#This Row],[Residential Incentive Disbursements]]+Table3[[#This Row],[C&amp;I Incentive Disbursements]]</f>
        <v>0</v>
      </c>
      <c r="G387" s="11">
        <f>Table3[[#This Row],[Incentive Disbursements]]/'1.) CLM Reference'!$B$5</f>
        <v>0</v>
      </c>
      <c r="H387" s="76">
        <v>70.791799999999995</v>
      </c>
      <c r="I387" s="77">
        <f>Table3[[#This Row],[CLM $ Collected ]]/'1.) CLM Reference'!$B$4</f>
        <v>2.4326566921267183E-6</v>
      </c>
      <c r="J387" s="78">
        <v>0</v>
      </c>
      <c r="K387" s="77">
        <f>Table3[[#This Row],[Incentive Disbursements]]/'1.) CLM Reference'!$B$5</f>
        <v>0</v>
      </c>
      <c r="L387" s="76">
        <v>0</v>
      </c>
      <c r="M387" s="79">
        <f>Table3[[#This Row],[CLM $ Collected ]]/'1.) CLM Reference'!$B$4</f>
        <v>2.4326566921267183E-6</v>
      </c>
      <c r="N387" s="78">
        <v>0</v>
      </c>
      <c r="O387" s="80">
        <f>Table3[[#This Row],[Incentive Disbursements]]/'1.) CLM Reference'!$B$5</f>
        <v>0</v>
      </c>
    </row>
    <row r="388" spans="1:15" s="34" customFormat="1" ht="15.75" thickBot="1">
      <c r="A388" s="134" t="s">
        <v>252</v>
      </c>
      <c r="B388" s="135" t="s">
        <v>249</v>
      </c>
      <c r="C388" s="136" t="s">
        <v>45</v>
      </c>
      <c r="D388" s="10">
        <f>Table3[[#This Row],[Residential CLM $ Collected]]+Table3[[#This Row],[C&amp;I CLM $ Collected]]</f>
        <v>187335.72399999999</v>
      </c>
      <c r="E388" s="33">
        <f>Table3[[#This Row],[CLM $ Collected ]]/'1.) CLM Reference'!$B$4</f>
        <v>6.4375182247520743E-3</v>
      </c>
      <c r="F388" s="8">
        <f>Table3[[#This Row],[Residential Incentive Disbursements]]+Table3[[#This Row],[C&amp;I Incentive Disbursements]]</f>
        <v>69768.209999999992</v>
      </c>
      <c r="G388" s="11">
        <f>Table3[[#This Row],[Incentive Disbursements]]/'1.) CLM Reference'!$B$5</f>
        <v>4.1526254363480741E-3</v>
      </c>
      <c r="H388" s="76">
        <v>137173.78909999999</v>
      </c>
      <c r="I388" s="77">
        <f>Table3[[#This Row],[CLM $ Collected ]]/'1.) CLM Reference'!$B$4</f>
        <v>6.4375182247520743E-3</v>
      </c>
      <c r="J388" s="78">
        <v>50849.24</v>
      </c>
      <c r="K388" s="77">
        <f>Table3[[#This Row],[Incentive Disbursements]]/'1.) CLM Reference'!$B$5</f>
        <v>4.1526254363480741E-3</v>
      </c>
      <c r="L388" s="76">
        <v>50161.9349</v>
      </c>
      <c r="M388" s="79">
        <f>Table3[[#This Row],[CLM $ Collected ]]/'1.) CLM Reference'!$B$4</f>
        <v>6.4375182247520743E-3</v>
      </c>
      <c r="N388" s="78">
        <v>18918.97</v>
      </c>
      <c r="O388" s="80">
        <f>Table3[[#This Row],[Incentive Disbursements]]/'1.) CLM Reference'!$B$5</f>
        <v>4.1526254363480741E-3</v>
      </c>
    </row>
    <row r="389" spans="1:15" s="34" customFormat="1" ht="15.75" thickBot="1">
      <c r="A389" s="134" t="s">
        <v>253</v>
      </c>
      <c r="B389" s="135" t="s">
        <v>249</v>
      </c>
      <c r="C389" s="136" t="s">
        <v>45</v>
      </c>
      <c r="D389" s="10">
        <f>Table3[[#This Row],[Residential CLM $ Collected]]+Table3[[#This Row],[C&amp;I CLM $ Collected]]</f>
        <v>11969.2673</v>
      </c>
      <c r="E389" s="33">
        <f>Table3[[#This Row],[CLM $ Collected ]]/'1.) CLM Reference'!$B$4</f>
        <v>4.1130636877715357E-4</v>
      </c>
      <c r="F389" s="8">
        <f>Table3[[#This Row],[Residential Incentive Disbursements]]+Table3[[#This Row],[C&amp;I Incentive Disbursements]]</f>
        <v>4833.62</v>
      </c>
      <c r="G389" s="11">
        <f>Table3[[#This Row],[Incentive Disbursements]]/'1.) CLM Reference'!$B$5</f>
        <v>2.8769855728906876E-4</v>
      </c>
      <c r="H389" s="76">
        <v>10810.026099999999</v>
      </c>
      <c r="I389" s="77">
        <f>Table3[[#This Row],[CLM $ Collected ]]/'1.) CLM Reference'!$B$4</f>
        <v>4.1130636877715357E-4</v>
      </c>
      <c r="J389" s="78">
        <v>4833.62</v>
      </c>
      <c r="K389" s="77">
        <f>Table3[[#This Row],[Incentive Disbursements]]/'1.) CLM Reference'!$B$5</f>
        <v>2.8769855728906876E-4</v>
      </c>
      <c r="L389" s="76">
        <v>1159.2411999999999</v>
      </c>
      <c r="M389" s="79">
        <f>Table3[[#This Row],[CLM $ Collected ]]/'1.) CLM Reference'!$B$4</f>
        <v>4.1130636877715357E-4</v>
      </c>
      <c r="N389" s="78">
        <v>0</v>
      </c>
      <c r="O389" s="80">
        <f>Table3[[#This Row],[Incentive Disbursements]]/'1.) CLM Reference'!$B$5</f>
        <v>2.8769855728906876E-4</v>
      </c>
    </row>
    <row r="390" spans="1:15" s="34" customFormat="1" ht="15.75" thickBot="1">
      <c r="A390" s="134" t="s">
        <v>253</v>
      </c>
      <c r="B390" s="135" t="s">
        <v>195</v>
      </c>
      <c r="C390" s="136" t="s">
        <v>45</v>
      </c>
      <c r="D390" s="10">
        <f>Table3[[#This Row],[Residential CLM $ Collected]]+Table3[[#This Row],[C&amp;I CLM $ Collected]]</f>
        <v>75.867800000000003</v>
      </c>
      <c r="E390" s="33">
        <f>Table3[[#This Row],[CLM $ Collected ]]/'1.) CLM Reference'!$B$4</f>
        <v>2.6070860097770006E-6</v>
      </c>
      <c r="F390" s="8">
        <f>Table3[[#This Row],[Residential Incentive Disbursements]]+Table3[[#This Row],[C&amp;I Incentive Disbursements]]</f>
        <v>0</v>
      </c>
      <c r="G390" s="11">
        <f>Table3[[#This Row],[Incentive Disbursements]]/'1.) CLM Reference'!$B$5</f>
        <v>0</v>
      </c>
      <c r="H390" s="76">
        <v>75.867800000000003</v>
      </c>
      <c r="I390" s="77">
        <f>Table3[[#This Row],[CLM $ Collected ]]/'1.) CLM Reference'!$B$4</f>
        <v>2.6070860097770006E-6</v>
      </c>
      <c r="J390" s="78">
        <v>0</v>
      </c>
      <c r="K390" s="77">
        <f>Table3[[#This Row],[Incentive Disbursements]]/'1.) CLM Reference'!$B$5</f>
        <v>0</v>
      </c>
      <c r="L390" s="76">
        <v>0</v>
      </c>
      <c r="M390" s="79">
        <f>Table3[[#This Row],[CLM $ Collected ]]/'1.) CLM Reference'!$B$4</f>
        <v>2.6070860097770006E-6</v>
      </c>
      <c r="N390" s="78">
        <v>0</v>
      </c>
      <c r="O390" s="80">
        <f>Table3[[#This Row],[Incentive Disbursements]]/'1.) CLM Reference'!$B$5</f>
        <v>0</v>
      </c>
    </row>
    <row r="391" spans="1:15" s="34" customFormat="1" ht="15.75" thickBot="1">
      <c r="A391" s="134" t="s">
        <v>254</v>
      </c>
      <c r="B391" s="135" t="s">
        <v>249</v>
      </c>
      <c r="C391" s="136" t="s">
        <v>45</v>
      </c>
      <c r="D391" s="10">
        <f>Table3[[#This Row],[Residential CLM $ Collected]]+Table3[[#This Row],[C&amp;I CLM $ Collected]]</f>
        <v>283.57240000000002</v>
      </c>
      <c r="E391" s="33">
        <f>Table3[[#This Row],[CLM $ Collected ]]/'1.) CLM Reference'!$B$4</f>
        <v>9.744550874005671E-6</v>
      </c>
      <c r="F391" s="8">
        <f>Table3[[#This Row],[Residential Incentive Disbursements]]+Table3[[#This Row],[C&amp;I Incentive Disbursements]]</f>
        <v>0</v>
      </c>
      <c r="G391" s="11">
        <f>Table3[[#This Row],[Incentive Disbursements]]/'1.) CLM Reference'!$B$5</f>
        <v>0</v>
      </c>
      <c r="H391" s="76">
        <v>283.57240000000002</v>
      </c>
      <c r="I391" s="77">
        <f>Table3[[#This Row],[CLM $ Collected ]]/'1.) CLM Reference'!$B$4</f>
        <v>9.744550874005671E-6</v>
      </c>
      <c r="J391" s="78">
        <v>0</v>
      </c>
      <c r="K391" s="77">
        <f>Table3[[#This Row],[Incentive Disbursements]]/'1.) CLM Reference'!$B$5</f>
        <v>0</v>
      </c>
      <c r="L391" s="76">
        <v>0</v>
      </c>
      <c r="M391" s="79">
        <f>Table3[[#This Row],[CLM $ Collected ]]/'1.) CLM Reference'!$B$4</f>
        <v>9.744550874005671E-6</v>
      </c>
      <c r="N391" s="78">
        <v>0</v>
      </c>
      <c r="O391" s="80">
        <f>Table3[[#This Row],[Incentive Disbursements]]/'1.) CLM Reference'!$B$5</f>
        <v>0</v>
      </c>
    </row>
    <row r="392" spans="1:15" s="34" customFormat="1" ht="15.75" thickBot="1">
      <c r="A392" s="134" t="s">
        <v>255</v>
      </c>
      <c r="B392" s="135" t="s">
        <v>158</v>
      </c>
      <c r="C392" s="136" t="s">
        <v>45</v>
      </c>
      <c r="D392" s="10">
        <f>Table3[[#This Row],[Residential CLM $ Collected]]+Table3[[#This Row],[C&amp;I CLM $ Collected]]</f>
        <v>0</v>
      </c>
      <c r="E392" s="33">
        <f>Table3[[#This Row],[CLM $ Collected ]]/'1.) CLM Reference'!$B$4</f>
        <v>0</v>
      </c>
      <c r="F392" s="8">
        <f>Table3[[#This Row],[Residential Incentive Disbursements]]+Table3[[#This Row],[C&amp;I Incentive Disbursements]]</f>
        <v>10001.75</v>
      </c>
      <c r="G392" s="11">
        <f>Table3[[#This Row],[Incentive Disbursements]]/'1.) CLM Reference'!$B$5</f>
        <v>5.9530725323172769E-4</v>
      </c>
      <c r="H392" s="76">
        <v>0</v>
      </c>
      <c r="I392" s="77">
        <f>Table3[[#This Row],[CLM $ Collected ]]/'1.) CLM Reference'!$B$4</f>
        <v>0</v>
      </c>
      <c r="J392" s="78">
        <v>0</v>
      </c>
      <c r="K392" s="77">
        <f>Table3[[#This Row],[Incentive Disbursements]]/'1.) CLM Reference'!$B$5</f>
        <v>5.9530725323172769E-4</v>
      </c>
      <c r="L392" s="76">
        <v>0</v>
      </c>
      <c r="M392" s="79">
        <f>Table3[[#This Row],[CLM $ Collected ]]/'1.) CLM Reference'!$B$4</f>
        <v>0</v>
      </c>
      <c r="N392" s="78">
        <v>10001.75</v>
      </c>
      <c r="O392" s="80">
        <f>Table3[[#This Row],[Incentive Disbursements]]/'1.) CLM Reference'!$B$5</f>
        <v>5.9530725323172769E-4</v>
      </c>
    </row>
    <row r="393" spans="1:15" s="34" customFormat="1" ht="15.75" thickBot="1">
      <c r="A393" s="134" t="s">
        <v>255</v>
      </c>
      <c r="B393" s="135" t="s">
        <v>159</v>
      </c>
      <c r="C393" s="136" t="s">
        <v>68</v>
      </c>
      <c r="D393" s="10">
        <f>Table3[[#This Row],[Residential CLM $ Collected]]+Table3[[#This Row],[C&amp;I CLM $ Collected]]</f>
        <v>110617.02419999999</v>
      </c>
      <c r="E393" s="33">
        <f>Table3[[#This Row],[CLM $ Collected ]]/'1.) CLM Reference'!$B$4</f>
        <v>3.8011922875710626E-3</v>
      </c>
      <c r="F393" s="8">
        <f>Table3[[#This Row],[Residential Incentive Disbursements]]+Table3[[#This Row],[C&amp;I Incentive Disbursements]]</f>
        <v>0</v>
      </c>
      <c r="G393" s="11">
        <f>Table3[[#This Row],[Incentive Disbursements]]/'1.) CLM Reference'!$B$5</f>
        <v>0</v>
      </c>
      <c r="H393" s="76">
        <v>22608.335299999999</v>
      </c>
      <c r="I393" s="77">
        <f>Table3[[#This Row],[CLM $ Collected ]]/'1.) CLM Reference'!$B$4</f>
        <v>3.8011922875710626E-3</v>
      </c>
      <c r="J393" s="78">
        <v>0</v>
      </c>
      <c r="K393" s="77">
        <f>Table3[[#This Row],[Incentive Disbursements]]/'1.) CLM Reference'!$B$5</f>
        <v>0</v>
      </c>
      <c r="L393" s="76">
        <v>88008.688899999994</v>
      </c>
      <c r="M393" s="79">
        <f>Table3[[#This Row],[CLM $ Collected ]]/'1.) CLM Reference'!$B$4</f>
        <v>3.8011922875710626E-3</v>
      </c>
      <c r="N393" s="78">
        <v>0</v>
      </c>
      <c r="O393" s="80">
        <f>Table3[[#This Row],[Incentive Disbursements]]/'1.) CLM Reference'!$B$5</f>
        <v>0</v>
      </c>
    </row>
    <row r="394" spans="1:15" s="34" customFormat="1" ht="15.75" thickBot="1">
      <c r="A394" s="134" t="s">
        <v>256</v>
      </c>
      <c r="B394" s="135" t="s">
        <v>158</v>
      </c>
      <c r="C394" s="136" t="s">
        <v>45</v>
      </c>
      <c r="D394" s="10">
        <f>Table3[[#This Row],[Residential CLM $ Collected]]+Table3[[#This Row],[C&amp;I CLM $ Collected]]</f>
        <v>0</v>
      </c>
      <c r="E394" s="33">
        <f>Table3[[#This Row],[CLM $ Collected ]]/'1.) CLM Reference'!$B$4</f>
        <v>0</v>
      </c>
      <c r="F394" s="8">
        <f>Table3[[#This Row],[Residential Incentive Disbursements]]+Table3[[#This Row],[C&amp;I Incentive Disbursements]]</f>
        <v>5108.62</v>
      </c>
      <c r="G394" s="11">
        <f>Table3[[#This Row],[Incentive Disbursements]]/'1.) CLM Reference'!$B$5</f>
        <v>3.0406664233805772E-4</v>
      </c>
      <c r="H394" s="76">
        <v>0</v>
      </c>
      <c r="I394" s="77">
        <f>Table3[[#This Row],[CLM $ Collected ]]/'1.) CLM Reference'!$B$4</f>
        <v>0</v>
      </c>
      <c r="J394" s="78">
        <v>2918.62</v>
      </c>
      <c r="K394" s="77">
        <f>Table3[[#This Row],[Incentive Disbursements]]/'1.) CLM Reference'!$B$5</f>
        <v>3.0406664233805772E-4</v>
      </c>
      <c r="L394" s="76">
        <v>0</v>
      </c>
      <c r="M394" s="79">
        <f>Table3[[#This Row],[CLM $ Collected ]]/'1.) CLM Reference'!$B$4</f>
        <v>0</v>
      </c>
      <c r="N394" s="78">
        <v>2190</v>
      </c>
      <c r="O394" s="80">
        <f>Table3[[#This Row],[Incentive Disbursements]]/'1.) CLM Reference'!$B$5</f>
        <v>3.0406664233805772E-4</v>
      </c>
    </row>
    <row r="395" spans="1:15" s="34" customFormat="1" ht="15.75" thickBot="1">
      <c r="A395" s="134" t="s">
        <v>256</v>
      </c>
      <c r="B395" s="135" t="s">
        <v>159</v>
      </c>
      <c r="C395" s="136" t="s">
        <v>68</v>
      </c>
      <c r="D395" s="10">
        <f>Table3[[#This Row],[Residential CLM $ Collected]]+Table3[[#This Row],[C&amp;I CLM $ Collected]]</f>
        <v>40495.7889</v>
      </c>
      <c r="E395" s="33">
        <f>Table3[[#This Row],[CLM $ Collected ]]/'1.) CLM Reference'!$B$4</f>
        <v>1.3915785708307443E-3</v>
      </c>
      <c r="F395" s="8">
        <f>Table3[[#This Row],[Residential Incentive Disbursements]]+Table3[[#This Row],[C&amp;I Incentive Disbursements]]</f>
        <v>0</v>
      </c>
      <c r="G395" s="11">
        <f>Table3[[#This Row],[Incentive Disbursements]]/'1.) CLM Reference'!$B$5</f>
        <v>0</v>
      </c>
      <c r="H395" s="76">
        <v>4781.3608999999997</v>
      </c>
      <c r="I395" s="77">
        <f>Table3[[#This Row],[CLM $ Collected ]]/'1.) CLM Reference'!$B$4</f>
        <v>1.3915785708307443E-3</v>
      </c>
      <c r="J395" s="78">
        <v>0</v>
      </c>
      <c r="K395" s="77">
        <f>Table3[[#This Row],[Incentive Disbursements]]/'1.) CLM Reference'!$B$5</f>
        <v>0</v>
      </c>
      <c r="L395" s="76">
        <v>35714.428</v>
      </c>
      <c r="M395" s="79">
        <f>Table3[[#This Row],[CLM $ Collected ]]/'1.) CLM Reference'!$B$4</f>
        <v>1.3915785708307443E-3</v>
      </c>
      <c r="N395" s="78">
        <v>0</v>
      </c>
      <c r="O395" s="80">
        <f>Table3[[#This Row],[Incentive Disbursements]]/'1.) CLM Reference'!$B$5</f>
        <v>0</v>
      </c>
    </row>
    <row r="396" spans="1:15" s="34" customFormat="1" ht="15.75" thickBot="1">
      <c r="A396" s="134" t="s">
        <v>257</v>
      </c>
      <c r="B396" s="135" t="s">
        <v>191</v>
      </c>
      <c r="C396" s="136" t="s">
        <v>45</v>
      </c>
      <c r="D396" s="10">
        <f>Table3[[#This Row],[Residential CLM $ Collected]]+Table3[[#This Row],[C&amp;I CLM $ Collected]]</f>
        <v>192.12350000000001</v>
      </c>
      <c r="E396" s="33">
        <f>Table3[[#This Row],[CLM $ Collected ]]/'1.) CLM Reference'!$B$4</f>
        <v>6.6020431460961248E-6</v>
      </c>
      <c r="F396" s="8">
        <f>Table3[[#This Row],[Residential Incentive Disbursements]]+Table3[[#This Row],[C&amp;I Incentive Disbursements]]</f>
        <v>0</v>
      </c>
      <c r="G396" s="11">
        <f>Table3[[#This Row],[Incentive Disbursements]]/'1.) CLM Reference'!$B$5</f>
        <v>0</v>
      </c>
      <c r="H396" s="76">
        <v>192.12350000000001</v>
      </c>
      <c r="I396" s="77">
        <f>Table3[[#This Row],[CLM $ Collected ]]/'1.) CLM Reference'!$B$4</f>
        <v>6.6020431460961248E-6</v>
      </c>
      <c r="J396" s="78">
        <v>0</v>
      </c>
      <c r="K396" s="77">
        <f>Table3[[#This Row],[Incentive Disbursements]]/'1.) CLM Reference'!$B$5</f>
        <v>0</v>
      </c>
      <c r="L396" s="76">
        <v>0</v>
      </c>
      <c r="M396" s="79">
        <f>Table3[[#This Row],[CLM $ Collected ]]/'1.) CLM Reference'!$B$4</f>
        <v>6.6020431460961248E-6</v>
      </c>
      <c r="N396" s="78">
        <v>0</v>
      </c>
      <c r="O396" s="80">
        <f>Table3[[#This Row],[Incentive Disbursements]]/'1.) CLM Reference'!$B$5</f>
        <v>0</v>
      </c>
    </row>
    <row r="397" spans="1:15" s="34" customFormat="1" ht="15.75" thickBot="1">
      <c r="A397" s="134" t="s">
        <v>257</v>
      </c>
      <c r="B397" s="135" t="s">
        <v>175</v>
      </c>
      <c r="C397" s="136" t="s">
        <v>45</v>
      </c>
      <c r="D397" s="10">
        <f>Table3[[#This Row],[Residential CLM $ Collected]]+Table3[[#This Row],[C&amp;I CLM $ Collected]]</f>
        <v>149377.58500000011</v>
      </c>
      <c r="E397" s="33">
        <f>Table3[[#This Row],[CLM $ Collected ]]/'1.) CLM Reference'!$B$4</f>
        <v>5.1331422820719069E-3</v>
      </c>
      <c r="F397" s="8">
        <f>Table3[[#This Row],[Residential Incentive Disbursements]]+Table3[[#This Row],[C&amp;I Incentive Disbursements]]</f>
        <v>43604.06</v>
      </c>
      <c r="G397" s="11">
        <f>Table3[[#This Row],[Incentive Disbursements]]/'1.) CLM Reference'!$B$5</f>
        <v>2.595327136586242E-3</v>
      </c>
      <c r="H397" s="76">
        <v>88395.970500000098</v>
      </c>
      <c r="I397" s="77">
        <f>Table3[[#This Row],[CLM $ Collected ]]/'1.) CLM Reference'!$B$4</f>
        <v>5.1331422820719069E-3</v>
      </c>
      <c r="J397" s="78">
        <v>17211.07</v>
      </c>
      <c r="K397" s="77">
        <f>Table3[[#This Row],[Incentive Disbursements]]/'1.) CLM Reference'!$B$5</f>
        <v>2.595327136586242E-3</v>
      </c>
      <c r="L397" s="76">
        <v>60981.614500000003</v>
      </c>
      <c r="M397" s="79">
        <f>Table3[[#This Row],[CLM $ Collected ]]/'1.) CLM Reference'!$B$4</f>
        <v>5.1331422820719069E-3</v>
      </c>
      <c r="N397" s="78">
        <v>26392.99</v>
      </c>
      <c r="O397" s="80">
        <f>Table3[[#This Row],[Incentive Disbursements]]/'1.) CLM Reference'!$B$5</f>
        <v>2.595327136586242E-3</v>
      </c>
    </row>
    <row r="398" spans="1:15" s="34" customFormat="1" ht="15.75" thickBot="1">
      <c r="A398" s="134" t="s">
        <v>258</v>
      </c>
      <c r="B398" s="135" t="s">
        <v>84</v>
      </c>
      <c r="C398" s="136" t="s">
        <v>45</v>
      </c>
      <c r="D398" s="10">
        <f>Table3[[#This Row],[Residential CLM $ Collected]]+Table3[[#This Row],[C&amp;I CLM $ Collected]]</f>
        <v>0</v>
      </c>
      <c r="E398" s="33">
        <f>Table3[[#This Row],[CLM $ Collected ]]/'1.) CLM Reference'!$B$4</f>
        <v>0</v>
      </c>
      <c r="F398" s="8">
        <f>Table3[[#This Row],[Residential Incentive Disbursements]]+Table3[[#This Row],[C&amp;I Incentive Disbursements]]</f>
        <v>62913.355929077901</v>
      </c>
      <c r="G398" s="11">
        <f>Table3[[#This Row],[Incentive Disbursements]]/'1.) CLM Reference'!$B$5</f>
        <v>3.7446224020525804E-3</v>
      </c>
      <c r="H398" s="76">
        <v>0</v>
      </c>
      <c r="I398" s="77">
        <f>Table3[[#This Row],[CLM $ Collected ]]/'1.) CLM Reference'!$B$4</f>
        <v>0</v>
      </c>
      <c r="J398" s="78">
        <v>62913.355929077901</v>
      </c>
      <c r="K398" s="77">
        <f>Table3[[#This Row],[Incentive Disbursements]]/'1.) CLM Reference'!$B$5</f>
        <v>3.7446224020525804E-3</v>
      </c>
      <c r="L398" s="76">
        <v>0</v>
      </c>
      <c r="M398" s="79">
        <f>Table3[[#This Row],[CLM $ Collected ]]/'1.) CLM Reference'!$B$4</f>
        <v>0</v>
      </c>
      <c r="N398" s="78">
        <v>0</v>
      </c>
      <c r="O398" s="80">
        <f>Table3[[#This Row],[Incentive Disbursements]]/'1.) CLM Reference'!$B$5</f>
        <v>3.7446224020525804E-3</v>
      </c>
    </row>
    <row r="399" spans="1:15" s="34" customFormat="1" ht="15.75" thickBot="1">
      <c r="A399" s="35" t="s">
        <v>258</v>
      </c>
      <c r="B399" s="36" t="s">
        <v>67</v>
      </c>
      <c r="C399" s="3" t="s">
        <v>45</v>
      </c>
      <c r="D399" s="10">
        <f>Table3[[#This Row],[Residential CLM $ Collected]]+Table3[[#This Row],[C&amp;I CLM $ Collected]]</f>
        <v>0</v>
      </c>
      <c r="E399" s="33">
        <f>Table3[[#This Row],[CLM $ Collected ]]/'1.) CLM Reference'!$B$4</f>
        <v>0</v>
      </c>
      <c r="F399" s="8">
        <f>Table3[[#This Row],[Residential Incentive Disbursements]]+Table3[[#This Row],[C&amp;I Incentive Disbursements]]</f>
        <v>999602.06950161594</v>
      </c>
      <c r="G399" s="11">
        <f>Table3[[#This Row],[Incentive Disbursements]]/'1.) CLM Reference'!$B$5</f>
        <v>5.949662432271928E-2</v>
      </c>
      <c r="H399" s="37">
        <v>0</v>
      </c>
      <c r="I399" s="38">
        <f>Table3[[#This Row],[CLM $ Collected ]]/'1.) CLM Reference'!$B$4</f>
        <v>0</v>
      </c>
      <c r="J399" s="39">
        <v>913038.08950161596</v>
      </c>
      <c r="K399" s="38">
        <f>Table3[[#This Row],[Incentive Disbursements]]/'1.) CLM Reference'!$B$5</f>
        <v>5.949662432271928E-2</v>
      </c>
      <c r="L399" s="37">
        <v>0</v>
      </c>
      <c r="M399" s="61">
        <f>Table3[[#This Row],[CLM $ Collected ]]/'1.) CLM Reference'!$B$4</f>
        <v>0</v>
      </c>
      <c r="N399" s="39">
        <v>86563.98</v>
      </c>
      <c r="O399" s="41">
        <f>Table3[[#This Row],[Incentive Disbursements]]/'1.) CLM Reference'!$B$5</f>
        <v>5.949662432271928E-2</v>
      </c>
    </row>
    <row r="400" spans="1:15" s="34" customFormat="1" ht="15.75" thickBot="1">
      <c r="A400" s="35" t="s">
        <v>258</v>
      </c>
      <c r="B400" s="36" t="s">
        <v>151</v>
      </c>
      <c r="C400" s="3" t="s">
        <v>45</v>
      </c>
      <c r="D400" s="10">
        <f>Table3[[#This Row],[Residential CLM $ Collected]]+Table3[[#This Row],[C&amp;I CLM $ Collected]]</f>
        <v>0</v>
      </c>
      <c r="E400" s="33">
        <f>Table3[[#This Row],[CLM $ Collected ]]/'1.) CLM Reference'!$B$4</f>
        <v>0</v>
      </c>
      <c r="F400" s="8">
        <f>Table3[[#This Row],[Residential Incentive Disbursements]]+Table3[[#This Row],[C&amp;I Incentive Disbursements]]</f>
        <v>103594.88494640309</v>
      </c>
      <c r="G400" s="11">
        <f>Table3[[#This Row],[Incentive Disbursements]]/'1.) CLM Reference'!$B$5</f>
        <v>6.1659995907016353E-3</v>
      </c>
      <c r="H400" s="37">
        <v>0</v>
      </c>
      <c r="I400" s="38">
        <f>Table3[[#This Row],[CLM $ Collected ]]/'1.) CLM Reference'!$B$4</f>
        <v>0</v>
      </c>
      <c r="J400" s="39">
        <v>41045.884946403101</v>
      </c>
      <c r="K400" s="38">
        <f>Table3[[#This Row],[Incentive Disbursements]]/'1.) CLM Reference'!$B$5</f>
        <v>6.1659995907016353E-3</v>
      </c>
      <c r="L400" s="37">
        <v>0</v>
      </c>
      <c r="M400" s="61">
        <f>Table3[[#This Row],[CLM $ Collected ]]/'1.) CLM Reference'!$B$4</f>
        <v>0</v>
      </c>
      <c r="N400" s="39">
        <v>62549</v>
      </c>
      <c r="O400" s="41">
        <f>Table3[[#This Row],[Incentive Disbursements]]/'1.) CLM Reference'!$B$5</f>
        <v>6.1659995907016353E-3</v>
      </c>
    </row>
    <row r="401" spans="1:15" s="34" customFormat="1" ht="15.75" thickBot="1">
      <c r="A401" s="35" t="s">
        <v>258</v>
      </c>
      <c r="B401" s="36" t="s">
        <v>167</v>
      </c>
      <c r="C401" s="3" t="s">
        <v>45</v>
      </c>
      <c r="D401" s="10">
        <f>Table3[[#This Row],[Residential CLM $ Collected]]+Table3[[#This Row],[C&amp;I CLM $ Collected]]</f>
        <v>0</v>
      </c>
      <c r="E401" s="33">
        <f>Table3[[#This Row],[CLM $ Collected ]]/'1.) CLM Reference'!$B$4</f>
        <v>0</v>
      </c>
      <c r="F401" s="8">
        <f>Table3[[#This Row],[Residential Incentive Disbursements]]+Table3[[#This Row],[C&amp;I Incentive Disbursements]]</f>
        <v>144323.13116241901</v>
      </c>
      <c r="G401" s="11">
        <f>Table3[[#This Row],[Incentive Disbursements]]/'1.) CLM Reference'!$B$5</f>
        <v>8.5901574014649457E-3</v>
      </c>
      <c r="H401" s="37">
        <v>0</v>
      </c>
      <c r="I401" s="38">
        <f>Table3[[#This Row],[CLM $ Collected ]]/'1.) CLM Reference'!$B$4</f>
        <v>0</v>
      </c>
      <c r="J401" s="39">
        <v>142818.13116241901</v>
      </c>
      <c r="K401" s="38">
        <f>Table3[[#This Row],[Incentive Disbursements]]/'1.) CLM Reference'!$B$5</f>
        <v>8.5901574014649457E-3</v>
      </c>
      <c r="L401" s="37">
        <v>0</v>
      </c>
      <c r="M401" s="61">
        <f>Table3[[#This Row],[CLM $ Collected ]]/'1.) CLM Reference'!$B$4</f>
        <v>0</v>
      </c>
      <c r="N401" s="39">
        <v>1505</v>
      </c>
      <c r="O401" s="41">
        <f>Table3[[#This Row],[Incentive Disbursements]]/'1.) CLM Reference'!$B$5</f>
        <v>8.5901574014649457E-3</v>
      </c>
    </row>
    <row r="402" spans="1:15" s="34" customFormat="1" ht="15.75" thickBot="1">
      <c r="A402" s="35" t="s">
        <v>258</v>
      </c>
      <c r="B402" s="36" t="s">
        <v>259</v>
      </c>
      <c r="C402" s="3" t="s">
        <v>45</v>
      </c>
      <c r="D402" s="10">
        <f>Table3[[#This Row],[Residential CLM $ Collected]]+Table3[[#This Row],[C&amp;I CLM $ Collected]]</f>
        <v>0</v>
      </c>
      <c r="E402" s="33">
        <f>Table3[[#This Row],[CLM $ Collected ]]/'1.) CLM Reference'!$B$4</f>
        <v>0</v>
      </c>
      <c r="F402" s="8">
        <f>Table3[[#This Row],[Residential Incentive Disbursements]]+Table3[[#This Row],[C&amp;I Incentive Disbursements]]</f>
        <v>21832.469643990698</v>
      </c>
      <c r="G402" s="11">
        <f>Table3[[#This Row],[Incentive Disbursements]]/'1.) CLM Reference'!$B$5</f>
        <v>1.2994753453174873E-3</v>
      </c>
      <c r="H402" s="37">
        <v>0</v>
      </c>
      <c r="I402" s="38">
        <f>Table3[[#This Row],[CLM $ Collected ]]/'1.) CLM Reference'!$B$4</f>
        <v>0</v>
      </c>
      <c r="J402" s="39">
        <v>21832.469643990698</v>
      </c>
      <c r="K402" s="38">
        <f>Table3[[#This Row],[Incentive Disbursements]]/'1.) CLM Reference'!$B$5</f>
        <v>1.2994753453174873E-3</v>
      </c>
      <c r="L402" s="37">
        <v>0</v>
      </c>
      <c r="M402" s="61">
        <f>Table3[[#This Row],[CLM $ Collected ]]/'1.) CLM Reference'!$B$4</f>
        <v>0</v>
      </c>
      <c r="N402" s="39">
        <v>0</v>
      </c>
      <c r="O402" s="41">
        <f>Table3[[#This Row],[Incentive Disbursements]]/'1.) CLM Reference'!$B$5</f>
        <v>1.2994753453174873E-3</v>
      </c>
    </row>
    <row r="403" spans="1:15" s="34" customFormat="1" ht="15.75" thickBot="1">
      <c r="A403" s="35" t="s">
        <v>258</v>
      </c>
      <c r="B403" s="36" t="s">
        <v>49</v>
      </c>
      <c r="C403" s="3" t="s">
        <v>45</v>
      </c>
      <c r="D403" s="10">
        <f>Table3[[#This Row],[Residential CLM $ Collected]]+Table3[[#This Row],[C&amp;I CLM $ Collected]]</f>
        <v>4670.2506000000003</v>
      </c>
      <c r="E403" s="33">
        <f>Table3[[#This Row],[CLM $ Collected ]]/'1.) CLM Reference'!$B$4</f>
        <v>1.6048633282384151E-4</v>
      </c>
      <c r="F403" s="8">
        <f>Table3[[#This Row],[Residential Incentive Disbursements]]+Table3[[#This Row],[C&amp;I Incentive Disbursements]]</f>
        <v>297923.43658669299</v>
      </c>
      <c r="G403" s="11">
        <f>Table3[[#This Row],[Incentive Disbursements]]/'1.) CLM Reference'!$B$5</f>
        <v>1.7732495084138378E-2</v>
      </c>
      <c r="H403" s="37">
        <v>0</v>
      </c>
      <c r="I403" s="38">
        <f>Table3[[#This Row],[CLM $ Collected ]]/'1.) CLM Reference'!$B$4</f>
        <v>1.6048633282384151E-4</v>
      </c>
      <c r="J403" s="39">
        <v>253603.43658669299</v>
      </c>
      <c r="K403" s="38">
        <f>Table3[[#This Row],[Incentive Disbursements]]/'1.) CLM Reference'!$B$5</f>
        <v>1.7732495084138378E-2</v>
      </c>
      <c r="L403" s="37">
        <v>4670.2506000000003</v>
      </c>
      <c r="M403" s="61">
        <f>Table3[[#This Row],[CLM $ Collected ]]/'1.) CLM Reference'!$B$4</f>
        <v>1.6048633282384151E-4</v>
      </c>
      <c r="N403" s="39">
        <v>44320</v>
      </c>
      <c r="O403" s="41">
        <f>Table3[[#This Row],[Incentive Disbursements]]/'1.) CLM Reference'!$B$5</f>
        <v>1.7732495084138378E-2</v>
      </c>
    </row>
    <row r="404" spans="1:15" s="34" customFormat="1" ht="15.75" thickBot="1">
      <c r="A404" s="35" t="s">
        <v>258</v>
      </c>
      <c r="B404" s="36" t="s">
        <v>168</v>
      </c>
      <c r="C404" s="3" t="s">
        <v>45</v>
      </c>
      <c r="D404" s="10">
        <f>Table3[[#This Row],[Residential CLM $ Collected]]+Table3[[#This Row],[C&amp;I CLM $ Collected]]</f>
        <v>0</v>
      </c>
      <c r="E404" s="33">
        <f>Table3[[#This Row],[CLM $ Collected ]]/'1.) CLM Reference'!$B$4</f>
        <v>0</v>
      </c>
      <c r="F404" s="8">
        <f>Table3[[#This Row],[Residential Incentive Disbursements]]+Table3[[#This Row],[C&amp;I Incentive Disbursements]]</f>
        <v>215352.97852310099</v>
      </c>
      <c r="G404" s="11">
        <f>Table3[[#This Row],[Incentive Disbursements]]/'1.) CLM Reference'!$B$5</f>
        <v>1.2817875883706201E-2</v>
      </c>
      <c r="H404" s="37">
        <v>0</v>
      </c>
      <c r="I404" s="38">
        <f>Table3[[#This Row],[CLM $ Collected ]]/'1.) CLM Reference'!$B$4</f>
        <v>0</v>
      </c>
      <c r="J404" s="39">
        <v>207187.97852310099</v>
      </c>
      <c r="K404" s="38">
        <f>Table3[[#This Row],[Incentive Disbursements]]/'1.) CLM Reference'!$B$5</f>
        <v>1.2817875883706201E-2</v>
      </c>
      <c r="L404" s="37">
        <v>0</v>
      </c>
      <c r="M404" s="61">
        <f>Table3[[#This Row],[CLM $ Collected ]]/'1.) CLM Reference'!$B$4</f>
        <v>0</v>
      </c>
      <c r="N404" s="39">
        <v>8165</v>
      </c>
      <c r="O404" s="41">
        <f>Table3[[#This Row],[Incentive Disbursements]]/'1.) CLM Reference'!$B$5</f>
        <v>1.2817875883706201E-2</v>
      </c>
    </row>
    <row r="405" spans="1:15" s="34" customFormat="1" ht="15.75" thickBot="1">
      <c r="A405" s="35" t="s">
        <v>258</v>
      </c>
      <c r="B405" s="36" t="s">
        <v>169</v>
      </c>
      <c r="C405" s="3" t="s">
        <v>45</v>
      </c>
      <c r="D405" s="10">
        <f>Table3[[#This Row],[Residential CLM $ Collected]]+Table3[[#This Row],[C&amp;I CLM $ Collected]]</f>
        <v>0</v>
      </c>
      <c r="E405" s="33">
        <f>Table3[[#This Row],[CLM $ Collected ]]/'1.) CLM Reference'!$B$4</f>
        <v>0</v>
      </c>
      <c r="F405" s="8">
        <f>Table3[[#This Row],[Residential Incentive Disbursements]]+Table3[[#This Row],[C&amp;I Incentive Disbursements]]</f>
        <v>366220.00002887001</v>
      </c>
      <c r="G405" s="11">
        <f>Table3[[#This Row],[Incentive Disbursements]]/'1.) CLM Reference'!$B$5</f>
        <v>2.1797527662230094E-2</v>
      </c>
      <c r="H405" s="37">
        <v>0</v>
      </c>
      <c r="I405" s="38">
        <f>Table3[[#This Row],[CLM $ Collected ]]/'1.) CLM Reference'!$B$4</f>
        <v>0</v>
      </c>
      <c r="J405" s="39">
        <v>289565.00002887001</v>
      </c>
      <c r="K405" s="38">
        <f>Table3[[#This Row],[Incentive Disbursements]]/'1.) CLM Reference'!$B$5</f>
        <v>2.1797527662230094E-2</v>
      </c>
      <c r="L405" s="37">
        <v>0</v>
      </c>
      <c r="M405" s="61">
        <f>Table3[[#This Row],[CLM $ Collected ]]/'1.) CLM Reference'!$B$4</f>
        <v>0</v>
      </c>
      <c r="N405" s="39">
        <v>76655</v>
      </c>
      <c r="O405" s="41">
        <f>Table3[[#This Row],[Incentive Disbursements]]/'1.) CLM Reference'!$B$5</f>
        <v>2.1797527662230094E-2</v>
      </c>
    </row>
    <row r="406" spans="1:15" s="34" customFormat="1" ht="15.75" thickBot="1">
      <c r="A406" s="35" t="s">
        <v>258</v>
      </c>
      <c r="B406" s="36" t="s">
        <v>158</v>
      </c>
      <c r="C406" s="3" t="s">
        <v>45</v>
      </c>
      <c r="D406" s="10">
        <f>Table3[[#This Row],[Residential CLM $ Collected]]+Table3[[#This Row],[C&amp;I CLM $ Collected]]</f>
        <v>0</v>
      </c>
      <c r="E406" s="33">
        <f>Table3[[#This Row],[CLM $ Collected ]]/'1.) CLM Reference'!$B$4</f>
        <v>0</v>
      </c>
      <c r="F406" s="8">
        <f>Table3[[#This Row],[Residential Incentive Disbursements]]+Table3[[#This Row],[C&amp;I Incentive Disbursements]]</f>
        <v>763511.09776377899</v>
      </c>
      <c r="G406" s="11">
        <f>Table3[[#This Row],[Incentive Disbursements]]/'1.) CLM Reference'!$B$5</f>
        <v>4.5444416669252516E-2</v>
      </c>
      <c r="H406" s="37">
        <v>0</v>
      </c>
      <c r="I406" s="38">
        <f>Table3[[#This Row],[CLM $ Collected ]]/'1.) CLM Reference'!$B$4</f>
        <v>0</v>
      </c>
      <c r="J406" s="39">
        <v>540039.09776377899</v>
      </c>
      <c r="K406" s="38">
        <f>Table3[[#This Row],[Incentive Disbursements]]/'1.) CLM Reference'!$B$5</f>
        <v>4.5444416669252516E-2</v>
      </c>
      <c r="L406" s="37">
        <v>0</v>
      </c>
      <c r="M406" s="61">
        <f>Table3[[#This Row],[CLM $ Collected ]]/'1.) CLM Reference'!$B$4</f>
        <v>0</v>
      </c>
      <c r="N406" s="39">
        <v>223472</v>
      </c>
      <c r="O406" s="41">
        <f>Table3[[#This Row],[Incentive Disbursements]]/'1.) CLM Reference'!$B$5</f>
        <v>4.5444416669252516E-2</v>
      </c>
    </row>
    <row r="407" spans="1:15" s="34" customFormat="1" ht="15.75" thickBot="1">
      <c r="A407" s="35" t="s">
        <v>258</v>
      </c>
      <c r="B407" s="36" t="s">
        <v>260</v>
      </c>
      <c r="C407" s="3" t="s">
        <v>45</v>
      </c>
      <c r="D407" s="10">
        <f>Table3[[#This Row],[Residential CLM $ Collected]]+Table3[[#This Row],[C&amp;I CLM $ Collected]]</f>
        <v>0</v>
      </c>
      <c r="E407" s="33">
        <f>Table3[[#This Row],[CLM $ Collected ]]/'1.) CLM Reference'!$B$4</f>
        <v>0</v>
      </c>
      <c r="F407" s="8">
        <f>Table3[[#This Row],[Residential Incentive Disbursements]]+Table3[[#This Row],[C&amp;I Incentive Disbursements]]</f>
        <v>103712.27223399721</v>
      </c>
      <c r="G407" s="11">
        <f>Table3[[#This Row],[Incentive Disbursements]]/'1.) CLM Reference'!$B$5</f>
        <v>6.172986518363492E-3</v>
      </c>
      <c r="H407" s="37">
        <v>0</v>
      </c>
      <c r="I407" s="38">
        <f>Table3[[#This Row],[CLM $ Collected ]]/'1.) CLM Reference'!$B$4</f>
        <v>0</v>
      </c>
      <c r="J407" s="39">
        <v>38853.272233997202</v>
      </c>
      <c r="K407" s="38">
        <f>Table3[[#This Row],[Incentive Disbursements]]/'1.) CLM Reference'!$B$5</f>
        <v>6.172986518363492E-3</v>
      </c>
      <c r="L407" s="37">
        <v>0</v>
      </c>
      <c r="M407" s="61">
        <f>Table3[[#This Row],[CLM $ Collected ]]/'1.) CLM Reference'!$B$4</f>
        <v>0</v>
      </c>
      <c r="N407" s="39">
        <v>64859</v>
      </c>
      <c r="O407" s="41">
        <f>Table3[[#This Row],[Incentive Disbursements]]/'1.) CLM Reference'!$B$5</f>
        <v>6.172986518363492E-3</v>
      </c>
    </row>
    <row r="408" spans="1:15" s="34" customFormat="1" ht="15.75" thickBot="1">
      <c r="A408" s="35" t="s">
        <v>258</v>
      </c>
      <c r="B408" s="36" t="s">
        <v>170</v>
      </c>
      <c r="C408" s="3" t="s">
        <v>45</v>
      </c>
      <c r="D408" s="10">
        <f>Table3[[#This Row],[Residential CLM $ Collected]]+Table3[[#This Row],[C&amp;I CLM $ Collected]]</f>
        <v>0</v>
      </c>
      <c r="E408" s="33">
        <f>Table3[[#This Row],[CLM $ Collected ]]/'1.) CLM Reference'!$B$4</f>
        <v>0</v>
      </c>
      <c r="F408" s="8">
        <f>Table3[[#This Row],[Residential Incentive Disbursements]]+Table3[[#This Row],[C&amp;I Incentive Disbursements]]</f>
        <v>120917.5186292905</v>
      </c>
      <c r="G408" s="11">
        <f>Table3[[#This Row],[Incentive Disbursements]]/'1.) CLM Reference'!$B$5</f>
        <v>7.1970481048615684E-3</v>
      </c>
      <c r="H408" s="37">
        <v>0</v>
      </c>
      <c r="I408" s="38">
        <f>Table3[[#This Row],[CLM $ Collected ]]/'1.) CLM Reference'!$B$4</f>
        <v>0</v>
      </c>
      <c r="J408" s="39">
        <v>92942.518629290498</v>
      </c>
      <c r="K408" s="38">
        <f>Table3[[#This Row],[Incentive Disbursements]]/'1.) CLM Reference'!$B$5</f>
        <v>7.1970481048615684E-3</v>
      </c>
      <c r="L408" s="37">
        <v>0</v>
      </c>
      <c r="M408" s="61">
        <f>Table3[[#This Row],[CLM $ Collected ]]/'1.) CLM Reference'!$B$4</f>
        <v>0</v>
      </c>
      <c r="N408" s="39">
        <v>27975</v>
      </c>
      <c r="O408" s="41">
        <f>Table3[[#This Row],[Incentive Disbursements]]/'1.) CLM Reference'!$B$5</f>
        <v>7.1970481048615684E-3</v>
      </c>
    </row>
    <row r="409" spans="1:15" s="34" customFormat="1" ht="15.75" thickBot="1">
      <c r="A409" s="35" t="s">
        <v>258</v>
      </c>
      <c r="B409" s="36" t="s">
        <v>171</v>
      </c>
      <c r="C409" s="3" t="s">
        <v>45</v>
      </c>
      <c r="D409" s="10">
        <f>Table3[[#This Row],[Residential CLM $ Collected]]+Table3[[#This Row],[C&amp;I CLM $ Collected]]</f>
        <v>0</v>
      </c>
      <c r="E409" s="33">
        <f>Table3[[#This Row],[CLM $ Collected ]]/'1.) CLM Reference'!$B$4</f>
        <v>0</v>
      </c>
      <c r="F409" s="8">
        <f>Table3[[#This Row],[Residential Incentive Disbursements]]+Table3[[#This Row],[C&amp;I Incentive Disbursements]]</f>
        <v>215711.382322363</v>
      </c>
      <c r="G409" s="11">
        <f>Table3[[#This Row],[Incentive Disbursements]]/'1.) CLM Reference'!$B$5</f>
        <v>1.283920818868148E-2</v>
      </c>
      <c r="H409" s="37">
        <v>0</v>
      </c>
      <c r="I409" s="38">
        <f>Table3[[#This Row],[CLM $ Collected ]]/'1.) CLM Reference'!$B$4</f>
        <v>0</v>
      </c>
      <c r="J409" s="39">
        <v>212361.382322363</v>
      </c>
      <c r="K409" s="38">
        <f>Table3[[#This Row],[Incentive Disbursements]]/'1.) CLM Reference'!$B$5</f>
        <v>1.283920818868148E-2</v>
      </c>
      <c r="L409" s="37">
        <v>0</v>
      </c>
      <c r="M409" s="61">
        <f>Table3[[#This Row],[CLM $ Collected ]]/'1.) CLM Reference'!$B$4</f>
        <v>0</v>
      </c>
      <c r="N409" s="39">
        <v>3350</v>
      </c>
      <c r="O409" s="41">
        <f>Table3[[#This Row],[Incentive Disbursements]]/'1.) CLM Reference'!$B$5</f>
        <v>1.283920818868148E-2</v>
      </c>
    </row>
    <row r="410" spans="1:15" s="34" customFormat="1" ht="15.75" thickBot="1">
      <c r="A410" s="35" t="s">
        <v>258</v>
      </c>
      <c r="B410" s="36" t="s">
        <v>172</v>
      </c>
      <c r="C410" s="3" t="s">
        <v>45</v>
      </c>
      <c r="D410" s="10">
        <f>Table3[[#This Row],[Residential CLM $ Collected]]+Table3[[#This Row],[C&amp;I CLM $ Collected]]</f>
        <v>0</v>
      </c>
      <c r="E410" s="33">
        <f>Table3[[#This Row],[CLM $ Collected ]]/'1.) CLM Reference'!$B$4</f>
        <v>0</v>
      </c>
      <c r="F410" s="8">
        <f>Table3[[#This Row],[Residential Incentive Disbursements]]+Table3[[#This Row],[C&amp;I Incentive Disbursements]]</f>
        <v>140645.628274285</v>
      </c>
      <c r="G410" s="11">
        <f>Table3[[#This Row],[Incentive Disbursements]]/'1.) CLM Reference'!$B$5</f>
        <v>8.3712712922253824E-3</v>
      </c>
      <c r="H410" s="37">
        <v>0</v>
      </c>
      <c r="I410" s="38">
        <f>Table3[[#This Row],[CLM $ Collected ]]/'1.) CLM Reference'!$B$4</f>
        <v>0</v>
      </c>
      <c r="J410" s="39">
        <v>140475.628274285</v>
      </c>
      <c r="K410" s="38">
        <f>Table3[[#This Row],[Incentive Disbursements]]/'1.) CLM Reference'!$B$5</f>
        <v>8.3712712922253824E-3</v>
      </c>
      <c r="L410" s="37">
        <v>0</v>
      </c>
      <c r="M410" s="61">
        <f>Table3[[#This Row],[CLM $ Collected ]]/'1.) CLM Reference'!$B$4</f>
        <v>0</v>
      </c>
      <c r="N410" s="39">
        <v>170</v>
      </c>
      <c r="O410" s="41">
        <f>Table3[[#This Row],[Incentive Disbursements]]/'1.) CLM Reference'!$B$5</f>
        <v>8.3712712922253824E-3</v>
      </c>
    </row>
    <row r="411" spans="1:15" s="34" customFormat="1" ht="15.75" thickBot="1">
      <c r="A411" s="35" t="s">
        <v>258</v>
      </c>
      <c r="B411" s="36" t="s">
        <v>73</v>
      </c>
      <c r="C411" s="3" t="s">
        <v>45</v>
      </c>
      <c r="D411" s="10">
        <f>Table3[[#This Row],[Residential CLM $ Collected]]+Table3[[#This Row],[C&amp;I CLM $ Collected]]</f>
        <v>4389.6823000000004</v>
      </c>
      <c r="E411" s="33">
        <f>Table3[[#This Row],[CLM $ Collected ]]/'1.) CLM Reference'!$B$4</f>
        <v>1.5084501345360914E-4</v>
      </c>
      <c r="F411" s="8">
        <f>Table3[[#This Row],[Residential Incentive Disbursements]]+Table3[[#This Row],[C&amp;I Incentive Disbursements]]</f>
        <v>206136.43335628501</v>
      </c>
      <c r="G411" s="11">
        <f>Table3[[#This Row],[Incentive Disbursements]]/'1.) CLM Reference'!$B$5</f>
        <v>1.226930426498514E-2</v>
      </c>
      <c r="H411" s="37">
        <v>0</v>
      </c>
      <c r="I411" s="38">
        <f>Table3[[#This Row],[CLM $ Collected ]]/'1.) CLM Reference'!$B$4</f>
        <v>1.5084501345360914E-4</v>
      </c>
      <c r="J411" s="39">
        <v>189956.43335628501</v>
      </c>
      <c r="K411" s="38">
        <f>Table3[[#This Row],[Incentive Disbursements]]/'1.) CLM Reference'!$B$5</f>
        <v>1.226930426498514E-2</v>
      </c>
      <c r="L411" s="37">
        <v>4389.6823000000004</v>
      </c>
      <c r="M411" s="61">
        <f>Table3[[#This Row],[CLM $ Collected ]]/'1.) CLM Reference'!$B$4</f>
        <v>1.5084501345360914E-4</v>
      </c>
      <c r="N411" s="39">
        <v>16180</v>
      </c>
      <c r="O411" s="41">
        <f>Table3[[#This Row],[Incentive Disbursements]]/'1.) CLM Reference'!$B$5</f>
        <v>1.226930426498514E-2</v>
      </c>
    </row>
    <row r="412" spans="1:15" s="34" customFormat="1" ht="15.75" thickBot="1">
      <c r="A412" s="35" t="s">
        <v>258</v>
      </c>
      <c r="B412" s="36" t="s">
        <v>70</v>
      </c>
      <c r="C412" s="3" t="s">
        <v>45</v>
      </c>
      <c r="D412" s="10">
        <f>Table3[[#This Row],[Residential CLM $ Collected]]+Table3[[#This Row],[C&amp;I CLM $ Collected]]</f>
        <v>0</v>
      </c>
      <c r="E412" s="33">
        <f>Table3[[#This Row],[CLM $ Collected ]]/'1.) CLM Reference'!$B$4</f>
        <v>0</v>
      </c>
      <c r="F412" s="8">
        <f>Table3[[#This Row],[Residential Incentive Disbursements]]+Table3[[#This Row],[C&amp;I Incentive Disbursements]]</f>
        <v>113161.117743087</v>
      </c>
      <c r="G412" s="11">
        <f>Table3[[#This Row],[Incentive Disbursements]]/'1.) CLM Reference'!$B$5</f>
        <v>6.7353847252999977E-3</v>
      </c>
      <c r="H412" s="37">
        <v>0</v>
      </c>
      <c r="I412" s="38">
        <f>Table3[[#This Row],[CLM $ Collected ]]/'1.) CLM Reference'!$B$4</f>
        <v>0</v>
      </c>
      <c r="J412" s="39">
        <v>113161.117743087</v>
      </c>
      <c r="K412" s="38">
        <f>Table3[[#This Row],[Incentive Disbursements]]/'1.) CLM Reference'!$B$5</f>
        <v>6.7353847252999977E-3</v>
      </c>
      <c r="L412" s="37">
        <v>0</v>
      </c>
      <c r="M412" s="61">
        <f>Table3[[#This Row],[CLM $ Collected ]]/'1.) CLM Reference'!$B$4</f>
        <v>0</v>
      </c>
      <c r="N412" s="39">
        <v>0</v>
      </c>
      <c r="O412" s="41">
        <f>Table3[[#This Row],[Incentive Disbursements]]/'1.) CLM Reference'!$B$5</f>
        <v>6.7353847252999977E-3</v>
      </c>
    </row>
    <row r="413" spans="1:15" s="34" customFormat="1" ht="15.75" thickBot="1">
      <c r="A413" s="35" t="s">
        <v>258</v>
      </c>
      <c r="B413" s="36" t="s">
        <v>174</v>
      </c>
      <c r="C413" s="3" t="s">
        <v>45</v>
      </c>
      <c r="D413" s="10">
        <f>Table3[[#This Row],[Residential CLM $ Collected]]+Table3[[#This Row],[C&amp;I CLM $ Collected]]</f>
        <v>0</v>
      </c>
      <c r="E413" s="33">
        <f>Table3[[#This Row],[CLM $ Collected ]]/'1.) CLM Reference'!$B$4</f>
        <v>0</v>
      </c>
      <c r="F413" s="8">
        <f>Table3[[#This Row],[Residential Incentive Disbursements]]+Table3[[#This Row],[C&amp;I Incentive Disbursements]]</f>
        <v>197582.24219178699</v>
      </c>
      <c r="G413" s="11">
        <f>Table3[[#This Row],[Incentive Disbursements]]/'1.) CLM Reference'!$B$5</f>
        <v>1.1760156161327638E-2</v>
      </c>
      <c r="H413" s="37">
        <v>0</v>
      </c>
      <c r="I413" s="38">
        <f>Table3[[#This Row],[CLM $ Collected ]]/'1.) CLM Reference'!$B$4</f>
        <v>0</v>
      </c>
      <c r="J413" s="39">
        <v>196062.24219178699</v>
      </c>
      <c r="K413" s="38">
        <f>Table3[[#This Row],[Incentive Disbursements]]/'1.) CLM Reference'!$B$5</f>
        <v>1.1760156161327638E-2</v>
      </c>
      <c r="L413" s="37">
        <v>0</v>
      </c>
      <c r="M413" s="61">
        <f>Table3[[#This Row],[CLM $ Collected ]]/'1.) CLM Reference'!$B$4</f>
        <v>0</v>
      </c>
      <c r="N413" s="39">
        <v>1520</v>
      </c>
      <c r="O413" s="41">
        <f>Table3[[#This Row],[Incentive Disbursements]]/'1.) CLM Reference'!$B$5</f>
        <v>1.1760156161327638E-2</v>
      </c>
    </row>
    <row r="414" spans="1:15" s="34" customFormat="1" ht="15.75" thickBot="1">
      <c r="A414" s="35" t="s">
        <v>258</v>
      </c>
      <c r="B414" s="36" t="s">
        <v>261</v>
      </c>
      <c r="C414" s="3" t="s">
        <v>45</v>
      </c>
      <c r="D414" s="10">
        <f>Table3[[#This Row],[Residential CLM $ Collected]]+Table3[[#This Row],[C&amp;I CLM $ Collected]]</f>
        <v>0</v>
      </c>
      <c r="E414" s="33">
        <f>Table3[[#This Row],[CLM $ Collected ]]/'1.) CLM Reference'!$B$4</f>
        <v>0</v>
      </c>
      <c r="F414" s="8">
        <f>Table3[[#This Row],[Residential Incentive Disbursements]]+Table3[[#This Row],[C&amp;I Incentive Disbursements]]</f>
        <v>21933.9211629567</v>
      </c>
      <c r="G414" s="11">
        <f>Table3[[#This Row],[Incentive Disbursements]]/'1.) CLM Reference'!$B$5</f>
        <v>1.3055137711021586E-3</v>
      </c>
      <c r="H414" s="37">
        <v>0</v>
      </c>
      <c r="I414" s="38">
        <f>Table3[[#This Row],[CLM $ Collected ]]/'1.) CLM Reference'!$B$4</f>
        <v>0</v>
      </c>
      <c r="J414" s="39">
        <v>21933.9211629567</v>
      </c>
      <c r="K414" s="38">
        <f>Table3[[#This Row],[Incentive Disbursements]]/'1.) CLM Reference'!$B$5</f>
        <v>1.3055137711021586E-3</v>
      </c>
      <c r="L414" s="37">
        <v>0</v>
      </c>
      <c r="M414" s="61">
        <f>Table3[[#This Row],[CLM $ Collected ]]/'1.) CLM Reference'!$B$4</f>
        <v>0</v>
      </c>
      <c r="N414" s="39">
        <v>0</v>
      </c>
      <c r="O414" s="41">
        <f>Table3[[#This Row],[Incentive Disbursements]]/'1.) CLM Reference'!$B$5</f>
        <v>1.3055137711021586E-3</v>
      </c>
    </row>
    <row r="415" spans="1:15" s="34" customFormat="1" ht="15.75" thickBot="1">
      <c r="A415" s="35"/>
      <c r="B415" s="36"/>
      <c r="C415" s="3"/>
      <c r="D415" s="10">
        <f>Table3[[#This Row],[Residential CLM $ Collected]]+Table3[[#This Row],[C&amp;I CLM $ Collected]]</f>
        <v>0</v>
      </c>
      <c r="E415" s="33">
        <f>Table3[[#This Row],[CLM $ Collected ]]/'1.) CLM Reference'!$B$4</f>
        <v>0</v>
      </c>
      <c r="F415" s="8">
        <f>Table3[[#This Row],[Residential Incentive Disbursements]]+Table3[[#This Row],[C&amp;I Incentive Disbursements]]</f>
        <v>0</v>
      </c>
      <c r="G415" s="11">
        <f>Table3[[#This Row],[Incentive Disbursements]]/'1.) CLM Reference'!$B$5</f>
        <v>0</v>
      </c>
      <c r="H415" s="37"/>
      <c r="I415" s="38">
        <f>Table3[[#This Row],[CLM $ Collected ]]/'1.) CLM Reference'!$B$4</f>
        <v>0</v>
      </c>
      <c r="J415" s="39"/>
      <c r="K415" s="38">
        <f>Table3[[#This Row],[Incentive Disbursements]]/'1.) CLM Reference'!$B$5</f>
        <v>0</v>
      </c>
      <c r="L415" s="37"/>
      <c r="M415" s="61">
        <f>Table3[[#This Row],[CLM $ Collected ]]/'1.) CLM Reference'!$B$4</f>
        <v>0</v>
      </c>
      <c r="N415" s="39"/>
      <c r="O415" s="41">
        <f>Table3[[#This Row],[Incentive Disbursements]]/'1.) CLM Reference'!$B$5</f>
        <v>0</v>
      </c>
    </row>
    <row r="416" spans="1:15" s="34" customFormat="1" ht="15.75" thickBot="1">
      <c r="A416" s="35"/>
      <c r="B416" s="36"/>
      <c r="C416" s="3"/>
      <c r="D416" s="10">
        <f>Table3[[#This Row],[Residential CLM $ Collected]]+Table3[[#This Row],[C&amp;I CLM $ Collected]]</f>
        <v>0</v>
      </c>
      <c r="E416" s="33">
        <f>Table3[[#This Row],[CLM $ Collected ]]/'1.) CLM Reference'!$B$4</f>
        <v>0</v>
      </c>
      <c r="F416" s="8">
        <f>Table3[[#This Row],[Residential Incentive Disbursements]]+Table3[[#This Row],[C&amp;I Incentive Disbursements]]</f>
        <v>0</v>
      </c>
      <c r="G416" s="11">
        <f>Table3[[#This Row],[Incentive Disbursements]]/'1.) CLM Reference'!$B$5</f>
        <v>0</v>
      </c>
      <c r="H416" s="37"/>
      <c r="I416" s="38">
        <f>Table3[[#This Row],[CLM $ Collected ]]/'1.) CLM Reference'!$B$4</f>
        <v>0</v>
      </c>
      <c r="J416" s="39"/>
      <c r="K416" s="38">
        <f>Table3[[#This Row],[Incentive Disbursements]]/'1.) CLM Reference'!$B$5</f>
        <v>0</v>
      </c>
      <c r="L416" s="37"/>
      <c r="M416" s="61">
        <f>Table3[[#This Row],[CLM $ Collected ]]/'1.) CLM Reference'!$B$4</f>
        <v>0</v>
      </c>
      <c r="N416" s="39"/>
      <c r="O416" s="41">
        <f>Table3[[#This Row],[Incentive Disbursements]]/'1.) CLM Reference'!$B$5</f>
        <v>0</v>
      </c>
    </row>
    <row r="417" spans="1:15" s="34" customFormat="1" ht="15.75" thickBot="1">
      <c r="A417" s="35"/>
      <c r="B417" s="36"/>
      <c r="C417" s="3"/>
      <c r="D417" s="10">
        <f>Table3[[#This Row],[Residential CLM $ Collected]]+Table3[[#This Row],[C&amp;I CLM $ Collected]]</f>
        <v>0</v>
      </c>
      <c r="E417" s="33">
        <f>Table3[[#This Row],[CLM $ Collected ]]/'1.) CLM Reference'!$B$4</f>
        <v>0</v>
      </c>
      <c r="F417" s="8">
        <f>Table3[[#This Row],[Residential Incentive Disbursements]]+Table3[[#This Row],[C&amp;I Incentive Disbursements]]</f>
        <v>0</v>
      </c>
      <c r="G417" s="11">
        <f>Table3[[#This Row],[Incentive Disbursements]]/'1.) CLM Reference'!$B$5</f>
        <v>0</v>
      </c>
      <c r="H417" s="37"/>
      <c r="I417" s="38">
        <f>Table3[[#This Row],[CLM $ Collected ]]/'1.) CLM Reference'!$B$4</f>
        <v>0</v>
      </c>
      <c r="J417" s="39"/>
      <c r="K417" s="38">
        <f>Table3[[#This Row],[Incentive Disbursements]]/'1.) CLM Reference'!$B$5</f>
        <v>0</v>
      </c>
      <c r="L417" s="37"/>
      <c r="M417" s="61">
        <f>Table3[[#This Row],[CLM $ Collected ]]/'1.) CLM Reference'!$B$4</f>
        <v>0</v>
      </c>
      <c r="N417" s="39"/>
      <c r="O417" s="41">
        <f>Table3[[#This Row],[Incentive Disbursements]]/'1.) CLM Reference'!$B$5</f>
        <v>0</v>
      </c>
    </row>
    <row r="418" spans="1:15" s="34" customFormat="1" ht="15.75" thickBot="1">
      <c r="A418" s="35"/>
      <c r="B418" s="36"/>
      <c r="C418" s="3"/>
      <c r="D418" s="10">
        <f>Table3[[#This Row],[Residential CLM $ Collected]]+Table3[[#This Row],[C&amp;I CLM $ Collected]]</f>
        <v>0</v>
      </c>
      <c r="E418" s="33">
        <f>Table3[[#This Row],[CLM $ Collected ]]/'1.) CLM Reference'!$B$4</f>
        <v>0</v>
      </c>
      <c r="F418" s="8">
        <f>Table3[[#This Row],[Residential Incentive Disbursements]]+Table3[[#This Row],[C&amp;I Incentive Disbursements]]</f>
        <v>0</v>
      </c>
      <c r="G418" s="11">
        <f>Table3[[#This Row],[Incentive Disbursements]]/'1.) CLM Reference'!$B$5</f>
        <v>0</v>
      </c>
      <c r="H418" s="37"/>
      <c r="I418" s="38">
        <f>Table3[[#This Row],[CLM $ Collected ]]/'1.) CLM Reference'!$B$4</f>
        <v>0</v>
      </c>
      <c r="J418" s="39"/>
      <c r="K418" s="38">
        <f>Table3[[#This Row],[Incentive Disbursements]]/'1.) CLM Reference'!$B$5</f>
        <v>0</v>
      </c>
      <c r="L418" s="37"/>
      <c r="M418" s="61">
        <f>Table3[[#This Row],[CLM $ Collected ]]/'1.) CLM Reference'!$B$4</f>
        <v>0</v>
      </c>
      <c r="N418" s="39"/>
      <c r="O418" s="41">
        <f>Table3[[#This Row],[Incentive Disbursements]]/'1.) CLM Reference'!$B$5</f>
        <v>0</v>
      </c>
    </row>
    <row r="419" spans="1:15" s="34" customFormat="1" ht="15.75" thickBot="1">
      <c r="A419" s="35"/>
      <c r="B419" s="36"/>
      <c r="C419" s="3"/>
      <c r="D419" s="10">
        <f>Table3[[#This Row],[Residential CLM $ Collected]]+Table3[[#This Row],[C&amp;I CLM $ Collected]]</f>
        <v>0</v>
      </c>
      <c r="E419" s="33">
        <f>Table3[[#This Row],[CLM $ Collected ]]/'1.) CLM Reference'!$B$4</f>
        <v>0</v>
      </c>
      <c r="F419" s="8">
        <f>Table3[[#This Row],[Residential Incentive Disbursements]]+Table3[[#This Row],[C&amp;I Incentive Disbursements]]</f>
        <v>0</v>
      </c>
      <c r="G419" s="11">
        <f>Table3[[#This Row],[Incentive Disbursements]]/'1.) CLM Reference'!$B$5</f>
        <v>0</v>
      </c>
      <c r="H419" s="37"/>
      <c r="I419" s="38">
        <f>Table3[[#This Row],[CLM $ Collected ]]/'1.) CLM Reference'!$B$4</f>
        <v>0</v>
      </c>
      <c r="J419" s="39"/>
      <c r="K419" s="38">
        <f>Table3[[#This Row],[Incentive Disbursements]]/'1.) CLM Reference'!$B$5</f>
        <v>0</v>
      </c>
      <c r="L419" s="37"/>
      <c r="M419" s="61">
        <f>Table3[[#This Row],[CLM $ Collected ]]/'1.) CLM Reference'!$B$4</f>
        <v>0</v>
      </c>
      <c r="N419" s="39"/>
      <c r="O419" s="41">
        <f>Table3[[#This Row],[Incentive Disbursements]]/'1.) CLM Reference'!$B$5</f>
        <v>0</v>
      </c>
    </row>
    <row r="420" spans="1:15" s="34" customFormat="1" ht="15.75" thickBot="1">
      <c r="A420" s="35"/>
      <c r="B420" s="36"/>
      <c r="C420" s="3"/>
      <c r="D420" s="10">
        <f>Table3[[#This Row],[Residential CLM $ Collected]]+Table3[[#This Row],[C&amp;I CLM $ Collected]]</f>
        <v>0</v>
      </c>
      <c r="E420" s="33">
        <f>Table3[[#This Row],[CLM $ Collected ]]/'1.) CLM Reference'!$B$4</f>
        <v>0</v>
      </c>
      <c r="F420" s="8">
        <f>Table3[[#This Row],[Residential Incentive Disbursements]]+Table3[[#This Row],[C&amp;I Incentive Disbursements]]</f>
        <v>0</v>
      </c>
      <c r="G420" s="11">
        <f>Table3[[#This Row],[Incentive Disbursements]]/'1.) CLM Reference'!$B$5</f>
        <v>0</v>
      </c>
      <c r="H420" s="37"/>
      <c r="I420" s="38">
        <f>Table3[[#This Row],[CLM $ Collected ]]/'1.) CLM Reference'!$B$4</f>
        <v>0</v>
      </c>
      <c r="J420" s="39"/>
      <c r="K420" s="38">
        <f>Table3[[#This Row],[Incentive Disbursements]]/'1.) CLM Reference'!$B$5</f>
        <v>0</v>
      </c>
      <c r="L420" s="37"/>
      <c r="M420" s="61">
        <f>Table3[[#This Row],[CLM $ Collected ]]/'1.) CLM Reference'!$B$4</f>
        <v>0</v>
      </c>
      <c r="N420" s="39"/>
      <c r="O420" s="41">
        <f>Table3[[#This Row],[Incentive Disbursements]]/'1.) CLM Reference'!$B$5</f>
        <v>0</v>
      </c>
    </row>
    <row r="421" spans="1:15" s="34" customFormat="1" ht="15.75" thickBot="1">
      <c r="A421" s="35"/>
      <c r="B421" s="36"/>
      <c r="C421" s="3"/>
      <c r="D421" s="10">
        <f>Table3[[#This Row],[Residential CLM $ Collected]]+Table3[[#This Row],[C&amp;I CLM $ Collected]]</f>
        <v>0</v>
      </c>
      <c r="E421" s="33">
        <f>Table3[[#This Row],[CLM $ Collected ]]/'1.) CLM Reference'!$B$4</f>
        <v>0</v>
      </c>
      <c r="F421" s="8">
        <f>Table3[[#This Row],[Residential Incentive Disbursements]]+Table3[[#This Row],[C&amp;I Incentive Disbursements]]</f>
        <v>0</v>
      </c>
      <c r="G421" s="11">
        <f>Table3[[#This Row],[Incentive Disbursements]]/'1.) CLM Reference'!$B$5</f>
        <v>0</v>
      </c>
      <c r="H421" s="37"/>
      <c r="I421" s="38">
        <f>Table3[[#This Row],[CLM $ Collected ]]/'1.) CLM Reference'!$B$4</f>
        <v>0</v>
      </c>
      <c r="J421" s="39"/>
      <c r="K421" s="38">
        <f>Table3[[#This Row],[Incentive Disbursements]]/'1.) CLM Reference'!$B$5</f>
        <v>0</v>
      </c>
      <c r="L421" s="37"/>
      <c r="M421" s="61">
        <f>Table3[[#This Row],[CLM $ Collected ]]/'1.) CLM Reference'!$B$4</f>
        <v>0</v>
      </c>
      <c r="N421" s="39"/>
      <c r="O421" s="41">
        <f>Table3[[#This Row],[Incentive Disbursements]]/'1.) CLM Reference'!$B$5</f>
        <v>0</v>
      </c>
    </row>
    <row r="422" spans="1:15" s="34" customFormat="1">
      <c r="A422" s="35"/>
      <c r="B422" s="36"/>
      <c r="C422" s="3"/>
      <c r="D422" s="10">
        <f>Table3[[#This Row],[Residential CLM $ Collected]]+Table3[[#This Row],[C&amp;I CLM $ Collected]]</f>
        <v>0</v>
      </c>
      <c r="E422" s="33">
        <f>Table3[[#This Row],[CLM $ Collected ]]/'1.) CLM Reference'!$B$4</f>
        <v>0</v>
      </c>
      <c r="F422" s="8">
        <f>Table3[[#This Row],[Residential Incentive Disbursements]]+Table3[[#This Row],[C&amp;I Incentive Disbursements]]</f>
        <v>0</v>
      </c>
      <c r="G422" s="11">
        <f>Table3[[#This Row],[Incentive Disbursements]]/'1.) CLM Reference'!$B$5</f>
        <v>0</v>
      </c>
      <c r="H422" s="37"/>
      <c r="I422" s="38">
        <f>Table3[[#This Row],[CLM $ Collected ]]/'1.) CLM Reference'!$B$4</f>
        <v>0</v>
      </c>
      <c r="J422" s="39"/>
      <c r="K422" s="38">
        <f>Table3[[#This Row],[Incentive Disbursements]]/'1.) CLM Reference'!$B$5</f>
        <v>0</v>
      </c>
      <c r="L422" s="37"/>
      <c r="M422" s="61">
        <f>Table3[[#This Row],[CLM $ Collected ]]/'1.) CLM Reference'!$B$4</f>
        <v>0</v>
      </c>
      <c r="N422" s="39"/>
      <c r="O422" s="41">
        <f>Table3[[#This Row],[Incentive Disbursements]]/'1.) CLM Reference'!$B$5</f>
        <v>0</v>
      </c>
    </row>
    <row r="423" spans="1:15" ht="14.65" customHeight="1">
      <c r="A423" s="15"/>
      <c r="B423" s="16"/>
      <c r="C423" s="17" t="s">
        <v>16</v>
      </c>
      <c r="D423" s="18">
        <f>SUBTOTAL(109,D6:D422)</f>
        <v>17547918.914700009</v>
      </c>
      <c r="E423" s="19">
        <f>Table3[[#This Row],[CLM $ Collected ]]/'1.) CLM Reference'!$B$4</f>
        <v>0.6030085741673753</v>
      </c>
      <c r="F423" s="20">
        <f>SUBTOTAL(109,F6:F422)</f>
        <v>11650460.610000001</v>
      </c>
      <c r="G423" s="19">
        <f>Table3[[#This Row],[Incentive Disbursements]]/'1.) CLM Reference'!$B$5</f>
        <v>0.69343901863409296</v>
      </c>
      <c r="H423" s="18">
        <f>SUBTOTAL(109,H6:H422)</f>
        <v>12129792.9309</v>
      </c>
      <c r="I423" s="19">
        <f>Table3[[#This Row],[CLM $ Collected ]]/'1.) CLM Reference'!$B$4</f>
        <v>0.6030085741673753</v>
      </c>
      <c r="J423" s="20">
        <f>SUBTOTAL(109,J6:J422)</f>
        <v>8494544.290000001</v>
      </c>
      <c r="K423" s="19">
        <f>Table3[[#This Row],[Incentive Disbursements]]/'1.) CLM Reference'!$B$5</f>
        <v>0.69343901863409296</v>
      </c>
      <c r="L423" s="18">
        <f>SUBTOTAL(109,L6:L422)</f>
        <v>5418125.9837999996</v>
      </c>
      <c r="M423" s="62">
        <f>Table3[[#This Row],[CLM $ Collected ]]/'1.) CLM Reference'!$B$4</f>
        <v>0.6030085741673753</v>
      </c>
      <c r="N423" s="20">
        <f>SUBTOTAL(109,N6:N422)</f>
        <v>3155916.3200000003</v>
      </c>
      <c r="O423" s="21">
        <f>Table3[[#This Row],[Incentive Disbursements]]/'1.) CLM Reference'!$B$5</f>
        <v>0.69343901863409296</v>
      </c>
    </row>
    <row r="425" spans="1:15">
      <c r="A425" s="34"/>
      <c r="B425" s="34"/>
      <c r="C425" s="34"/>
      <c r="H425" s="34"/>
      <c r="I425" s="34"/>
      <c r="J425" s="9"/>
      <c r="K425" s="34"/>
      <c r="L425" s="34"/>
      <c r="M425" s="34"/>
      <c r="N425" s="9"/>
      <c r="O425" s="34"/>
    </row>
    <row r="428" spans="1:15" ht="14.65" customHeight="1">
      <c r="A428" s="34"/>
      <c r="B428" s="34"/>
      <c r="C428" s="34"/>
      <c r="H428" s="34"/>
      <c r="I428" s="34"/>
      <c r="J428" s="34"/>
      <c r="K428" s="34"/>
      <c r="L428" s="34"/>
      <c r="M428" s="34"/>
      <c r="N428" s="34"/>
      <c r="O428" s="34"/>
    </row>
    <row r="431" spans="1:15" ht="14.65" customHeight="1">
      <c r="A431" s="34"/>
      <c r="B431" s="34"/>
      <c r="C431" s="34"/>
      <c r="H431" s="34"/>
      <c r="I431" s="34"/>
      <c r="J431" s="34"/>
      <c r="K431" s="34"/>
      <c r="L431" s="34"/>
      <c r="M431" s="34"/>
      <c r="N431" s="34"/>
      <c r="O431" s="34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&amp;L&amp;22&amp;A&amp;C&amp;22&amp;F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46"/>
  <sheetViews>
    <sheetView zoomScale="80" zoomScaleNormal="80" workbookViewId="0">
      <selection sqref="A1:O2"/>
    </sheetView>
  </sheetViews>
  <sheetFormatPr defaultColWidth="8.7109375" defaultRowHeight="15"/>
  <cols>
    <col min="1" max="2" width="15.7109375" style="1" customWidth="1"/>
    <col min="3" max="3" width="20" style="1" customWidth="1"/>
    <col min="4" max="4" width="22.7109375" style="9" customWidth="1"/>
    <col min="5" max="5" width="27.28515625" style="1" customWidth="1"/>
    <col min="6" max="6" width="25" style="9" customWidth="1"/>
    <col min="7" max="7" width="34.42578125" style="1" customWidth="1"/>
    <col min="8" max="8" width="30.28515625" style="1" customWidth="1"/>
    <col min="9" max="9" width="40.28515625" style="1" customWidth="1"/>
    <col min="10" max="10" width="38.5703125" style="1" customWidth="1"/>
    <col min="11" max="11" width="49.28515625" style="1" customWidth="1"/>
    <col min="12" max="12" width="22.7109375" style="1" customWidth="1"/>
    <col min="13" max="13" width="32.7109375" style="1" customWidth="1"/>
    <col min="14" max="14" width="31.28515625" style="1" customWidth="1"/>
    <col min="15" max="15" width="41.28515625" style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04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  <c r="P1" s="2"/>
      <c r="Q1" s="2"/>
      <c r="R1" s="2"/>
      <c r="S1" s="2"/>
    </row>
    <row r="2" spans="1:19" ht="15.7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34"/>
      <c r="Q2" s="34"/>
      <c r="R2" s="34"/>
      <c r="S2" s="34"/>
    </row>
    <row r="3" spans="1:19" ht="16.5" thickBot="1">
      <c r="A3" s="117" t="s">
        <v>15</v>
      </c>
      <c r="B3" s="118"/>
      <c r="C3" s="118"/>
      <c r="D3" s="101" t="s">
        <v>262</v>
      </c>
      <c r="E3" s="102"/>
      <c r="F3" s="102"/>
      <c r="G3" s="102"/>
      <c r="H3" s="122"/>
      <c r="I3" s="122"/>
      <c r="J3" s="122"/>
      <c r="K3" s="122"/>
      <c r="L3" s="102"/>
      <c r="M3" s="102"/>
      <c r="N3" s="102"/>
      <c r="O3" s="103"/>
      <c r="P3" s="34"/>
      <c r="Q3" s="34"/>
      <c r="R3" s="34"/>
      <c r="S3" s="34"/>
    </row>
    <row r="4" spans="1:19" ht="15.75" thickBot="1">
      <c r="A4" s="119"/>
      <c r="B4" s="120"/>
      <c r="C4" s="120"/>
      <c r="D4" s="113" t="s">
        <v>20</v>
      </c>
      <c r="E4" s="114"/>
      <c r="F4" s="114"/>
      <c r="G4" s="114"/>
      <c r="H4" s="123" t="s">
        <v>21</v>
      </c>
      <c r="I4" s="124"/>
      <c r="J4" s="124"/>
      <c r="K4" s="125"/>
      <c r="L4" s="111" t="s">
        <v>22</v>
      </c>
      <c r="M4" s="111"/>
      <c r="N4" s="111"/>
      <c r="O4" s="112"/>
      <c r="P4" s="34"/>
      <c r="Q4" s="34"/>
      <c r="R4" s="34"/>
      <c r="S4" s="34"/>
    </row>
    <row r="5" spans="1:19" ht="18.75" thickBot="1">
      <c r="A5" s="43" t="s">
        <v>28</v>
      </c>
      <c r="B5" s="44" t="s">
        <v>29</v>
      </c>
      <c r="C5" s="45" t="s">
        <v>30</v>
      </c>
      <c r="D5" s="46" t="s">
        <v>31</v>
      </c>
      <c r="E5" s="137" t="s">
        <v>32</v>
      </c>
      <c r="F5" s="47" t="s">
        <v>33</v>
      </c>
      <c r="G5" s="137" t="s">
        <v>34</v>
      </c>
      <c r="H5" s="4" t="s">
        <v>35</v>
      </c>
      <c r="I5" s="5" t="s">
        <v>36</v>
      </c>
      <c r="J5" s="5" t="s">
        <v>37</v>
      </c>
      <c r="K5" s="6" t="s">
        <v>38</v>
      </c>
      <c r="L5" s="25" t="s">
        <v>39</v>
      </c>
      <c r="M5" s="5" t="s">
        <v>40</v>
      </c>
      <c r="N5" s="5" t="s">
        <v>41</v>
      </c>
      <c r="O5" s="6" t="s">
        <v>42</v>
      </c>
      <c r="P5" s="34"/>
      <c r="Q5" s="34"/>
      <c r="R5" s="34"/>
      <c r="S5" s="34"/>
    </row>
    <row r="6" spans="1:19" s="34" customFormat="1" ht="15.75" thickBot="1">
      <c r="A6" s="35" t="s">
        <v>47</v>
      </c>
      <c r="B6" s="36" t="s">
        <v>49</v>
      </c>
      <c r="C6" s="3" t="s">
        <v>45</v>
      </c>
      <c r="D6" s="10">
        <f>Table32[[#This Row],[Residential CLM $ Collected]]+Table32[[#This Row],[C&amp;I CLM $ Collected]]</f>
        <v>100227.791</v>
      </c>
      <c r="E6" s="33">
        <f>Table3[[#This Row],[CLM $ Collected ]]/'1.) CLM Reference'!$B$4</f>
        <v>1.3553941470087741E-5</v>
      </c>
      <c r="F6" s="8">
        <f>Table32[[#This Row],[Residential Incentive Disbursements]]+Table32[[#This Row],[C&amp;I Incentive Disbursements]]</f>
        <v>0</v>
      </c>
      <c r="G6" s="11">
        <f>Table3[[#This Row],[Incentive Disbursements]]/'1.) CLM Reference'!$B$5</f>
        <v>0</v>
      </c>
      <c r="H6" s="37">
        <v>0</v>
      </c>
      <c r="I6" s="38">
        <f>Table3[[#This Row],[CLM $ Collected ]]/'1.) CLM Reference'!$B$4</f>
        <v>1.3553941470087741E-5</v>
      </c>
      <c r="J6" s="39">
        <v>0</v>
      </c>
      <c r="K6" s="38">
        <f>Table3[[#This Row],[Incentive Disbursements]]/'1.) CLM Reference'!$B$5</f>
        <v>0</v>
      </c>
      <c r="L6" s="37">
        <v>100227.791</v>
      </c>
      <c r="M6" s="40">
        <f>Table3[[#This Row],[CLM $ Collected ]]/'1.) CLM Reference'!$B$4</f>
        <v>1.3553941470087741E-5</v>
      </c>
      <c r="N6" s="39">
        <v>0</v>
      </c>
      <c r="O6" s="41">
        <f>Table3[[#This Row],[Incentive Disbursements]]/'1.) CLM Reference'!$B$5</f>
        <v>0</v>
      </c>
    </row>
    <row r="7" spans="1:19" s="34" customFormat="1" ht="15.75" thickBot="1">
      <c r="A7" s="35" t="s">
        <v>51</v>
      </c>
      <c r="B7" s="36" t="s">
        <v>49</v>
      </c>
      <c r="C7" s="3" t="s">
        <v>45</v>
      </c>
      <c r="D7" s="10">
        <f>Table32[[#This Row],[Residential CLM $ Collected]]+Table32[[#This Row],[C&amp;I CLM $ Collected]]</f>
        <v>73601.251600000003</v>
      </c>
      <c r="E7" s="33">
        <f>Table3[[#This Row],[CLM $ Collected ]]/'1.) CLM Reference'!$B$4</f>
        <v>3.049800401209461E-5</v>
      </c>
      <c r="F7" s="8">
        <f>Table32[[#This Row],[Residential Incentive Disbursements]]+Table32[[#This Row],[C&amp;I Incentive Disbursements]]</f>
        <v>0</v>
      </c>
      <c r="G7" s="11">
        <f>Table3[[#This Row],[Incentive Disbursements]]/'1.) CLM Reference'!$B$5</f>
        <v>0</v>
      </c>
      <c r="H7" s="37">
        <v>0</v>
      </c>
      <c r="I7" s="38">
        <f>Table3[[#This Row],[CLM $ Collected ]]/'1.) CLM Reference'!$B$4</f>
        <v>3.049800401209461E-5</v>
      </c>
      <c r="J7" s="39">
        <v>0</v>
      </c>
      <c r="K7" s="38">
        <f>Table3[[#This Row],[Incentive Disbursements]]/'1.) CLM Reference'!$B$5</f>
        <v>0</v>
      </c>
      <c r="L7" s="37">
        <v>73601.251600000003</v>
      </c>
      <c r="M7" s="40">
        <f>Table3[[#This Row],[CLM $ Collected ]]/'1.) CLM Reference'!$B$4</f>
        <v>3.049800401209461E-5</v>
      </c>
      <c r="N7" s="39">
        <v>0</v>
      </c>
      <c r="O7" s="41">
        <f>Table3[[#This Row],[Incentive Disbursements]]/'1.) CLM Reference'!$B$5</f>
        <v>0</v>
      </c>
    </row>
    <row r="8" spans="1:19" s="34" customFormat="1" ht="15.75" thickBot="1">
      <c r="A8" s="35" t="s">
        <v>52</v>
      </c>
      <c r="B8" s="36" t="s">
        <v>49</v>
      </c>
      <c r="C8" s="3" t="s">
        <v>45</v>
      </c>
      <c r="D8" s="10">
        <f>Table32[[#This Row],[Residential CLM $ Collected]]+Table32[[#This Row],[C&amp;I CLM $ Collected]]</f>
        <v>37903.3364</v>
      </c>
      <c r="E8" s="33">
        <f>Table3[[#This Row],[CLM $ Collected ]]/'1.) CLM Reference'!$B$4</f>
        <v>3.1026838240039302E-8</v>
      </c>
      <c r="F8" s="8">
        <f>Table32[[#This Row],[Residential Incentive Disbursements]]+Table32[[#This Row],[C&amp;I Incentive Disbursements]]</f>
        <v>1240</v>
      </c>
      <c r="G8" s="11">
        <f>Table3[[#This Row],[Incentive Disbursements]]/'1.) CLM Reference'!$B$5</f>
        <v>0</v>
      </c>
      <c r="H8" s="37">
        <v>0</v>
      </c>
      <c r="I8" s="38">
        <f>Table3[[#This Row],[CLM $ Collected ]]/'1.) CLM Reference'!$B$4</f>
        <v>3.1026838240039302E-8</v>
      </c>
      <c r="J8" s="39">
        <v>0</v>
      </c>
      <c r="K8" s="38">
        <f>Table3[[#This Row],[Incentive Disbursements]]/'1.) CLM Reference'!$B$5</f>
        <v>0</v>
      </c>
      <c r="L8" s="37">
        <v>37903.3364</v>
      </c>
      <c r="M8" s="40">
        <f>Table3[[#This Row],[CLM $ Collected ]]/'1.) CLM Reference'!$B$4</f>
        <v>3.1026838240039302E-8</v>
      </c>
      <c r="N8" s="39">
        <v>1240</v>
      </c>
      <c r="O8" s="41">
        <f>Table3[[#This Row],[Incentive Disbursements]]/'1.) CLM Reference'!$B$5</f>
        <v>0</v>
      </c>
    </row>
    <row r="9" spans="1:19" s="34" customFormat="1" ht="15.75" thickBot="1">
      <c r="A9" s="35" t="s">
        <v>53</v>
      </c>
      <c r="B9" s="36" t="s">
        <v>49</v>
      </c>
      <c r="C9" s="3" t="s">
        <v>45</v>
      </c>
      <c r="D9" s="10">
        <f>Table32[[#This Row],[Residential CLM $ Collected]]+Table32[[#This Row],[C&amp;I CLM $ Collected]]</f>
        <v>9570.1769000000004</v>
      </c>
      <c r="E9" s="33">
        <f>Table3[[#This Row],[CLM $ Collected ]]/'1.) CLM Reference'!$B$4</f>
        <v>2.453308394829508E-3</v>
      </c>
      <c r="F9" s="8">
        <f>Table32[[#This Row],[Residential Incentive Disbursements]]+Table32[[#This Row],[C&amp;I Incentive Disbursements]]</f>
        <v>0</v>
      </c>
      <c r="G9" s="11">
        <f>Table3[[#This Row],[Incentive Disbursements]]/'1.) CLM Reference'!$B$5</f>
        <v>1.1966439137924103E-3</v>
      </c>
      <c r="H9" s="37">
        <v>0</v>
      </c>
      <c r="I9" s="38">
        <f>Table3[[#This Row],[CLM $ Collected ]]/'1.) CLM Reference'!$B$4</f>
        <v>2.453308394829508E-3</v>
      </c>
      <c r="J9" s="39">
        <v>0</v>
      </c>
      <c r="K9" s="38">
        <f>Table3[[#This Row],[Incentive Disbursements]]/'1.) CLM Reference'!$B$5</f>
        <v>1.1966439137924103E-3</v>
      </c>
      <c r="L9" s="37">
        <v>9570.1769000000004</v>
      </c>
      <c r="M9" s="40">
        <f>Table3[[#This Row],[CLM $ Collected ]]/'1.) CLM Reference'!$B$4</f>
        <v>2.453308394829508E-3</v>
      </c>
      <c r="N9" s="39">
        <v>0</v>
      </c>
      <c r="O9" s="41">
        <f>Table3[[#This Row],[Incentive Disbursements]]/'1.) CLM Reference'!$B$5</f>
        <v>1.1966439137924103E-3</v>
      </c>
    </row>
    <row r="10" spans="1:19" s="34" customFormat="1" ht="15.75" thickBot="1">
      <c r="A10" s="35" t="s">
        <v>54</v>
      </c>
      <c r="B10" s="36" t="s">
        <v>49</v>
      </c>
      <c r="C10" s="3" t="s">
        <v>45</v>
      </c>
      <c r="D10" s="10">
        <f>Table32[[#This Row],[Residential CLM $ Collected]]+Table32[[#This Row],[C&amp;I CLM $ Collected]]</f>
        <v>4850.7232000000004</v>
      </c>
      <c r="E10" s="33">
        <f>Table3[[#This Row],[CLM $ Collected ]]/'1.) CLM Reference'!$B$4</f>
        <v>3.642720565257129E-6</v>
      </c>
      <c r="F10" s="8">
        <f>Table32[[#This Row],[Residential Incentive Disbursements]]+Table32[[#This Row],[C&amp;I Incentive Disbursements]]</f>
        <v>330</v>
      </c>
      <c r="G10" s="11">
        <f>Table3[[#This Row],[Incentive Disbursements]]/'1.) CLM Reference'!$B$5</f>
        <v>0</v>
      </c>
      <c r="H10" s="37">
        <v>0</v>
      </c>
      <c r="I10" s="38">
        <f>Table3[[#This Row],[CLM $ Collected ]]/'1.) CLM Reference'!$B$4</f>
        <v>3.642720565257129E-6</v>
      </c>
      <c r="J10" s="39">
        <v>0</v>
      </c>
      <c r="K10" s="38">
        <f>Table3[[#This Row],[Incentive Disbursements]]/'1.) CLM Reference'!$B$5</f>
        <v>0</v>
      </c>
      <c r="L10" s="37">
        <v>4850.7232000000004</v>
      </c>
      <c r="M10" s="40">
        <f>Table3[[#This Row],[CLM $ Collected ]]/'1.) CLM Reference'!$B$4</f>
        <v>3.642720565257129E-6</v>
      </c>
      <c r="N10" s="39">
        <v>330</v>
      </c>
      <c r="O10" s="41">
        <f>Table3[[#This Row],[Incentive Disbursements]]/'1.) CLM Reference'!$B$5</f>
        <v>0</v>
      </c>
    </row>
    <row r="11" spans="1:19" s="34" customFormat="1" ht="15.75" thickBot="1">
      <c r="A11" s="35" t="s">
        <v>55</v>
      </c>
      <c r="B11" s="36" t="s">
        <v>49</v>
      </c>
      <c r="C11" s="3" t="s">
        <v>45</v>
      </c>
      <c r="D11" s="10">
        <f>Table32[[#This Row],[Residential CLM $ Collected]]+Table32[[#This Row],[C&amp;I CLM $ Collected]]</f>
        <v>33150.8917</v>
      </c>
      <c r="E11" s="33">
        <f>Table3[[#This Row],[CLM $ Collected ]]/'1.) CLM Reference'!$B$4</f>
        <v>3.3323013887803549E-3</v>
      </c>
      <c r="F11" s="8">
        <f>Table32[[#This Row],[Residential Incentive Disbursements]]+Table32[[#This Row],[C&amp;I Incentive Disbursements]]</f>
        <v>0</v>
      </c>
      <c r="G11" s="11">
        <f>Table3[[#This Row],[Incentive Disbursements]]/'1.) CLM Reference'!$B$5</f>
        <v>1.8769479542696205E-3</v>
      </c>
      <c r="H11" s="37">
        <v>0</v>
      </c>
      <c r="I11" s="38">
        <f>Table3[[#This Row],[CLM $ Collected ]]/'1.) CLM Reference'!$B$4</f>
        <v>3.3323013887803549E-3</v>
      </c>
      <c r="J11" s="39">
        <v>0</v>
      </c>
      <c r="K11" s="38">
        <f>Table3[[#This Row],[Incentive Disbursements]]/'1.) CLM Reference'!$B$5</f>
        <v>1.8769479542696205E-3</v>
      </c>
      <c r="L11" s="37">
        <v>33150.8917</v>
      </c>
      <c r="M11" s="40">
        <f>Table3[[#This Row],[CLM $ Collected ]]/'1.) CLM Reference'!$B$4</f>
        <v>3.3323013887803549E-3</v>
      </c>
      <c r="N11" s="39">
        <v>0</v>
      </c>
      <c r="O11" s="41">
        <f>Table3[[#This Row],[Incentive Disbursements]]/'1.) CLM Reference'!$B$5</f>
        <v>1.8769479542696205E-3</v>
      </c>
    </row>
    <row r="12" spans="1:19" s="34" customFormat="1" ht="15.75" thickBot="1">
      <c r="A12" s="35" t="s">
        <v>56</v>
      </c>
      <c r="B12" s="36" t="s">
        <v>49</v>
      </c>
      <c r="C12" s="3" t="s">
        <v>45</v>
      </c>
      <c r="D12" s="10">
        <f>Table32[[#This Row],[Residential CLM $ Collected]]+Table32[[#This Row],[C&amp;I CLM $ Collected]]</f>
        <v>101146.5624</v>
      </c>
      <c r="E12" s="33">
        <f>Table3[[#This Row],[CLM $ Collected ]]/'1.) CLM Reference'!$B$4</f>
        <v>3.4587412562109197E-3</v>
      </c>
      <c r="F12" s="8">
        <f>Table32[[#This Row],[Residential Incentive Disbursements]]+Table32[[#This Row],[C&amp;I Incentive Disbursements]]</f>
        <v>2245.5</v>
      </c>
      <c r="G12" s="11">
        <f>Table3[[#This Row],[Incentive Disbursements]]/'1.) CLM Reference'!$B$5</f>
        <v>1.1630691025368313E-3</v>
      </c>
      <c r="H12" s="37">
        <v>0</v>
      </c>
      <c r="I12" s="38">
        <f>Table3[[#This Row],[CLM $ Collected ]]/'1.) CLM Reference'!$B$4</f>
        <v>3.4587412562109197E-3</v>
      </c>
      <c r="J12" s="39">
        <v>0</v>
      </c>
      <c r="K12" s="38">
        <f>Table3[[#This Row],[Incentive Disbursements]]/'1.) CLM Reference'!$B$5</f>
        <v>1.1630691025368313E-3</v>
      </c>
      <c r="L12" s="37">
        <v>101146.5624</v>
      </c>
      <c r="M12" s="40">
        <f>Table3[[#This Row],[CLM $ Collected ]]/'1.) CLM Reference'!$B$4</f>
        <v>3.4587412562109197E-3</v>
      </c>
      <c r="N12" s="39">
        <v>2245.5</v>
      </c>
      <c r="O12" s="41">
        <f>Table3[[#This Row],[Incentive Disbursements]]/'1.) CLM Reference'!$B$5</f>
        <v>1.1630691025368313E-3</v>
      </c>
    </row>
    <row r="13" spans="1:19" s="34" customFormat="1" ht="15.75" thickBot="1">
      <c r="A13" s="35" t="s">
        <v>58</v>
      </c>
      <c r="B13" s="36" t="s">
        <v>49</v>
      </c>
      <c r="C13" s="3" t="s">
        <v>45</v>
      </c>
      <c r="D13" s="10">
        <f>Table32[[#This Row],[Residential CLM $ Collected]]+Table32[[#This Row],[C&amp;I CLM $ Collected]]</f>
        <v>2542.0457000000001</v>
      </c>
      <c r="E13" s="33">
        <f>Table3[[#This Row],[CLM $ Collected ]]/'1.) CLM Reference'!$B$4</f>
        <v>5.7714802906822541E-3</v>
      </c>
      <c r="F13" s="8">
        <f>Table32[[#This Row],[Residential Incentive Disbursements]]+Table32[[#This Row],[C&amp;I Incentive Disbursements]]</f>
        <v>0</v>
      </c>
      <c r="G13" s="11">
        <f>Table3[[#This Row],[Incentive Disbursements]]/'1.) CLM Reference'!$B$5</f>
        <v>9.738492777457777E-4</v>
      </c>
      <c r="H13" s="37">
        <v>0</v>
      </c>
      <c r="I13" s="38">
        <f>Table3[[#This Row],[CLM $ Collected ]]/'1.) CLM Reference'!$B$4</f>
        <v>5.7714802906822541E-3</v>
      </c>
      <c r="J13" s="39">
        <v>0</v>
      </c>
      <c r="K13" s="38">
        <f>Table3[[#This Row],[Incentive Disbursements]]/'1.) CLM Reference'!$B$5</f>
        <v>9.738492777457777E-4</v>
      </c>
      <c r="L13" s="37">
        <v>2542.0457000000001</v>
      </c>
      <c r="M13" s="40">
        <f>Table3[[#This Row],[CLM $ Collected ]]/'1.) CLM Reference'!$B$4</f>
        <v>5.7714802906822541E-3</v>
      </c>
      <c r="N13" s="39">
        <v>0</v>
      </c>
      <c r="O13" s="41">
        <f>Table3[[#This Row],[Incentive Disbursements]]/'1.) CLM Reference'!$B$5</f>
        <v>9.738492777457777E-4</v>
      </c>
    </row>
    <row r="14" spans="1:19" s="34" customFormat="1" ht="15.75" thickBot="1">
      <c r="A14" s="35" t="s">
        <v>59</v>
      </c>
      <c r="B14" s="36" t="s">
        <v>49</v>
      </c>
      <c r="C14" s="3" t="s">
        <v>45</v>
      </c>
      <c r="D14" s="10">
        <f>Table32[[#This Row],[Residential CLM $ Collected]]+Table32[[#This Row],[C&amp;I CLM $ Collected]]</f>
        <v>48402.934399999998</v>
      </c>
      <c r="E14" s="33">
        <f>Table3[[#This Row],[CLM $ Collected ]]/'1.) CLM Reference'!$B$4</f>
        <v>2.6703042528062166E-3</v>
      </c>
      <c r="F14" s="8">
        <f>Table32[[#This Row],[Residential Incentive Disbursements]]+Table32[[#This Row],[C&amp;I Incentive Disbursements]]</f>
        <v>79085</v>
      </c>
      <c r="G14" s="11">
        <f>Table3[[#This Row],[Incentive Disbursements]]/'1.) CLM Reference'!$B$5</f>
        <v>4.3758140968420684E-4</v>
      </c>
      <c r="H14" s="37">
        <v>0</v>
      </c>
      <c r="I14" s="38">
        <f>Table3[[#This Row],[CLM $ Collected ]]/'1.) CLM Reference'!$B$4</f>
        <v>2.6703042528062166E-3</v>
      </c>
      <c r="J14" s="39">
        <v>0</v>
      </c>
      <c r="K14" s="38">
        <f>Table3[[#This Row],[Incentive Disbursements]]/'1.) CLM Reference'!$B$5</f>
        <v>4.3758140968420684E-4</v>
      </c>
      <c r="L14" s="37">
        <v>48402.934399999998</v>
      </c>
      <c r="M14" s="40">
        <f>Table3[[#This Row],[CLM $ Collected ]]/'1.) CLM Reference'!$B$4</f>
        <v>2.6703042528062166E-3</v>
      </c>
      <c r="N14" s="39">
        <v>79085</v>
      </c>
      <c r="O14" s="41">
        <f>Table3[[#This Row],[Incentive Disbursements]]/'1.) CLM Reference'!$B$5</f>
        <v>4.3758140968420684E-4</v>
      </c>
    </row>
    <row r="15" spans="1:19" s="34" customFormat="1" ht="15.75" thickBot="1">
      <c r="A15" s="35" t="s">
        <v>60</v>
      </c>
      <c r="B15" s="36" t="s">
        <v>49</v>
      </c>
      <c r="C15" s="3" t="s">
        <v>45</v>
      </c>
      <c r="D15" s="10">
        <f>Table32[[#This Row],[Residential CLM $ Collected]]+Table32[[#This Row],[C&amp;I CLM $ Collected]]</f>
        <v>3413.4719</v>
      </c>
      <c r="E15" s="33">
        <f>Table3[[#This Row],[CLM $ Collected ]]/'1.) CLM Reference'!$B$4</f>
        <v>4.2257383673199944E-3</v>
      </c>
      <c r="F15" s="8">
        <f>Table32[[#This Row],[Residential Incentive Disbursements]]+Table32[[#This Row],[C&amp;I Incentive Disbursements]]</f>
        <v>0</v>
      </c>
      <c r="G15" s="11">
        <f>Table3[[#This Row],[Incentive Disbursements]]/'1.) CLM Reference'!$B$5</f>
        <v>5.7024622701399392E-3</v>
      </c>
      <c r="H15" s="37">
        <v>0</v>
      </c>
      <c r="I15" s="38">
        <f>Table3[[#This Row],[CLM $ Collected ]]/'1.) CLM Reference'!$B$4</f>
        <v>4.2257383673199944E-3</v>
      </c>
      <c r="J15" s="39">
        <v>0</v>
      </c>
      <c r="K15" s="38">
        <f>Table3[[#This Row],[Incentive Disbursements]]/'1.) CLM Reference'!$B$5</f>
        <v>5.7024622701399392E-3</v>
      </c>
      <c r="L15" s="37">
        <v>3413.4719</v>
      </c>
      <c r="M15" s="40">
        <f>Table3[[#This Row],[CLM $ Collected ]]/'1.) CLM Reference'!$B$4</f>
        <v>4.2257383673199944E-3</v>
      </c>
      <c r="N15" s="39">
        <v>0</v>
      </c>
      <c r="O15" s="41">
        <f>Table3[[#This Row],[Incentive Disbursements]]/'1.) CLM Reference'!$B$5</f>
        <v>5.7024622701399392E-3</v>
      </c>
    </row>
    <row r="16" spans="1:19" s="34" customFormat="1" ht="15.75" thickBot="1">
      <c r="A16" s="35" t="s">
        <v>62</v>
      </c>
      <c r="B16" s="36" t="s">
        <v>49</v>
      </c>
      <c r="C16" s="3" t="s">
        <v>45</v>
      </c>
      <c r="D16" s="10">
        <f>Table32[[#This Row],[Residential CLM $ Collected]]+Table32[[#This Row],[C&amp;I CLM $ Collected]]</f>
        <v>19307.045299999998</v>
      </c>
      <c r="E16" s="33">
        <f>Table3[[#This Row],[CLM $ Collected ]]/'1.) CLM Reference'!$B$4</f>
        <v>4.0455314530851143E-3</v>
      </c>
      <c r="F16" s="8">
        <f>Table32[[#This Row],[Residential Incentive Disbursements]]+Table32[[#This Row],[C&amp;I Incentive Disbursements]]</f>
        <v>0</v>
      </c>
      <c r="G16" s="11">
        <f>Table3[[#This Row],[Incentive Disbursements]]/'1.) CLM Reference'!$B$5</f>
        <v>4.9616367887917736E-4</v>
      </c>
      <c r="H16" s="37">
        <v>1395.1153999999999</v>
      </c>
      <c r="I16" s="38">
        <f>Table3[[#This Row],[CLM $ Collected ]]/'1.) CLM Reference'!$B$4</f>
        <v>4.0455314530851143E-3</v>
      </c>
      <c r="J16" s="39">
        <v>0</v>
      </c>
      <c r="K16" s="38">
        <f>Table3[[#This Row],[Incentive Disbursements]]/'1.) CLM Reference'!$B$5</f>
        <v>4.9616367887917736E-4</v>
      </c>
      <c r="L16" s="37">
        <v>17911.929899999999</v>
      </c>
      <c r="M16" s="40">
        <f>Table3[[#This Row],[CLM $ Collected ]]/'1.) CLM Reference'!$B$4</f>
        <v>4.0455314530851143E-3</v>
      </c>
      <c r="N16" s="39">
        <v>0</v>
      </c>
      <c r="O16" s="41">
        <f>Table3[[#This Row],[Incentive Disbursements]]/'1.) CLM Reference'!$B$5</f>
        <v>4.9616367887917736E-4</v>
      </c>
    </row>
    <row r="17" spans="1:15" s="34" customFormat="1" ht="15.75" thickBot="1">
      <c r="A17" s="35" t="s">
        <v>63</v>
      </c>
      <c r="B17" s="36" t="s">
        <v>49</v>
      </c>
      <c r="C17" s="3" t="s">
        <v>45</v>
      </c>
      <c r="D17" s="10">
        <f>Table32[[#This Row],[Residential CLM $ Collected]]+Table32[[#This Row],[C&amp;I CLM $ Collected]]</f>
        <v>111401.4479</v>
      </c>
      <c r="E17" s="33">
        <f>Table3[[#This Row],[CLM $ Collected ]]/'1.) CLM Reference'!$B$4</f>
        <v>1.4151994756314813E-3</v>
      </c>
      <c r="F17" s="8">
        <f>Table32[[#This Row],[Residential Incentive Disbursements]]+Table32[[#This Row],[C&amp;I Incentive Disbursements]]</f>
        <v>224266</v>
      </c>
      <c r="G17" s="11">
        <f>Table3[[#This Row],[Incentive Disbursements]]/'1.) CLM Reference'!$B$5</f>
        <v>2.6114654732414528E-4</v>
      </c>
      <c r="H17" s="37">
        <v>0</v>
      </c>
      <c r="I17" s="38">
        <f>Table3[[#This Row],[CLM $ Collected ]]/'1.) CLM Reference'!$B$4</f>
        <v>1.4151994756314813E-3</v>
      </c>
      <c r="J17" s="39">
        <v>0</v>
      </c>
      <c r="K17" s="38">
        <f>Table3[[#This Row],[Incentive Disbursements]]/'1.) CLM Reference'!$B$5</f>
        <v>2.6114654732414528E-4</v>
      </c>
      <c r="L17" s="37">
        <v>111401.4479</v>
      </c>
      <c r="M17" s="40">
        <f>Table3[[#This Row],[CLM $ Collected ]]/'1.) CLM Reference'!$B$4</f>
        <v>1.4151994756314813E-3</v>
      </c>
      <c r="N17" s="39">
        <v>224266</v>
      </c>
      <c r="O17" s="41">
        <f>Table3[[#This Row],[Incentive Disbursements]]/'1.) CLM Reference'!$B$5</f>
        <v>2.6114654732414528E-4</v>
      </c>
    </row>
    <row r="18" spans="1:15" s="34" customFormat="1" ht="15.75" thickBot="1">
      <c r="A18" s="35" t="s">
        <v>64</v>
      </c>
      <c r="B18" s="36" t="s">
        <v>48</v>
      </c>
      <c r="C18" s="3" t="s">
        <v>45</v>
      </c>
      <c r="D18" s="10">
        <f>Table32[[#This Row],[Residential CLM $ Collected]]+Table32[[#This Row],[C&amp;I CLM $ Collected]]</f>
        <v>2535.1001999999999</v>
      </c>
      <c r="E18" s="33">
        <f>Table3[[#This Row],[CLM $ Collected ]]/'1.) CLM Reference'!$B$4</f>
        <v>1.693069653472477E-3</v>
      </c>
      <c r="F18" s="8">
        <f>Table32[[#This Row],[Residential Incentive Disbursements]]+Table32[[#This Row],[C&amp;I Incentive Disbursements]]</f>
        <v>0</v>
      </c>
      <c r="G18" s="11">
        <f>Table3[[#This Row],[Incentive Disbursements]]/'1.) CLM Reference'!$B$5</f>
        <v>1.7877698652979872E-3</v>
      </c>
      <c r="H18" s="37">
        <v>0</v>
      </c>
      <c r="I18" s="38">
        <f>Table3[[#This Row],[CLM $ Collected ]]/'1.) CLM Reference'!$B$4</f>
        <v>1.693069653472477E-3</v>
      </c>
      <c r="J18" s="39">
        <v>0</v>
      </c>
      <c r="K18" s="38">
        <f>Table3[[#This Row],[Incentive Disbursements]]/'1.) CLM Reference'!$B$5</f>
        <v>1.7877698652979872E-3</v>
      </c>
      <c r="L18" s="37">
        <v>2535.1001999999999</v>
      </c>
      <c r="M18" s="40">
        <f>Table3[[#This Row],[CLM $ Collected ]]/'1.) CLM Reference'!$B$4</f>
        <v>1.693069653472477E-3</v>
      </c>
      <c r="N18" s="39">
        <v>0</v>
      </c>
      <c r="O18" s="41">
        <f>Table3[[#This Row],[Incentive Disbursements]]/'1.) CLM Reference'!$B$5</f>
        <v>1.7877698652979872E-3</v>
      </c>
    </row>
    <row r="19" spans="1:15" s="34" customFormat="1" ht="15.75" thickBot="1">
      <c r="A19" s="35" t="s">
        <v>64</v>
      </c>
      <c r="B19" s="36" t="s">
        <v>49</v>
      </c>
      <c r="C19" s="3" t="s">
        <v>45</v>
      </c>
      <c r="D19" s="10">
        <f>Table32[[#This Row],[Residential CLM $ Collected]]+Table32[[#This Row],[C&amp;I CLM $ Collected]]</f>
        <v>63380.398999999998</v>
      </c>
      <c r="E19" s="33">
        <f>Table3[[#This Row],[CLM $ Collected ]]/'1.) CLM Reference'!$B$4</f>
        <v>4.8602242955113123E-3</v>
      </c>
      <c r="F19" s="8">
        <f>Table32[[#This Row],[Residential Incentive Disbursements]]+Table32[[#This Row],[C&amp;I Incentive Disbursements]]</f>
        <v>1555</v>
      </c>
      <c r="G19" s="11">
        <f>Table3[[#This Row],[Incentive Disbursements]]/'1.) CLM Reference'!$B$5</f>
        <v>5.0261324007126237E-3</v>
      </c>
      <c r="H19" s="37">
        <v>0</v>
      </c>
      <c r="I19" s="38">
        <f>Table3[[#This Row],[CLM $ Collected ]]/'1.) CLM Reference'!$B$4</f>
        <v>4.8602242955113123E-3</v>
      </c>
      <c r="J19" s="39">
        <v>0</v>
      </c>
      <c r="K19" s="38">
        <f>Table3[[#This Row],[Incentive Disbursements]]/'1.) CLM Reference'!$B$5</f>
        <v>5.0261324007126237E-3</v>
      </c>
      <c r="L19" s="37">
        <v>63380.398999999998</v>
      </c>
      <c r="M19" s="40">
        <f>Table3[[#This Row],[CLM $ Collected ]]/'1.) CLM Reference'!$B$4</f>
        <v>4.8602242955113123E-3</v>
      </c>
      <c r="N19" s="39">
        <v>1555</v>
      </c>
      <c r="O19" s="41">
        <f>Table3[[#This Row],[Incentive Disbursements]]/'1.) CLM Reference'!$B$5</f>
        <v>5.0261324007126237E-3</v>
      </c>
    </row>
    <row r="20" spans="1:15" s="34" customFormat="1" ht="15.75" thickBot="1">
      <c r="A20" s="35" t="s">
        <v>65</v>
      </c>
      <c r="B20" s="36" t="s">
        <v>49</v>
      </c>
      <c r="C20" s="3" t="s">
        <v>45</v>
      </c>
      <c r="D20" s="10">
        <f>Table32[[#This Row],[Residential CLM $ Collected]]+Table32[[#This Row],[C&amp;I CLM $ Collected]]</f>
        <v>32031.164499999999</v>
      </c>
      <c r="E20" s="33">
        <f>Table3[[#This Row],[CLM $ Collected ]]/'1.) CLM Reference'!$B$4</f>
        <v>2.5042807066534404E-3</v>
      </c>
      <c r="F20" s="8">
        <f>Table32[[#This Row],[Residential Incentive Disbursements]]+Table32[[#This Row],[C&amp;I Incentive Disbursements]]</f>
        <v>49035</v>
      </c>
      <c r="G20" s="11">
        <f>Table3[[#This Row],[Incentive Disbursements]]/'1.) CLM Reference'!$B$5</f>
        <v>2.6623850978211254E-4</v>
      </c>
      <c r="H20" s="37">
        <v>2121.6125999999999</v>
      </c>
      <c r="I20" s="38">
        <f>Table3[[#This Row],[CLM $ Collected ]]/'1.) CLM Reference'!$B$4</f>
        <v>2.5042807066534404E-3</v>
      </c>
      <c r="J20" s="39">
        <v>0</v>
      </c>
      <c r="K20" s="38">
        <f>Table3[[#This Row],[Incentive Disbursements]]/'1.) CLM Reference'!$B$5</f>
        <v>2.6623850978211254E-4</v>
      </c>
      <c r="L20" s="37">
        <v>29909.551899999999</v>
      </c>
      <c r="M20" s="40">
        <f>Table3[[#This Row],[CLM $ Collected ]]/'1.) CLM Reference'!$B$4</f>
        <v>2.5042807066534404E-3</v>
      </c>
      <c r="N20" s="39">
        <v>49035</v>
      </c>
      <c r="O20" s="41">
        <f>Table3[[#This Row],[Incentive Disbursements]]/'1.) CLM Reference'!$B$5</f>
        <v>2.6623850978211254E-4</v>
      </c>
    </row>
    <row r="21" spans="1:15" s="34" customFormat="1" ht="15.75" thickBot="1">
      <c r="A21" s="35" t="s">
        <v>66</v>
      </c>
      <c r="B21" s="36" t="s">
        <v>48</v>
      </c>
      <c r="C21" s="3" t="s">
        <v>68</v>
      </c>
      <c r="D21" s="10">
        <f>Table32[[#This Row],[Residential CLM $ Collected]]+Table32[[#This Row],[C&amp;I CLM $ Collected]]</f>
        <v>7281.1782000000003</v>
      </c>
      <c r="E21" s="33">
        <f>Table3[[#This Row],[CLM $ Collected ]]/'1.) CLM Reference'!$B$4</f>
        <v>1.2874612265994087E-3</v>
      </c>
      <c r="F21" s="8">
        <f>Table32[[#This Row],[Residential Incentive Disbursements]]+Table32[[#This Row],[C&amp;I Incentive Disbursements]]</f>
        <v>0</v>
      </c>
      <c r="G21" s="11">
        <f>Table3[[#This Row],[Incentive Disbursements]]/'1.) CLM Reference'!$B$5</f>
        <v>1.1727304391373837E-3</v>
      </c>
      <c r="H21" s="37">
        <v>0</v>
      </c>
      <c r="I21" s="38">
        <f>Table3[[#This Row],[CLM $ Collected ]]/'1.) CLM Reference'!$B$4</f>
        <v>1.2874612265994087E-3</v>
      </c>
      <c r="J21" s="39">
        <v>0</v>
      </c>
      <c r="K21" s="38">
        <f>Table3[[#This Row],[Incentive Disbursements]]/'1.) CLM Reference'!$B$5</f>
        <v>1.1727304391373837E-3</v>
      </c>
      <c r="L21" s="37">
        <v>7281.1782000000003</v>
      </c>
      <c r="M21" s="40">
        <f>Table3[[#This Row],[CLM $ Collected ]]/'1.) CLM Reference'!$B$4</f>
        <v>1.2874612265994087E-3</v>
      </c>
      <c r="N21" s="39">
        <v>0</v>
      </c>
      <c r="O21" s="41">
        <f>Table3[[#This Row],[Incentive Disbursements]]/'1.) CLM Reference'!$B$5</f>
        <v>1.1727304391373837E-3</v>
      </c>
    </row>
    <row r="22" spans="1:15" s="34" customFormat="1" ht="15.75" thickBot="1">
      <c r="A22" s="35" t="s">
        <v>69</v>
      </c>
      <c r="B22" s="36" t="s">
        <v>67</v>
      </c>
      <c r="C22" s="3" t="s">
        <v>45</v>
      </c>
      <c r="D22" s="10">
        <f>Table32[[#This Row],[Residential CLM $ Collected]]+Table32[[#This Row],[C&amp;I CLM $ Collected]]</f>
        <v>0</v>
      </c>
      <c r="E22" s="33">
        <f>Table3[[#This Row],[CLM $ Collected ]]/'1.) CLM Reference'!$B$4</f>
        <v>2.5897031523486776E-3</v>
      </c>
      <c r="F22" s="8">
        <f>Table32[[#This Row],[Residential Incentive Disbursements]]+Table32[[#This Row],[C&amp;I Incentive Disbursements]]</f>
        <v>85</v>
      </c>
      <c r="G22" s="11">
        <f>Table3[[#This Row],[Incentive Disbursements]]/'1.) CLM Reference'!$B$5</f>
        <v>2.0906645527465372E-3</v>
      </c>
      <c r="H22" s="37">
        <v>0</v>
      </c>
      <c r="I22" s="38">
        <f>Table3[[#This Row],[CLM $ Collected ]]/'1.) CLM Reference'!$B$4</f>
        <v>2.5897031523486776E-3</v>
      </c>
      <c r="J22" s="39">
        <v>0</v>
      </c>
      <c r="K22" s="38">
        <f>Table3[[#This Row],[Incentive Disbursements]]/'1.) CLM Reference'!$B$5</f>
        <v>2.0906645527465372E-3</v>
      </c>
      <c r="L22" s="37">
        <v>0</v>
      </c>
      <c r="M22" s="40">
        <f>Table3[[#This Row],[CLM $ Collected ]]/'1.) CLM Reference'!$B$4</f>
        <v>2.5897031523486776E-3</v>
      </c>
      <c r="N22" s="39">
        <v>85</v>
      </c>
      <c r="O22" s="41">
        <f>Table3[[#This Row],[Incentive Disbursements]]/'1.) CLM Reference'!$B$5</f>
        <v>2.0906645527465372E-3</v>
      </c>
    </row>
    <row r="23" spans="1:15" s="34" customFormat="1" ht="15.75" thickBot="1">
      <c r="A23" s="35" t="s">
        <v>69</v>
      </c>
      <c r="B23" s="36" t="s">
        <v>48</v>
      </c>
      <c r="C23" s="3" t="s">
        <v>68</v>
      </c>
      <c r="D23" s="10">
        <f>Table32[[#This Row],[Residential CLM $ Collected]]+Table32[[#This Row],[C&amp;I CLM $ Collected]]</f>
        <v>23732.358</v>
      </c>
      <c r="E23" s="33">
        <f>Table3[[#This Row],[CLM $ Collected ]]/'1.) CLM Reference'!$B$4</f>
        <v>4.0787861310231923E-3</v>
      </c>
      <c r="F23" s="8">
        <f>Table32[[#This Row],[Residential Incentive Disbursements]]+Table32[[#This Row],[C&amp;I Incentive Disbursements]]</f>
        <v>0</v>
      </c>
      <c r="G23" s="11">
        <f>Table3[[#This Row],[Incentive Disbursements]]/'1.) CLM Reference'!$B$5</f>
        <v>5.2688508650839772E-4</v>
      </c>
      <c r="H23" s="37">
        <v>0</v>
      </c>
      <c r="I23" s="38">
        <f>Table3[[#This Row],[CLM $ Collected ]]/'1.) CLM Reference'!$B$4</f>
        <v>4.0787861310231923E-3</v>
      </c>
      <c r="J23" s="39">
        <v>0</v>
      </c>
      <c r="K23" s="38">
        <f>Table3[[#This Row],[Incentive Disbursements]]/'1.) CLM Reference'!$B$5</f>
        <v>5.2688508650839772E-4</v>
      </c>
      <c r="L23" s="37">
        <v>23732.358</v>
      </c>
      <c r="M23" s="40">
        <f>Table3[[#This Row],[CLM $ Collected ]]/'1.) CLM Reference'!$B$4</f>
        <v>4.0787861310231923E-3</v>
      </c>
      <c r="N23" s="39">
        <v>0</v>
      </c>
      <c r="O23" s="41">
        <f>Table3[[#This Row],[Incentive Disbursements]]/'1.) CLM Reference'!$B$5</f>
        <v>5.2688508650839772E-4</v>
      </c>
    </row>
    <row r="24" spans="1:15" s="34" customFormat="1" ht="15.75" thickBot="1">
      <c r="A24" s="35" t="s">
        <v>71</v>
      </c>
      <c r="B24" s="36" t="s">
        <v>67</v>
      </c>
      <c r="C24" s="3" t="s">
        <v>45</v>
      </c>
      <c r="D24" s="10">
        <f>Table32[[#This Row],[Residential CLM $ Collected]]+Table32[[#This Row],[C&amp;I CLM $ Collected]]</f>
        <v>0</v>
      </c>
      <c r="E24" s="33">
        <f>Table3[[#This Row],[CLM $ Collected ]]/'1.) CLM Reference'!$B$4</f>
        <v>1.8534214633550644E-5</v>
      </c>
      <c r="F24" s="8">
        <f>Table32[[#This Row],[Residential Incentive Disbursements]]+Table32[[#This Row],[C&amp;I Incentive Disbursements]]</f>
        <v>92446</v>
      </c>
      <c r="G24" s="11">
        <f>Table3[[#This Row],[Incentive Disbursements]]/'1.) CLM Reference'!$B$5</f>
        <v>0</v>
      </c>
      <c r="H24" s="37">
        <v>0</v>
      </c>
      <c r="I24" s="38">
        <f>Table3[[#This Row],[CLM $ Collected ]]/'1.) CLM Reference'!$B$4</f>
        <v>1.8534214633550644E-5</v>
      </c>
      <c r="J24" s="39">
        <v>0</v>
      </c>
      <c r="K24" s="38">
        <f>Table3[[#This Row],[Incentive Disbursements]]/'1.) CLM Reference'!$B$5</f>
        <v>0</v>
      </c>
      <c r="L24" s="37">
        <v>0</v>
      </c>
      <c r="M24" s="40">
        <f>Table3[[#This Row],[CLM $ Collected ]]/'1.) CLM Reference'!$B$4</f>
        <v>1.8534214633550644E-5</v>
      </c>
      <c r="N24" s="39">
        <v>92446</v>
      </c>
      <c r="O24" s="41">
        <f>Table3[[#This Row],[Incentive Disbursements]]/'1.) CLM Reference'!$B$5</f>
        <v>0</v>
      </c>
    </row>
    <row r="25" spans="1:15" s="34" customFormat="1" ht="15.75" thickBot="1">
      <c r="A25" s="35" t="s">
        <v>71</v>
      </c>
      <c r="B25" s="36" t="s">
        <v>48</v>
      </c>
      <c r="C25" s="3" t="s">
        <v>68</v>
      </c>
      <c r="D25" s="10">
        <f>Table32[[#This Row],[Residential CLM $ Collected]]+Table32[[#This Row],[C&amp;I CLM $ Collected]]</f>
        <v>90882.647700000001</v>
      </c>
      <c r="E25" s="33">
        <f>Table3[[#This Row],[CLM $ Collected ]]/'1.) CLM Reference'!$B$4</f>
        <v>6.4748125530436768E-3</v>
      </c>
      <c r="F25" s="8">
        <f>Table32[[#This Row],[Residential Incentive Disbursements]]+Table32[[#This Row],[C&amp;I Incentive Disbursements]]</f>
        <v>0</v>
      </c>
      <c r="G25" s="11">
        <f>Table3[[#This Row],[Incentive Disbursements]]/'1.) CLM Reference'!$B$5</f>
        <v>2.065394610243269E-3</v>
      </c>
      <c r="H25" s="37">
        <v>0</v>
      </c>
      <c r="I25" s="38">
        <f>Table3[[#This Row],[CLM $ Collected ]]/'1.) CLM Reference'!$B$4</f>
        <v>6.4748125530436768E-3</v>
      </c>
      <c r="J25" s="39">
        <v>0</v>
      </c>
      <c r="K25" s="38">
        <f>Table3[[#This Row],[Incentive Disbursements]]/'1.) CLM Reference'!$B$5</f>
        <v>2.065394610243269E-3</v>
      </c>
      <c r="L25" s="37">
        <v>90882.647700000001</v>
      </c>
      <c r="M25" s="40">
        <f>Table3[[#This Row],[CLM $ Collected ]]/'1.) CLM Reference'!$B$4</f>
        <v>6.4748125530436768E-3</v>
      </c>
      <c r="N25" s="39">
        <v>0</v>
      </c>
      <c r="O25" s="41">
        <f>Table3[[#This Row],[Incentive Disbursements]]/'1.) CLM Reference'!$B$5</f>
        <v>2.065394610243269E-3</v>
      </c>
    </row>
    <row r="26" spans="1:15" s="34" customFormat="1" ht="15.75" thickBot="1">
      <c r="A26" s="35" t="s">
        <v>72</v>
      </c>
      <c r="B26" s="36" t="s">
        <v>67</v>
      </c>
      <c r="C26" s="3" t="s">
        <v>45</v>
      </c>
      <c r="D26" s="10">
        <f>Table32[[#This Row],[Residential CLM $ Collected]]+Table32[[#This Row],[C&amp;I CLM $ Collected]]</f>
        <v>0</v>
      </c>
      <c r="E26" s="33">
        <f>Table3[[#This Row],[CLM $ Collected ]]/'1.) CLM Reference'!$B$4</f>
        <v>6.2608954859231705E-3</v>
      </c>
      <c r="F26" s="8">
        <f>Table32[[#This Row],[Residential Incentive Disbursements]]+Table32[[#This Row],[C&amp;I Incentive Disbursements]]</f>
        <v>484416</v>
      </c>
      <c r="G26" s="11">
        <f>Table3[[#This Row],[Incentive Disbursements]]/'1.) CLM Reference'!$B$5</f>
        <v>1.473453825703799E-3</v>
      </c>
      <c r="H26" s="37">
        <v>0</v>
      </c>
      <c r="I26" s="38">
        <f>Table3[[#This Row],[CLM $ Collected ]]/'1.) CLM Reference'!$B$4</f>
        <v>6.2608954859231705E-3</v>
      </c>
      <c r="J26" s="39">
        <v>0</v>
      </c>
      <c r="K26" s="38">
        <f>Table3[[#This Row],[Incentive Disbursements]]/'1.) CLM Reference'!$B$5</f>
        <v>1.473453825703799E-3</v>
      </c>
      <c r="L26" s="37">
        <v>0</v>
      </c>
      <c r="M26" s="40">
        <f>Table3[[#This Row],[CLM $ Collected ]]/'1.) CLM Reference'!$B$4</f>
        <v>6.2608954859231705E-3</v>
      </c>
      <c r="N26" s="39">
        <v>484416</v>
      </c>
      <c r="O26" s="41">
        <f>Table3[[#This Row],[Incentive Disbursements]]/'1.) CLM Reference'!$B$5</f>
        <v>1.473453825703799E-3</v>
      </c>
    </row>
    <row r="27" spans="1:15" s="34" customFormat="1" ht="15.75" thickBot="1">
      <c r="A27" s="35" t="s">
        <v>72</v>
      </c>
      <c r="B27" s="36" t="s">
        <v>48</v>
      </c>
      <c r="C27" s="3" t="s">
        <v>68</v>
      </c>
      <c r="D27" s="10">
        <f>Table32[[#This Row],[Residential CLM $ Collected]]+Table32[[#This Row],[C&amp;I CLM $ Collected]]</f>
        <v>28740.396199999999</v>
      </c>
      <c r="E27" s="33">
        <f>Table3[[#This Row],[CLM $ Collected ]]/'1.) CLM Reference'!$B$4</f>
        <v>0</v>
      </c>
      <c r="F27" s="8">
        <f>Table32[[#This Row],[Residential Incentive Disbursements]]+Table32[[#This Row],[C&amp;I Incentive Disbursements]]</f>
        <v>0</v>
      </c>
      <c r="G27" s="11">
        <f>Table3[[#This Row],[Incentive Disbursements]]/'1.) CLM Reference'!$B$5</f>
        <v>6.8961123123761155E-4</v>
      </c>
      <c r="H27" s="37">
        <v>0</v>
      </c>
      <c r="I27" s="38">
        <f>Table3[[#This Row],[CLM $ Collected ]]/'1.) CLM Reference'!$B$4</f>
        <v>0</v>
      </c>
      <c r="J27" s="39">
        <v>0</v>
      </c>
      <c r="K27" s="38">
        <f>Table3[[#This Row],[Incentive Disbursements]]/'1.) CLM Reference'!$B$5</f>
        <v>6.8961123123761155E-4</v>
      </c>
      <c r="L27" s="37">
        <v>28740.396199999999</v>
      </c>
      <c r="M27" s="40">
        <f>Table3[[#This Row],[CLM $ Collected ]]/'1.) CLM Reference'!$B$4</f>
        <v>0</v>
      </c>
      <c r="N27" s="39">
        <v>0</v>
      </c>
      <c r="O27" s="41">
        <f>Table3[[#This Row],[Incentive Disbursements]]/'1.) CLM Reference'!$B$5</f>
        <v>6.8961123123761155E-4</v>
      </c>
    </row>
    <row r="28" spans="1:15" s="34" customFormat="1" ht="15.75" thickBot="1">
      <c r="A28" s="35" t="s">
        <v>74</v>
      </c>
      <c r="B28" s="36" t="s">
        <v>48</v>
      </c>
      <c r="C28" s="3" t="s">
        <v>68</v>
      </c>
      <c r="D28" s="10">
        <f>Table32[[#This Row],[Residential CLM $ Collected]]+Table32[[#This Row],[C&amp;I CLM $ Collected]]</f>
        <v>16724.715800000002</v>
      </c>
      <c r="E28" s="33">
        <f>Table3[[#This Row],[CLM $ Collected ]]/'1.) CLM Reference'!$B$4</f>
        <v>4.0691271591036283E-3</v>
      </c>
      <c r="F28" s="8">
        <f>Table32[[#This Row],[Residential Incentive Disbursements]]+Table32[[#This Row],[C&amp;I Incentive Disbursements]]</f>
        <v>0</v>
      </c>
      <c r="G28" s="11">
        <f>Table3[[#This Row],[Incentive Disbursements]]/'1.) CLM Reference'!$B$5</f>
        <v>0</v>
      </c>
      <c r="H28" s="37">
        <v>0</v>
      </c>
      <c r="I28" s="38">
        <f>Table3[[#This Row],[CLM $ Collected ]]/'1.) CLM Reference'!$B$4</f>
        <v>4.0691271591036283E-3</v>
      </c>
      <c r="J28" s="39">
        <v>0</v>
      </c>
      <c r="K28" s="38">
        <f>Table3[[#This Row],[Incentive Disbursements]]/'1.) CLM Reference'!$B$5</f>
        <v>0</v>
      </c>
      <c r="L28" s="37">
        <v>16724.715800000002</v>
      </c>
      <c r="M28" s="40">
        <f>Table3[[#This Row],[CLM $ Collected ]]/'1.) CLM Reference'!$B$4</f>
        <v>4.0691271591036283E-3</v>
      </c>
      <c r="N28" s="39">
        <v>0</v>
      </c>
      <c r="O28" s="41">
        <f>Table3[[#This Row],[Incentive Disbursements]]/'1.) CLM Reference'!$B$5</f>
        <v>0</v>
      </c>
    </row>
    <row r="29" spans="1:15" s="34" customFormat="1" ht="15.75" thickBot="1">
      <c r="A29" s="35" t="s">
        <v>75</v>
      </c>
      <c r="B29" s="36" t="s">
        <v>67</v>
      </c>
      <c r="C29" s="3" t="s">
        <v>45</v>
      </c>
      <c r="D29" s="10">
        <f>Table32[[#This Row],[Residential CLM $ Collected]]+Table32[[#This Row],[C&amp;I CLM $ Collected]]</f>
        <v>0</v>
      </c>
      <c r="E29" s="33">
        <f>Table3[[#This Row],[CLM $ Collected ]]/'1.) CLM Reference'!$B$4</f>
        <v>0</v>
      </c>
      <c r="F29" s="8">
        <f>Table32[[#This Row],[Residential Incentive Disbursements]]+Table32[[#This Row],[C&amp;I Incentive Disbursements]]</f>
        <v>49135</v>
      </c>
      <c r="G29" s="11">
        <f>Table3[[#This Row],[Incentive Disbursements]]/'1.) CLM Reference'!$B$5</f>
        <v>5.1608453118843578E-4</v>
      </c>
      <c r="H29" s="37">
        <v>0</v>
      </c>
      <c r="I29" s="38">
        <f>Table3[[#This Row],[CLM $ Collected ]]/'1.) CLM Reference'!$B$4</f>
        <v>0</v>
      </c>
      <c r="J29" s="39">
        <v>0</v>
      </c>
      <c r="K29" s="38">
        <f>Table3[[#This Row],[Incentive Disbursements]]/'1.) CLM Reference'!$B$5</f>
        <v>5.1608453118843578E-4</v>
      </c>
      <c r="L29" s="37">
        <v>0</v>
      </c>
      <c r="M29" s="40">
        <f>Table3[[#This Row],[CLM $ Collected ]]/'1.) CLM Reference'!$B$4</f>
        <v>0</v>
      </c>
      <c r="N29" s="39">
        <v>49135</v>
      </c>
      <c r="O29" s="41">
        <f>Table3[[#This Row],[Incentive Disbursements]]/'1.) CLM Reference'!$B$5</f>
        <v>5.1608453118843578E-4</v>
      </c>
    </row>
    <row r="30" spans="1:15" s="34" customFormat="1" ht="15.75" thickBot="1">
      <c r="A30" s="35" t="s">
        <v>75</v>
      </c>
      <c r="B30" s="36" t="s">
        <v>48</v>
      </c>
      <c r="C30" s="3" t="s">
        <v>68</v>
      </c>
      <c r="D30" s="10">
        <f>Table32[[#This Row],[Residential CLM $ Collected]]+Table32[[#This Row],[C&amp;I CLM $ Collected]]</f>
        <v>329048.53960000002</v>
      </c>
      <c r="E30" s="33">
        <f>Table3[[#This Row],[CLM $ Collected ]]/'1.) CLM Reference'!$B$4</f>
        <v>2.3196537377020692E-3</v>
      </c>
      <c r="F30" s="8">
        <f>Table32[[#This Row],[Residential Incentive Disbursements]]+Table32[[#This Row],[C&amp;I Incentive Disbursements]]</f>
        <v>0</v>
      </c>
      <c r="G30" s="11">
        <f>Table3[[#This Row],[Incentive Disbursements]]/'1.) CLM Reference'!$B$5</f>
        <v>0</v>
      </c>
      <c r="H30" s="37">
        <v>0</v>
      </c>
      <c r="I30" s="38">
        <f>Table3[[#This Row],[CLM $ Collected ]]/'1.) CLM Reference'!$B$4</f>
        <v>2.3196537377020692E-3</v>
      </c>
      <c r="J30" s="39">
        <v>0</v>
      </c>
      <c r="K30" s="38">
        <f>Table3[[#This Row],[Incentive Disbursements]]/'1.) CLM Reference'!$B$5</f>
        <v>0</v>
      </c>
      <c r="L30" s="37">
        <v>329048.53960000002</v>
      </c>
      <c r="M30" s="40">
        <f>Table3[[#This Row],[CLM $ Collected ]]/'1.) CLM Reference'!$B$4</f>
        <v>2.3196537377020692E-3</v>
      </c>
      <c r="N30" s="39">
        <v>0</v>
      </c>
      <c r="O30" s="41">
        <f>Table3[[#This Row],[Incentive Disbursements]]/'1.) CLM Reference'!$B$5</f>
        <v>0</v>
      </c>
    </row>
    <row r="31" spans="1:15" s="34" customFormat="1" ht="15.75" thickBot="1">
      <c r="A31" s="35" t="s">
        <v>76</v>
      </c>
      <c r="B31" s="36" t="s">
        <v>48</v>
      </c>
      <c r="C31" s="3" t="s">
        <v>68</v>
      </c>
      <c r="D31" s="10">
        <f>Table32[[#This Row],[Residential CLM $ Collected]]+Table32[[#This Row],[C&amp;I CLM $ Collected]]</f>
        <v>14584.582</v>
      </c>
      <c r="E31" s="33">
        <f>Table3[[#This Row],[CLM $ Collected ]]/'1.) CLM Reference'!$B$4</f>
        <v>0</v>
      </c>
      <c r="F31" s="8">
        <f>Table32[[#This Row],[Residential Incentive Disbursements]]+Table32[[#This Row],[C&amp;I Incentive Disbursements]]</f>
        <v>0</v>
      </c>
      <c r="G31" s="11">
        <f>Table3[[#This Row],[Incentive Disbursements]]/'1.) CLM Reference'!$B$5</f>
        <v>4.4619995046636532E-5</v>
      </c>
      <c r="H31" s="37">
        <v>0</v>
      </c>
      <c r="I31" s="38">
        <f>Table3[[#This Row],[CLM $ Collected ]]/'1.) CLM Reference'!$B$4</f>
        <v>0</v>
      </c>
      <c r="J31" s="39">
        <v>0</v>
      </c>
      <c r="K31" s="38">
        <f>Table3[[#This Row],[Incentive Disbursements]]/'1.) CLM Reference'!$B$5</f>
        <v>4.4619995046636532E-5</v>
      </c>
      <c r="L31" s="37">
        <v>14584.582</v>
      </c>
      <c r="M31" s="40">
        <f>Table3[[#This Row],[CLM $ Collected ]]/'1.) CLM Reference'!$B$4</f>
        <v>0</v>
      </c>
      <c r="N31" s="39">
        <v>0</v>
      </c>
      <c r="O31" s="41">
        <f>Table3[[#This Row],[Incentive Disbursements]]/'1.) CLM Reference'!$B$5</f>
        <v>4.4619995046636532E-5</v>
      </c>
    </row>
    <row r="32" spans="1:15" s="34" customFormat="1" ht="15.75" thickBot="1">
      <c r="A32" s="35" t="s">
        <v>77</v>
      </c>
      <c r="B32" s="36" t="s">
        <v>48</v>
      </c>
      <c r="C32" s="3" t="s">
        <v>68</v>
      </c>
      <c r="D32" s="10">
        <f>Table32[[#This Row],[Residential CLM $ Collected]]+Table32[[#This Row],[C&amp;I CLM $ Collected]]</f>
        <v>21101.988799999999</v>
      </c>
      <c r="E32" s="33">
        <f>Table3[[#This Row],[CLM $ Collected ]]/'1.) CLM Reference'!$B$4</f>
        <v>0</v>
      </c>
      <c r="F32" s="8">
        <f>Table32[[#This Row],[Residential Incentive Disbursements]]+Table32[[#This Row],[C&amp;I Incentive Disbursements]]</f>
        <v>0</v>
      </c>
      <c r="G32" s="11">
        <f>Table3[[#This Row],[Incentive Disbursements]]/'1.) CLM Reference'!$B$5</f>
        <v>1.2708734770911213E-2</v>
      </c>
      <c r="H32" s="37">
        <v>0</v>
      </c>
      <c r="I32" s="38">
        <f>Table3[[#This Row],[CLM $ Collected ]]/'1.) CLM Reference'!$B$4</f>
        <v>0</v>
      </c>
      <c r="J32" s="39">
        <v>0</v>
      </c>
      <c r="K32" s="38">
        <f>Table3[[#This Row],[Incentive Disbursements]]/'1.) CLM Reference'!$B$5</f>
        <v>1.2708734770911213E-2</v>
      </c>
      <c r="L32" s="37">
        <v>21101.988799999999</v>
      </c>
      <c r="M32" s="40">
        <f>Table3[[#This Row],[CLM $ Collected ]]/'1.) CLM Reference'!$B$4</f>
        <v>0</v>
      </c>
      <c r="N32" s="39">
        <v>0</v>
      </c>
      <c r="O32" s="41">
        <f>Table3[[#This Row],[Incentive Disbursements]]/'1.) CLM Reference'!$B$5</f>
        <v>1.2708734770911213E-2</v>
      </c>
    </row>
    <row r="33" spans="1:15" s="34" customFormat="1" ht="15.75" thickBot="1">
      <c r="A33" s="35" t="s">
        <v>78</v>
      </c>
      <c r="B33" s="36" t="s">
        <v>48</v>
      </c>
      <c r="C33" s="3" t="s">
        <v>45</v>
      </c>
      <c r="D33" s="10">
        <f>Table32[[#This Row],[Residential CLM $ Collected]]+Table32[[#This Row],[C&amp;I CLM $ Collected]]</f>
        <v>5250.7829000000002</v>
      </c>
      <c r="E33" s="33">
        <f>Table3[[#This Row],[CLM $ Collected ]]/'1.) CLM Reference'!$B$4</f>
        <v>1.808941612791681E-3</v>
      </c>
      <c r="F33" s="8">
        <f>Table32[[#This Row],[Residential Incentive Disbursements]]+Table32[[#This Row],[C&amp;I Incentive Disbursements]]</f>
        <v>0</v>
      </c>
      <c r="G33" s="11">
        <f>Table3[[#This Row],[Incentive Disbursements]]/'1.) CLM Reference'!$B$5</f>
        <v>0</v>
      </c>
      <c r="H33" s="37">
        <v>0</v>
      </c>
      <c r="I33" s="38">
        <f>Table3[[#This Row],[CLM $ Collected ]]/'1.) CLM Reference'!$B$4</f>
        <v>1.808941612791681E-3</v>
      </c>
      <c r="J33" s="39">
        <v>0</v>
      </c>
      <c r="K33" s="38">
        <f>Table3[[#This Row],[Incentive Disbursements]]/'1.) CLM Reference'!$B$5</f>
        <v>0</v>
      </c>
      <c r="L33" s="37">
        <v>5250.7829000000002</v>
      </c>
      <c r="M33" s="40">
        <f>Table3[[#This Row],[CLM $ Collected ]]/'1.) CLM Reference'!$B$4</f>
        <v>1.808941612791681E-3</v>
      </c>
      <c r="N33" s="39">
        <v>0</v>
      </c>
      <c r="O33" s="41">
        <f>Table3[[#This Row],[Incentive Disbursements]]/'1.) CLM Reference'!$B$5</f>
        <v>0</v>
      </c>
    </row>
    <row r="34" spans="1:15" s="34" customFormat="1" ht="15.75" thickBot="1">
      <c r="A34" s="35" t="s">
        <v>79</v>
      </c>
      <c r="B34" s="36" t="s">
        <v>67</v>
      </c>
      <c r="C34" s="3" t="s">
        <v>45</v>
      </c>
      <c r="D34" s="10">
        <f>Table32[[#This Row],[Residential CLM $ Collected]]+Table32[[#This Row],[C&amp;I CLM $ Collected]]</f>
        <v>0</v>
      </c>
      <c r="E34" s="33">
        <f>Table3[[#This Row],[CLM $ Collected ]]/'1.) CLM Reference'!$B$4</f>
        <v>0</v>
      </c>
      <c r="F34" s="8">
        <f>Table32[[#This Row],[Residential Incentive Disbursements]]+Table32[[#This Row],[C&amp;I Incentive Disbursements]]</f>
        <v>4617</v>
      </c>
      <c r="G34" s="11">
        <f>Table3[[#This Row],[Incentive Disbursements]]/'1.) CLM Reference'!$B$5</f>
        <v>1.4901087986434646E-4</v>
      </c>
      <c r="H34" s="37">
        <v>0</v>
      </c>
      <c r="I34" s="38">
        <f>Table3[[#This Row],[CLM $ Collected ]]/'1.) CLM Reference'!$B$4</f>
        <v>0</v>
      </c>
      <c r="J34" s="39">
        <v>0</v>
      </c>
      <c r="K34" s="38">
        <f>Table3[[#This Row],[Incentive Disbursements]]/'1.) CLM Reference'!$B$5</f>
        <v>1.4901087986434646E-4</v>
      </c>
      <c r="L34" s="37">
        <v>0</v>
      </c>
      <c r="M34" s="40">
        <f>Table3[[#This Row],[CLM $ Collected ]]/'1.) CLM Reference'!$B$4</f>
        <v>0</v>
      </c>
      <c r="N34" s="39">
        <v>4617</v>
      </c>
      <c r="O34" s="41">
        <f>Table3[[#This Row],[Incentive Disbursements]]/'1.) CLM Reference'!$B$5</f>
        <v>1.4901087986434646E-4</v>
      </c>
    </row>
    <row r="35" spans="1:15" s="34" customFormat="1" ht="15.75" thickBot="1">
      <c r="A35" s="35" t="s">
        <v>79</v>
      </c>
      <c r="B35" s="36" t="s">
        <v>48</v>
      </c>
      <c r="C35" s="3" t="s">
        <v>68</v>
      </c>
      <c r="D35" s="10">
        <f>Table32[[#This Row],[Residential CLM $ Collected]]+Table32[[#This Row],[C&amp;I CLM $ Collected]]</f>
        <v>26819.623799999998</v>
      </c>
      <c r="E35" s="33">
        <f>Table3[[#This Row],[CLM $ Collected ]]/'1.) CLM Reference'!$B$4</f>
        <v>8.2195840081376946E-4</v>
      </c>
      <c r="F35" s="8">
        <f>Table32[[#This Row],[Residential Incentive Disbursements]]+Table32[[#This Row],[C&amp;I Incentive Disbursements]]</f>
        <v>0</v>
      </c>
      <c r="G35" s="11">
        <f>Table3[[#This Row],[Incentive Disbursements]]/'1.) CLM Reference'!$B$5</f>
        <v>0</v>
      </c>
      <c r="H35" s="37">
        <v>1014.0401000000001</v>
      </c>
      <c r="I35" s="38">
        <f>Table3[[#This Row],[CLM $ Collected ]]/'1.) CLM Reference'!$B$4</f>
        <v>8.2195840081376946E-4</v>
      </c>
      <c r="J35" s="39">
        <v>0</v>
      </c>
      <c r="K35" s="38">
        <f>Table3[[#This Row],[Incentive Disbursements]]/'1.) CLM Reference'!$B$5</f>
        <v>0</v>
      </c>
      <c r="L35" s="37">
        <v>25805.583699999999</v>
      </c>
      <c r="M35" s="40">
        <f>Table3[[#This Row],[CLM $ Collected ]]/'1.) CLM Reference'!$B$4</f>
        <v>8.2195840081376946E-4</v>
      </c>
      <c r="N35" s="39">
        <v>0</v>
      </c>
      <c r="O35" s="41">
        <f>Table3[[#This Row],[Incentive Disbursements]]/'1.) CLM Reference'!$B$5</f>
        <v>0</v>
      </c>
    </row>
    <row r="36" spans="1:15" s="34" customFormat="1" ht="15.75" thickBot="1">
      <c r="A36" s="35" t="s">
        <v>80</v>
      </c>
      <c r="B36" s="36" t="s">
        <v>48</v>
      </c>
      <c r="C36" s="3" t="s">
        <v>68</v>
      </c>
      <c r="D36" s="10">
        <f>Table32[[#This Row],[Residential CLM $ Collected]]+Table32[[#This Row],[C&amp;I CLM $ Collected]]</f>
        <v>33404.633399999999</v>
      </c>
      <c r="E36" s="33">
        <f>Table3[[#This Row],[CLM $ Collected ]]/'1.) CLM Reference'!$B$4</f>
        <v>1.7478704207832351E-6</v>
      </c>
      <c r="F36" s="8">
        <f>Table32[[#This Row],[Residential Incentive Disbursements]]+Table32[[#This Row],[C&amp;I Incentive Disbursements]]</f>
        <v>0</v>
      </c>
      <c r="G36" s="11">
        <f>Table3[[#This Row],[Incentive Disbursements]]/'1.) CLM Reference'!$B$5</f>
        <v>0</v>
      </c>
      <c r="H36" s="37">
        <v>0</v>
      </c>
      <c r="I36" s="38">
        <f>Table3[[#This Row],[CLM $ Collected ]]/'1.) CLM Reference'!$B$4</f>
        <v>1.7478704207832351E-6</v>
      </c>
      <c r="J36" s="39">
        <v>0</v>
      </c>
      <c r="K36" s="38">
        <f>Table3[[#This Row],[Incentive Disbursements]]/'1.) CLM Reference'!$B$5</f>
        <v>0</v>
      </c>
      <c r="L36" s="37">
        <v>33404.633399999999</v>
      </c>
      <c r="M36" s="40">
        <f>Table3[[#This Row],[CLM $ Collected ]]/'1.) CLM Reference'!$B$4</f>
        <v>1.7478704207832351E-6</v>
      </c>
      <c r="N36" s="39">
        <v>0</v>
      </c>
      <c r="O36" s="41">
        <f>Table3[[#This Row],[Incentive Disbursements]]/'1.) CLM Reference'!$B$5</f>
        <v>0</v>
      </c>
    </row>
    <row r="37" spans="1:15" s="34" customFormat="1" ht="15.75" thickBot="1">
      <c r="A37" s="35" t="s">
        <v>81</v>
      </c>
      <c r="B37" s="36" t="s">
        <v>48</v>
      </c>
      <c r="C37" s="3" t="s">
        <v>45</v>
      </c>
      <c r="D37" s="10">
        <f>Table32[[#This Row],[Residential CLM $ Collected]]+Table32[[#This Row],[C&amp;I CLM $ Collected]]</f>
        <v>17213.561799999999</v>
      </c>
      <c r="E37" s="33">
        <f>Table3[[#This Row],[CLM $ Collected ]]/'1.) CLM Reference'!$B$4</f>
        <v>0</v>
      </c>
      <c r="F37" s="8">
        <f>Table32[[#This Row],[Residential Incentive Disbursements]]+Table32[[#This Row],[C&amp;I Incentive Disbursements]]</f>
        <v>0</v>
      </c>
      <c r="G37" s="11">
        <f>Table3[[#This Row],[Incentive Disbursements]]/'1.) CLM Reference'!$B$5</f>
        <v>9.8785797773534145E-4</v>
      </c>
      <c r="H37" s="37">
        <v>0</v>
      </c>
      <c r="I37" s="38">
        <f>Table3[[#This Row],[CLM $ Collected ]]/'1.) CLM Reference'!$B$4</f>
        <v>0</v>
      </c>
      <c r="J37" s="39">
        <v>0</v>
      </c>
      <c r="K37" s="38">
        <f>Table3[[#This Row],[Incentive Disbursements]]/'1.) CLM Reference'!$B$5</f>
        <v>9.8785797773534145E-4</v>
      </c>
      <c r="L37" s="37">
        <v>17213.561799999999</v>
      </c>
      <c r="M37" s="40">
        <f>Table3[[#This Row],[CLM $ Collected ]]/'1.) CLM Reference'!$B$4</f>
        <v>0</v>
      </c>
      <c r="N37" s="39">
        <v>0</v>
      </c>
      <c r="O37" s="41">
        <f>Table3[[#This Row],[Incentive Disbursements]]/'1.) CLM Reference'!$B$5</f>
        <v>9.8785797773534145E-4</v>
      </c>
    </row>
    <row r="38" spans="1:15" s="34" customFormat="1" ht="15.75" thickBot="1">
      <c r="A38" s="35" t="s">
        <v>83</v>
      </c>
      <c r="B38" s="36" t="s">
        <v>67</v>
      </c>
      <c r="C38" s="3" t="s">
        <v>45</v>
      </c>
      <c r="D38" s="10">
        <f>Table32[[#This Row],[Residential CLM $ Collected]]+Table32[[#This Row],[C&amp;I CLM $ Collected]]</f>
        <v>0</v>
      </c>
      <c r="E38" s="33">
        <f>Table3[[#This Row],[CLM $ Collected ]]/'1.) CLM Reference'!$B$4</f>
        <v>9.995301815193616E-4</v>
      </c>
      <c r="F38" s="8">
        <f>Table32[[#This Row],[Residential Incentive Disbursements]]+Table32[[#This Row],[C&amp;I Incentive Disbursements]]</f>
        <v>244</v>
      </c>
      <c r="G38" s="11">
        <f>Table3[[#This Row],[Incentive Disbursements]]/'1.) CLM Reference'!$B$5</f>
        <v>0</v>
      </c>
      <c r="H38" s="37">
        <v>0</v>
      </c>
      <c r="I38" s="38">
        <f>Table3[[#This Row],[CLM $ Collected ]]/'1.) CLM Reference'!$B$4</f>
        <v>9.995301815193616E-4</v>
      </c>
      <c r="J38" s="39">
        <v>0</v>
      </c>
      <c r="K38" s="38">
        <f>Table3[[#This Row],[Incentive Disbursements]]/'1.) CLM Reference'!$B$5</f>
        <v>0</v>
      </c>
      <c r="L38" s="37">
        <v>0</v>
      </c>
      <c r="M38" s="40">
        <f>Table3[[#This Row],[CLM $ Collected ]]/'1.) CLM Reference'!$B$4</f>
        <v>9.995301815193616E-4</v>
      </c>
      <c r="N38" s="39">
        <v>244</v>
      </c>
      <c r="O38" s="41">
        <f>Table3[[#This Row],[Incentive Disbursements]]/'1.) CLM Reference'!$B$5</f>
        <v>0</v>
      </c>
    </row>
    <row r="39" spans="1:15" s="34" customFormat="1" ht="15.75" thickBot="1">
      <c r="A39" s="35" t="s">
        <v>83</v>
      </c>
      <c r="B39" s="36" t="s">
        <v>48</v>
      </c>
      <c r="C39" s="3" t="s">
        <v>68</v>
      </c>
      <c r="D39" s="10">
        <f>Table32[[#This Row],[Residential CLM $ Collected]]+Table32[[#This Row],[C&amp;I CLM $ Collected]]</f>
        <v>30759.562900000001</v>
      </c>
      <c r="E39" s="33">
        <f>Table3[[#This Row],[CLM $ Collected ]]/'1.) CLM Reference'!$B$4</f>
        <v>0</v>
      </c>
      <c r="F39" s="8">
        <f>Table32[[#This Row],[Residential Incentive Disbursements]]+Table32[[#This Row],[C&amp;I Incentive Disbursements]]</f>
        <v>0</v>
      </c>
      <c r="G39" s="11">
        <f>Table3[[#This Row],[Incentive Disbursements]]/'1.) CLM Reference'!$B$5</f>
        <v>6.584811571649498E-3</v>
      </c>
      <c r="H39" s="37">
        <v>0</v>
      </c>
      <c r="I39" s="38">
        <f>Table3[[#This Row],[CLM $ Collected ]]/'1.) CLM Reference'!$B$4</f>
        <v>0</v>
      </c>
      <c r="J39" s="39">
        <v>0</v>
      </c>
      <c r="K39" s="38">
        <f>Table3[[#This Row],[Incentive Disbursements]]/'1.) CLM Reference'!$B$5</f>
        <v>6.584811571649498E-3</v>
      </c>
      <c r="L39" s="37">
        <v>30759.562900000001</v>
      </c>
      <c r="M39" s="40">
        <f>Table3[[#This Row],[CLM $ Collected ]]/'1.) CLM Reference'!$B$4</f>
        <v>0</v>
      </c>
      <c r="N39" s="39">
        <v>0</v>
      </c>
      <c r="O39" s="41">
        <f>Table3[[#This Row],[Incentive Disbursements]]/'1.) CLM Reference'!$B$5</f>
        <v>6.584811571649498E-3</v>
      </c>
    </row>
    <row r="40" spans="1:15" s="34" customFormat="1" ht="15.75" thickBot="1">
      <c r="A40" s="35" t="s">
        <v>85</v>
      </c>
      <c r="B40" s="36" t="s">
        <v>48</v>
      </c>
      <c r="C40" s="3" t="s">
        <v>68</v>
      </c>
      <c r="D40" s="10">
        <f>Table32[[#This Row],[Residential CLM $ Collected]]+Table32[[#This Row],[C&amp;I CLM $ Collected]]</f>
        <v>17861.459299999999</v>
      </c>
      <c r="E40" s="33">
        <f>Table3[[#This Row],[CLM $ Collected ]]/'1.) CLM Reference'!$B$4</f>
        <v>4.9591130900188997E-3</v>
      </c>
      <c r="F40" s="8">
        <f>Table32[[#This Row],[Residential Incentive Disbursements]]+Table32[[#This Row],[C&amp;I Incentive Disbursements]]</f>
        <v>0</v>
      </c>
      <c r="G40" s="11">
        <f>Table3[[#This Row],[Incentive Disbursements]]/'1.) CLM Reference'!$B$5</f>
        <v>0</v>
      </c>
      <c r="H40" s="37">
        <v>0</v>
      </c>
      <c r="I40" s="38">
        <f>Table3[[#This Row],[CLM $ Collected ]]/'1.) CLM Reference'!$B$4</f>
        <v>4.9591130900188997E-3</v>
      </c>
      <c r="J40" s="39">
        <v>0</v>
      </c>
      <c r="K40" s="38">
        <f>Table3[[#This Row],[Incentive Disbursements]]/'1.) CLM Reference'!$B$5</f>
        <v>0</v>
      </c>
      <c r="L40" s="37">
        <v>17861.459299999999</v>
      </c>
      <c r="M40" s="40">
        <f>Table3[[#This Row],[CLM $ Collected ]]/'1.) CLM Reference'!$B$4</f>
        <v>4.9591130900188997E-3</v>
      </c>
      <c r="N40" s="39">
        <v>0</v>
      </c>
      <c r="O40" s="41">
        <f>Table3[[#This Row],[Incentive Disbursements]]/'1.) CLM Reference'!$B$5</f>
        <v>0</v>
      </c>
    </row>
    <row r="41" spans="1:15" s="34" customFormat="1" ht="15.75" thickBot="1">
      <c r="A41" s="35" t="s">
        <v>86</v>
      </c>
      <c r="B41" s="36" t="s">
        <v>48</v>
      </c>
      <c r="C41" s="3" t="s">
        <v>45</v>
      </c>
      <c r="D41" s="10">
        <f>Table32[[#This Row],[Residential CLM $ Collected]]+Table32[[#This Row],[C&amp;I CLM $ Collected]]</f>
        <v>87822.353399999993</v>
      </c>
      <c r="E41" s="33">
        <f>Table3[[#This Row],[CLM $ Collected ]]/'1.) CLM Reference'!$B$4</f>
        <v>0</v>
      </c>
      <c r="F41" s="8">
        <f>Table32[[#This Row],[Residential Incentive Disbursements]]+Table32[[#This Row],[C&amp;I Incentive Disbursements]]</f>
        <v>10584</v>
      </c>
      <c r="G41" s="11">
        <f>Table3[[#This Row],[Incentive Disbursements]]/'1.) CLM Reference'!$B$5</f>
        <v>1.805073014405593E-3</v>
      </c>
      <c r="H41" s="37">
        <v>3855.4358999999999</v>
      </c>
      <c r="I41" s="38">
        <f>Table3[[#This Row],[CLM $ Collected ]]/'1.) CLM Reference'!$B$4</f>
        <v>0</v>
      </c>
      <c r="J41" s="39">
        <v>0</v>
      </c>
      <c r="K41" s="38">
        <f>Table3[[#This Row],[Incentive Disbursements]]/'1.) CLM Reference'!$B$5</f>
        <v>1.805073014405593E-3</v>
      </c>
      <c r="L41" s="37">
        <v>83966.917499999996</v>
      </c>
      <c r="M41" s="40">
        <f>Table3[[#This Row],[CLM $ Collected ]]/'1.) CLM Reference'!$B$4</f>
        <v>0</v>
      </c>
      <c r="N41" s="39">
        <v>10584</v>
      </c>
      <c r="O41" s="41">
        <f>Table3[[#This Row],[Incentive Disbursements]]/'1.) CLM Reference'!$B$5</f>
        <v>1.805073014405593E-3</v>
      </c>
    </row>
    <row r="42" spans="1:15" s="34" customFormat="1" ht="15.75" thickBot="1">
      <c r="A42" s="35" t="s">
        <v>87</v>
      </c>
      <c r="B42" s="36" t="s">
        <v>48</v>
      </c>
      <c r="C42" s="3" t="s">
        <v>68</v>
      </c>
      <c r="D42" s="10">
        <f>Table32[[#This Row],[Residential CLM $ Collected]]+Table32[[#This Row],[C&amp;I CLM $ Collected]]</f>
        <v>9298.1455999999998</v>
      </c>
      <c r="E42" s="33">
        <f>Table3[[#This Row],[CLM $ Collected ]]/'1.) CLM Reference'!$B$4</f>
        <v>1.3769037113771734E-3</v>
      </c>
      <c r="F42" s="8">
        <f>Table32[[#This Row],[Residential Incentive Disbursements]]+Table32[[#This Row],[C&amp;I Incentive Disbursements]]</f>
        <v>0</v>
      </c>
      <c r="G42" s="11">
        <f>Table3[[#This Row],[Incentive Disbursements]]/'1.) CLM Reference'!$B$5</f>
        <v>0</v>
      </c>
      <c r="H42" s="37">
        <v>0</v>
      </c>
      <c r="I42" s="38">
        <f>Table3[[#This Row],[CLM $ Collected ]]/'1.) CLM Reference'!$B$4</f>
        <v>1.3769037113771734E-3</v>
      </c>
      <c r="J42" s="39">
        <v>0</v>
      </c>
      <c r="K42" s="38">
        <f>Table3[[#This Row],[Incentive Disbursements]]/'1.) CLM Reference'!$B$5</f>
        <v>0</v>
      </c>
      <c r="L42" s="37">
        <v>9298.1455999999998</v>
      </c>
      <c r="M42" s="40">
        <f>Table3[[#This Row],[CLM $ Collected ]]/'1.) CLM Reference'!$B$4</f>
        <v>1.3769037113771734E-3</v>
      </c>
      <c r="N42" s="39">
        <v>0</v>
      </c>
      <c r="O42" s="41">
        <f>Table3[[#This Row],[Incentive Disbursements]]/'1.) CLM Reference'!$B$5</f>
        <v>0</v>
      </c>
    </row>
    <row r="43" spans="1:15" s="34" customFormat="1" ht="15.75" thickBot="1">
      <c r="A43" s="35" t="s">
        <v>88</v>
      </c>
      <c r="B43" s="36" t="s">
        <v>48</v>
      </c>
      <c r="C43" s="3" t="s">
        <v>45</v>
      </c>
      <c r="D43" s="10">
        <f>Table32[[#This Row],[Residential CLM $ Collected]]+Table32[[#This Row],[C&amp;I CLM $ Collected]]</f>
        <v>8122.7389000000003</v>
      </c>
      <c r="E43" s="33">
        <f>Table3[[#This Row],[CLM $ Collected ]]/'1.) CLM Reference'!$B$4</f>
        <v>0</v>
      </c>
      <c r="F43" s="8">
        <f>Table32[[#This Row],[Residential Incentive Disbursements]]+Table32[[#This Row],[C&amp;I Incentive Disbursements]]</f>
        <v>0</v>
      </c>
      <c r="G43" s="11">
        <f>Table3[[#This Row],[Incentive Disbursements]]/'1.) CLM Reference'!$B$5</f>
        <v>1.0219339499949658E-3</v>
      </c>
      <c r="H43" s="37">
        <v>0</v>
      </c>
      <c r="I43" s="38">
        <f>Table3[[#This Row],[CLM $ Collected ]]/'1.) CLM Reference'!$B$4</f>
        <v>0</v>
      </c>
      <c r="J43" s="39">
        <v>0</v>
      </c>
      <c r="K43" s="38">
        <f>Table3[[#This Row],[Incentive Disbursements]]/'1.) CLM Reference'!$B$5</f>
        <v>1.0219339499949658E-3</v>
      </c>
      <c r="L43" s="37">
        <v>8122.7389000000003</v>
      </c>
      <c r="M43" s="40">
        <f>Table3[[#This Row],[CLM $ Collected ]]/'1.) CLM Reference'!$B$4</f>
        <v>0</v>
      </c>
      <c r="N43" s="39">
        <v>0</v>
      </c>
      <c r="O43" s="41">
        <f>Table3[[#This Row],[Incentive Disbursements]]/'1.) CLM Reference'!$B$5</f>
        <v>1.0219339499949658E-3</v>
      </c>
    </row>
    <row r="44" spans="1:15" s="34" customFormat="1" ht="15.75" thickBot="1">
      <c r="A44" s="35" t="s">
        <v>89</v>
      </c>
      <c r="B44" s="36" t="s">
        <v>48</v>
      </c>
      <c r="C44" s="3" t="s">
        <v>45</v>
      </c>
      <c r="D44" s="10">
        <f>Table32[[#This Row],[Residential CLM $ Collected]]+Table32[[#This Row],[C&amp;I CLM $ Collected]]</f>
        <v>5110.9471999999996</v>
      </c>
      <c r="E44" s="33">
        <f>Table3[[#This Row],[CLM $ Collected ]]/'1.) CLM Reference'!$B$4</f>
        <v>2.1836445253311122E-3</v>
      </c>
      <c r="F44" s="8">
        <f>Table32[[#This Row],[Residential Incentive Disbursements]]+Table32[[#This Row],[C&amp;I Incentive Disbursements]]</f>
        <v>0</v>
      </c>
      <c r="G44" s="11">
        <f>Table3[[#This Row],[Incentive Disbursements]]/'1.) CLM Reference'!$B$5</f>
        <v>0</v>
      </c>
      <c r="H44" s="37">
        <v>0</v>
      </c>
      <c r="I44" s="38">
        <f>Table3[[#This Row],[CLM $ Collected ]]/'1.) CLM Reference'!$B$4</f>
        <v>2.1836445253311122E-3</v>
      </c>
      <c r="J44" s="39">
        <v>0</v>
      </c>
      <c r="K44" s="38">
        <f>Table3[[#This Row],[Incentive Disbursements]]/'1.) CLM Reference'!$B$5</f>
        <v>0</v>
      </c>
      <c r="L44" s="37">
        <v>5110.9471999999996</v>
      </c>
      <c r="M44" s="40">
        <f>Table3[[#This Row],[CLM $ Collected ]]/'1.) CLM Reference'!$B$4</f>
        <v>2.1836445253311122E-3</v>
      </c>
      <c r="N44" s="39">
        <v>0</v>
      </c>
      <c r="O44" s="41">
        <f>Table3[[#This Row],[Incentive Disbursements]]/'1.) CLM Reference'!$B$5</f>
        <v>0</v>
      </c>
    </row>
    <row r="45" spans="1:15" s="34" customFormat="1" ht="15.75" thickBot="1">
      <c r="A45" s="35" t="s">
        <v>90</v>
      </c>
      <c r="B45" s="36" t="s">
        <v>48</v>
      </c>
      <c r="C45" s="3" t="s">
        <v>45</v>
      </c>
      <c r="D45" s="10">
        <f>Table32[[#This Row],[Residential CLM $ Collected]]+Table32[[#This Row],[C&amp;I CLM $ Collected]]</f>
        <v>3329.8946000000001</v>
      </c>
      <c r="E45" s="33">
        <f>Table3[[#This Row],[CLM $ Collected ]]/'1.) CLM Reference'!$B$4</f>
        <v>2.2988901198295114E-3</v>
      </c>
      <c r="F45" s="8">
        <f>Table32[[#This Row],[Residential Incentive Disbursements]]+Table32[[#This Row],[C&amp;I Incentive Disbursements]]</f>
        <v>0</v>
      </c>
      <c r="G45" s="11">
        <f>Table3[[#This Row],[Incentive Disbursements]]/'1.) CLM Reference'!$B$5</f>
        <v>1.7758973492080898E-3</v>
      </c>
      <c r="H45" s="37">
        <v>0</v>
      </c>
      <c r="I45" s="38">
        <f>Table3[[#This Row],[CLM $ Collected ]]/'1.) CLM Reference'!$B$4</f>
        <v>2.2988901198295114E-3</v>
      </c>
      <c r="J45" s="39">
        <v>0</v>
      </c>
      <c r="K45" s="38">
        <f>Table3[[#This Row],[Incentive Disbursements]]/'1.) CLM Reference'!$B$5</f>
        <v>1.7758973492080898E-3</v>
      </c>
      <c r="L45" s="37">
        <v>3329.8946000000001</v>
      </c>
      <c r="M45" s="40">
        <f>Table3[[#This Row],[CLM $ Collected ]]/'1.) CLM Reference'!$B$4</f>
        <v>2.2988901198295114E-3</v>
      </c>
      <c r="N45" s="39">
        <v>0</v>
      </c>
      <c r="O45" s="41">
        <f>Table3[[#This Row],[Incentive Disbursements]]/'1.) CLM Reference'!$B$5</f>
        <v>1.7758973492080898E-3</v>
      </c>
    </row>
    <row r="46" spans="1:15" s="34" customFormat="1" ht="15.75" thickBot="1">
      <c r="A46" s="35" t="s">
        <v>91</v>
      </c>
      <c r="B46" s="36" t="s">
        <v>48</v>
      </c>
      <c r="C46" s="3" t="s">
        <v>45</v>
      </c>
      <c r="D46" s="10">
        <f>Table32[[#This Row],[Residential CLM $ Collected]]+Table32[[#This Row],[C&amp;I CLM $ Collected]]</f>
        <v>29978.312300000001</v>
      </c>
      <c r="E46" s="33">
        <f>Table3[[#This Row],[CLM $ Collected ]]/'1.) CLM Reference'!$B$4</f>
        <v>0</v>
      </c>
      <c r="F46" s="8">
        <f>Table32[[#This Row],[Residential Incentive Disbursements]]+Table32[[#This Row],[C&amp;I Incentive Disbursements]]</f>
        <v>350</v>
      </c>
      <c r="G46" s="11">
        <f>Table3[[#This Row],[Incentive Disbursements]]/'1.) CLM Reference'!$B$5</f>
        <v>1.1966474850109664E-3</v>
      </c>
      <c r="H46" s="37">
        <v>0</v>
      </c>
      <c r="I46" s="38">
        <f>Table3[[#This Row],[CLM $ Collected ]]/'1.) CLM Reference'!$B$4</f>
        <v>0</v>
      </c>
      <c r="J46" s="39">
        <v>0</v>
      </c>
      <c r="K46" s="38">
        <f>Table3[[#This Row],[Incentive Disbursements]]/'1.) CLM Reference'!$B$5</f>
        <v>1.1966474850109664E-3</v>
      </c>
      <c r="L46" s="37">
        <v>29978.312300000001</v>
      </c>
      <c r="M46" s="40">
        <f>Table3[[#This Row],[CLM $ Collected ]]/'1.) CLM Reference'!$B$4</f>
        <v>0</v>
      </c>
      <c r="N46" s="39">
        <v>350</v>
      </c>
      <c r="O46" s="41">
        <f>Table3[[#This Row],[Incentive Disbursements]]/'1.) CLM Reference'!$B$5</f>
        <v>1.1966474850109664E-3</v>
      </c>
    </row>
    <row r="47" spans="1:15" s="34" customFormat="1" ht="15.75" thickBot="1">
      <c r="A47" s="35" t="s">
        <v>92</v>
      </c>
      <c r="B47" s="36" t="s">
        <v>48</v>
      </c>
      <c r="C47" s="3" t="s">
        <v>45</v>
      </c>
      <c r="D47" s="10">
        <f>Table32[[#This Row],[Residential CLM $ Collected]]+Table32[[#This Row],[C&amp;I CLM $ Collected]]</f>
        <v>4154.7861000000003</v>
      </c>
      <c r="E47" s="33">
        <f>Table3[[#This Row],[CLM $ Collected ]]/'1.) CLM Reference'!$B$4</f>
        <v>2.256580546602072E-3</v>
      </c>
      <c r="F47" s="8">
        <f>Table32[[#This Row],[Residential Incentive Disbursements]]+Table32[[#This Row],[C&amp;I Incentive Disbursements]]</f>
        <v>0</v>
      </c>
      <c r="G47" s="11">
        <f>Table3[[#This Row],[Incentive Disbursements]]/'1.) CLM Reference'!$B$5</f>
        <v>0</v>
      </c>
      <c r="H47" s="37">
        <v>0</v>
      </c>
      <c r="I47" s="38">
        <f>Table3[[#This Row],[CLM $ Collected ]]/'1.) CLM Reference'!$B$4</f>
        <v>2.256580546602072E-3</v>
      </c>
      <c r="J47" s="39">
        <v>0</v>
      </c>
      <c r="K47" s="38">
        <f>Table3[[#This Row],[Incentive Disbursements]]/'1.) CLM Reference'!$B$5</f>
        <v>0</v>
      </c>
      <c r="L47" s="37">
        <v>4154.7861000000003</v>
      </c>
      <c r="M47" s="40">
        <f>Table3[[#This Row],[CLM $ Collected ]]/'1.) CLM Reference'!$B$4</f>
        <v>2.256580546602072E-3</v>
      </c>
      <c r="N47" s="39">
        <v>0</v>
      </c>
      <c r="O47" s="41">
        <f>Table3[[#This Row],[Incentive Disbursements]]/'1.) CLM Reference'!$B$5</f>
        <v>0</v>
      </c>
    </row>
    <row r="48" spans="1:15" s="34" customFormat="1" ht="15.75" thickBot="1">
      <c r="A48" s="35" t="s">
        <v>93</v>
      </c>
      <c r="B48" s="36" t="s">
        <v>48</v>
      </c>
      <c r="C48" s="3" t="s">
        <v>45</v>
      </c>
      <c r="D48" s="10">
        <f>Table32[[#This Row],[Residential CLM $ Collected]]+Table32[[#This Row],[C&amp;I CLM $ Collected]]</f>
        <v>1798.4163000000001</v>
      </c>
      <c r="E48" s="33">
        <f>Table3[[#This Row],[CLM $ Collected ]]/'1.) CLM Reference'!$B$4</f>
        <v>0</v>
      </c>
      <c r="F48" s="8">
        <f>Table32[[#This Row],[Residential Incentive Disbursements]]+Table32[[#This Row],[C&amp;I Incentive Disbursements]]</f>
        <v>0</v>
      </c>
      <c r="G48" s="11">
        <f>Table3[[#This Row],[Incentive Disbursements]]/'1.) CLM Reference'!$B$5</f>
        <v>1.6500934379277458E-4</v>
      </c>
      <c r="H48" s="37">
        <v>0</v>
      </c>
      <c r="I48" s="38">
        <f>Table3[[#This Row],[CLM $ Collected ]]/'1.) CLM Reference'!$B$4</f>
        <v>0</v>
      </c>
      <c r="J48" s="39">
        <v>0</v>
      </c>
      <c r="K48" s="38">
        <f>Table3[[#This Row],[Incentive Disbursements]]/'1.) CLM Reference'!$B$5</f>
        <v>1.6500934379277458E-4</v>
      </c>
      <c r="L48" s="37">
        <v>1798.4163000000001</v>
      </c>
      <c r="M48" s="40">
        <f>Table3[[#This Row],[CLM $ Collected ]]/'1.) CLM Reference'!$B$4</f>
        <v>0</v>
      </c>
      <c r="N48" s="39">
        <v>0</v>
      </c>
      <c r="O48" s="41">
        <f>Table3[[#This Row],[Incentive Disbursements]]/'1.) CLM Reference'!$B$5</f>
        <v>1.6500934379277458E-4</v>
      </c>
    </row>
    <row r="49" spans="1:15" s="34" customFormat="1" ht="15.75" thickBot="1">
      <c r="A49" s="35" t="s">
        <v>94</v>
      </c>
      <c r="B49" s="36" t="s">
        <v>48</v>
      </c>
      <c r="C49" s="3" t="s">
        <v>45</v>
      </c>
      <c r="D49" s="10">
        <f>Table32[[#This Row],[Residential CLM $ Collected]]+Table32[[#This Row],[C&amp;I CLM $ Collected]]</f>
        <v>37765.5844</v>
      </c>
      <c r="E49" s="33">
        <f>Table3[[#This Row],[CLM $ Collected ]]/'1.) CLM Reference'!$B$4</f>
        <v>1.8643202854622997E-3</v>
      </c>
      <c r="F49" s="8">
        <f>Table32[[#This Row],[Residential Incentive Disbursements]]+Table32[[#This Row],[C&amp;I Incentive Disbursements]]</f>
        <v>0</v>
      </c>
      <c r="G49" s="11">
        <f>Table3[[#This Row],[Incentive Disbursements]]/'1.) CLM Reference'!$B$5</f>
        <v>0</v>
      </c>
      <c r="H49" s="37">
        <v>0</v>
      </c>
      <c r="I49" s="38">
        <f>Table3[[#This Row],[CLM $ Collected ]]/'1.) CLM Reference'!$B$4</f>
        <v>1.8643202854622997E-3</v>
      </c>
      <c r="J49" s="39">
        <v>0</v>
      </c>
      <c r="K49" s="38">
        <f>Table3[[#This Row],[Incentive Disbursements]]/'1.) CLM Reference'!$B$5</f>
        <v>0</v>
      </c>
      <c r="L49" s="37">
        <v>37765.5844</v>
      </c>
      <c r="M49" s="40">
        <f>Table3[[#This Row],[CLM $ Collected ]]/'1.) CLM Reference'!$B$4</f>
        <v>1.8643202854622997E-3</v>
      </c>
      <c r="N49" s="39">
        <v>0</v>
      </c>
      <c r="O49" s="41">
        <f>Table3[[#This Row],[Incentive Disbursements]]/'1.) CLM Reference'!$B$5</f>
        <v>0</v>
      </c>
    </row>
    <row r="50" spans="1:15" s="34" customFormat="1" ht="15.75" thickBot="1">
      <c r="A50" s="35" t="s">
        <v>95</v>
      </c>
      <c r="B50" s="36" t="s">
        <v>48</v>
      </c>
      <c r="C50" s="3" t="s">
        <v>45</v>
      </c>
      <c r="D50" s="10">
        <f>Table32[[#This Row],[Residential CLM $ Collected]]+Table32[[#This Row],[C&amp;I CLM $ Collected]]</f>
        <v>14444.051799999999</v>
      </c>
      <c r="E50" s="33">
        <f>Table3[[#This Row],[CLM $ Collected ]]/'1.) CLM Reference'!$B$4</f>
        <v>2.3487631558260363E-3</v>
      </c>
      <c r="F50" s="8">
        <f>Table32[[#This Row],[Residential Incentive Disbursements]]+Table32[[#This Row],[C&amp;I Incentive Disbursements]]</f>
        <v>1360</v>
      </c>
      <c r="G50" s="11">
        <f>Table3[[#This Row],[Incentive Disbursements]]/'1.) CLM Reference'!$B$5</f>
        <v>6.094504691202395E-4</v>
      </c>
      <c r="H50" s="37">
        <v>0</v>
      </c>
      <c r="I50" s="38">
        <f>Table3[[#This Row],[CLM $ Collected ]]/'1.) CLM Reference'!$B$4</f>
        <v>2.3487631558260363E-3</v>
      </c>
      <c r="J50" s="39">
        <v>0</v>
      </c>
      <c r="K50" s="38">
        <f>Table3[[#This Row],[Incentive Disbursements]]/'1.) CLM Reference'!$B$5</f>
        <v>6.094504691202395E-4</v>
      </c>
      <c r="L50" s="37">
        <v>14444.051799999999</v>
      </c>
      <c r="M50" s="40">
        <f>Table3[[#This Row],[CLM $ Collected ]]/'1.) CLM Reference'!$B$4</f>
        <v>2.3487631558260363E-3</v>
      </c>
      <c r="N50" s="39">
        <v>1360</v>
      </c>
      <c r="O50" s="41">
        <f>Table3[[#This Row],[Incentive Disbursements]]/'1.) CLM Reference'!$B$5</f>
        <v>6.094504691202395E-4</v>
      </c>
    </row>
    <row r="51" spans="1:15" s="34" customFormat="1" ht="15.75" thickBot="1">
      <c r="A51" s="35" t="s">
        <v>96</v>
      </c>
      <c r="B51" s="36" t="s">
        <v>48</v>
      </c>
      <c r="C51" s="3" t="s">
        <v>68</v>
      </c>
      <c r="D51" s="10">
        <f>Table32[[#This Row],[Residential CLM $ Collected]]+Table32[[#This Row],[C&amp;I CLM $ Collected]]</f>
        <v>43169.746700000003</v>
      </c>
      <c r="E51" s="33">
        <f>Table3[[#This Row],[CLM $ Collected ]]/'1.) CLM Reference'!$B$4</f>
        <v>0</v>
      </c>
      <c r="F51" s="8">
        <f>Table32[[#This Row],[Residential Incentive Disbursements]]+Table32[[#This Row],[C&amp;I Incentive Disbursements]]</f>
        <v>0</v>
      </c>
      <c r="G51" s="11">
        <f>Table3[[#This Row],[Incentive Disbursements]]/'1.) CLM Reference'!$B$5</f>
        <v>7.9212603590716105E-5</v>
      </c>
      <c r="H51" s="37">
        <v>0</v>
      </c>
      <c r="I51" s="38">
        <f>Table3[[#This Row],[CLM $ Collected ]]/'1.) CLM Reference'!$B$4</f>
        <v>0</v>
      </c>
      <c r="J51" s="39">
        <v>0</v>
      </c>
      <c r="K51" s="38">
        <f>Table3[[#This Row],[Incentive Disbursements]]/'1.) CLM Reference'!$B$5</f>
        <v>7.9212603590716105E-5</v>
      </c>
      <c r="L51" s="37">
        <v>43169.746700000003</v>
      </c>
      <c r="M51" s="40">
        <f>Table3[[#This Row],[CLM $ Collected ]]/'1.) CLM Reference'!$B$4</f>
        <v>0</v>
      </c>
      <c r="N51" s="39">
        <v>0</v>
      </c>
      <c r="O51" s="41">
        <f>Table3[[#This Row],[Incentive Disbursements]]/'1.) CLM Reference'!$B$5</f>
        <v>7.9212603590716105E-5</v>
      </c>
    </row>
    <row r="52" spans="1:15" s="34" customFormat="1" ht="15.75" thickBot="1">
      <c r="A52" s="35" t="s">
        <v>98</v>
      </c>
      <c r="B52" s="36" t="s">
        <v>48</v>
      </c>
      <c r="C52" s="3" t="s">
        <v>68</v>
      </c>
      <c r="D52" s="10">
        <f>Table32[[#This Row],[Residential CLM $ Collected]]+Table32[[#This Row],[C&amp;I CLM $ Collected]]</f>
        <v>11648.727500000001</v>
      </c>
      <c r="E52" s="33">
        <f>Table3[[#This Row],[CLM $ Collected ]]/'1.) CLM Reference'!$B$4</f>
        <v>1.0932259100922819E-3</v>
      </c>
      <c r="F52" s="8">
        <f>Table32[[#This Row],[Residential Incentive Disbursements]]+Table32[[#This Row],[C&amp;I Incentive Disbursements]]</f>
        <v>0</v>
      </c>
      <c r="G52" s="11">
        <f>Table3[[#This Row],[Incentive Disbursements]]/'1.) CLM Reference'!$B$5</f>
        <v>0</v>
      </c>
      <c r="H52" s="37">
        <v>0</v>
      </c>
      <c r="I52" s="38">
        <f>Table3[[#This Row],[CLM $ Collected ]]/'1.) CLM Reference'!$B$4</f>
        <v>1.0932259100922819E-3</v>
      </c>
      <c r="J52" s="39">
        <v>0</v>
      </c>
      <c r="K52" s="38">
        <f>Table3[[#This Row],[Incentive Disbursements]]/'1.) CLM Reference'!$B$5</f>
        <v>0</v>
      </c>
      <c r="L52" s="37">
        <v>11648.727500000001</v>
      </c>
      <c r="M52" s="40">
        <f>Table3[[#This Row],[CLM $ Collected ]]/'1.) CLM Reference'!$B$4</f>
        <v>1.0932259100922819E-3</v>
      </c>
      <c r="N52" s="39">
        <v>0</v>
      </c>
      <c r="O52" s="41">
        <f>Table3[[#This Row],[Incentive Disbursements]]/'1.) CLM Reference'!$B$5</f>
        <v>0</v>
      </c>
    </row>
    <row r="53" spans="1:15" s="34" customFormat="1" ht="15.75" thickBot="1">
      <c r="A53" s="35" t="s">
        <v>99</v>
      </c>
      <c r="B53" s="36" t="s">
        <v>48</v>
      </c>
      <c r="C53" s="3" t="s">
        <v>68</v>
      </c>
      <c r="D53" s="10">
        <f>Table32[[#This Row],[Residential CLM $ Collected]]+Table32[[#This Row],[C&amp;I CLM $ Collected]]</f>
        <v>11700.818600000001</v>
      </c>
      <c r="E53" s="33">
        <f>Table3[[#This Row],[CLM $ Collected ]]/'1.) CLM Reference'!$B$4</f>
        <v>0</v>
      </c>
      <c r="F53" s="8">
        <f>Table32[[#This Row],[Residential Incentive Disbursements]]+Table32[[#This Row],[C&amp;I Incentive Disbursements]]</f>
        <v>0</v>
      </c>
      <c r="G53" s="11">
        <f>Table3[[#This Row],[Incentive Disbursements]]/'1.) CLM Reference'!$B$5</f>
        <v>1.3689671131881657E-5</v>
      </c>
      <c r="H53" s="37">
        <v>0</v>
      </c>
      <c r="I53" s="38">
        <f>Table3[[#This Row],[CLM $ Collected ]]/'1.) CLM Reference'!$B$4</f>
        <v>0</v>
      </c>
      <c r="J53" s="39">
        <v>0</v>
      </c>
      <c r="K53" s="38">
        <f>Table3[[#This Row],[Incentive Disbursements]]/'1.) CLM Reference'!$B$5</f>
        <v>1.3689671131881657E-5</v>
      </c>
      <c r="L53" s="37">
        <v>11700.818600000001</v>
      </c>
      <c r="M53" s="40">
        <f>Table3[[#This Row],[CLM $ Collected ]]/'1.) CLM Reference'!$B$4</f>
        <v>0</v>
      </c>
      <c r="N53" s="39">
        <v>0</v>
      </c>
      <c r="O53" s="41">
        <f>Table3[[#This Row],[Incentive Disbursements]]/'1.) CLM Reference'!$B$5</f>
        <v>1.3689671131881657E-5</v>
      </c>
    </row>
    <row r="54" spans="1:15" s="34" customFormat="1" ht="15.75" thickBot="1">
      <c r="A54" s="35" t="s">
        <v>100</v>
      </c>
      <c r="B54" s="36" t="s">
        <v>48</v>
      </c>
      <c r="C54" s="3" t="s">
        <v>68</v>
      </c>
      <c r="D54" s="10">
        <f>Table32[[#This Row],[Residential CLM $ Collected]]+Table32[[#This Row],[C&amp;I CLM $ Collected]]</f>
        <v>2031.7844</v>
      </c>
      <c r="E54" s="33">
        <f>Table3[[#This Row],[CLM $ Collected ]]/'1.) CLM Reference'!$B$4</f>
        <v>0</v>
      </c>
      <c r="F54" s="8">
        <f>Table32[[#This Row],[Residential Incentive Disbursements]]+Table32[[#This Row],[C&amp;I Incentive Disbursements]]</f>
        <v>0</v>
      </c>
      <c r="G54" s="11">
        <f>Table3[[#This Row],[Incentive Disbursements]]/'1.) CLM Reference'!$B$5</f>
        <v>4.9759514231709798E-4</v>
      </c>
      <c r="H54" s="37">
        <v>0</v>
      </c>
      <c r="I54" s="38">
        <f>Table3[[#This Row],[CLM $ Collected ]]/'1.) CLM Reference'!$B$4</f>
        <v>0</v>
      </c>
      <c r="J54" s="39">
        <v>0</v>
      </c>
      <c r="K54" s="38">
        <f>Table3[[#This Row],[Incentive Disbursements]]/'1.) CLM Reference'!$B$5</f>
        <v>4.9759514231709798E-4</v>
      </c>
      <c r="L54" s="37">
        <v>2031.7844</v>
      </c>
      <c r="M54" s="40">
        <f>Table3[[#This Row],[CLM $ Collected ]]/'1.) CLM Reference'!$B$4</f>
        <v>0</v>
      </c>
      <c r="N54" s="39">
        <v>0</v>
      </c>
      <c r="O54" s="41">
        <f>Table3[[#This Row],[Incentive Disbursements]]/'1.) CLM Reference'!$B$5</f>
        <v>4.9759514231709798E-4</v>
      </c>
    </row>
    <row r="55" spans="1:15" s="34" customFormat="1" ht="15.75" thickBot="1">
      <c r="A55" s="35" t="s">
        <v>101</v>
      </c>
      <c r="B55" s="36" t="s">
        <v>48</v>
      </c>
      <c r="C55" s="3" t="s">
        <v>68</v>
      </c>
      <c r="D55" s="10">
        <f>Table32[[#This Row],[Residential CLM $ Collected]]+Table32[[#This Row],[C&amp;I CLM $ Collected]]</f>
        <v>7256.6374999999998</v>
      </c>
      <c r="E55" s="33">
        <f>Table3[[#This Row],[CLM $ Collected ]]/'1.) CLM Reference'!$B$4</f>
        <v>2.2222457127090002E-3</v>
      </c>
      <c r="F55" s="8">
        <f>Table32[[#This Row],[Residential Incentive Disbursements]]+Table32[[#This Row],[C&amp;I Incentive Disbursements]]</f>
        <v>0</v>
      </c>
      <c r="G55" s="11">
        <f>Table3[[#This Row],[Incentive Disbursements]]/'1.) CLM Reference'!$B$5</f>
        <v>0</v>
      </c>
      <c r="H55" s="37">
        <v>0</v>
      </c>
      <c r="I55" s="38">
        <f>Table3[[#This Row],[CLM $ Collected ]]/'1.) CLM Reference'!$B$4</f>
        <v>2.2222457127090002E-3</v>
      </c>
      <c r="J55" s="39">
        <v>0</v>
      </c>
      <c r="K55" s="38">
        <f>Table3[[#This Row],[Incentive Disbursements]]/'1.) CLM Reference'!$B$5</f>
        <v>0</v>
      </c>
      <c r="L55" s="37">
        <v>7256.6374999999998</v>
      </c>
      <c r="M55" s="40">
        <f>Table3[[#This Row],[CLM $ Collected ]]/'1.) CLM Reference'!$B$4</f>
        <v>2.2222457127090002E-3</v>
      </c>
      <c r="N55" s="39">
        <v>0</v>
      </c>
      <c r="O55" s="41">
        <f>Table3[[#This Row],[Incentive Disbursements]]/'1.) CLM Reference'!$B$5</f>
        <v>0</v>
      </c>
    </row>
    <row r="56" spans="1:15" s="34" customFormat="1" ht="15.75" thickBot="1">
      <c r="A56" s="35" t="s">
        <v>102</v>
      </c>
      <c r="B56" s="36" t="s">
        <v>67</v>
      </c>
      <c r="C56" s="3" t="s">
        <v>45</v>
      </c>
      <c r="D56" s="10">
        <f>Table32[[#This Row],[Residential CLM $ Collected]]+Table32[[#This Row],[C&amp;I CLM $ Collected]]</f>
        <v>0</v>
      </c>
      <c r="E56" s="33">
        <f>Table3[[#This Row],[CLM $ Collected ]]/'1.) CLM Reference'!$B$4</f>
        <v>0</v>
      </c>
      <c r="F56" s="8">
        <f>Table32[[#This Row],[Residential Incentive Disbursements]]+Table32[[#This Row],[C&amp;I Incentive Disbursements]]</f>
        <v>2975.52</v>
      </c>
      <c r="G56" s="11">
        <f>Table3[[#This Row],[Incentive Disbursements]]/'1.) CLM Reference'!$B$5</f>
        <v>1.1370920587594469E-3</v>
      </c>
      <c r="H56" s="37">
        <v>0</v>
      </c>
      <c r="I56" s="38">
        <f>Table3[[#This Row],[CLM $ Collected ]]/'1.) CLM Reference'!$B$4</f>
        <v>0</v>
      </c>
      <c r="J56" s="39">
        <v>0</v>
      </c>
      <c r="K56" s="38">
        <f>Table3[[#This Row],[Incentive Disbursements]]/'1.) CLM Reference'!$B$5</f>
        <v>1.1370920587594469E-3</v>
      </c>
      <c r="L56" s="37">
        <v>0</v>
      </c>
      <c r="M56" s="40">
        <f>Table3[[#This Row],[CLM $ Collected ]]/'1.) CLM Reference'!$B$4</f>
        <v>0</v>
      </c>
      <c r="N56" s="39">
        <v>2975.52</v>
      </c>
      <c r="O56" s="41">
        <f>Table3[[#This Row],[Incentive Disbursements]]/'1.) CLM Reference'!$B$5</f>
        <v>1.1370920587594469E-3</v>
      </c>
    </row>
    <row r="57" spans="1:15" s="34" customFormat="1" ht="15.75" thickBot="1">
      <c r="A57" s="35" t="s">
        <v>102</v>
      </c>
      <c r="B57" s="36" t="s">
        <v>48</v>
      </c>
      <c r="C57" s="3" t="s">
        <v>68</v>
      </c>
      <c r="D57" s="10">
        <f>Table32[[#This Row],[Residential CLM $ Collected]]+Table32[[#This Row],[C&amp;I CLM $ Collected]]</f>
        <v>175607.78</v>
      </c>
      <c r="E57" s="33">
        <f>Table3[[#This Row],[CLM $ Collected ]]/'1.) CLM Reference'!$B$4</f>
        <v>1.8020036969912025E-3</v>
      </c>
      <c r="F57" s="8">
        <f>Table32[[#This Row],[Residential Incentive Disbursements]]+Table32[[#This Row],[C&amp;I Incentive Disbursements]]</f>
        <v>0</v>
      </c>
      <c r="G57" s="11">
        <f>Table3[[#This Row],[Incentive Disbursements]]/'1.) CLM Reference'!$B$5</f>
        <v>0</v>
      </c>
      <c r="H57" s="37">
        <v>0</v>
      </c>
      <c r="I57" s="38">
        <f>Table3[[#This Row],[CLM $ Collected ]]/'1.) CLM Reference'!$B$4</f>
        <v>1.8020036969912025E-3</v>
      </c>
      <c r="J57" s="39">
        <v>0</v>
      </c>
      <c r="K57" s="38">
        <f>Table3[[#This Row],[Incentive Disbursements]]/'1.) CLM Reference'!$B$5</f>
        <v>0</v>
      </c>
      <c r="L57" s="37">
        <v>175607.78</v>
      </c>
      <c r="M57" s="40">
        <f>Table3[[#This Row],[CLM $ Collected ]]/'1.) CLM Reference'!$B$4</f>
        <v>1.8020036969912025E-3</v>
      </c>
      <c r="N57" s="39">
        <v>0</v>
      </c>
      <c r="O57" s="41">
        <f>Table3[[#This Row],[Incentive Disbursements]]/'1.) CLM Reference'!$B$5</f>
        <v>0</v>
      </c>
    </row>
    <row r="58" spans="1:15" s="34" customFormat="1" ht="15.75" thickBot="1">
      <c r="A58" s="35" t="s">
        <v>103</v>
      </c>
      <c r="B58" s="36" t="s">
        <v>67</v>
      </c>
      <c r="C58" s="3" t="s">
        <v>45</v>
      </c>
      <c r="D58" s="10">
        <f>Table32[[#This Row],[Residential CLM $ Collected]]+Table32[[#This Row],[C&amp;I CLM $ Collected]]</f>
        <v>0</v>
      </c>
      <c r="E58" s="33">
        <f>Table3[[#This Row],[CLM $ Collected ]]/'1.) CLM Reference'!$B$4</f>
        <v>5.0764009301842716E-3</v>
      </c>
      <c r="F58" s="8">
        <f>Table32[[#This Row],[Residential Incentive Disbursements]]+Table32[[#This Row],[C&amp;I Incentive Disbursements]]</f>
        <v>23408</v>
      </c>
      <c r="G58" s="11">
        <f>Table3[[#This Row],[Incentive Disbursements]]/'1.) CLM Reference'!$B$5</f>
        <v>2.7802811408119831E-3</v>
      </c>
      <c r="H58" s="37">
        <v>0</v>
      </c>
      <c r="I58" s="38">
        <f>Table3[[#This Row],[CLM $ Collected ]]/'1.) CLM Reference'!$B$4</f>
        <v>5.0764009301842716E-3</v>
      </c>
      <c r="J58" s="39">
        <v>0</v>
      </c>
      <c r="K58" s="38">
        <f>Table3[[#This Row],[Incentive Disbursements]]/'1.) CLM Reference'!$B$5</f>
        <v>2.7802811408119831E-3</v>
      </c>
      <c r="L58" s="37">
        <v>0</v>
      </c>
      <c r="M58" s="40">
        <f>Table3[[#This Row],[CLM $ Collected ]]/'1.) CLM Reference'!$B$4</f>
        <v>5.0764009301842716E-3</v>
      </c>
      <c r="N58" s="39">
        <v>23408</v>
      </c>
      <c r="O58" s="41">
        <f>Table3[[#This Row],[Incentive Disbursements]]/'1.) CLM Reference'!$B$5</f>
        <v>2.7802811408119831E-3</v>
      </c>
    </row>
    <row r="59" spans="1:15" s="34" customFormat="1" ht="15.75" thickBot="1">
      <c r="A59" s="35" t="s">
        <v>103</v>
      </c>
      <c r="B59" s="36" t="s">
        <v>48</v>
      </c>
      <c r="C59" s="3" t="s">
        <v>68</v>
      </c>
      <c r="D59" s="10">
        <f>Table32[[#This Row],[Residential CLM $ Collected]]+Table32[[#This Row],[C&amp;I CLM $ Collected]]</f>
        <v>46458.431499999999</v>
      </c>
      <c r="E59" s="33">
        <f>Table3[[#This Row],[CLM $ Collected ]]/'1.) CLM Reference'!$B$4</f>
        <v>1.3168485667076864E-5</v>
      </c>
      <c r="F59" s="8">
        <f>Table32[[#This Row],[Residential Incentive Disbursements]]+Table32[[#This Row],[C&amp;I Incentive Disbursements]]</f>
        <v>0</v>
      </c>
      <c r="G59" s="11">
        <f>Table3[[#This Row],[Incentive Disbursements]]/'1.) CLM Reference'!$B$5</f>
        <v>0</v>
      </c>
      <c r="H59" s="37">
        <v>0</v>
      </c>
      <c r="I59" s="38">
        <f>Table3[[#This Row],[CLM $ Collected ]]/'1.) CLM Reference'!$B$4</f>
        <v>1.3168485667076864E-5</v>
      </c>
      <c r="J59" s="39">
        <v>0</v>
      </c>
      <c r="K59" s="38">
        <f>Table3[[#This Row],[Incentive Disbursements]]/'1.) CLM Reference'!$B$5</f>
        <v>0</v>
      </c>
      <c r="L59" s="37">
        <v>46458.431499999999</v>
      </c>
      <c r="M59" s="40">
        <f>Table3[[#This Row],[CLM $ Collected ]]/'1.) CLM Reference'!$B$4</f>
        <v>1.3168485667076864E-5</v>
      </c>
      <c r="N59" s="39">
        <v>0</v>
      </c>
      <c r="O59" s="41">
        <f>Table3[[#This Row],[Incentive Disbursements]]/'1.) CLM Reference'!$B$5</f>
        <v>0</v>
      </c>
    </row>
    <row r="60" spans="1:15" s="34" customFormat="1" ht="15.75" thickBot="1">
      <c r="A60" s="35" t="s">
        <v>104</v>
      </c>
      <c r="B60" s="36" t="s">
        <v>48</v>
      </c>
      <c r="C60" s="3" t="s">
        <v>68</v>
      </c>
      <c r="D60" s="10">
        <f>Table32[[#This Row],[Residential CLM $ Collected]]+Table32[[#This Row],[C&amp;I CLM $ Collected]]</f>
        <v>7462.4552000000003</v>
      </c>
      <c r="E60" s="33">
        <f>Table3[[#This Row],[CLM $ Collected ]]/'1.) CLM Reference'!$B$4</f>
        <v>0</v>
      </c>
      <c r="F60" s="8">
        <f>Table32[[#This Row],[Residential Incentive Disbursements]]+Table32[[#This Row],[C&amp;I Incentive Disbursements]]</f>
        <v>0</v>
      </c>
      <c r="G60" s="11">
        <f>Table3[[#This Row],[Incentive Disbursements]]/'1.) CLM Reference'!$B$5</f>
        <v>4.4176074724015177E-3</v>
      </c>
      <c r="H60" s="37">
        <v>5912.9186</v>
      </c>
      <c r="I60" s="38">
        <f>Table3[[#This Row],[CLM $ Collected ]]/'1.) CLM Reference'!$B$4</f>
        <v>0</v>
      </c>
      <c r="J60" s="39">
        <v>0</v>
      </c>
      <c r="K60" s="38">
        <f>Table3[[#This Row],[Incentive Disbursements]]/'1.) CLM Reference'!$B$5</f>
        <v>4.4176074724015177E-3</v>
      </c>
      <c r="L60" s="37">
        <v>1549.5365999999999</v>
      </c>
      <c r="M60" s="40">
        <f>Table3[[#This Row],[CLM $ Collected ]]/'1.) CLM Reference'!$B$4</f>
        <v>0</v>
      </c>
      <c r="N60" s="39">
        <v>0</v>
      </c>
      <c r="O60" s="41">
        <f>Table3[[#This Row],[Incentive Disbursements]]/'1.) CLM Reference'!$B$5</f>
        <v>4.4176074724015177E-3</v>
      </c>
    </row>
    <row r="61" spans="1:15" s="34" customFormat="1" ht="15.75" thickBot="1">
      <c r="A61" s="35" t="s">
        <v>105</v>
      </c>
      <c r="B61" s="36" t="s">
        <v>48</v>
      </c>
      <c r="C61" s="3" t="s">
        <v>68</v>
      </c>
      <c r="D61" s="10">
        <f>Table32[[#This Row],[Residential CLM $ Collected]]+Table32[[#This Row],[C&amp;I CLM $ Collected]]</f>
        <v>24043.608</v>
      </c>
      <c r="E61" s="33">
        <f>Table3[[#This Row],[CLM $ Collected ]]/'1.) CLM Reference'!$B$4</f>
        <v>1.6621655239894111E-3</v>
      </c>
      <c r="F61" s="8">
        <f>Table32[[#This Row],[Residential Incentive Disbursements]]+Table32[[#This Row],[C&amp;I Incentive Disbursements]]</f>
        <v>0</v>
      </c>
      <c r="G61" s="11">
        <f>Table3[[#This Row],[Incentive Disbursements]]/'1.) CLM Reference'!$B$5</f>
        <v>0</v>
      </c>
      <c r="H61" s="37">
        <v>0</v>
      </c>
      <c r="I61" s="38">
        <f>Table3[[#This Row],[CLM $ Collected ]]/'1.) CLM Reference'!$B$4</f>
        <v>1.6621655239894111E-3</v>
      </c>
      <c r="J61" s="39">
        <v>0</v>
      </c>
      <c r="K61" s="38">
        <f>Table3[[#This Row],[Incentive Disbursements]]/'1.) CLM Reference'!$B$5</f>
        <v>0</v>
      </c>
      <c r="L61" s="37">
        <v>24043.608</v>
      </c>
      <c r="M61" s="40">
        <f>Table3[[#This Row],[CLM $ Collected ]]/'1.) CLM Reference'!$B$4</f>
        <v>1.6621655239894111E-3</v>
      </c>
      <c r="N61" s="39">
        <v>0</v>
      </c>
      <c r="O61" s="41">
        <f>Table3[[#This Row],[Incentive Disbursements]]/'1.) CLM Reference'!$B$5</f>
        <v>0</v>
      </c>
    </row>
    <row r="62" spans="1:15" s="34" customFormat="1" ht="15.75" thickBot="1">
      <c r="A62" s="35" t="s">
        <v>106</v>
      </c>
      <c r="B62" s="36" t="s">
        <v>67</v>
      </c>
      <c r="C62" s="3" t="s">
        <v>45</v>
      </c>
      <c r="D62" s="10">
        <f>Table32[[#This Row],[Residential CLM $ Collected]]+Table32[[#This Row],[C&amp;I CLM $ Collected]]</f>
        <v>0</v>
      </c>
      <c r="E62" s="33">
        <f>Table3[[#This Row],[CLM $ Collected ]]/'1.) CLM Reference'!$B$4</f>
        <v>5.4895751565469905E-8</v>
      </c>
      <c r="F62" s="8">
        <f>Table32[[#This Row],[Residential Incentive Disbursements]]+Table32[[#This Row],[C&amp;I Incentive Disbursements]]</f>
        <v>7205</v>
      </c>
      <c r="G62" s="11">
        <f>Table3[[#This Row],[Incentive Disbursements]]/'1.) CLM Reference'!$B$5</f>
        <v>0</v>
      </c>
      <c r="H62" s="37">
        <v>0</v>
      </c>
      <c r="I62" s="38">
        <f>Table3[[#This Row],[CLM $ Collected ]]/'1.) CLM Reference'!$B$4</f>
        <v>5.4895751565469905E-8</v>
      </c>
      <c r="J62" s="39">
        <v>0</v>
      </c>
      <c r="K62" s="38">
        <f>Table3[[#This Row],[Incentive Disbursements]]/'1.) CLM Reference'!$B$5</f>
        <v>0</v>
      </c>
      <c r="L62" s="37">
        <v>0</v>
      </c>
      <c r="M62" s="40">
        <f>Table3[[#This Row],[CLM $ Collected ]]/'1.) CLM Reference'!$B$4</f>
        <v>5.4895751565469905E-8</v>
      </c>
      <c r="N62" s="39">
        <v>7205</v>
      </c>
      <c r="O62" s="41">
        <f>Table3[[#This Row],[Incentive Disbursements]]/'1.) CLM Reference'!$B$5</f>
        <v>0</v>
      </c>
    </row>
    <row r="63" spans="1:15" s="34" customFormat="1" ht="15.75" thickBot="1">
      <c r="A63" s="35" t="s">
        <v>106</v>
      </c>
      <c r="B63" s="36" t="s">
        <v>48</v>
      </c>
      <c r="C63" s="3" t="s">
        <v>68</v>
      </c>
      <c r="D63" s="10">
        <f>Table32[[#This Row],[Residential CLM $ Collected]]+Table32[[#This Row],[C&amp;I CLM $ Collected]]</f>
        <v>69615.934999999998</v>
      </c>
      <c r="E63" s="33">
        <f>Table3[[#This Row],[CLM $ Collected ]]/'1.) CLM Reference'!$B$4</f>
        <v>2.4740625867836659E-3</v>
      </c>
      <c r="F63" s="8">
        <f>Table32[[#This Row],[Residential Incentive Disbursements]]+Table32[[#This Row],[C&amp;I Incentive Disbursements]]</f>
        <v>0</v>
      </c>
      <c r="G63" s="11">
        <f>Table3[[#This Row],[Incentive Disbursements]]/'1.) CLM Reference'!$B$5</f>
        <v>1.116034963746242E-3</v>
      </c>
      <c r="H63" s="37">
        <v>0</v>
      </c>
      <c r="I63" s="38">
        <f>Table3[[#This Row],[CLM $ Collected ]]/'1.) CLM Reference'!$B$4</f>
        <v>2.4740625867836659E-3</v>
      </c>
      <c r="J63" s="39">
        <v>0</v>
      </c>
      <c r="K63" s="38">
        <f>Table3[[#This Row],[Incentive Disbursements]]/'1.) CLM Reference'!$B$5</f>
        <v>1.116034963746242E-3</v>
      </c>
      <c r="L63" s="37">
        <v>69615.934999999998</v>
      </c>
      <c r="M63" s="40">
        <f>Table3[[#This Row],[CLM $ Collected ]]/'1.) CLM Reference'!$B$4</f>
        <v>2.4740625867836659E-3</v>
      </c>
      <c r="N63" s="39">
        <v>0</v>
      </c>
      <c r="O63" s="41">
        <f>Table3[[#This Row],[Incentive Disbursements]]/'1.) CLM Reference'!$B$5</f>
        <v>1.116034963746242E-3</v>
      </c>
    </row>
    <row r="64" spans="1:15" s="34" customFormat="1" ht="15.75" thickBot="1">
      <c r="A64" s="35" t="s">
        <v>107</v>
      </c>
      <c r="B64" s="36" t="s">
        <v>67</v>
      </c>
      <c r="C64" s="3" t="s">
        <v>45</v>
      </c>
      <c r="D64" s="10">
        <f>Table32[[#This Row],[Residential CLM $ Collected]]+Table32[[#This Row],[C&amp;I CLM $ Collected]]</f>
        <v>0</v>
      </c>
      <c r="E64" s="33">
        <f>Table3[[#This Row],[CLM $ Collected ]]/'1.) CLM Reference'!$B$4</f>
        <v>1.6110817677761852E-3</v>
      </c>
      <c r="F64" s="8">
        <f>Table32[[#This Row],[Residential Incentive Disbursements]]+Table32[[#This Row],[C&amp;I Incentive Disbursements]]</f>
        <v>15529</v>
      </c>
      <c r="G64" s="11">
        <f>Table3[[#This Row],[Incentive Disbursements]]/'1.) CLM Reference'!$B$5</f>
        <v>1.968420551163576E-3</v>
      </c>
      <c r="H64" s="37">
        <v>0</v>
      </c>
      <c r="I64" s="38">
        <f>Table3[[#This Row],[CLM $ Collected ]]/'1.) CLM Reference'!$B$4</f>
        <v>1.6110817677761852E-3</v>
      </c>
      <c r="J64" s="39">
        <v>0</v>
      </c>
      <c r="K64" s="38">
        <f>Table3[[#This Row],[Incentive Disbursements]]/'1.) CLM Reference'!$B$5</f>
        <v>1.968420551163576E-3</v>
      </c>
      <c r="L64" s="37">
        <v>0</v>
      </c>
      <c r="M64" s="40">
        <f>Table3[[#This Row],[CLM $ Collected ]]/'1.) CLM Reference'!$B$4</f>
        <v>1.6110817677761852E-3</v>
      </c>
      <c r="N64" s="39">
        <v>15529</v>
      </c>
      <c r="O64" s="41">
        <f>Table3[[#This Row],[Incentive Disbursements]]/'1.) CLM Reference'!$B$5</f>
        <v>1.968420551163576E-3</v>
      </c>
    </row>
    <row r="65" spans="1:15" s="34" customFormat="1" ht="15.75" thickBot="1">
      <c r="A65" s="35" t="s">
        <v>107</v>
      </c>
      <c r="B65" s="36" t="s">
        <v>48</v>
      </c>
      <c r="C65" s="3" t="s">
        <v>68</v>
      </c>
      <c r="D65" s="10">
        <f>Table32[[#This Row],[Residential CLM $ Collected]]+Table32[[#This Row],[C&amp;I CLM $ Collected]]</f>
        <v>71389.851200000005</v>
      </c>
      <c r="E65" s="33">
        <f>Table3[[#This Row],[CLM $ Collected ]]/'1.) CLM Reference'!$B$4</f>
        <v>3.2170927900667138E-3</v>
      </c>
      <c r="F65" s="8">
        <f>Table32[[#This Row],[Residential Incentive Disbursements]]+Table32[[#This Row],[C&amp;I Incentive Disbursements]]</f>
        <v>0</v>
      </c>
      <c r="G65" s="11">
        <f>Table3[[#This Row],[Incentive Disbursements]]/'1.) CLM Reference'!$B$5</f>
        <v>1.1797306227105168E-3</v>
      </c>
      <c r="H65" s="37">
        <v>0</v>
      </c>
      <c r="I65" s="38">
        <f>Table3[[#This Row],[CLM $ Collected ]]/'1.) CLM Reference'!$B$4</f>
        <v>3.2170927900667138E-3</v>
      </c>
      <c r="J65" s="39">
        <v>0</v>
      </c>
      <c r="K65" s="38">
        <f>Table3[[#This Row],[Incentive Disbursements]]/'1.) CLM Reference'!$B$5</f>
        <v>1.1797306227105168E-3</v>
      </c>
      <c r="L65" s="37">
        <v>71389.851200000005</v>
      </c>
      <c r="M65" s="40">
        <f>Table3[[#This Row],[CLM $ Collected ]]/'1.) CLM Reference'!$B$4</f>
        <v>3.2170927900667138E-3</v>
      </c>
      <c r="N65" s="39">
        <v>0</v>
      </c>
      <c r="O65" s="41">
        <f>Table3[[#This Row],[Incentive Disbursements]]/'1.) CLM Reference'!$B$5</f>
        <v>1.1797306227105168E-3</v>
      </c>
    </row>
    <row r="66" spans="1:15" s="34" customFormat="1" ht="15.75" thickBot="1">
      <c r="A66" s="35" t="s">
        <v>108</v>
      </c>
      <c r="B66" s="36" t="s">
        <v>73</v>
      </c>
      <c r="C66" s="3" t="s">
        <v>45</v>
      </c>
      <c r="D66" s="10">
        <f>Table32[[#This Row],[Residential CLM $ Collected]]+Table32[[#This Row],[C&amp;I CLM $ Collected]]</f>
        <v>30426.064299999998</v>
      </c>
      <c r="E66" s="33">
        <f>Table3[[#This Row],[CLM $ Collected ]]/'1.) CLM Reference'!$B$4</f>
        <v>1.9236914617126416E-6</v>
      </c>
      <c r="F66" s="8">
        <f>Table32[[#This Row],[Residential Incentive Disbursements]]+Table32[[#This Row],[C&amp;I Incentive Disbursements]]</f>
        <v>29931</v>
      </c>
      <c r="G66" s="11">
        <f>Table3[[#This Row],[Incentive Disbursements]]/'1.) CLM Reference'!$B$5</f>
        <v>0</v>
      </c>
      <c r="H66" s="37">
        <v>0</v>
      </c>
      <c r="I66" s="38">
        <f>Table3[[#This Row],[CLM $ Collected ]]/'1.) CLM Reference'!$B$4</f>
        <v>1.9236914617126416E-6</v>
      </c>
      <c r="J66" s="39">
        <v>0</v>
      </c>
      <c r="K66" s="38">
        <f>Table3[[#This Row],[Incentive Disbursements]]/'1.) CLM Reference'!$B$5</f>
        <v>0</v>
      </c>
      <c r="L66" s="37">
        <v>30426.064299999998</v>
      </c>
      <c r="M66" s="40">
        <f>Table3[[#This Row],[CLM $ Collected ]]/'1.) CLM Reference'!$B$4</f>
        <v>1.9236914617126416E-6</v>
      </c>
      <c r="N66" s="39">
        <v>29931</v>
      </c>
      <c r="O66" s="41">
        <f>Table3[[#This Row],[Incentive Disbursements]]/'1.) CLM Reference'!$B$5</f>
        <v>0</v>
      </c>
    </row>
    <row r="67" spans="1:15" s="34" customFormat="1" ht="15.75" thickBot="1">
      <c r="A67" s="35" t="s">
        <v>109</v>
      </c>
      <c r="B67" s="36" t="s">
        <v>73</v>
      </c>
      <c r="C67" s="3" t="s">
        <v>45</v>
      </c>
      <c r="D67" s="10">
        <f>Table32[[#This Row],[Residential CLM $ Collected]]+Table32[[#This Row],[C&amp;I CLM $ Collected]]</f>
        <v>27474.929800000002</v>
      </c>
      <c r="E67" s="33">
        <f>Table3[[#This Row],[CLM $ Collected ]]/'1.) CLM Reference'!$B$4</f>
        <v>5.1843330016691017E-3</v>
      </c>
      <c r="F67" s="8">
        <f>Table32[[#This Row],[Residential Incentive Disbursements]]+Table32[[#This Row],[C&amp;I Incentive Disbursements]]</f>
        <v>0</v>
      </c>
      <c r="G67" s="11">
        <f>Table3[[#This Row],[Incentive Disbursements]]/'1.) CLM Reference'!$B$5</f>
        <v>3.0709902353438802E-3</v>
      </c>
      <c r="H67" s="37">
        <v>0</v>
      </c>
      <c r="I67" s="38">
        <f>Table3[[#This Row],[CLM $ Collected ]]/'1.) CLM Reference'!$B$4</f>
        <v>5.1843330016691017E-3</v>
      </c>
      <c r="J67" s="39">
        <v>0</v>
      </c>
      <c r="K67" s="38">
        <f>Table3[[#This Row],[Incentive Disbursements]]/'1.) CLM Reference'!$B$5</f>
        <v>3.0709902353438802E-3</v>
      </c>
      <c r="L67" s="37">
        <v>27474.929800000002</v>
      </c>
      <c r="M67" s="40">
        <f>Table3[[#This Row],[CLM $ Collected ]]/'1.) CLM Reference'!$B$4</f>
        <v>5.1843330016691017E-3</v>
      </c>
      <c r="N67" s="39">
        <v>0</v>
      </c>
      <c r="O67" s="41">
        <f>Table3[[#This Row],[Incentive Disbursements]]/'1.) CLM Reference'!$B$5</f>
        <v>3.0709902353438802E-3</v>
      </c>
    </row>
    <row r="68" spans="1:15" s="34" customFormat="1" ht="15.75" thickBot="1">
      <c r="A68" s="35" t="s">
        <v>110</v>
      </c>
      <c r="B68" s="36" t="s">
        <v>73</v>
      </c>
      <c r="C68" s="3" t="s">
        <v>45</v>
      </c>
      <c r="D68" s="10">
        <f>Table32[[#This Row],[Residential CLM $ Collected]]+Table32[[#This Row],[C&amp;I CLM $ Collected]]</f>
        <v>94995.182000000001</v>
      </c>
      <c r="E68" s="33">
        <f>Table3[[#This Row],[CLM $ Collected ]]/'1.) CLM Reference'!$B$4</f>
        <v>1.4425675695886076E-6</v>
      </c>
      <c r="F68" s="8">
        <f>Table32[[#This Row],[Residential Incentive Disbursements]]+Table32[[#This Row],[C&amp;I Incentive Disbursements]]</f>
        <v>44725</v>
      </c>
      <c r="G68" s="11">
        <f>Table3[[#This Row],[Incentive Disbursements]]/'1.) CLM Reference'!$B$5</f>
        <v>0</v>
      </c>
      <c r="H68" s="37">
        <v>0</v>
      </c>
      <c r="I68" s="38">
        <f>Table3[[#This Row],[CLM $ Collected ]]/'1.) CLM Reference'!$B$4</f>
        <v>1.4425675695886076E-6</v>
      </c>
      <c r="J68" s="39">
        <v>0</v>
      </c>
      <c r="K68" s="38">
        <f>Table3[[#This Row],[Incentive Disbursements]]/'1.) CLM Reference'!$B$5</f>
        <v>0</v>
      </c>
      <c r="L68" s="37">
        <v>94995.182000000001</v>
      </c>
      <c r="M68" s="40">
        <f>Table3[[#This Row],[CLM $ Collected ]]/'1.) CLM Reference'!$B$4</f>
        <v>1.4425675695886076E-6</v>
      </c>
      <c r="N68" s="39">
        <v>44725</v>
      </c>
      <c r="O68" s="41">
        <f>Table3[[#This Row],[Incentive Disbursements]]/'1.) CLM Reference'!$B$5</f>
        <v>0</v>
      </c>
    </row>
    <row r="69" spans="1:15" s="34" customFormat="1" ht="15.75" thickBot="1">
      <c r="A69" s="35" t="s">
        <v>111</v>
      </c>
      <c r="B69" s="36" t="s">
        <v>73</v>
      </c>
      <c r="C69" s="3" t="s">
        <v>45</v>
      </c>
      <c r="D69" s="10">
        <f>Table32[[#This Row],[Residential CLM $ Collected]]+Table32[[#This Row],[C&amp;I CLM $ Collected]]</f>
        <v>93423.159499999994</v>
      </c>
      <c r="E69" s="33">
        <f>Table3[[#This Row],[CLM $ Collected ]]/'1.) CLM Reference'!$B$4</f>
        <v>2.70620018785602E-3</v>
      </c>
      <c r="F69" s="8">
        <f>Table32[[#This Row],[Residential Incentive Disbursements]]+Table32[[#This Row],[C&amp;I Incentive Disbursements]]</f>
        <v>84674.5</v>
      </c>
      <c r="G69" s="11">
        <f>Table3[[#This Row],[Incentive Disbursements]]/'1.) CLM Reference'!$B$5</f>
        <v>3.1806480723288086E-3</v>
      </c>
      <c r="H69" s="37">
        <v>0</v>
      </c>
      <c r="I69" s="38">
        <f>Table3[[#This Row],[CLM $ Collected ]]/'1.) CLM Reference'!$B$4</f>
        <v>2.70620018785602E-3</v>
      </c>
      <c r="J69" s="39">
        <v>0</v>
      </c>
      <c r="K69" s="38">
        <f>Table3[[#This Row],[Incentive Disbursements]]/'1.) CLM Reference'!$B$5</f>
        <v>3.1806480723288086E-3</v>
      </c>
      <c r="L69" s="37">
        <v>93423.159499999994</v>
      </c>
      <c r="M69" s="40">
        <f>Table3[[#This Row],[CLM $ Collected ]]/'1.) CLM Reference'!$B$4</f>
        <v>2.70620018785602E-3</v>
      </c>
      <c r="N69" s="39">
        <v>84674.5</v>
      </c>
      <c r="O69" s="41">
        <f>Table3[[#This Row],[Incentive Disbursements]]/'1.) CLM Reference'!$B$5</f>
        <v>3.1806480723288086E-3</v>
      </c>
    </row>
    <row r="70" spans="1:15" s="34" customFormat="1" ht="15.75" thickBot="1">
      <c r="A70" s="35" t="s">
        <v>112</v>
      </c>
      <c r="B70" s="36" t="s">
        <v>73</v>
      </c>
      <c r="C70" s="3" t="s">
        <v>45</v>
      </c>
      <c r="D70" s="10">
        <f>Table32[[#This Row],[Residential CLM $ Collected]]+Table32[[#This Row],[C&amp;I CLM $ Collected]]</f>
        <v>47038.957799999996</v>
      </c>
      <c r="E70" s="33">
        <f>Table3[[#This Row],[CLM $ Collected ]]/'1.) CLM Reference'!$B$4</f>
        <v>9.761059117543731E-6</v>
      </c>
      <c r="F70" s="8">
        <f>Table32[[#This Row],[Residential Incentive Disbursements]]+Table32[[#This Row],[C&amp;I Incentive Disbursements]]</f>
        <v>75</v>
      </c>
      <c r="G70" s="11">
        <f>Table3[[#This Row],[Incentive Disbursements]]/'1.) CLM Reference'!$B$5</f>
        <v>0</v>
      </c>
      <c r="H70" s="37">
        <v>0</v>
      </c>
      <c r="I70" s="38">
        <f>Table3[[#This Row],[CLM $ Collected ]]/'1.) CLM Reference'!$B$4</f>
        <v>9.761059117543731E-6</v>
      </c>
      <c r="J70" s="39">
        <v>0</v>
      </c>
      <c r="K70" s="38">
        <f>Table3[[#This Row],[Incentive Disbursements]]/'1.) CLM Reference'!$B$5</f>
        <v>0</v>
      </c>
      <c r="L70" s="37">
        <v>47038.957799999996</v>
      </c>
      <c r="M70" s="40">
        <f>Table3[[#This Row],[CLM $ Collected ]]/'1.) CLM Reference'!$B$4</f>
        <v>9.761059117543731E-6</v>
      </c>
      <c r="N70" s="39">
        <v>75</v>
      </c>
      <c r="O70" s="41">
        <f>Table3[[#This Row],[Incentive Disbursements]]/'1.) CLM Reference'!$B$5</f>
        <v>0</v>
      </c>
    </row>
    <row r="71" spans="1:15" s="34" customFormat="1" ht="15.75" thickBot="1">
      <c r="A71" s="35" t="s">
        <v>113</v>
      </c>
      <c r="B71" s="36" t="s">
        <v>73</v>
      </c>
      <c r="C71" s="3" t="s">
        <v>45</v>
      </c>
      <c r="D71" s="10">
        <f>Table32[[#This Row],[Residential CLM $ Collected]]+Table32[[#This Row],[C&amp;I CLM $ Collected]]</f>
        <v>34462.429799999998</v>
      </c>
      <c r="E71" s="33">
        <f>Table3[[#This Row],[CLM $ Collected ]]/'1.) CLM Reference'!$B$4</f>
        <v>2.6500368650369879E-3</v>
      </c>
      <c r="F71" s="8">
        <f>Table32[[#This Row],[Residential Incentive Disbursements]]+Table32[[#This Row],[C&amp;I Incentive Disbursements]]</f>
        <v>6890</v>
      </c>
      <c r="G71" s="11">
        <f>Table3[[#This Row],[Incentive Disbursements]]/'1.) CLM Reference'!$B$5</f>
        <v>1.4278512693917488E-2</v>
      </c>
      <c r="H71" s="37">
        <v>0</v>
      </c>
      <c r="I71" s="38">
        <f>Table3[[#This Row],[CLM $ Collected ]]/'1.) CLM Reference'!$B$4</f>
        <v>2.6500368650369879E-3</v>
      </c>
      <c r="J71" s="39">
        <v>0</v>
      </c>
      <c r="K71" s="38">
        <f>Table3[[#This Row],[Incentive Disbursements]]/'1.) CLM Reference'!$B$5</f>
        <v>1.4278512693917488E-2</v>
      </c>
      <c r="L71" s="37">
        <v>34462.429799999998</v>
      </c>
      <c r="M71" s="40">
        <f>Table3[[#This Row],[CLM $ Collected ]]/'1.) CLM Reference'!$B$4</f>
        <v>2.6500368650369879E-3</v>
      </c>
      <c r="N71" s="39">
        <v>6890</v>
      </c>
      <c r="O71" s="41">
        <f>Table3[[#This Row],[Incentive Disbursements]]/'1.) CLM Reference'!$B$5</f>
        <v>1.4278512693917488E-2</v>
      </c>
    </row>
    <row r="72" spans="1:15" s="34" customFormat="1" ht="15.75" thickBot="1">
      <c r="A72" s="35" t="s">
        <v>114</v>
      </c>
      <c r="B72" s="36" t="s">
        <v>73</v>
      </c>
      <c r="C72" s="3" t="s">
        <v>45</v>
      </c>
      <c r="D72" s="10">
        <f>Table32[[#This Row],[Residential CLM $ Collected]]+Table32[[#This Row],[C&amp;I CLM $ Collected]]</f>
        <v>82882.264999999999</v>
      </c>
      <c r="E72" s="33">
        <f>Table3[[#This Row],[CLM $ Collected ]]/'1.) CLM Reference'!$B$4</f>
        <v>2.696990127448277E-3</v>
      </c>
      <c r="F72" s="8">
        <f>Table32[[#This Row],[Residential Incentive Disbursements]]+Table32[[#This Row],[C&amp;I Incentive Disbursements]]</f>
        <v>35040</v>
      </c>
      <c r="G72" s="11">
        <f>Table3[[#This Row],[Incentive Disbursements]]/'1.) CLM Reference'!$B$5</f>
        <v>4.0092410113189321E-3</v>
      </c>
      <c r="H72" s="37">
        <v>0</v>
      </c>
      <c r="I72" s="38">
        <f>Table3[[#This Row],[CLM $ Collected ]]/'1.) CLM Reference'!$B$4</f>
        <v>2.696990127448277E-3</v>
      </c>
      <c r="J72" s="39">
        <v>0</v>
      </c>
      <c r="K72" s="38">
        <f>Table3[[#This Row],[Incentive Disbursements]]/'1.) CLM Reference'!$B$5</f>
        <v>4.0092410113189321E-3</v>
      </c>
      <c r="L72" s="37">
        <v>82882.264999999999</v>
      </c>
      <c r="M72" s="40">
        <f>Table3[[#This Row],[CLM $ Collected ]]/'1.) CLM Reference'!$B$4</f>
        <v>2.696990127448277E-3</v>
      </c>
      <c r="N72" s="39">
        <v>35040</v>
      </c>
      <c r="O72" s="41">
        <f>Table3[[#This Row],[Incentive Disbursements]]/'1.) CLM Reference'!$B$5</f>
        <v>4.0092410113189321E-3</v>
      </c>
    </row>
    <row r="73" spans="1:15" s="34" customFormat="1" ht="15.75" thickBot="1">
      <c r="A73" s="35" t="s">
        <v>116</v>
      </c>
      <c r="B73" s="36" t="s">
        <v>73</v>
      </c>
      <c r="C73" s="3" t="s">
        <v>45</v>
      </c>
      <c r="D73" s="10">
        <f>Table32[[#This Row],[Residential CLM $ Collected]]+Table32[[#This Row],[C&amp;I CLM $ Collected]]</f>
        <v>3132.4115000000002</v>
      </c>
      <c r="E73" s="33">
        <f>Table3[[#This Row],[CLM $ Collected ]]/'1.) CLM Reference'!$B$4</f>
        <v>6.376498066033551E-7</v>
      </c>
      <c r="F73" s="8">
        <f>Table32[[#This Row],[Residential Incentive Disbursements]]+Table32[[#This Row],[C&amp;I Incentive Disbursements]]</f>
        <v>0</v>
      </c>
      <c r="G73" s="11">
        <f>Table3[[#This Row],[Incentive Disbursements]]/'1.) CLM Reference'!$B$5</f>
        <v>0</v>
      </c>
      <c r="H73" s="37">
        <v>0</v>
      </c>
      <c r="I73" s="38">
        <f>Table3[[#This Row],[CLM $ Collected ]]/'1.) CLM Reference'!$B$4</f>
        <v>6.376498066033551E-7</v>
      </c>
      <c r="J73" s="39">
        <v>0</v>
      </c>
      <c r="K73" s="38">
        <f>Table3[[#This Row],[Incentive Disbursements]]/'1.) CLM Reference'!$B$5</f>
        <v>0</v>
      </c>
      <c r="L73" s="37">
        <v>3132.4115000000002</v>
      </c>
      <c r="M73" s="40">
        <f>Table3[[#This Row],[CLM $ Collected ]]/'1.) CLM Reference'!$B$4</f>
        <v>6.376498066033551E-7</v>
      </c>
      <c r="N73" s="39">
        <v>0</v>
      </c>
      <c r="O73" s="41">
        <f>Table3[[#This Row],[Incentive Disbursements]]/'1.) CLM Reference'!$B$5</f>
        <v>0</v>
      </c>
    </row>
    <row r="74" spans="1:15" s="34" customFormat="1" ht="15.75" thickBot="1">
      <c r="A74" s="35" t="s">
        <v>117</v>
      </c>
      <c r="B74" s="36" t="s">
        <v>73</v>
      </c>
      <c r="C74" s="3" t="s">
        <v>45</v>
      </c>
      <c r="D74" s="10">
        <f>Table32[[#This Row],[Residential CLM $ Collected]]+Table32[[#This Row],[C&amp;I CLM $ Collected]]</f>
        <v>6311.1261999999997</v>
      </c>
      <c r="E74" s="33">
        <f>Table3[[#This Row],[CLM $ Collected ]]/'1.) CLM Reference'!$B$4</f>
        <v>5.1600769384182496E-6</v>
      </c>
      <c r="F74" s="8">
        <f>Table32[[#This Row],[Residential Incentive Disbursements]]+Table32[[#This Row],[C&amp;I Incentive Disbursements]]</f>
        <v>0</v>
      </c>
      <c r="G74" s="11">
        <f>Table3[[#This Row],[Incentive Disbursements]]/'1.) CLM Reference'!$B$5</f>
        <v>0</v>
      </c>
      <c r="H74" s="37">
        <v>0</v>
      </c>
      <c r="I74" s="38">
        <f>Table3[[#This Row],[CLM $ Collected ]]/'1.) CLM Reference'!$B$4</f>
        <v>5.1600769384182496E-6</v>
      </c>
      <c r="J74" s="39">
        <v>0</v>
      </c>
      <c r="K74" s="38">
        <f>Table3[[#This Row],[Incentive Disbursements]]/'1.) CLM Reference'!$B$5</f>
        <v>0</v>
      </c>
      <c r="L74" s="37">
        <v>6311.1261999999997</v>
      </c>
      <c r="M74" s="40">
        <f>Table3[[#This Row],[CLM $ Collected ]]/'1.) CLM Reference'!$B$4</f>
        <v>5.1600769384182496E-6</v>
      </c>
      <c r="N74" s="39">
        <v>0</v>
      </c>
      <c r="O74" s="41">
        <f>Table3[[#This Row],[Incentive Disbursements]]/'1.) CLM Reference'!$B$5</f>
        <v>0</v>
      </c>
    </row>
    <row r="75" spans="1:15" s="34" customFormat="1" ht="15.75" thickBot="1">
      <c r="A75" s="35" t="s">
        <v>118</v>
      </c>
      <c r="B75" s="36" t="s">
        <v>73</v>
      </c>
      <c r="C75" s="3" t="s">
        <v>45</v>
      </c>
      <c r="D75" s="10">
        <f>Table32[[#This Row],[Residential CLM $ Collected]]+Table32[[#This Row],[C&amp;I CLM $ Collected]]</f>
        <v>31194.002799999998</v>
      </c>
      <c r="E75" s="33">
        <f>Table3[[#This Row],[CLM $ Collected ]]/'1.) CLM Reference'!$B$4</f>
        <v>1.527099250530837E-3</v>
      </c>
      <c r="F75" s="8">
        <f>Table32[[#This Row],[Residential Incentive Disbursements]]+Table32[[#This Row],[C&amp;I Incentive Disbursements]]</f>
        <v>104783</v>
      </c>
      <c r="G75" s="11">
        <f>Table3[[#This Row],[Incentive Disbursements]]/'1.) CLM Reference'!$B$5</f>
        <v>1.077237840555397E-3</v>
      </c>
      <c r="H75" s="37">
        <v>0</v>
      </c>
      <c r="I75" s="38">
        <f>Table3[[#This Row],[CLM $ Collected ]]/'1.) CLM Reference'!$B$4</f>
        <v>1.527099250530837E-3</v>
      </c>
      <c r="J75" s="39">
        <v>0</v>
      </c>
      <c r="K75" s="38">
        <f>Table3[[#This Row],[Incentive Disbursements]]/'1.) CLM Reference'!$B$5</f>
        <v>1.077237840555397E-3</v>
      </c>
      <c r="L75" s="37">
        <v>31194.002799999998</v>
      </c>
      <c r="M75" s="40">
        <f>Table3[[#This Row],[CLM $ Collected ]]/'1.) CLM Reference'!$B$4</f>
        <v>1.527099250530837E-3</v>
      </c>
      <c r="N75" s="39">
        <v>104783</v>
      </c>
      <c r="O75" s="41">
        <f>Table3[[#This Row],[Incentive Disbursements]]/'1.) CLM Reference'!$B$5</f>
        <v>1.077237840555397E-3</v>
      </c>
    </row>
    <row r="76" spans="1:15" s="34" customFormat="1" ht="15.75" thickBot="1">
      <c r="A76" s="35" t="s">
        <v>119</v>
      </c>
      <c r="B76" s="36" t="s">
        <v>73</v>
      </c>
      <c r="C76" s="3" t="s">
        <v>45</v>
      </c>
      <c r="D76" s="10">
        <f>Table32[[#This Row],[Residential CLM $ Collected]]+Table32[[#This Row],[C&amp;I CLM $ Collected]]</f>
        <v>16496.093799999999</v>
      </c>
      <c r="E76" s="33">
        <f>Table3[[#This Row],[CLM $ Collected ]]/'1.) CLM Reference'!$B$4</f>
        <v>4.0776976625284123E-6</v>
      </c>
      <c r="F76" s="8">
        <f>Table32[[#This Row],[Residential Incentive Disbursements]]+Table32[[#This Row],[C&amp;I Incentive Disbursements]]</f>
        <v>0</v>
      </c>
      <c r="G76" s="11">
        <f>Table3[[#This Row],[Incentive Disbursements]]/'1.) CLM Reference'!$B$5</f>
        <v>0</v>
      </c>
      <c r="H76" s="37">
        <v>0</v>
      </c>
      <c r="I76" s="38">
        <f>Table3[[#This Row],[CLM $ Collected ]]/'1.) CLM Reference'!$B$4</f>
        <v>4.0776976625284123E-6</v>
      </c>
      <c r="J76" s="39">
        <v>0</v>
      </c>
      <c r="K76" s="38">
        <f>Table3[[#This Row],[Incentive Disbursements]]/'1.) CLM Reference'!$B$5</f>
        <v>0</v>
      </c>
      <c r="L76" s="37">
        <v>16496.093799999999</v>
      </c>
      <c r="M76" s="40">
        <f>Table3[[#This Row],[CLM $ Collected ]]/'1.) CLM Reference'!$B$4</f>
        <v>4.0776976625284123E-6</v>
      </c>
      <c r="N76" s="39">
        <v>0</v>
      </c>
      <c r="O76" s="41">
        <f>Table3[[#This Row],[Incentive Disbursements]]/'1.) CLM Reference'!$B$5</f>
        <v>0</v>
      </c>
    </row>
    <row r="77" spans="1:15" s="34" customFormat="1" ht="15.75" thickBot="1">
      <c r="A77" s="35" t="s">
        <v>120</v>
      </c>
      <c r="B77" s="36" t="s">
        <v>73</v>
      </c>
      <c r="C77" s="3" t="s">
        <v>45</v>
      </c>
      <c r="D77" s="10">
        <f>Table32[[#This Row],[Residential CLM $ Collected]]+Table32[[#This Row],[C&amp;I CLM $ Collected]]</f>
        <v>167987.89379999999</v>
      </c>
      <c r="E77" s="33">
        <f>Table3[[#This Row],[CLM $ Collected ]]/'1.) CLM Reference'!$B$4</f>
        <v>0</v>
      </c>
      <c r="F77" s="8">
        <f>Table32[[#This Row],[Residential Incentive Disbursements]]+Table32[[#This Row],[C&amp;I Incentive Disbursements]]</f>
        <v>79769</v>
      </c>
      <c r="G77" s="11">
        <f>Table3[[#This Row],[Incentive Disbursements]]/'1.) CLM Reference'!$B$5</f>
        <v>3.1435163273913114E-3</v>
      </c>
      <c r="H77" s="37">
        <v>6526.4359999999997</v>
      </c>
      <c r="I77" s="38">
        <f>Table3[[#This Row],[CLM $ Collected ]]/'1.) CLM Reference'!$B$4</f>
        <v>0</v>
      </c>
      <c r="J77" s="39">
        <v>0</v>
      </c>
      <c r="K77" s="38">
        <f>Table3[[#This Row],[Incentive Disbursements]]/'1.) CLM Reference'!$B$5</f>
        <v>3.1435163273913114E-3</v>
      </c>
      <c r="L77" s="37">
        <v>161461.4578</v>
      </c>
      <c r="M77" s="40">
        <f>Table3[[#This Row],[CLM $ Collected ]]/'1.) CLM Reference'!$B$4</f>
        <v>0</v>
      </c>
      <c r="N77" s="39">
        <v>79769</v>
      </c>
      <c r="O77" s="41">
        <f>Table3[[#This Row],[Incentive Disbursements]]/'1.) CLM Reference'!$B$5</f>
        <v>3.1435163273913114E-3</v>
      </c>
    </row>
    <row r="78" spans="1:15" s="34" customFormat="1" ht="15.75" thickBot="1">
      <c r="A78" s="35" t="s">
        <v>121</v>
      </c>
      <c r="B78" s="36" t="s">
        <v>50</v>
      </c>
      <c r="C78" s="3" t="s">
        <v>45</v>
      </c>
      <c r="D78" s="10">
        <f>Table32[[#This Row],[Residential CLM $ Collected]]+Table32[[#This Row],[C&amp;I CLM $ Collected]]</f>
        <v>64761.160300000003</v>
      </c>
      <c r="E78" s="33">
        <f>Table3[[#This Row],[CLM $ Collected ]]/'1.) CLM Reference'!$B$4</f>
        <v>3.2416818531801825E-3</v>
      </c>
      <c r="F78" s="8">
        <f>Table32[[#This Row],[Residential Incentive Disbursements]]+Table32[[#This Row],[C&amp;I Incentive Disbursements]]</f>
        <v>200</v>
      </c>
      <c r="G78" s="11">
        <f>Table3[[#This Row],[Incentive Disbursements]]/'1.) CLM Reference'!$B$5</f>
        <v>0</v>
      </c>
      <c r="H78" s="37">
        <v>0</v>
      </c>
      <c r="I78" s="38">
        <f>Table3[[#This Row],[CLM $ Collected ]]/'1.) CLM Reference'!$B$4</f>
        <v>3.2416818531801825E-3</v>
      </c>
      <c r="J78" s="39">
        <v>0</v>
      </c>
      <c r="K78" s="38">
        <f>Table3[[#This Row],[Incentive Disbursements]]/'1.) CLM Reference'!$B$5</f>
        <v>0</v>
      </c>
      <c r="L78" s="37">
        <v>64761.160300000003</v>
      </c>
      <c r="M78" s="40">
        <f>Table3[[#This Row],[CLM $ Collected ]]/'1.) CLM Reference'!$B$4</f>
        <v>3.2416818531801825E-3</v>
      </c>
      <c r="N78" s="39">
        <v>200</v>
      </c>
      <c r="O78" s="41">
        <f>Table3[[#This Row],[Incentive Disbursements]]/'1.) CLM Reference'!$B$5</f>
        <v>0</v>
      </c>
    </row>
    <row r="79" spans="1:15" s="34" customFormat="1" ht="15.75" thickBot="1">
      <c r="A79" s="35" t="s">
        <v>122</v>
      </c>
      <c r="B79" s="36" t="s">
        <v>50</v>
      </c>
      <c r="C79" s="3" t="s">
        <v>45</v>
      </c>
      <c r="D79" s="10">
        <f>Table32[[#This Row],[Residential CLM $ Collected]]+Table32[[#This Row],[C&amp;I CLM $ Collected]]</f>
        <v>33524.442799999997</v>
      </c>
      <c r="E79" s="33">
        <f>Table3[[#This Row],[CLM $ Collected ]]/'1.) CLM Reference'!$B$4</f>
        <v>3.4346768349737689E-6</v>
      </c>
      <c r="F79" s="8">
        <f>Table32[[#This Row],[Residential Incentive Disbursements]]+Table32[[#This Row],[C&amp;I Incentive Disbursements]]</f>
        <v>0</v>
      </c>
      <c r="G79" s="11">
        <f>Table3[[#This Row],[Incentive Disbursements]]/'1.) CLM Reference'!$B$5</f>
        <v>0</v>
      </c>
      <c r="H79" s="37">
        <v>0</v>
      </c>
      <c r="I79" s="38">
        <f>Table3[[#This Row],[CLM $ Collected ]]/'1.) CLM Reference'!$B$4</f>
        <v>3.4346768349737689E-6</v>
      </c>
      <c r="J79" s="39">
        <v>0</v>
      </c>
      <c r="K79" s="38">
        <f>Table3[[#This Row],[Incentive Disbursements]]/'1.) CLM Reference'!$B$5</f>
        <v>0</v>
      </c>
      <c r="L79" s="37">
        <v>33524.442799999997</v>
      </c>
      <c r="M79" s="40">
        <f>Table3[[#This Row],[CLM $ Collected ]]/'1.) CLM Reference'!$B$4</f>
        <v>3.4346768349737689E-6</v>
      </c>
      <c r="N79" s="39">
        <v>0</v>
      </c>
      <c r="O79" s="41">
        <f>Table3[[#This Row],[Incentive Disbursements]]/'1.) CLM Reference'!$B$5</f>
        <v>0</v>
      </c>
    </row>
    <row r="80" spans="1:15" s="34" customFormat="1" ht="15.75" thickBot="1">
      <c r="A80" s="35" t="s">
        <v>123</v>
      </c>
      <c r="B80" s="36" t="s">
        <v>50</v>
      </c>
      <c r="C80" s="3" t="s">
        <v>45</v>
      </c>
      <c r="D80" s="10">
        <f>Table32[[#This Row],[Residential CLM $ Collected]]+Table32[[#This Row],[C&amp;I CLM $ Collected]]</f>
        <v>91398.118099999992</v>
      </c>
      <c r="E80" s="33">
        <f>Table3[[#This Row],[CLM $ Collected ]]/'1.) CLM Reference'!$B$4</f>
        <v>9.0858228169780637E-4</v>
      </c>
      <c r="F80" s="8">
        <f>Table32[[#This Row],[Residential Incentive Disbursements]]+Table32[[#This Row],[C&amp;I Incentive Disbursements]]</f>
        <v>0</v>
      </c>
      <c r="G80" s="11">
        <f>Table3[[#This Row],[Incentive Disbursements]]/'1.) CLM Reference'!$B$5</f>
        <v>1.8171728980768983E-4</v>
      </c>
      <c r="H80" s="37">
        <v>2789.9992999999999</v>
      </c>
      <c r="I80" s="38">
        <f>Table3[[#This Row],[CLM $ Collected ]]/'1.) CLM Reference'!$B$4</f>
        <v>9.0858228169780637E-4</v>
      </c>
      <c r="J80" s="39">
        <v>0</v>
      </c>
      <c r="K80" s="38">
        <f>Table3[[#This Row],[Incentive Disbursements]]/'1.) CLM Reference'!$B$5</f>
        <v>1.8171728980768983E-4</v>
      </c>
      <c r="L80" s="37">
        <v>88608.118799999997</v>
      </c>
      <c r="M80" s="40">
        <f>Table3[[#This Row],[CLM $ Collected ]]/'1.) CLM Reference'!$B$4</f>
        <v>9.0858228169780637E-4</v>
      </c>
      <c r="N80" s="39">
        <v>0</v>
      </c>
      <c r="O80" s="41">
        <f>Table3[[#This Row],[Incentive Disbursements]]/'1.) CLM Reference'!$B$5</f>
        <v>1.8171728980768983E-4</v>
      </c>
    </row>
    <row r="81" spans="1:15" s="34" customFormat="1" ht="15.75" thickBot="1">
      <c r="A81" s="35" t="s">
        <v>124</v>
      </c>
      <c r="B81" s="36" t="s">
        <v>50</v>
      </c>
      <c r="C81" s="3" t="s">
        <v>45</v>
      </c>
      <c r="D81" s="10">
        <f>Table32[[#This Row],[Residential CLM $ Collected]]+Table32[[#This Row],[C&amp;I CLM $ Collected]]</f>
        <v>82588.587100000004</v>
      </c>
      <c r="E81" s="33">
        <f>Table3[[#This Row],[CLM $ Collected ]]/'1.) CLM Reference'!$B$4</f>
        <v>1.2808665063232084E-6</v>
      </c>
      <c r="F81" s="8">
        <f>Table32[[#This Row],[Residential Incentive Disbursements]]+Table32[[#This Row],[C&amp;I Incentive Disbursements]]</f>
        <v>56839</v>
      </c>
      <c r="G81" s="11">
        <f>Table3[[#This Row],[Incentive Disbursements]]/'1.) CLM Reference'!$B$5</f>
        <v>0</v>
      </c>
      <c r="H81" s="37">
        <v>0</v>
      </c>
      <c r="I81" s="38">
        <f>Table3[[#This Row],[CLM $ Collected ]]/'1.) CLM Reference'!$B$4</f>
        <v>1.2808665063232084E-6</v>
      </c>
      <c r="J81" s="39">
        <v>0</v>
      </c>
      <c r="K81" s="38">
        <f>Table3[[#This Row],[Incentive Disbursements]]/'1.) CLM Reference'!$B$5</f>
        <v>0</v>
      </c>
      <c r="L81" s="37">
        <v>82588.587100000004</v>
      </c>
      <c r="M81" s="40">
        <f>Table3[[#This Row],[CLM $ Collected ]]/'1.) CLM Reference'!$B$4</f>
        <v>1.2808665063232084E-6</v>
      </c>
      <c r="N81" s="39">
        <v>56839</v>
      </c>
      <c r="O81" s="41">
        <f>Table3[[#This Row],[Incentive Disbursements]]/'1.) CLM Reference'!$B$5</f>
        <v>0</v>
      </c>
    </row>
    <row r="82" spans="1:15" s="34" customFormat="1" ht="15.75" thickBot="1">
      <c r="A82" s="35" t="s">
        <v>125</v>
      </c>
      <c r="B82" s="36" t="s">
        <v>50</v>
      </c>
      <c r="C82" s="3" t="s">
        <v>45</v>
      </c>
      <c r="D82" s="10">
        <f>Table32[[#This Row],[Residential CLM $ Collected]]+Table32[[#This Row],[C&amp;I CLM $ Collected]]</f>
        <v>262382.63909999997</v>
      </c>
      <c r="E82" s="33">
        <f>Table3[[#This Row],[CLM $ Collected ]]/'1.) CLM Reference'!$B$4</f>
        <v>0</v>
      </c>
      <c r="F82" s="8">
        <f>Table32[[#This Row],[Residential Incentive Disbursements]]+Table32[[#This Row],[C&amp;I Incentive Disbursements]]</f>
        <v>146069</v>
      </c>
      <c r="G82" s="11">
        <f>Table3[[#This Row],[Incentive Disbursements]]/'1.) CLM Reference'!$B$5</f>
        <v>1.4157887644746646E-3</v>
      </c>
      <c r="H82" s="37">
        <v>0</v>
      </c>
      <c r="I82" s="38">
        <f>Table3[[#This Row],[CLM $ Collected ]]/'1.) CLM Reference'!$B$4</f>
        <v>0</v>
      </c>
      <c r="J82" s="39">
        <v>0</v>
      </c>
      <c r="K82" s="38">
        <f>Table3[[#This Row],[Incentive Disbursements]]/'1.) CLM Reference'!$B$5</f>
        <v>1.4157887644746646E-3</v>
      </c>
      <c r="L82" s="37">
        <v>262382.63909999997</v>
      </c>
      <c r="M82" s="40">
        <f>Table3[[#This Row],[CLM $ Collected ]]/'1.) CLM Reference'!$B$4</f>
        <v>0</v>
      </c>
      <c r="N82" s="39">
        <v>146069</v>
      </c>
      <c r="O82" s="41">
        <f>Table3[[#This Row],[Incentive Disbursements]]/'1.) CLM Reference'!$B$5</f>
        <v>1.4157887644746646E-3</v>
      </c>
    </row>
    <row r="83" spans="1:15" s="34" customFormat="1" ht="15.75" thickBot="1">
      <c r="A83" s="35" t="s">
        <v>127</v>
      </c>
      <c r="B83" s="36" t="s">
        <v>50</v>
      </c>
      <c r="C83" s="3" t="s">
        <v>45</v>
      </c>
      <c r="D83" s="10">
        <f>Table32[[#This Row],[Residential CLM $ Collected]]+Table32[[#This Row],[C&amp;I CLM $ Collected]]</f>
        <v>21139.378799999999</v>
      </c>
      <c r="E83" s="33">
        <f>Table3[[#This Row],[CLM $ Collected ]]/'1.) CLM Reference'!$B$4</f>
        <v>2.5043168811496328E-3</v>
      </c>
      <c r="F83" s="8">
        <f>Table32[[#This Row],[Residential Incentive Disbursements]]+Table32[[#This Row],[C&amp;I Incentive Disbursements]]</f>
        <v>0</v>
      </c>
      <c r="G83" s="11">
        <f>Table3[[#This Row],[Incentive Disbursements]]/'1.) CLM Reference'!$B$5</f>
        <v>0</v>
      </c>
      <c r="H83" s="37">
        <v>0</v>
      </c>
      <c r="I83" s="38">
        <f>Table3[[#This Row],[CLM $ Collected ]]/'1.) CLM Reference'!$B$4</f>
        <v>2.5043168811496328E-3</v>
      </c>
      <c r="J83" s="39">
        <v>0</v>
      </c>
      <c r="K83" s="38">
        <f>Table3[[#This Row],[Incentive Disbursements]]/'1.) CLM Reference'!$B$5</f>
        <v>0</v>
      </c>
      <c r="L83" s="37">
        <v>21139.378799999999</v>
      </c>
      <c r="M83" s="40">
        <f>Table3[[#This Row],[CLM $ Collected ]]/'1.) CLM Reference'!$B$4</f>
        <v>2.5043168811496328E-3</v>
      </c>
      <c r="N83" s="39">
        <v>0</v>
      </c>
      <c r="O83" s="41">
        <f>Table3[[#This Row],[Incentive Disbursements]]/'1.) CLM Reference'!$B$5</f>
        <v>0</v>
      </c>
    </row>
    <row r="84" spans="1:15" s="34" customFormat="1" ht="15.75" thickBot="1">
      <c r="A84" s="35" t="s">
        <v>128</v>
      </c>
      <c r="B84" s="36" t="s">
        <v>50</v>
      </c>
      <c r="C84" s="3" t="s">
        <v>45</v>
      </c>
      <c r="D84" s="10">
        <f>Table32[[#This Row],[Residential CLM $ Collected]]+Table32[[#This Row],[C&amp;I CLM $ Collected]]</f>
        <v>46069.947800000002</v>
      </c>
      <c r="E84" s="33">
        <f>Table3[[#This Row],[CLM $ Collected ]]/'1.) CLM Reference'!$B$4</f>
        <v>0</v>
      </c>
      <c r="F84" s="8">
        <f>Table32[[#This Row],[Residential Incentive Disbursements]]+Table32[[#This Row],[C&amp;I Incentive Disbursements]]</f>
        <v>0</v>
      </c>
      <c r="G84" s="11">
        <f>Table3[[#This Row],[Incentive Disbursements]]/'1.) CLM Reference'!$B$5</f>
        <v>3.339959536915257E-3</v>
      </c>
      <c r="H84" s="37">
        <v>1844.7194999999999</v>
      </c>
      <c r="I84" s="38">
        <f>Table3[[#This Row],[CLM $ Collected ]]/'1.) CLM Reference'!$B$4</f>
        <v>0</v>
      </c>
      <c r="J84" s="39">
        <v>0</v>
      </c>
      <c r="K84" s="38">
        <f>Table3[[#This Row],[Incentive Disbursements]]/'1.) CLM Reference'!$B$5</f>
        <v>3.339959536915257E-3</v>
      </c>
      <c r="L84" s="37">
        <v>44225.228300000002</v>
      </c>
      <c r="M84" s="40">
        <f>Table3[[#This Row],[CLM $ Collected ]]/'1.) CLM Reference'!$B$4</f>
        <v>0</v>
      </c>
      <c r="N84" s="39">
        <v>0</v>
      </c>
      <c r="O84" s="41">
        <f>Table3[[#This Row],[Incentive Disbursements]]/'1.) CLM Reference'!$B$5</f>
        <v>3.339959536915257E-3</v>
      </c>
    </row>
    <row r="85" spans="1:15" s="34" customFormat="1" ht="15.75" thickBot="1">
      <c r="A85" s="35" t="s">
        <v>131</v>
      </c>
      <c r="B85" s="36" t="s">
        <v>44</v>
      </c>
      <c r="C85" s="3" t="s">
        <v>45</v>
      </c>
      <c r="D85" s="10">
        <f>Table32[[#This Row],[Residential CLM $ Collected]]+Table32[[#This Row],[C&amp;I CLM $ Collected]]</f>
        <v>31652.1731</v>
      </c>
      <c r="E85" s="33">
        <f>Table3[[#This Row],[CLM $ Collected ]]/'1.) CLM Reference'!$B$4</f>
        <v>2.7463588510373963E-3</v>
      </c>
      <c r="F85" s="8">
        <f>Table32[[#This Row],[Residential Incentive Disbursements]]+Table32[[#This Row],[C&amp;I Incentive Disbursements]]</f>
        <v>60</v>
      </c>
      <c r="G85" s="11">
        <f>Table3[[#This Row],[Incentive Disbursements]]/'1.) CLM Reference'!$B$5</f>
        <v>0</v>
      </c>
      <c r="H85" s="37">
        <v>0</v>
      </c>
      <c r="I85" s="38">
        <f>Table3[[#This Row],[CLM $ Collected ]]/'1.) CLM Reference'!$B$4</f>
        <v>2.7463588510373963E-3</v>
      </c>
      <c r="J85" s="39">
        <v>0</v>
      </c>
      <c r="K85" s="38">
        <f>Table3[[#This Row],[Incentive Disbursements]]/'1.) CLM Reference'!$B$5</f>
        <v>0</v>
      </c>
      <c r="L85" s="37">
        <v>31652.1731</v>
      </c>
      <c r="M85" s="40">
        <f>Table3[[#This Row],[CLM $ Collected ]]/'1.) CLM Reference'!$B$4</f>
        <v>2.7463588510373963E-3</v>
      </c>
      <c r="N85" s="39">
        <v>60</v>
      </c>
      <c r="O85" s="41">
        <f>Table3[[#This Row],[Incentive Disbursements]]/'1.) CLM Reference'!$B$5</f>
        <v>0</v>
      </c>
    </row>
    <row r="86" spans="1:15" s="34" customFormat="1" ht="15.75" thickBot="1">
      <c r="A86" s="35" t="s">
        <v>132</v>
      </c>
      <c r="B86" s="36" t="s">
        <v>44</v>
      </c>
      <c r="C86" s="3" t="s">
        <v>45</v>
      </c>
      <c r="D86" s="10">
        <f>Table32[[#This Row],[Residential CLM $ Collected]]+Table32[[#This Row],[C&amp;I CLM $ Collected]]</f>
        <v>1963.6956</v>
      </c>
      <c r="E86" s="33">
        <f>Table3[[#This Row],[CLM $ Collected ]]/'1.) CLM Reference'!$B$4</f>
        <v>0</v>
      </c>
      <c r="F86" s="8">
        <f>Table32[[#This Row],[Residential Incentive Disbursements]]+Table32[[#This Row],[C&amp;I Incentive Disbursements]]</f>
        <v>0</v>
      </c>
      <c r="G86" s="11">
        <f>Table3[[#This Row],[Incentive Disbursements]]/'1.) CLM Reference'!$B$5</f>
        <v>4.9421022232896711E-4</v>
      </c>
      <c r="H86" s="37">
        <v>0</v>
      </c>
      <c r="I86" s="38">
        <f>Table3[[#This Row],[CLM $ Collected ]]/'1.) CLM Reference'!$B$4</f>
        <v>0</v>
      </c>
      <c r="J86" s="39">
        <v>0</v>
      </c>
      <c r="K86" s="38">
        <f>Table3[[#This Row],[Incentive Disbursements]]/'1.) CLM Reference'!$B$5</f>
        <v>4.9421022232896711E-4</v>
      </c>
      <c r="L86" s="37">
        <v>1963.6956</v>
      </c>
      <c r="M86" s="40">
        <f>Table3[[#This Row],[CLM $ Collected ]]/'1.) CLM Reference'!$B$4</f>
        <v>0</v>
      </c>
      <c r="N86" s="39">
        <v>0</v>
      </c>
      <c r="O86" s="41">
        <f>Table3[[#This Row],[Incentive Disbursements]]/'1.) CLM Reference'!$B$5</f>
        <v>4.9421022232896711E-4</v>
      </c>
    </row>
    <row r="87" spans="1:15" s="34" customFormat="1" ht="15.75" thickBot="1">
      <c r="A87" s="35" t="s">
        <v>133</v>
      </c>
      <c r="B87" s="36" t="s">
        <v>126</v>
      </c>
      <c r="C87" s="3" t="s">
        <v>45</v>
      </c>
      <c r="D87" s="10">
        <f>Table32[[#This Row],[Residential CLM $ Collected]]+Table32[[#This Row],[C&amp;I CLM $ Collected]]</f>
        <v>48465.287400000001</v>
      </c>
      <c r="E87" s="33">
        <f>Table3[[#This Row],[CLM $ Collected ]]/'1.) CLM Reference'!$B$4</f>
        <v>1.6791280809874381E-3</v>
      </c>
      <c r="F87" s="8">
        <f>Table32[[#This Row],[Residential Incentive Disbursements]]+Table32[[#This Row],[C&amp;I Incentive Disbursements]]</f>
        <v>9127</v>
      </c>
      <c r="G87" s="11">
        <f>Table3[[#This Row],[Incentive Disbursements]]/'1.) CLM Reference'!$B$5</f>
        <v>0</v>
      </c>
      <c r="H87" s="37">
        <v>0</v>
      </c>
      <c r="I87" s="38">
        <f>Table3[[#This Row],[CLM $ Collected ]]/'1.) CLM Reference'!$B$4</f>
        <v>1.6791280809874381E-3</v>
      </c>
      <c r="J87" s="39">
        <v>0</v>
      </c>
      <c r="K87" s="38">
        <f>Table3[[#This Row],[Incentive Disbursements]]/'1.) CLM Reference'!$B$5</f>
        <v>0</v>
      </c>
      <c r="L87" s="37">
        <v>48465.287400000001</v>
      </c>
      <c r="M87" s="40">
        <f>Table3[[#This Row],[CLM $ Collected ]]/'1.) CLM Reference'!$B$4</f>
        <v>1.6791280809874381E-3</v>
      </c>
      <c r="N87" s="39">
        <v>9127</v>
      </c>
      <c r="O87" s="41">
        <f>Table3[[#This Row],[Incentive Disbursements]]/'1.) CLM Reference'!$B$5</f>
        <v>0</v>
      </c>
    </row>
    <row r="88" spans="1:15" s="34" customFormat="1" ht="15.75" thickBot="1">
      <c r="A88" s="35" t="s">
        <v>134</v>
      </c>
      <c r="B88" s="36" t="s">
        <v>126</v>
      </c>
      <c r="C88" s="3" t="s">
        <v>45</v>
      </c>
      <c r="D88" s="10">
        <f>Table32[[#This Row],[Residential CLM $ Collected]]+Table32[[#This Row],[C&amp;I CLM $ Collected]]</f>
        <v>11511.554400000001</v>
      </c>
      <c r="E88" s="33">
        <f>Table3[[#This Row],[CLM $ Collected ]]/'1.) CLM Reference'!$B$4</f>
        <v>0</v>
      </c>
      <c r="F88" s="8">
        <f>Table32[[#This Row],[Residential Incentive Disbursements]]+Table32[[#This Row],[C&amp;I Incentive Disbursements]]</f>
        <v>502700</v>
      </c>
      <c r="G88" s="11">
        <f>Table3[[#This Row],[Incentive Disbursements]]/'1.) CLM Reference'!$B$5</f>
        <v>1.2876445146338617E-4</v>
      </c>
      <c r="H88" s="37">
        <v>0</v>
      </c>
      <c r="I88" s="38">
        <f>Table3[[#This Row],[CLM $ Collected ]]/'1.) CLM Reference'!$B$4</f>
        <v>0</v>
      </c>
      <c r="J88" s="39">
        <v>0</v>
      </c>
      <c r="K88" s="38">
        <f>Table3[[#This Row],[Incentive Disbursements]]/'1.) CLM Reference'!$B$5</f>
        <v>1.2876445146338617E-4</v>
      </c>
      <c r="L88" s="37">
        <v>11511.554400000001</v>
      </c>
      <c r="M88" s="40">
        <f>Table3[[#This Row],[CLM $ Collected ]]/'1.) CLM Reference'!$B$4</f>
        <v>0</v>
      </c>
      <c r="N88" s="39">
        <v>502700</v>
      </c>
      <c r="O88" s="41">
        <f>Table3[[#This Row],[Incentive Disbursements]]/'1.) CLM Reference'!$B$5</f>
        <v>1.2876445146338617E-4</v>
      </c>
    </row>
    <row r="89" spans="1:15" s="34" customFormat="1" ht="15.75" thickBot="1">
      <c r="A89" s="35" t="s">
        <v>135</v>
      </c>
      <c r="B89" s="36" t="s">
        <v>126</v>
      </c>
      <c r="C89" s="3" t="s">
        <v>45</v>
      </c>
      <c r="D89" s="10">
        <f>Table32[[#This Row],[Residential CLM $ Collected]]+Table32[[#This Row],[C&amp;I CLM $ Collected]]</f>
        <v>476788.71539999999</v>
      </c>
      <c r="E89" s="33">
        <f>Table3[[#This Row],[CLM $ Collected ]]/'1.) CLM Reference'!$B$4</f>
        <v>1.0758732444682317E-3</v>
      </c>
      <c r="F89" s="8">
        <f>Table32[[#This Row],[Residential Incentive Disbursements]]+Table32[[#This Row],[C&amp;I Incentive Disbursements]]</f>
        <v>192127</v>
      </c>
      <c r="G89" s="11">
        <f>Table3[[#This Row],[Incentive Disbursements]]/'1.) CLM Reference'!$B$5</f>
        <v>0</v>
      </c>
      <c r="H89" s="37">
        <v>6043.2620999999999</v>
      </c>
      <c r="I89" s="38">
        <f>Table3[[#This Row],[CLM $ Collected ]]/'1.) CLM Reference'!$B$4</f>
        <v>1.0758732444682317E-3</v>
      </c>
      <c r="J89" s="39">
        <v>0</v>
      </c>
      <c r="K89" s="38">
        <f>Table3[[#This Row],[Incentive Disbursements]]/'1.) CLM Reference'!$B$5</f>
        <v>0</v>
      </c>
      <c r="L89" s="37">
        <v>470745.45329999999</v>
      </c>
      <c r="M89" s="40">
        <f>Table3[[#This Row],[CLM $ Collected ]]/'1.) CLM Reference'!$B$4</f>
        <v>1.0758732444682317E-3</v>
      </c>
      <c r="N89" s="39">
        <v>192127</v>
      </c>
      <c r="O89" s="41">
        <f>Table3[[#This Row],[Incentive Disbursements]]/'1.) CLM Reference'!$B$5</f>
        <v>0</v>
      </c>
    </row>
    <row r="90" spans="1:15" s="34" customFormat="1" ht="15.75" thickBot="1">
      <c r="A90" s="35" t="s">
        <v>136</v>
      </c>
      <c r="B90" s="36" t="s">
        <v>126</v>
      </c>
      <c r="C90" s="3" t="s">
        <v>45</v>
      </c>
      <c r="D90" s="10">
        <f>Table32[[#This Row],[Residential CLM $ Collected]]+Table32[[#This Row],[C&amp;I CLM $ Collected]]</f>
        <v>61755.966899999999</v>
      </c>
      <c r="E90" s="33">
        <f>Table3[[#This Row],[CLM $ Collected ]]/'1.) CLM Reference'!$B$4</f>
        <v>0</v>
      </c>
      <c r="F90" s="8">
        <f>Table32[[#This Row],[Residential Incentive Disbursements]]+Table32[[#This Row],[C&amp;I Incentive Disbursements]]</f>
        <v>0</v>
      </c>
      <c r="G90" s="11">
        <f>Table3[[#This Row],[Incentive Disbursements]]/'1.) CLM Reference'!$B$5</f>
        <v>1.8085739989967984E-3</v>
      </c>
      <c r="H90" s="37">
        <v>0</v>
      </c>
      <c r="I90" s="38">
        <f>Table3[[#This Row],[CLM $ Collected ]]/'1.) CLM Reference'!$B$4</f>
        <v>0</v>
      </c>
      <c r="J90" s="39">
        <v>0</v>
      </c>
      <c r="K90" s="38">
        <f>Table3[[#This Row],[Incentive Disbursements]]/'1.) CLM Reference'!$B$5</f>
        <v>1.8085739989967984E-3</v>
      </c>
      <c r="L90" s="37">
        <v>61755.966899999999</v>
      </c>
      <c r="M90" s="40">
        <f>Table3[[#This Row],[CLM $ Collected ]]/'1.) CLM Reference'!$B$4</f>
        <v>0</v>
      </c>
      <c r="N90" s="39">
        <v>0</v>
      </c>
      <c r="O90" s="41">
        <f>Table3[[#This Row],[Incentive Disbursements]]/'1.) CLM Reference'!$B$5</f>
        <v>1.8085739989967984E-3</v>
      </c>
    </row>
    <row r="91" spans="1:15" s="34" customFormat="1" ht="15.75" thickBot="1">
      <c r="A91" s="35" t="s">
        <v>137</v>
      </c>
      <c r="B91" s="36" t="s">
        <v>126</v>
      </c>
      <c r="C91" s="3" t="s">
        <v>45</v>
      </c>
      <c r="D91" s="10">
        <f>Table32[[#This Row],[Residential CLM $ Collected]]+Table32[[#This Row],[C&amp;I CLM $ Collected]]</f>
        <v>392782.05839999998</v>
      </c>
      <c r="E91" s="33">
        <f>Table3[[#This Row],[CLM $ Collected ]]/'1.) CLM Reference'!$B$4</f>
        <v>3.0074024965082219E-3</v>
      </c>
      <c r="F91" s="8">
        <f>Table32[[#This Row],[Residential Incentive Disbursements]]+Table32[[#This Row],[C&amp;I Incentive Disbursements]]</f>
        <v>90344</v>
      </c>
      <c r="G91" s="11">
        <f>Table3[[#This Row],[Incentive Disbursements]]/'1.) CLM Reference'!$B$5</f>
        <v>0</v>
      </c>
      <c r="H91" s="37">
        <v>0</v>
      </c>
      <c r="I91" s="38">
        <f>Table3[[#This Row],[CLM $ Collected ]]/'1.) CLM Reference'!$B$4</f>
        <v>3.0074024965082219E-3</v>
      </c>
      <c r="J91" s="39">
        <v>0</v>
      </c>
      <c r="K91" s="38">
        <f>Table3[[#This Row],[Incentive Disbursements]]/'1.) CLM Reference'!$B$5</f>
        <v>0</v>
      </c>
      <c r="L91" s="37">
        <v>392782.05839999998</v>
      </c>
      <c r="M91" s="40">
        <f>Table3[[#This Row],[CLM $ Collected ]]/'1.) CLM Reference'!$B$4</f>
        <v>3.0074024965082219E-3</v>
      </c>
      <c r="N91" s="39">
        <v>90344</v>
      </c>
      <c r="O91" s="41">
        <f>Table3[[#This Row],[Incentive Disbursements]]/'1.) CLM Reference'!$B$5</f>
        <v>0</v>
      </c>
    </row>
    <row r="92" spans="1:15" s="34" customFormat="1" ht="15.75" thickBot="1">
      <c r="A92" s="35" t="s">
        <v>139</v>
      </c>
      <c r="B92" s="36" t="s">
        <v>126</v>
      </c>
      <c r="C92" s="3" t="s">
        <v>45</v>
      </c>
      <c r="D92" s="10">
        <f>Table32[[#This Row],[Residential CLM $ Collected]]+Table32[[#This Row],[C&amp;I CLM $ Collected]]</f>
        <v>11423.925499999999</v>
      </c>
      <c r="E92" s="33">
        <f>Table3[[#This Row],[CLM $ Collected ]]/'1.) CLM Reference'!$B$4</f>
        <v>3.400959331727422E-8</v>
      </c>
      <c r="F92" s="8">
        <f>Table32[[#This Row],[Residential Incentive Disbursements]]+Table32[[#This Row],[C&amp;I Incentive Disbursements]]</f>
        <v>0</v>
      </c>
      <c r="G92" s="11">
        <f>Table3[[#This Row],[Incentive Disbursements]]/'1.) CLM Reference'!$B$5</f>
        <v>0</v>
      </c>
      <c r="H92" s="37">
        <v>0</v>
      </c>
      <c r="I92" s="38">
        <f>Table3[[#This Row],[CLM $ Collected ]]/'1.) CLM Reference'!$B$4</f>
        <v>3.400959331727422E-8</v>
      </c>
      <c r="J92" s="39">
        <v>0</v>
      </c>
      <c r="K92" s="38">
        <f>Table3[[#This Row],[Incentive Disbursements]]/'1.) CLM Reference'!$B$5</f>
        <v>0</v>
      </c>
      <c r="L92" s="37">
        <v>11423.925499999999</v>
      </c>
      <c r="M92" s="40">
        <f>Table3[[#This Row],[CLM $ Collected ]]/'1.) CLM Reference'!$B$4</f>
        <v>3.400959331727422E-8</v>
      </c>
      <c r="N92" s="39">
        <v>0</v>
      </c>
      <c r="O92" s="41">
        <f>Table3[[#This Row],[Incentive Disbursements]]/'1.) CLM Reference'!$B$5</f>
        <v>0</v>
      </c>
    </row>
    <row r="93" spans="1:15" s="34" customFormat="1" ht="15.75" thickBot="1">
      <c r="A93" s="35" t="s">
        <v>140</v>
      </c>
      <c r="B93" s="36" t="s">
        <v>126</v>
      </c>
      <c r="C93" s="3" t="s">
        <v>45</v>
      </c>
      <c r="D93" s="10">
        <f>Table32[[#This Row],[Residential CLM $ Collected]]+Table32[[#This Row],[C&amp;I CLM $ Collected]]</f>
        <v>19630.0101</v>
      </c>
      <c r="E93" s="33">
        <f>Table3[[#This Row],[CLM $ Collected ]]/'1.) CLM Reference'!$B$4</f>
        <v>0</v>
      </c>
      <c r="F93" s="8">
        <f>Table32[[#This Row],[Residential Incentive Disbursements]]+Table32[[#This Row],[C&amp;I Incentive Disbursements]]</f>
        <v>139005</v>
      </c>
      <c r="G93" s="11">
        <f>Table3[[#This Row],[Incentive Disbursements]]/'1.) CLM Reference'!$B$5</f>
        <v>3.0857054414044677E-4</v>
      </c>
      <c r="H93" s="37">
        <v>0</v>
      </c>
      <c r="I93" s="38">
        <f>Table3[[#This Row],[CLM $ Collected ]]/'1.) CLM Reference'!$B$4</f>
        <v>0</v>
      </c>
      <c r="J93" s="39">
        <v>0</v>
      </c>
      <c r="K93" s="38">
        <f>Table3[[#This Row],[Incentive Disbursements]]/'1.) CLM Reference'!$B$5</f>
        <v>3.0857054414044677E-4</v>
      </c>
      <c r="L93" s="37">
        <v>19630.0101</v>
      </c>
      <c r="M93" s="40">
        <f>Table3[[#This Row],[CLM $ Collected ]]/'1.) CLM Reference'!$B$4</f>
        <v>0</v>
      </c>
      <c r="N93" s="39">
        <v>139005</v>
      </c>
      <c r="O93" s="41">
        <f>Table3[[#This Row],[Incentive Disbursements]]/'1.) CLM Reference'!$B$5</f>
        <v>3.0857054414044677E-4</v>
      </c>
    </row>
    <row r="94" spans="1:15" s="34" customFormat="1" ht="15.75" thickBot="1">
      <c r="A94" s="35" t="s">
        <v>142</v>
      </c>
      <c r="B94" s="36" t="s">
        <v>48</v>
      </c>
      <c r="C94" s="3" t="s">
        <v>45</v>
      </c>
      <c r="D94" s="10">
        <f>Table32[[#This Row],[Residential CLM $ Collected]]+Table32[[#This Row],[C&amp;I CLM $ Collected]]</f>
        <v>153837.17310000001</v>
      </c>
      <c r="E94" s="33">
        <f>Table3[[#This Row],[CLM $ Collected ]]/'1.) CLM Reference'!$B$4</f>
        <v>1.5163127456467578E-3</v>
      </c>
      <c r="F94" s="8">
        <f>Table32[[#This Row],[Residential Incentive Disbursements]]+Table32[[#This Row],[C&amp;I Incentive Disbursements]]</f>
        <v>39199</v>
      </c>
      <c r="G94" s="11">
        <f>Table3[[#This Row],[Incentive Disbursements]]/'1.) CLM Reference'!$B$5</f>
        <v>0</v>
      </c>
      <c r="H94" s="37">
        <v>0</v>
      </c>
      <c r="I94" s="38">
        <f>Table3[[#This Row],[CLM $ Collected ]]/'1.) CLM Reference'!$B$4</f>
        <v>1.5163127456467578E-3</v>
      </c>
      <c r="J94" s="39">
        <v>0</v>
      </c>
      <c r="K94" s="38">
        <f>Table3[[#This Row],[Incentive Disbursements]]/'1.) CLM Reference'!$B$5</f>
        <v>0</v>
      </c>
      <c r="L94" s="37">
        <v>153837.17310000001</v>
      </c>
      <c r="M94" s="40">
        <f>Table3[[#This Row],[CLM $ Collected ]]/'1.) CLM Reference'!$B$4</f>
        <v>1.5163127456467578E-3</v>
      </c>
      <c r="N94" s="39">
        <v>39199</v>
      </c>
      <c r="O94" s="41">
        <f>Table3[[#This Row],[Incentive Disbursements]]/'1.) CLM Reference'!$B$5</f>
        <v>0</v>
      </c>
    </row>
    <row r="95" spans="1:15" s="34" customFormat="1" ht="15.75" thickBot="1">
      <c r="A95" s="35" t="s">
        <v>143</v>
      </c>
      <c r="B95" s="36" t="s">
        <v>145</v>
      </c>
      <c r="C95" s="3" t="s">
        <v>45</v>
      </c>
      <c r="D95" s="10">
        <f>Table32[[#This Row],[Residential CLM $ Collected]]+Table32[[#This Row],[C&amp;I CLM $ Collected]]</f>
        <v>31654.256600000001</v>
      </c>
      <c r="E95" s="33">
        <f>Table3[[#This Row],[CLM $ Collected ]]/'1.) CLM Reference'!$B$4</f>
        <v>0</v>
      </c>
      <c r="F95" s="8">
        <f>Table32[[#This Row],[Residential Incentive Disbursements]]+Table32[[#This Row],[C&amp;I Incentive Disbursements]]</f>
        <v>10957</v>
      </c>
      <c r="G95" s="11">
        <f>Table3[[#This Row],[Incentive Disbursements]]/'1.) CLM Reference'!$B$5</f>
        <v>6.6231140810703174E-3</v>
      </c>
      <c r="H95" s="37">
        <v>0</v>
      </c>
      <c r="I95" s="38">
        <f>Table3[[#This Row],[CLM $ Collected ]]/'1.) CLM Reference'!$B$4</f>
        <v>0</v>
      </c>
      <c r="J95" s="39">
        <v>0</v>
      </c>
      <c r="K95" s="38">
        <f>Table3[[#This Row],[Incentive Disbursements]]/'1.) CLM Reference'!$B$5</f>
        <v>6.6231140810703174E-3</v>
      </c>
      <c r="L95" s="37">
        <v>31654.256600000001</v>
      </c>
      <c r="M95" s="40">
        <f>Table3[[#This Row],[CLM $ Collected ]]/'1.) CLM Reference'!$B$4</f>
        <v>0</v>
      </c>
      <c r="N95" s="39">
        <v>10957</v>
      </c>
      <c r="O95" s="41">
        <f>Table3[[#This Row],[Incentive Disbursements]]/'1.) CLM Reference'!$B$5</f>
        <v>6.6231140810703174E-3</v>
      </c>
    </row>
    <row r="96" spans="1:15" s="34" customFormat="1" ht="15.75" thickBot="1">
      <c r="A96" s="35" t="s">
        <v>147</v>
      </c>
      <c r="B96" s="36" t="s">
        <v>145</v>
      </c>
      <c r="C96" s="3" t="s">
        <v>45</v>
      </c>
      <c r="D96" s="10">
        <f>Table32[[#This Row],[Residential CLM $ Collected]]+Table32[[#This Row],[C&amp;I CLM $ Collected]]</f>
        <v>118643.1523</v>
      </c>
      <c r="E96" s="33">
        <f>Table3[[#This Row],[CLM $ Collected ]]/'1.) CLM Reference'!$B$4</f>
        <v>1.7587086565370525E-3</v>
      </c>
      <c r="F96" s="8">
        <f>Table32[[#This Row],[Residential Incentive Disbursements]]+Table32[[#This Row],[C&amp;I Incentive Disbursements]]</f>
        <v>1084</v>
      </c>
      <c r="G96" s="11">
        <f>Table3[[#This Row],[Incentive Disbursements]]/'1.) CLM Reference'!$B$5</f>
        <v>0</v>
      </c>
      <c r="H96" s="37">
        <v>0</v>
      </c>
      <c r="I96" s="38">
        <f>Table3[[#This Row],[CLM $ Collected ]]/'1.) CLM Reference'!$B$4</f>
        <v>1.7587086565370525E-3</v>
      </c>
      <c r="J96" s="39">
        <v>0</v>
      </c>
      <c r="K96" s="38">
        <f>Table3[[#This Row],[Incentive Disbursements]]/'1.) CLM Reference'!$B$5</f>
        <v>0</v>
      </c>
      <c r="L96" s="37">
        <v>118643.1523</v>
      </c>
      <c r="M96" s="40">
        <f>Table3[[#This Row],[CLM $ Collected ]]/'1.) CLM Reference'!$B$4</f>
        <v>1.7587086565370525E-3</v>
      </c>
      <c r="N96" s="39">
        <v>1084</v>
      </c>
      <c r="O96" s="41">
        <f>Table3[[#This Row],[Incentive Disbursements]]/'1.) CLM Reference'!$B$5</f>
        <v>0</v>
      </c>
    </row>
    <row r="97" spans="1:15" s="34" customFormat="1" ht="15.75" thickBot="1">
      <c r="A97" s="35" t="s">
        <v>148</v>
      </c>
      <c r="B97" s="36" t="s">
        <v>144</v>
      </c>
      <c r="C97" s="3" t="s">
        <v>45</v>
      </c>
      <c r="D97" s="10">
        <f>Table32[[#This Row],[Residential CLM $ Collected]]+Table32[[#This Row],[C&amp;I CLM $ Collected]]</f>
        <v>30307.9912</v>
      </c>
      <c r="E97" s="33">
        <f>Table3[[#This Row],[CLM $ Collected ]]/'1.) CLM Reference'!$B$4</f>
        <v>0</v>
      </c>
      <c r="F97" s="8">
        <f>Table32[[#This Row],[Residential Incentive Disbursements]]+Table32[[#This Row],[C&amp;I Incentive Disbursements]]</f>
        <v>0</v>
      </c>
      <c r="G97" s="11">
        <f>Table3[[#This Row],[Incentive Disbursements]]/'1.) CLM Reference'!$B$5</f>
        <v>9.1286655447798644E-4</v>
      </c>
      <c r="H97" s="37">
        <v>0</v>
      </c>
      <c r="I97" s="38">
        <f>Table3[[#This Row],[CLM $ Collected ]]/'1.) CLM Reference'!$B$4</f>
        <v>0</v>
      </c>
      <c r="J97" s="39">
        <v>0</v>
      </c>
      <c r="K97" s="38">
        <f>Table3[[#This Row],[Incentive Disbursements]]/'1.) CLM Reference'!$B$5</f>
        <v>9.1286655447798644E-4</v>
      </c>
      <c r="L97" s="37">
        <v>30307.9912</v>
      </c>
      <c r="M97" s="40">
        <f>Table3[[#This Row],[CLM $ Collected ]]/'1.) CLM Reference'!$B$4</f>
        <v>0</v>
      </c>
      <c r="N97" s="39">
        <v>0</v>
      </c>
      <c r="O97" s="41">
        <f>Table3[[#This Row],[Incentive Disbursements]]/'1.) CLM Reference'!$B$5</f>
        <v>9.1286655447798644E-4</v>
      </c>
    </row>
    <row r="98" spans="1:15" s="34" customFormat="1" ht="15.75" thickBot="1">
      <c r="A98" s="35" t="s">
        <v>149</v>
      </c>
      <c r="B98" s="36" t="s">
        <v>144</v>
      </c>
      <c r="C98" s="3" t="s">
        <v>45</v>
      </c>
      <c r="D98" s="10">
        <f>Table32[[#This Row],[Residential CLM $ Collected]]+Table32[[#This Row],[C&amp;I CLM $ Collected]]</f>
        <v>21318.6878</v>
      </c>
      <c r="E98" s="33">
        <f>Table3[[#This Row],[CLM $ Collected ]]/'1.) CLM Reference'!$B$4</f>
        <v>1.5579013271794747E-3</v>
      </c>
      <c r="F98" s="8">
        <f>Table32[[#This Row],[Residential Incentive Disbursements]]+Table32[[#This Row],[C&amp;I Incentive Disbursements]]</f>
        <v>0</v>
      </c>
      <c r="G98" s="11">
        <f>Table3[[#This Row],[Incentive Disbursements]]/'1.) CLM Reference'!$B$5</f>
        <v>0</v>
      </c>
      <c r="H98" s="37">
        <v>0</v>
      </c>
      <c r="I98" s="38">
        <f>Table3[[#This Row],[CLM $ Collected ]]/'1.) CLM Reference'!$B$4</f>
        <v>1.5579013271794747E-3</v>
      </c>
      <c r="J98" s="39">
        <v>0</v>
      </c>
      <c r="K98" s="38">
        <f>Table3[[#This Row],[Incentive Disbursements]]/'1.) CLM Reference'!$B$5</f>
        <v>0</v>
      </c>
      <c r="L98" s="37">
        <v>21318.6878</v>
      </c>
      <c r="M98" s="40">
        <f>Table3[[#This Row],[CLM $ Collected ]]/'1.) CLM Reference'!$B$4</f>
        <v>1.5579013271794747E-3</v>
      </c>
      <c r="N98" s="39">
        <v>0</v>
      </c>
      <c r="O98" s="41">
        <f>Table3[[#This Row],[Incentive Disbursements]]/'1.) CLM Reference'!$B$5</f>
        <v>0</v>
      </c>
    </row>
    <row r="99" spans="1:15" s="34" customFormat="1" ht="15.75" thickBot="1">
      <c r="A99" s="35" t="s">
        <v>150</v>
      </c>
      <c r="B99" s="36" t="s">
        <v>84</v>
      </c>
      <c r="C99" s="3" t="s">
        <v>45</v>
      </c>
      <c r="D99" s="10">
        <f>Table32[[#This Row],[Residential CLM $ Collected]]+Table32[[#This Row],[C&amp;I CLM $ Collected]]</f>
        <v>0</v>
      </c>
      <c r="E99" s="33">
        <f>Table3[[#This Row],[CLM $ Collected ]]/'1.) CLM Reference'!$B$4</f>
        <v>0</v>
      </c>
      <c r="F99" s="8">
        <f>Table32[[#This Row],[Residential Incentive Disbursements]]+Table32[[#This Row],[C&amp;I Incentive Disbursements]]</f>
        <v>7789</v>
      </c>
      <c r="G99" s="11">
        <f>Table3[[#This Row],[Incentive Disbursements]]/'1.) CLM Reference'!$B$5</f>
        <v>1.1528351805611108E-3</v>
      </c>
      <c r="H99" s="37">
        <v>0</v>
      </c>
      <c r="I99" s="38">
        <f>Table3[[#This Row],[CLM $ Collected ]]/'1.) CLM Reference'!$B$4</f>
        <v>0</v>
      </c>
      <c r="J99" s="39">
        <v>0</v>
      </c>
      <c r="K99" s="38">
        <f>Table3[[#This Row],[Incentive Disbursements]]/'1.) CLM Reference'!$B$5</f>
        <v>1.1528351805611108E-3</v>
      </c>
      <c r="L99" s="37">
        <v>0</v>
      </c>
      <c r="M99" s="40">
        <f>Table3[[#This Row],[CLM $ Collected ]]/'1.) CLM Reference'!$B$4</f>
        <v>0</v>
      </c>
      <c r="N99" s="39">
        <v>7789</v>
      </c>
      <c r="O99" s="41">
        <f>Table3[[#This Row],[Incentive Disbursements]]/'1.) CLM Reference'!$B$5</f>
        <v>1.1528351805611108E-3</v>
      </c>
    </row>
    <row r="100" spans="1:15" s="34" customFormat="1" ht="15.75" thickBot="1">
      <c r="A100" s="35" t="s">
        <v>150</v>
      </c>
      <c r="B100" s="36" t="s">
        <v>144</v>
      </c>
      <c r="C100" s="3" t="s">
        <v>68</v>
      </c>
      <c r="D100" s="10">
        <f>Table32[[#This Row],[Residential CLM $ Collected]]+Table32[[#This Row],[C&amp;I CLM $ Collected]]</f>
        <v>48303.706700000002</v>
      </c>
      <c r="E100" s="33">
        <f>Table3[[#This Row],[CLM $ Collected ]]/'1.) CLM Reference'!$B$4</f>
        <v>3.4230465506018531E-3</v>
      </c>
      <c r="F100" s="8">
        <f>Table32[[#This Row],[Residential Incentive Disbursements]]+Table32[[#This Row],[C&amp;I Incentive Disbursements]]</f>
        <v>0</v>
      </c>
      <c r="G100" s="11">
        <f>Table3[[#This Row],[Incentive Disbursements]]/'1.) CLM Reference'!$B$5</f>
        <v>0</v>
      </c>
      <c r="H100" s="37">
        <v>0</v>
      </c>
      <c r="I100" s="38">
        <f>Table3[[#This Row],[CLM $ Collected ]]/'1.) CLM Reference'!$B$4</f>
        <v>3.4230465506018531E-3</v>
      </c>
      <c r="J100" s="39">
        <v>0</v>
      </c>
      <c r="K100" s="38">
        <f>Table3[[#This Row],[Incentive Disbursements]]/'1.) CLM Reference'!$B$5</f>
        <v>0</v>
      </c>
      <c r="L100" s="37">
        <v>48303.706700000002</v>
      </c>
      <c r="M100" s="40">
        <f>Table3[[#This Row],[CLM $ Collected ]]/'1.) CLM Reference'!$B$4</f>
        <v>3.4230465506018531E-3</v>
      </c>
      <c r="N100" s="39">
        <v>0</v>
      </c>
      <c r="O100" s="41">
        <f>Table3[[#This Row],[Incentive Disbursements]]/'1.) CLM Reference'!$B$5</f>
        <v>0</v>
      </c>
    </row>
    <row r="101" spans="1:15" s="34" customFormat="1" ht="15.75" thickBot="1">
      <c r="A101" s="35" t="s">
        <v>152</v>
      </c>
      <c r="B101" s="36" t="s">
        <v>144</v>
      </c>
      <c r="C101" s="3" t="s">
        <v>45</v>
      </c>
      <c r="D101" s="10">
        <f>Table32[[#This Row],[Residential CLM $ Collected]]+Table32[[#This Row],[C&amp;I CLM $ Collected]]</f>
        <v>19413.7742</v>
      </c>
      <c r="E101" s="33">
        <f>Table3[[#This Row],[CLM $ Collected ]]/'1.) CLM Reference'!$B$4</f>
        <v>2.6959879183059687E-6</v>
      </c>
      <c r="F101" s="8">
        <f>Table32[[#This Row],[Residential Incentive Disbursements]]+Table32[[#This Row],[C&amp;I Incentive Disbursements]]</f>
        <v>150</v>
      </c>
      <c r="G101" s="11">
        <f>Table3[[#This Row],[Incentive Disbursements]]/'1.) CLM Reference'!$B$5</f>
        <v>0</v>
      </c>
      <c r="H101" s="37">
        <v>0</v>
      </c>
      <c r="I101" s="38">
        <f>Table3[[#This Row],[CLM $ Collected ]]/'1.) CLM Reference'!$B$4</f>
        <v>2.6959879183059687E-6</v>
      </c>
      <c r="J101" s="39">
        <v>0</v>
      </c>
      <c r="K101" s="38">
        <f>Table3[[#This Row],[Incentive Disbursements]]/'1.) CLM Reference'!$B$5</f>
        <v>0</v>
      </c>
      <c r="L101" s="37">
        <v>19413.7742</v>
      </c>
      <c r="M101" s="40">
        <f>Table3[[#This Row],[CLM $ Collected ]]/'1.) CLM Reference'!$B$4</f>
        <v>2.6959879183059687E-6</v>
      </c>
      <c r="N101" s="39">
        <v>150</v>
      </c>
      <c r="O101" s="41">
        <f>Table3[[#This Row],[Incentive Disbursements]]/'1.) CLM Reference'!$B$5</f>
        <v>0</v>
      </c>
    </row>
    <row r="102" spans="1:15" s="34" customFormat="1" ht="15.75" thickBot="1">
      <c r="A102" s="35" t="s">
        <v>157</v>
      </c>
      <c r="B102" s="36" t="s">
        <v>158</v>
      </c>
      <c r="C102" s="3" t="s">
        <v>45</v>
      </c>
      <c r="D102" s="10">
        <f>Table32[[#This Row],[Residential CLM $ Collected]]+Table32[[#This Row],[C&amp;I CLM $ Collected]]</f>
        <v>0</v>
      </c>
      <c r="E102" s="33">
        <f>Table3[[#This Row],[CLM $ Collected ]]/'1.) CLM Reference'!$B$4</f>
        <v>0</v>
      </c>
      <c r="F102" s="8">
        <f>Table32[[#This Row],[Residential Incentive Disbursements]]+Table32[[#This Row],[C&amp;I Incentive Disbursements]]</f>
        <v>90664</v>
      </c>
      <c r="G102" s="11">
        <f>Table3[[#This Row],[Incentive Disbursements]]/'1.) CLM Reference'!$B$5</f>
        <v>2.8205722237654813E-3</v>
      </c>
      <c r="H102" s="37">
        <v>0</v>
      </c>
      <c r="I102" s="38">
        <f>Table3[[#This Row],[CLM $ Collected ]]/'1.) CLM Reference'!$B$4</f>
        <v>0</v>
      </c>
      <c r="J102" s="39">
        <v>0</v>
      </c>
      <c r="K102" s="38">
        <f>Table3[[#This Row],[Incentive Disbursements]]/'1.) CLM Reference'!$B$5</f>
        <v>2.8205722237654813E-3</v>
      </c>
      <c r="L102" s="37">
        <v>0</v>
      </c>
      <c r="M102" s="40">
        <f>Table3[[#This Row],[CLM $ Collected ]]/'1.) CLM Reference'!$B$4</f>
        <v>0</v>
      </c>
      <c r="N102" s="39">
        <v>90664</v>
      </c>
      <c r="O102" s="41">
        <f>Table3[[#This Row],[Incentive Disbursements]]/'1.) CLM Reference'!$B$5</f>
        <v>2.8205722237654813E-3</v>
      </c>
    </row>
    <row r="103" spans="1:15" s="34" customFormat="1" ht="15.75" thickBot="1">
      <c r="A103" s="35" t="s">
        <v>157</v>
      </c>
      <c r="B103" s="36" t="s">
        <v>159</v>
      </c>
      <c r="C103" s="3" t="s">
        <v>68</v>
      </c>
      <c r="D103" s="10">
        <f>Table32[[#This Row],[Residential CLM $ Collected]]+Table32[[#This Row],[C&amp;I CLM $ Collected]]</f>
        <v>620841.98750000005</v>
      </c>
      <c r="E103" s="33">
        <f>Table3[[#This Row],[CLM $ Collected ]]/'1.) CLM Reference'!$B$4</f>
        <v>3.0850946341495007E-3</v>
      </c>
      <c r="F103" s="8">
        <f>Table32[[#This Row],[Residential Incentive Disbursements]]+Table32[[#This Row],[C&amp;I Incentive Disbursements]]</f>
        <v>0</v>
      </c>
      <c r="G103" s="11">
        <f>Table3[[#This Row],[Incentive Disbursements]]/'1.) CLM Reference'!$B$5</f>
        <v>0</v>
      </c>
      <c r="H103" s="37">
        <v>0</v>
      </c>
      <c r="I103" s="38">
        <f>Table3[[#This Row],[CLM $ Collected ]]/'1.) CLM Reference'!$B$4</f>
        <v>3.0850946341495007E-3</v>
      </c>
      <c r="J103" s="39">
        <v>0</v>
      </c>
      <c r="K103" s="38">
        <f>Table3[[#This Row],[Incentive Disbursements]]/'1.) CLM Reference'!$B$5</f>
        <v>0</v>
      </c>
      <c r="L103" s="37">
        <v>620841.98750000005</v>
      </c>
      <c r="M103" s="40">
        <f>Table3[[#This Row],[CLM $ Collected ]]/'1.) CLM Reference'!$B$4</f>
        <v>3.0850946341495007E-3</v>
      </c>
      <c r="N103" s="39">
        <v>0</v>
      </c>
      <c r="O103" s="41">
        <f>Table3[[#This Row],[Incentive Disbursements]]/'1.) CLM Reference'!$B$5</f>
        <v>0</v>
      </c>
    </row>
    <row r="104" spans="1:15" s="34" customFormat="1" ht="15.75" thickBot="1">
      <c r="A104" s="35" t="s">
        <v>160</v>
      </c>
      <c r="B104" s="36" t="s">
        <v>158</v>
      </c>
      <c r="C104" s="3" t="s">
        <v>45</v>
      </c>
      <c r="D104" s="10">
        <f>Table32[[#This Row],[Residential CLM $ Collected]]+Table32[[#This Row],[C&amp;I CLM $ Collected]]</f>
        <v>0</v>
      </c>
      <c r="E104" s="33">
        <f>Table3[[#This Row],[CLM $ Collected ]]/'1.) CLM Reference'!$B$4</f>
        <v>8.9090014534645754E-6</v>
      </c>
      <c r="F104" s="8">
        <f>Table32[[#This Row],[Residential Incentive Disbursements]]+Table32[[#This Row],[C&amp;I Incentive Disbursements]]</f>
        <v>74388.570000000007</v>
      </c>
      <c r="G104" s="11">
        <f>Table3[[#This Row],[Incentive Disbursements]]/'1.) CLM Reference'!$B$5</f>
        <v>0</v>
      </c>
      <c r="H104" s="37">
        <v>0</v>
      </c>
      <c r="I104" s="38">
        <f>Table3[[#This Row],[CLM $ Collected ]]/'1.) CLM Reference'!$B$4</f>
        <v>8.9090014534645754E-6</v>
      </c>
      <c r="J104" s="39">
        <v>0</v>
      </c>
      <c r="K104" s="38">
        <f>Table3[[#This Row],[Incentive Disbursements]]/'1.) CLM Reference'!$B$5</f>
        <v>0</v>
      </c>
      <c r="L104" s="37">
        <v>0</v>
      </c>
      <c r="M104" s="40">
        <f>Table3[[#This Row],[CLM $ Collected ]]/'1.) CLM Reference'!$B$4</f>
        <v>8.9090014534645754E-6</v>
      </c>
      <c r="N104" s="39">
        <v>74388.570000000007</v>
      </c>
      <c r="O104" s="41">
        <f>Table3[[#This Row],[Incentive Disbursements]]/'1.) CLM Reference'!$B$5</f>
        <v>0</v>
      </c>
    </row>
    <row r="105" spans="1:15" s="34" customFormat="1" ht="15.75" thickBot="1">
      <c r="A105" s="35" t="s">
        <v>160</v>
      </c>
      <c r="B105" s="36" t="s">
        <v>159</v>
      </c>
      <c r="C105" s="3" t="s">
        <v>68</v>
      </c>
      <c r="D105" s="10">
        <f>Table32[[#This Row],[Residential CLM $ Collected]]+Table32[[#This Row],[C&amp;I CLM $ Collected]]</f>
        <v>440777.92950000003</v>
      </c>
      <c r="E105" s="33">
        <f>Table3[[#This Row],[CLM $ Collected ]]/'1.) CLM Reference'!$B$4</f>
        <v>2.6596334258992931E-3</v>
      </c>
      <c r="F105" s="8">
        <f>Table32[[#This Row],[Residential Incentive Disbursements]]+Table32[[#This Row],[C&amp;I Incentive Disbursements]]</f>
        <v>0</v>
      </c>
      <c r="G105" s="11">
        <f>Table3[[#This Row],[Incentive Disbursements]]/'1.) CLM Reference'!$B$5</f>
        <v>1.5095731301806297E-3</v>
      </c>
      <c r="H105" s="37">
        <v>18545.705000000002</v>
      </c>
      <c r="I105" s="38">
        <f>Table3[[#This Row],[CLM $ Collected ]]/'1.) CLM Reference'!$B$4</f>
        <v>2.6596334258992931E-3</v>
      </c>
      <c r="J105" s="39">
        <v>0</v>
      </c>
      <c r="K105" s="38">
        <f>Table3[[#This Row],[Incentive Disbursements]]/'1.) CLM Reference'!$B$5</f>
        <v>1.5095731301806297E-3</v>
      </c>
      <c r="L105" s="37">
        <v>422232.22450000001</v>
      </c>
      <c r="M105" s="40">
        <f>Table3[[#This Row],[CLM $ Collected ]]/'1.) CLM Reference'!$B$4</f>
        <v>2.6596334258992931E-3</v>
      </c>
      <c r="N105" s="39">
        <v>0</v>
      </c>
      <c r="O105" s="41">
        <f>Table3[[#This Row],[Incentive Disbursements]]/'1.) CLM Reference'!$B$5</f>
        <v>1.5095731301806297E-3</v>
      </c>
    </row>
    <row r="106" spans="1:15" s="34" customFormat="1" ht="15.75" thickBot="1">
      <c r="A106" s="35" t="s">
        <v>161</v>
      </c>
      <c r="B106" s="36" t="s">
        <v>158</v>
      </c>
      <c r="C106" s="3" t="s">
        <v>45</v>
      </c>
      <c r="D106" s="10">
        <f>Table32[[#This Row],[Residential CLM $ Collected]]+Table32[[#This Row],[C&amp;I CLM $ Collected]]</f>
        <v>0</v>
      </c>
      <c r="E106" s="33">
        <f>Table3[[#This Row],[CLM $ Collected ]]/'1.) CLM Reference'!$B$4</f>
        <v>2.9344118543939922E-3</v>
      </c>
      <c r="F106" s="8">
        <f>Table32[[#This Row],[Residential Incentive Disbursements]]+Table32[[#This Row],[C&amp;I Incentive Disbursements]]</f>
        <v>344</v>
      </c>
      <c r="G106" s="11">
        <f>Table3[[#This Row],[Incentive Disbursements]]/'1.) CLM Reference'!$B$5</f>
        <v>2.0035488424910764E-3</v>
      </c>
      <c r="H106" s="37">
        <v>0</v>
      </c>
      <c r="I106" s="38">
        <f>Table3[[#This Row],[CLM $ Collected ]]/'1.) CLM Reference'!$B$4</f>
        <v>2.9344118543939922E-3</v>
      </c>
      <c r="J106" s="39">
        <v>0</v>
      </c>
      <c r="K106" s="38">
        <f>Table3[[#This Row],[Incentive Disbursements]]/'1.) CLM Reference'!$B$5</f>
        <v>2.0035488424910764E-3</v>
      </c>
      <c r="L106" s="37">
        <v>0</v>
      </c>
      <c r="M106" s="40">
        <f>Table3[[#This Row],[CLM $ Collected ]]/'1.) CLM Reference'!$B$4</f>
        <v>2.9344118543939922E-3</v>
      </c>
      <c r="N106" s="39">
        <v>344</v>
      </c>
      <c r="O106" s="41">
        <f>Table3[[#This Row],[Incentive Disbursements]]/'1.) CLM Reference'!$B$5</f>
        <v>2.0035488424910764E-3</v>
      </c>
    </row>
    <row r="107" spans="1:15" s="34" customFormat="1" ht="15.75" thickBot="1">
      <c r="A107" s="35" t="s">
        <v>161</v>
      </c>
      <c r="B107" s="36" t="s">
        <v>159</v>
      </c>
      <c r="C107" s="3" t="s">
        <v>68</v>
      </c>
      <c r="D107" s="10">
        <f>Table32[[#This Row],[Residential CLM $ Collected]]+Table32[[#This Row],[C&amp;I CLM $ Collected]]</f>
        <v>396586.79239999998</v>
      </c>
      <c r="E107" s="33">
        <f>Table3[[#This Row],[CLM $ Collected ]]/'1.) CLM Reference'!$B$4</f>
        <v>1.0286725027307304E-6</v>
      </c>
      <c r="F107" s="8">
        <f>Table32[[#This Row],[Residential Incentive Disbursements]]+Table32[[#This Row],[C&amp;I Incentive Disbursements]]</f>
        <v>0</v>
      </c>
      <c r="G107" s="11">
        <f>Table3[[#This Row],[Incentive Disbursements]]/'1.) CLM Reference'!$B$5</f>
        <v>0</v>
      </c>
      <c r="H107" s="37">
        <v>0</v>
      </c>
      <c r="I107" s="38">
        <f>Table3[[#This Row],[CLM $ Collected ]]/'1.) CLM Reference'!$B$4</f>
        <v>1.0286725027307304E-6</v>
      </c>
      <c r="J107" s="39">
        <v>0</v>
      </c>
      <c r="K107" s="38">
        <f>Table3[[#This Row],[Incentive Disbursements]]/'1.) CLM Reference'!$B$5</f>
        <v>0</v>
      </c>
      <c r="L107" s="37">
        <v>396586.79239999998</v>
      </c>
      <c r="M107" s="40">
        <f>Table3[[#This Row],[CLM $ Collected ]]/'1.) CLM Reference'!$B$4</f>
        <v>1.0286725027307304E-6</v>
      </c>
      <c r="N107" s="39">
        <v>0</v>
      </c>
      <c r="O107" s="41">
        <f>Table3[[#This Row],[Incentive Disbursements]]/'1.) CLM Reference'!$B$5</f>
        <v>0</v>
      </c>
    </row>
    <row r="108" spans="1:15" s="34" customFormat="1" ht="15.75" thickBot="1">
      <c r="A108" s="35" t="s">
        <v>162</v>
      </c>
      <c r="B108" s="36" t="s">
        <v>158</v>
      </c>
      <c r="C108" s="3" t="s">
        <v>45</v>
      </c>
      <c r="D108" s="10">
        <f>Table32[[#This Row],[Residential CLM $ Collected]]+Table32[[#This Row],[C&amp;I CLM $ Collected]]</f>
        <v>0</v>
      </c>
      <c r="E108" s="33">
        <f>Table3[[#This Row],[CLM $ Collected ]]/'1.) CLM Reference'!$B$4</f>
        <v>5.6746649611156925E-3</v>
      </c>
      <c r="F108" s="8">
        <f>Table32[[#This Row],[Residential Incentive Disbursements]]+Table32[[#This Row],[C&amp;I Incentive Disbursements]]</f>
        <v>40</v>
      </c>
      <c r="G108" s="11">
        <f>Table3[[#This Row],[Incentive Disbursements]]/'1.) CLM Reference'!$B$5</f>
        <v>2.1765553350372407E-3</v>
      </c>
      <c r="H108" s="37">
        <v>0</v>
      </c>
      <c r="I108" s="38">
        <f>Table3[[#This Row],[CLM $ Collected ]]/'1.) CLM Reference'!$B$4</f>
        <v>5.6746649611156925E-3</v>
      </c>
      <c r="J108" s="39">
        <v>0</v>
      </c>
      <c r="K108" s="38">
        <f>Table3[[#This Row],[Incentive Disbursements]]/'1.) CLM Reference'!$B$5</f>
        <v>2.1765553350372407E-3</v>
      </c>
      <c r="L108" s="37">
        <v>0</v>
      </c>
      <c r="M108" s="40">
        <f>Table3[[#This Row],[CLM $ Collected ]]/'1.) CLM Reference'!$B$4</f>
        <v>5.6746649611156925E-3</v>
      </c>
      <c r="N108" s="39">
        <v>40</v>
      </c>
      <c r="O108" s="41">
        <f>Table3[[#This Row],[Incentive Disbursements]]/'1.) CLM Reference'!$B$5</f>
        <v>2.1765553350372407E-3</v>
      </c>
    </row>
    <row r="109" spans="1:15" s="34" customFormat="1" ht="15.75" thickBot="1">
      <c r="A109" s="35" t="s">
        <v>162</v>
      </c>
      <c r="B109" s="36" t="s">
        <v>159</v>
      </c>
      <c r="C109" s="3" t="s">
        <v>68</v>
      </c>
      <c r="D109" s="10">
        <f>Table32[[#This Row],[Residential CLM $ Collected]]+Table32[[#This Row],[C&amp;I CLM $ Collected]]</f>
        <v>16626.321499999998</v>
      </c>
      <c r="E109" s="33">
        <f>Table3[[#This Row],[CLM $ Collected ]]/'1.) CLM Reference'!$B$4</f>
        <v>3.6796476229299019E-8</v>
      </c>
      <c r="F109" s="8">
        <f>Table32[[#This Row],[Residential Incentive Disbursements]]+Table32[[#This Row],[C&amp;I Incentive Disbursements]]</f>
        <v>0</v>
      </c>
      <c r="G109" s="11">
        <f>Table3[[#This Row],[Incentive Disbursements]]/'1.) CLM Reference'!$B$5</f>
        <v>0</v>
      </c>
      <c r="H109" s="37">
        <v>0</v>
      </c>
      <c r="I109" s="38">
        <f>Table3[[#This Row],[CLM $ Collected ]]/'1.) CLM Reference'!$B$4</f>
        <v>3.6796476229299019E-8</v>
      </c>
      <c r="J109" s="39">
        <v>0</v>
      </c>
      <c r="K109" s="38">
        <f>Table3[[#This Row],[Incentive Disbursements]]/'1.) CLM Reference'!$B$5</f>
        <v>0</v>
      </c>
      <c r="L109" s="37">
        <v>16626.321499999998</v>
      </c>
      <c r="M109" s="40">
        <f>Table3[[#This Row],[CLM $ Collected ]]/'1.) CLM Reference'!$B$4</f>
        <v>3.6796476229299019E-8</v>
      </c>
      <c r="N109" s="39">
        <v>0</v>
      </c>
      <c r="O109" s="41">
        <f>Table3[[#This Row],[Incentive Disbursements]]/'1.) CLM Reference'!$B$5</f>
        <v>0</v>
      </c>
    </row>
    <row r="110" spans="1:15" s="34" customFormat="1" ht="15.75" thickBot="1">
      <c r="A110" s="35" t="s">
        <v>163</v>
      </c>
      <c r="B110" s="36" t="s">
        <v>158</v>
      </c>
      <c r="C110" s="3" t="s">
        <v>45</v>
      </c>
      <c r="D110" s="10">
        <f>Table32[[#This Row],[Residential CLM $ Collected]]+Table32[[#This Row],[C&amp;I CLM $ Collected]]</f>
        <v>0</v>
      </c>
      <c r="E110" s="33">
        <f>Table3[[#This Row],[CLM $ Collected ]]/'1.) CLM Reference'!$B$4</f>
        <v>3.7410066267488215E-3</v>
      </c>
      <c r="F110" s="8">
        <f>Table32[[#This Row],[Residential Incentive Disbursements]]+Table32[[#This Row],[C&amp;I Incentive Disbursements]]</f>
        <v>100</v>
      </c>
      <c r="G110" s="11">
        <f>Table3[[#This Row],[Incentive Disbursements]]/'1.) CLM Reference'!$B$5</f>
        <v>1.127866410822744E-3</v>
      </c>
      <c r="H110" s="37">
        <v>0</v>
      </c>
      <c r="I110" s="38">
        <f>Table3[[#This Row],[CLM $ Collected ]]/'1.) CLM Reference'!$B$4</f>
        <v>3.7410066267488215E-3</v>
      </c>
      <c r="J110" s="39">
        <v>0</v>
      </c>
      <c r="K110" s="38">
        <f>Table3[[#This Row],[Incentive Disbursements]]/'1.) CLM Reference'!$B$5</f>
        <v>1.127866410822744E-3</v>
      </c>
      <c r="L110" s="37">
        <v>0</v>
      </c>
      <c r="M110" s="40">
        <f>Table3[[#This Row],[CLM $ Collected ]]/'1.) CLM Reference'!$B$4</f>
        <v>3.7410066267488215E-3</v>
      </c>
      <c r="N110" s="39">
        <v>100</v>
      </c>
      <c r="O110" s="41">
        <f>Table3[[#This Row],[Incentive Disbursements]]/'1.) CLM Reference'!$B$5</f>
        <v>1.127866410822744E-3</v>
      </c>
    </row>
    <row r="111" spans="1:15" s="34" customFormat="1" ht="15.75" thickBot="1">
      <c r="A111" s="35" t="s">
        <v>163</v>
      </c>
      <c r="B111" s="36" t="s">
        <v>159</v>
      </c>
      <c r="C111" s="3" t="s">
        <v>68</v>
      </c>
      <c r="D111" s="10">
        <f>Table32[[#This Row],[Residential CLM $ Collected]]+Table32[[#This Row],[C&amp;I CLM $ Collected]]</f>
        <v>20302.3325</v>
      </c>
      <c r="E111" s="33">
        <f>Table3[[#This Row],[CLM $ Collected ]]/'1.) CLM Reference'!$B$4</f>
        <v>2.1857014751558925E-3</v>
      </c>
      <c r="F111" s="8">
        <f>Table32[[#This Row],[Residential Incentive Disbursements]]+Table32[[#This Row],[C&amp;I Incentive Disbursements]]</f>
        <v>0</v>
      </c>
      <c r="G111" s="11">
        <f>Table3[[#This Row],[Incentive Disbursements]]/'1.) CLM Reference'!$B$5</f>
        <v>6.6635247998454467E-4</v>
      </c>
      <c r="H111" s="37">
        <v>0</v>
      </c>
      <c r="I111" s="38">
        <f>Table3[[#This Row],[CLM $ Collected ]]/'1.) CLM Reference'!$B$4</f>
        <v>2.1857014751558925E-3</v>
      </c>
      <c r="J111" s="39">
        <v>0</v>
      </c>
      <c r="K111" s="38">
        <f>Table3[[#This Row],[Incentive Disbursements]]/'1.) CLM Reference'!$B$5</f>
        <v>6.6635247998454467E-4</v>
      </c>
      <c r="L111" s="37">
        <v>20302.3325</v>
      </c>
      <c r="M111" s="40">
        <f>Table3[[#This Row],[CLM $ Collected ]]/'1.) CLM Reference'!$B$4</f>
        <v>2.1857014751558925E-3</v>
      </c>
      <c r="N111" s="39">
        <v>0</v>
      </c>
      <c r="O111" s="41">
        <f>Table3[[#This Row],[Incentive Disbursements]]/'1.) CLM Reference'!$B$5</f>
        <v>6.6635247998454467E-4</v>
      </c>
    </row>
    <row r="112" spans="1:15" s="34" customFormat="1" ht="15.75" thickBot="1">
      <c r="A112" s="35" t="s">
        <v>164</v>
      </c>
      <c r="B112" s="36" t="s">
        <v>159</v>
      </c>
      <c r="C112" s="3" t="s">
        <v>68</v>
      </c>
      <c r="D112" s="10">
        <f>Table32[[#This Row],[Residential CLM $ Collected]]+Table32[[#This Row],[C&amp;I CLM $ Collected]]</f>
        <v>62155.3321</v>
      </c>
      <c r="E112" s="33">
        <f>Table3[[#This Row],[CLM $ Collected ]]/'1.) CLM Reference'!$B$4</f>
        <v>2.9980255255248867E-3</v>
      </c>
      <c r="F112" s="8">
        <f>Table32[[#This Row],[Residential Incentive Disbursements]]+Table32[[#This Row],[C&amp;I Incentive Disbursements]]</f>
        <v>0</v>
      </c>
      <c r="G112" s="11">
        <f>Table3[[#This Row],[Incentive Disbursements]]/'1.) CLM Reference'!$B$5</f>
        <v>5.8987864390453457E-3</v>
      </c>
      <c r="H112" s="37">
        <v>0</v>
      </c>
      <c r="I112" s="38">
        <f>Table3[[#This Row],[CLM $ Collected ]]/'1.) CLM Reference'!$B$4</f>
        <v>2.9980255255248867E-3</v>
      </c>
      <c r="J112" s="39">
        <v>0</v>
      </c>
      <c r="K112" s="38">
        <f>Table3[[#This Row],[Incentive Disbursements]]/'1.) CLM Reference'!$B$5</f>
        <v>5.8987864390453457E-3</v>
      </c>
      <c r="L112" s="37">
        <v>62155.3321</v>
      </c>
      <c r="M112" s="40">
        <f>Table3[[#This Row],[CLM $ Collected ]]/'1.) CLM Reference'!$B$4</f>
        <v>2.9980255255248867E-3</v>
      </c>
      <c r="N112" s="39">
        <v>0</v>
      </c>
      <c r="O112" s="41">
        <f>Table3[[#This Row],[Incentive Disbursements]]/'1.) CLM Reference'!$B$5</f>
        <v>5.8987864390453457E-3</v>
      </c>
    </row>
    <row r="113" spans="1:15" s="34" customFormat="1" ht="15.75" thickBot="1">
      <c r="A113" s="35" t="s">
        <v>165</v>
      </c>
      <c r="B113" s="36" t="s">
        <v>159</v>
      </c>
      <c r="C113" s="3" t="s">
        <v>68</v>
      </c>
      <c r="D113" s="10">
        <f>Table32[[#This Row],[Residential CLM $ Collected]]+Table32[[#This Row],[C&amp;I CLM $ Collected]]</f>
        <v>54912.122300000003</v>
      </c>
      <c r="E113" s="33">
        <f>Table3[[#This Row],[CLM $ Collected ]]/'1.) CLM Reference'!$B$4</f>
        <v>1.6170106326539918E-7</v>
      </c>
      <c r="F113" s="8">
        <f>Table32[[#This Row],[Residential Incentive Disbursements]]+Table32[[#This Row],[C&amp;I Incentive Disbursements]]</f>
        <v>0</v>
      </c>
      <c r="G113" s="11">
        <f>Table3[[#This Row],[Incentive Disbursements]]/'1.) CLM Reference'!$B$5</f>
        <v>0</v>
      </c>
      <c r="H113" s="37">
        <v>0</v>
      </c>
      <c r="I113" s="38">
        <f>Table3[[#This Row],[CLM $ Collected ]]/'1.) CLM Reference'!$B$4</f>
        <v>1.6170106326539918E-7</v>
      </c>
      <c r="J113" s="39">
        <v>0</v>
      </c>
      <c r="K113" s="38">
        <f>Table3[[#This Row],[Incentive Disbursements]]/'1.) CLM Reference'!$B$5</f>
        <v>0</v>
      </c>
      <c r="L113" s="37">
        <v>54912.122300000003</v>
      </c>
      <c r="M113" s="40">
        <f>Table3[[#This Row],[CLM $ Collected ]]/'1.) CLM Reference'!$B$4</f>
        <v>1.6170106326539918E-7</v>
      </c>
      <c r="N113" s="39">
        <v>0</v>
      </c>
      <c r="O113" s="41">
        <f>Table3[[#This Row],[Incentive Disbursements]]/'1.) CLM Reference'!$B$5</f>
        <v>0</v>
      </c>
    </row>
    <row r="114" spans="1:15" s="34" customFormat="1" ht="15.75" thickBot="1">
      <c r="A114" s="35" t="s">
        <v>166</v>
      </c>
      <c r="B114" s="36" t="s">
        <v>159</v>
      </c>
      <c r="C114" s="3" t="s">
        <v>68</v>
      </c>
      <c r="D114" s="10">
        <f>Table32[[#This Row],[Residential CLM $ Collected]]+Table32[[#This Row],[C&amp;I CLM $ Collected]]</f>
        <v>167440.6943</v>
      </c>
      <c r="E114" s="33">
        <f>Table3[[#This Row],[CLM $ Collected ]]/'1.) CLM Reference'!$B$4</f>
        <v>4.1601789639542797E-3</v>
      </c>
      <c r="F114" s="8">
        <f>Table32[[#This Row],[Residential Incentive Disbursements]]+Table32[[#This Row],[C&amp;I Incentive Disbursements]]</f>
        <v>0</v>
      </c>
      <c r="G114" s="11">
        <f>Table3[[#This Row],[Incentive Disbursements]]/'1.) CLM Reference'!$B$5</f>
        <v>1.0930761948518912E-3</v>
      </c>
      <c r="H114" s="37">
        <v>618.14779999999996</v>
      </c>
      <c r="I114" s="38">
        <f>Table3[[#This Row],[CLM $ Collected ]]/'1.) CLM Reference'!$B$4</f>
        <v>4.1601789639542797E-3</v>
      </c>
      <c r="J114" s="39">
        <v>0</v>
      </c>
      <c r="K114" s="38">
        <f>Table3[[#This Row],[Incentive Disbursements]]/'1.) CLM Reference'!$B$5</f>
        <v>1.0930761948518912E-3</v>
      </c>
      <c r="L114" s="37">
        <v>166822.5465</v>
      </c>
      <c r="M114" s="40">
        <f>Table3[[#This Row],[CLM $ Collected ]]/'1.) CLM Reference'!$B$4</f>
        <v>4.1601789639542797E-3</v>
      </c>
      <c r="N114" s="39">
        <v>0</v>
      </c>
      <c r="O114" s="41">
        <f>Table3[[#This Row],[Incentive Disbursements]]/'1.) CLM Reference'!$B$5</f>
        <v>1.0930761948518912E-3</v>
      </c>
    </row>
    <row r="115" spans="1:15" s="34" customFormat="1" ht="15.75" thickBot="1">
      <c r="A115" s="35" t="s">
        <v>176</v>
      </c>
      <c r="B115" s="36" t="s">
        <v>159</v>
      </c>
      <c r="C115" s="3" t="s">
        <v>68</v>
      </c>
      <c r="D115" s="10">
        <f>Table32[[#This Row],[Residential CLM $ Collected]]+Table32[[#This Row],[C&amp;I CLM $ Collected]]</f>
        <v>3203.2554</v>
      </c>
      <c r="E115" s="33">
        <f>Table3[[#This Row],[CLM $ Collected ]]/'1.) CLM Reference'!$B$4</f>
        <v>3.4846001826259223E-7</v>
      </c>
      <c r="F115" s="8">
        <f>Table32[[#This Row],[Residential Incentive Disbursements]]+Table32[[#This Row],[C&amp;I Incentive Disbursements]]</f>
        <v>0</v>
      </c>
      <c r="G115" s="11">
        <f>Table3[[#This Row],[Incentive Disbursements]]/'1.) CLM Reference'!$B$5</f>
        <v>0</v>
      </c>
      <c r="H115" s="37">
        <v>0</v>
      </c>
      <c r="I115" s="38">
        <f>Table3[[#This Row],[CLM $ Collected ]]/'1.) CLM Reference'!$B$4</f>
        <v>3.4846001826259223E-7</v>
      </c>
      <c r="J115" s="39">
        <v>0</v>
      </c>
      <c r="K115" s="38">
        <f>Table3[[#This Row],[Incentive Disbursements]]/'1.) CLM Reference'!$B$5</f>
        <v>0</v>
      </c>
      <c r="L115" s="37">
        <v>3203.2554</v>
      </c>
      <c r="M115" s="40">
        <f>Table3[[#This Row],[CLM $ Collected ]]/'1.) CLM Reference'!$B$4</f>
        <v>3.4846001826259223E-7</v>
      </c>
      <c r="N115" s="39">
        <v>0</v>
      </c>
      <c r="O115" s="41">
        <f>Table3[[#This Row],[Incentive Disbursements]]/'1.) CLM Reference'!$B$5</f>
        <v>0</v>
      </c>
    </row>
    <row r="116" spans="1:15" s="34" customFormat="1" ht="15.75" thickBot="1">
      <c r="A116" s="35" t="s">
        <v>177</v>
      </c>
      <c r="B116" s="36" t="s">
        <v>159</v>
      </c>
      <c r="C116" s="3" t="s">
        <v>45</v>
      </c>
      <c r="D116" s="10">
        <f>Table32[[#This Row],[Residential CLM $ Collected]]+Table32[[#This Row],[C&amp;I CLM $ Collected]]</f>
        <v>10510.4792</v>
      </c>
      <c r="E116" s="33">
        <f>Table3[[#This Row],[CLM $ Collected ]]/'1.) CLM Reference'!$B$4</f>
        <v>3.4139955005923722E-3</v>
      </c>
      <c r="F116" s="8">
        <f>Table32[[#This Row],[Residential Incentive Disbursements]]+Table32[[#This Row],[C&amp;I Incentive Disbursements]]</f>
        <v>70</v>
      </c>
      <c r="G116" s="11">
        <f>Table3[[#This Row],[Incentive Disbursements]]/'1.) CLM Reference'!$B$5</f>
        <v>3.4458122405286152E-3</v>
      </c>
      <c r="H116" s="37">
        <v>0</v>
      </c>
      <c r="I116" s="38">
        <f>Table3[[#This Row],[CLM $ Collected ]]/'1.) CLM Reference'!$B$4</f>
        <v>3.4139955005923722E-3</v>
      </c>
      <c r="J116" s="39">
        <v>0</v>
      </c>
      <c r="K116" s="38">
        <f>Table3[[#This Row],[Incentive Disbursements]]/'1.) CLM Reference'!$B$5</f>
        <v>3.4458122405286152E-3</v>
      </c>
      <c r="L116" s="37">
        <v>10510.4792</v>
      </c>
      <c r="M116" s="40">
        <f>Table3[[#This Row],[CLM $ Collected ]]/'1.) CLM Reference'!$B$4</f>
        <v>3.4139955005923722E-3</v>
      </c>
      <c r="N116" s="39">
        <v>70</v>
      </c>
      <c r="O116" s="41">
        <f>Table3[[#This Row],[Incentive Disbursements]]/'1.) CLM Reference'!$B$5</f>
        <v>3.4458122405286152E-3</v>
      </c>
    </row>
    <row r="117" spans="1:15" s="34" customFormat="1" ht="15.75" thickBot="1">
      <c r="A117" s="35" t="s">
        <v>178</v>
      </c>
      <c r="B117" s="36" t="s">
        <v>159</v>
      </c>
      <c r="C117" s="3" t="s">
        <v>45</v>
      </c>
      <c r="D117" s="10">
        <f>Table32[[#This Row],[Residential CLM $ Collected]]+Table32[[#This Row],[C&amp;I CLM $ Collected]]</f>
        <v>16102.516600000001</v>
      </c>
      <c r="E117" s="33">
        <f>Table3[[#This Row],[CLM $ Collected ]]/'1.) CLM Reference'!$B$4</f>
        <v>6.9135142523179825E-6</v>
      </c>
      <c r="F117" s="8">
        <f>Table32[[#This Row],[Residential Incentive Disbursements]]+Table32[[#This Row],[C&amp;I Incentive Disbursements]]</f>
        <v>0</v>
      </c>
      <c r="G117" s="11">
        <f>Table3[[#This Row],[Incentive Disbursements]]/'1.) CLM Reference'!$B$5</f>
        <v>6.1842791736729043E-5</v>
      </c>
      <c r="H117" s="37">
        <v>0</v>
      </c>
      <c r="I117" s="38">
        <f>Table3[[#This Row],[CLM $ Collected ]]/'1.) CLM Reference'!$B$4</f>
        <v>6.9135142523179825E-6</v>
      </c>
      <c r="J117" s="39">
        <v>0</v>
      </c>
      <c r="K117" s="38">
        <f>Table3[[#This Row],[Incentive Disbursements]]/'1.) CLM Reference'!$B$5</f>
        <v>6.1842791736729043E-5</v>
      </c>
      <c r="L117" s="37">
        <v>16102.516600000001</v>
      </c>
      <c r="M117" s="40">
        <f>Table3[[#This Row],[CLM $ Collected ]]/'1.) CLM Reference'!$B$4</f>
        <v>6.9135142523179825E-6</v>
      </c>
      <c r="N117" s="39">
        <v>0</v>
      </c>
      <c r="O117" s="41">
        <f>Table3[[#This Row],[Incentive Disbursements]]/'1.) CLM Reference'!$B$5</f>
        <v>6.1842791736729043E-5</v>
      </c>
    </row>
    <row r="118" spans="1:15" s="34" customFormat="1" ht="15.75" thickBot="1">
      <c r="A118" s="35" t="s">
        <v>179</v>
      </c>
      <c r="B118" s="36" t="s">
        <v>159</v>
      </c>
      <c r="C118" s="3" t="s">
        <v>45</v>
      </c>
      <c r="D118" s="10">
        <f>Table32[[#This Row],[Residential CLM $ Collected]]+Table32[[#This Row],[C&amp;I CLM $ Collected]]</f>
        <v>36435.988100000002</v>
      </c>
      <c r="E118" s="33">
        <f>Table3[[#This Row],[CLM $ Collected ]]/'1.) CLM Reference'!$B$4</f>
        <v>2.5423225587272642E-3</v>
      </c>
      <c r="F118" s="8">
        <f>Table32[[#This Row],[Residential Incentive Disbursements]]+Table32[[#This Row],[C&amp;I Incentive Disbursements]]</f>
        <v>15941.24</v>
      </c>
      <c r="G118" s="11">
        <f>Table3[[#This Row],[Incentive Disbursements]]/'1.) CLM Reference'!$B$5</f>
        <v>1.9077491191132614E-3</v>
      </c>
      <c r="H118" s="37">
        <v>0</v>
      </c>
      <c r="I118" s="38">
        <f>Table3[[#This Row],[CLM $ Collected ]]/'1.) CLM Reference'!$B$4</f>
        <v>2.5423225587272642E-3</v>
      </c>
      <c r="J118" s="39">
        <v>0</v>
      </c>
      <c r="K118" s="38">
        <f>Table3[[#This Row],[Incentive Disbursements]]/'1.) CLM Reference'!$B$5</f>
        <v>1.9077491191132614E-3</v>
      </c>
      <c r="L118" s="37">
        <v>36435.988100000002</v>
      </c>
      <c r="M118" s="40">
        <f>Table3[[#This Row],[CLM $ Collected ]]/'1.) CLM Reference'!$B$4</f>
        <v>2.5423225587272642E-3</v>
      </c>
      <c r="N118" s="39">
        <v>15941.24</v>
      </c>
      <c r="O118" s="41">
        <f>Table3[[#This Row],[Incentive Disbursements]]/'1.) CLM Reference'!$B$5</f>
        <v>1.9077491191132614E-3</v>
      </c>
    </row>
    <row r="119" spans="1:15" s="34" customFormat="1" ht="15.75" thickBot="1">
      <c r="A119" s="35" t="s">
        <v>180</v>
      </c>
      <c r="B119" s="36" t="s">
        <v>159</v>
      </c>
      <c r="C119" s="3" t="s">
        <v>68</v>
      </c>
      <c r="D119" s="10">
        <f>Table32[[#This Row],[Residential CLM $ Collected]]+Table32[[#This Row],[C&amp;I CLM $ Collected]]</f>
        <v>68425.132500000007</v>
      </c>
      <c r="E119" s="33">
        <f>Table3[[#This Row],[CLM $ Collected ]]/'1.) CLM Reference'!$B$4</f>
        <v>3.4475177055445861E-3</v>
      </c>
      <c r="F119" s="8">
        <f>Table32[[#This Row],[Residential Incentive Disbursements]]+Table32[[#This Row],[C&amp;I Incentive Disbursements]]</f>
        <v>0</v>
      </c>
      <c r="G119" s="11">
        <f>Table3[[#This Row],[Incentive Disbursements]]/'1.) CLM Reference'!$B$5</f>
        <v>2.6074865405668166E-3</v>
      </c>
      <c r="H119" s="37">
        <v>0</v>
      </c>
      <c r="I119" s="38">
        <f>Table3[[#This Row],[CLM $ Collected ]]/'1.) CLM Reference'!$B$4</f>
        <v>3.4475177055445861E-3</v>
      </c>
      <c r="J119" s="39">
        <v>0</v>
      </c>
      <c r="K119" s="38">
        <f>Table3[[#This Row],[Incentive Disbursements]]/'1.) CLM Reference'!$B$5</f>
        <v>2.6074865405668166E-3</v>
      </c>
      <c r="L119" s="37">
        <v>68425.132500000007</v>
      </c>
      <c r="M119" s="40">
        <f>Table3[[#This Row],[CLM $ Collected ]]/'1.) CLM Reference'!$B$4</f>
        <v>3.4475177055445861E-3</v>
      </c>
      <c r="N119" s="39">
        <v>0</v>
      </c>
      <c r="O119" s="41">
        <f>Table3[[#This Row],[Incentive Disbursements]]/'1.) CLM Reference'!$B$5</f>
        <v>2.6074865405668166E-3</v>
      </c>
    </row>
    <row r="120" spans="1:15" s="34" customFormat="1" ht="15.75" thickBot="1">
      <c r="A120" s="35" t="s">
        <v>182</v>
      </c>
      <c r="B120" s="36" t="s">
        <v>159</v>
      </c>
      <c r="C120" s="3" t="s">
        <v>45</v>
      </c>
      <c r="D120" s="10">
        <f>Table32[[#This Row],[Residential CLM $ Collected]]+Table32[[#This Row],[C&amp;I CLM $ Collected]]</f>
        <v>107295.5113</v>
      </c>
      <c r="E120" s="33">
        <f>Table3[[#This Row],[CLM $ Collected ]]/'1.) CLM Reference'!$B$4</f>
        <v>1.2165871035026631E-5</v>
      </c>
      <c r="F120" s="8">
        <f>Table32[[#This Row],[Residential Incentive Disbursements]]+Table32[[#This Row],[C&amp;I Incentive Disbursements]]</f>
        <v>6672</v>
      </c>
      <c r="G120" s="11">
        <f>Table3[[#This Row],[Incentive Disbursements]]/'1.) CLM Reference'!$B$5</f>
        <v>1.799001347657057E-5</v>
      </c>
      <c r="H120" s="37">
        <v>0</v>
      </c>
      <c r="I120" s="38">
        <f>Table3[[#This Row],[CLM $ Collected ]]/'1.) CLM Reference'!$B$4</f>
        <v>1.2165871035026631E-5</v>
      </c>
      <c r="J120" s="39">
        <v>0</v>
      </c>
      <c r="K120" s="38">
        <f>Table3[[#This Row],[Incentive Disbursements]]/'1.) CLM Reference'!$B$5</f>
        <v>1.799001347657057E-5</v>
      </c>
      <c r="L120" s="37">
        <v>107295.5113</v>
      </c>
      <c r="M120" s="40">
        <f>Table3[[#This Row],[CLM $ Collected ]]/'1.) CLM Reference'!$B$4</f>
        <v>1.2165871035026631E-5</v>
      </c>
      <c r="N120" s="39">
        <v>6672</v>
      </c>
      <c r="O120" s="41">
        <f>Table3[[#This Row],[Incentive Disbursements]]/'1.) CLM Reference'!$B$5</f>
        <v>1.799001347657057E-5</v>
      </c>
    </row>
    <row r="121" spans="1:15" s="34" customFormat="1" ht="15.75" thickBot="1">
      <c r="A121" s="35" t="s">
        <v>183</v>
      </c>
      <c r="B121" s="36" t="s">
        <v>158</v>
      </c>
      <c r="C121" s="3" t="s">
        <v>45</v>
      </c>
      <c r="D121" s="10">
        <f>Table32[[#This Row],[Residential CLM $ Collected]]+Table32[[#This Row],[C&amp;I CLM $ Collected]]</f>
        <v>0</v>
      </c>
      <c r="E121" s="33">
        <f>Table3[[#This Row],[CLM $ Collected ]]/'1.) CLM Reference'!$B$4</f>
        <v>3.013423503776165E-5</v>
      </c>
      <c r="F121" s="8">
        <f>Table32[[#This Row],[Residential Incentive Disbursements]]+Table32[[#This Row],[C&amp;I Incentive Disbursements]]</f>
        <v>9499</v>
      </c>
      <c r="G121" s="11">
        <f>Table3[[#This Row],[Incentive Disbursements]]/'1.) CLM Reference'!$B$5</f>
        <v>0</v>
      </c>
      <c r="H121" s="37">
        <v>0</v>
      </c>
      <c r="I121" s="38">
        <f>Table3[[#This Row],[CLM $ Collected ]]/'1.) CLM Reference'!$B$4</f>
        <v>3.013423503776165E-5</v>
      </c>
      <c r="J121" s="39">
        <v>0</v>
      </c>
      <c r="K121" s="38">
        <f>Table3[[#This Row],[Incentive Disbursements]]/'1.) CLM Reference'!$B$5</f>
        <v>0</v>
      </c>
      <c r="L121" s="37">
        <v>0</v>
      </c>
      <c r="M121" s="40">
        <f>Table3[[#This Row],[CLM $ Collected ]]/'1.) CLM Reference'!$B$4</f>
        <v>3.013423503776165E-5</v>
      </c>
      <c r="N121" s="39">
        <v>9499</v>
      </c>
      <c r="O121" s="41">
        <f>Table3[[#This Row],[Incentive Disbursements]]/'1.) CLM Reference'!$B$5</f>
        <v>0</v>
      </c>
    </row>
    <row r="122" spans="1:15" s="34" customFormat="1" ht="15.75" thickBot="1">
      <c r="A122" s="35" t="s">
        <v>183</v>
      </c>
      <c r="B122" s="36" t="s">
        <v>159</v>
      </c>
      <c r="C122" s="3" t="s">
        <v>68</v>
      </c>
      <c r="D122" s="10">
        <f>Table32[[#This Row],[Residential CLM $ Collected]]+Table32[[#This Row],[C&amp;I CLM $ Collected]]</f>
        <v>95856.074399999998</v>
      </c>
      <c r="E122" s="33">
        <f>Table3[[#This Row],[CLM $ Collected ]]/'1.) CLM Reference'!$B$4</f>
        <v>4.1244389706388213E-3</v>
      </c>
      <c r="F122" s="8">
        <f>Table32[[#This Row],[Residential Incentive Disbursements]]+Table32[[#This Row],[C&amp;I Incentive Disbursements]]</f>
        <v>0</v>
      </c>
      <c r="G122" s="11">
        <f>Table3[[#This Row],[Incentive Disbursements]]/'1.) CLM Reference'!$B$5</f>
        <v>2.8652725712296316E-3</v>
      </c>
      <c r="H122" s="37">
        <v>0</v>
      </c>
      <c r="I122" s="38">
        <f>Table3[[#This Row],[CLM $ Collected ]]/'1.) CLM Reference'!$B$4</f>
        <v>4.1244389706388213E-3</v>
      </c>
      <c r="J122" s="39">
        <v>0</v>
      </c>
      <c r="K122" s="38">
        <f>Table3[[#This Row],[Incentive Disbursements]]/'1.) CLM Reference'!$B$5</f>
        <v>2.8652725712296316E-3</v>
      </c>
      <c r="L122" s="37">
        <v>95856.074399999998</v>
      </c>
      <c r="M122" s="40">
        <f>Table3[[#This Row],[CLM $ Collected ]]/'1.) CLM Reference'!$B$4</f>
        <v>4.1244389706388213E-3</v>
      </c>
      <c r="N122" s="39">
        <v>0</v>
      </c>
      <c r="O122" s="41">
        <f>Table3[[#This Row],[Incentive Disbursements]]/'1.) CLM Reference'!$B$5</f>
        <v>2.8652725712296316E-3</v>
      </c>
    </row>
    <row r="123" spans="1:15" s="34" customFormat="1" ht="15.75" thickBot="1">
      <c r="A123" s="35" t="s">
        <v>184</v>
      </c>
      <c r="B123" s="36" t="s">
        <v>158</v>
      </c>
      <c r="C123" s="3" t="s">
        <v>45</v>
      </c>
      <c r="D123" s="10">
        <f>Table32[[#This Row],[Residential CLM $ Collected]]+Table32[[#This Row],[C&amp;I CLM $ Collected]]</f>
        <v>0</v>
      </c>
      <c r="E123" s="33">
        <f>Table3[[#This Row],[CLM $ Collected ]]/'1.) CLM Reference'!$B$4</f>
        <v>3.8897149085520477E-3</v>
      </c>
      <c r="F123" s="8">
        <f>Table32[[#This Row],[Residential Incentive Disbursements]]+Table32[[#This Row],[C&amp;I Incentive Disbursements]]</f>
        <v>60</v>
      </c>
      <c r="G123" s="11">
        <f>Table3[[#This Row],[Incentive Disbursements]]/'1.) CLM Reference'!$B$5</f>
        <v>1.3081171202100445E-3</v>
      </c>
      <c r="H123" s="37">
        <v>0</v>
      </c>
      <c r="I123" s="38">
        <f>Table3[[#This Row],[CLM $ Collected ]]/'1.) CLM Reference'!$B$4</f>
        <v>3.8897149085520477E-3</v>
      </c>
      <c r="J123" s="39">
        <v>0</v>
      </c>
      <c r="K123" s="38">
        <f>Table3[[#This Row],[Incentive Disbursements]]/'1.) CLM Reference'!$B$5</f>
        <v>1.3081171202100445E-3</v>
      </c>
      <c r="L123" s="37">
        <v>0</v>
      </c>
      <c r="M123" s="40">
        <f>Table3[[#This Row],[CLM $ Collected ]]/'1.) CLM Reference'!$B$4</f>
        <v>3.8897149085520477E-3</v>
      </c>
      <c r="N123" s="39">
        <v>60</v>
      </c>
      <c r="O123" s="41">
        <f>Table3[[#This Row],[Incentive Disbursements]]/'1.) CLM Reference'!$B$5</f>
        <v>1.3081171202100445E-3</v>
      </c>
    </row>
    <row r="124" spans="1:15" s="34" customFormat="1" ht="15.75" thickBot="1">
      <c r="A124" s="35" t="s">
        <v>184</v>
      </c>
      <c r="B124" s="36" t="s">
        <v>159</v>
      </c>
      <c r="C124" s="3" t="s">
        <v>68</v>
      </c>
      <c r="D124" s="10">
        <f>Table32[[#This Row],[Residential CLM $ Collected]]+Table32[[#This Row],[C&amp;I CLM $ Collected]]</f>
        <v>72142.353499999997</v>
      </c>
      <c r="E124" s="33">
        <f>Table3[[#This Row],[CLM $ Collected ]]/'1.) CLM Reference'!$B$4</f>
        <v>1.5902270040560837E-5</v>
      </c>
      <c r="F124" s="8">
        <f>Table32[[#This Row],[Residential Incentive Disbursements]]+Table32[[#This Row],[C&amp;I Incentive Disbursements]]</f>
        <v>0</v>
      </c>
      <c r="G124" s="11">
        <f>Table3[[#This Row],[Incentive Disbursements]]/'1.) CLM Reference'!$B$5</f>
        <v>0</v>
      </c>
      <c r="H124" s="37">
        <v>6964.5801000000001</v>
      </c>
      <c r="I124" s="38">
        <f>Table3[[#This Row],[CLM $ Collected ]]/'1.) CLM Reference'!$B$4</f>
        <v>1.5902270040560837E-5</v>
      </c>
      <c r="J124" s="39">
        <v>0</v>
      </c>
      <c r="K124" s="38">
        <f>Table3[[#This Row],[Incentive Disbursements]]/'1.) CLM Reference'!$B$5</f>
        <v>0</v>
      </c>
      <c r="L124" s="37">
        <v>65177.773399999998</v>
      </c>
      <c r="M124" s="40">
        <f>Table3[[#This Row],[CLM $ Collected ]]/'1.) CLM Reference'!$B$4</f>
        <v>1.5902270040560837E-5</v>
      </c>
      <c r="N124" s="39">
        <v>0</v>
      </c>
      <c r="O124" s="41">
        <f>Table3[[#This Row],[Incentive Disbursements]]/'1.) CLM Reference'!$B$5</f>
        <v>0</v>
      </c>
    </row>
    <row r="125" spans="1:15" s="34" customFormat="1" ht="15.75" thickBot="1">
      <c r="A125" s="35" t="s">
        <v>185</v>
      </c>
      <c r="B125" s="36" t="s">
        <v>159</v>
      </c>
      <c r="C125" s="3" t="s">
        <v>45</v>
      </c>
      <c r="D125" s="10">
        <f>Table32[[#This Row],[Residential CLM $ Collected]]+Table32[[#This Row],[C&amp;I CLM $ Collected]]</f>
        <v>77177.016300000003</v>
      </c>
      <c r="E125" s="33">
        <f>Table3[[#This Row],[CLM $ Collected ]]/'1.) CLM Reference'!$B$4</f>
        <v>2.9767513754445901E-3</v>
      </c>
      <c r="F125" s="8">
        <f>Table32[[#This Row],[Residential Incentive Disbursements]]+Table32[[#This Row],[C&amp;I Incentive Disbursements]]</f>
        <v>1830</v>
      </c>
      <c r="G125" s="11">
        <f>Table3[[#This Row],[Incentive Disbursements]]/'1.) CLM Reference'!$B$5</f>
        <v>9.1663716607018092E-4</v>
      </c>
      <c r="H125" s="37">
        <v>0</v>
      </c>
      <c r="I125" s="38">
        <f>Table3[[#This Row],[CLM $ Collected ]]/'1.) CLM Reference'!$B$4</f>
        <v>2.9767513754445901E-3</v>
      </c>
      <c r="J125" s="39">
        <v>0</v>
      </c>
      <c r="K125" s="38">
        <f>Table3[[#This Row],[Incentive Disbursements]]/'1.) CLM Reference'!$B$5</f>
        <v>9.1663716607018092E-4</v>
      </c>
      <c r="L125" s="37">
        <v>77177.016300000003</v>
      </c>
      <c r="M125" s="40">
        <f>Table3[[#This Row],[CLM $ Collected ]]/'1.) CLM Reference'!$B$4</f>
        <v>2.9767513754445901E-3</v>
      </c>
      <c r="N125" s="39">
        <v>1830</v>
      </c>
      <c r="O125" s="41">
        <f>Table3[[#This Row],[Incentive Disbursements]]/'1.) CLM Reference'!$B$5</f>
        <v>9.1663716607018092E-4</v>
      </c>
    </row>
    <row r="126" spans="1:15" s="34" customFormat="1" ht="15.75" thickBot="1">
      <c r="A126" s="35" t="s">
        <v>186</v>
      </c>
      <c r="B126" s="36" t="s">
        <v>159</v>
      </c>
      <c r="C126" s="3" t="s">
        <v>45</v>
      </c>
      <c r="D126" s="10">
        <f>Table32[[#This Row],[Residential CLM $ Collected]]+Table32[[#This Row],[C&amp;I CLM $ Collected]]</f>
        <v>30629.914100000002</v>
      </c>
      <c r="E126" s="33">
        <f>Table3[[#This Row],[CLM $ Collected ]]/'1.) CLM Reference'!$B$4</f>
        <v>2.1468482759011624E-6</v>
      </c>
      <c r="F126" s="8">
        <f>Table32[[#This Row],[Residential Incentive Disbursements]]+Table32[[#This Row],[C&amp;I Incentive Disbursements]]</f>
        <v>0</v>
      </c>
      <c r="G126" s="11">
        <f>Table3[[#This Row],[Incentive Disbursements]]/'1.) CLM Reference'!$B$5</f>
        <v>0</v>
      </c>
      <c r="H126" s="37">
        <v>0</v>
      </c>
      <c r="I126" s="38">
        <f>Table3[[#This Row],[CLM $ Collected ]]/'1.) CLM Reference'!$B$4</f>
        <v>2.1468482759011624E-6</v>
      </c>
      <c r="J126" s="39">
        <v>0</v>
      </c>
      <c r="K126" s="38">
        <f>Table3[[#This Row],[Incentive Disbursements]]/'1.) CLM Reference'!$B$5</f>
        <v>0</v>
      </c>
      <c r="L126" s="37">
        <v>30629.914100000002</v>
      </c>
      <c r="M126" s="40">
        <f>Table3[[#This Row],[CLM $ Collected ]]/'1.) CLM Reference'!$B$4</f>
        <v>2.1468482759011624E-6</v>
      </c>
      <c r="N126" s="39">
        <v>0</v>
      </c>
      <c r="O126" s="41">
        <f>Table3[[#This Row],[Incentive Disbursements]]/'1.) CLM Reference'!$B$5</f>
        <v>0</v>
      </c>
    </row>
    <row r="127" spans="1:15" s="34" customFormat="1" ht="15.75" thickBot="1">
      <c r="A127" s="35" t="s">
        <v>187</v>
      </c>
      <c r="B127" s="36" t="s">
        <v>159</v>
      </c>
      <c r="C127" s="3" t="s">
        <v>45</v>
      </c>
      <c r="D127" s="10">
        <f>Table32[[#This Row],[Residential CLM $ Collected]]+Table32[[#This Row],[C&amp;I CLM $ Collected]]</f>
        <v>35141.119099999996</v>
      </c>
      <c r="E127" s="33">
        <f>Table3[[#This Row],[CLM $ Collected ]]/'1.) CLM Reference'!$B$4</f>
        <v>5.6440724092658165E-3</v>
      </c>
      <c r="F127" s="8">
        <f>Table32[[#This Row],[Residential Incentive Disbursements]]+Table32[[#This Row],[C&amp;I Incentive Disbursements]]</f>
        <v>210</v>
      </c>
      <c r="G127" s="11">
        <f>Table3[[#This Row],[Incentive Disbursements]]/'1.) CLM Reference'!$B$5</f>
        <v>2.2632109533020518E-3</v>
      </c>
      <c r="H127" s="37">
        <v>8758.2502999999997</v>
      </c>
      <c r="I127" s="38">
        <f>Table3[[#This Row],[CLM $ Collected ]]/'1.) CLM Reference'!$B$4</f>
        <v>5.6440724092658165E-3</v>
      </c>
      <c r="J127" s="39">
        <v>0</v>
      </c>
      <c r="K127" s="38">
        <f>Table3[[#This Row],[Incentive Disbursements]]/'1.) CLM Reference'!$B$5</f>
        <v>2.2632109533020518E-3</v>
      </c>
      <c r="L127" s="37">
        <v>26382.8688</v>
      </c>
      <c r="M127" s="40">
        <f>Table3[[#This Row],[CLM $ Collected ]]/'1.) CLM Reference'!$B$4</f>
        <v>5.6440724092658165E-3</v>
      </c>
      <c r="N127" s="39">
        <v>210</v>
      </c>
      <c r="O127" s="41">
        <f>Table3[[#This Row],[Incentive Disbursements]]/'1.) CLM Reference'!$B$5</f>
        <v>2.2632109533020518E-3</v>
      </c>
    </row>
    <row r="128" spans="1:15" s="34" customFormat="1" ht="15.75" thickBot="1">
      <c r="A128" s="35" t="s">
        <v>188</v>
      </c>
      <c r="B128" s="36" t="s">
        <v>158</v>
      </c>
      <c r="C128" s="3" t="s">
        <v>45</v>
      </c>
      <c r="D128" s="10">
        <f>Table32[[#This Row],[Residential CLM $ Collected]]+Table32[[#This Row],[C&amp;I CLM $ Collected]]</f>
        <v>0</v>
      </c>
      <c r="E128" s="33">
        <f>Table3[[#This Row],[CLM $ Collected ]]/'1.) CLM Reference'!$B$4</f>
        <v>6.531439821422313E-6</v>
      </c>
      <c r="F128" s="8">
        <f>Table32[[#This Row],[Residential Incentive Disbursements]]+Table32[[#This Row],[C&amp;I Incentive Disbursements]]</f>
        <v>1180</v>
      </c>
      <c r="G128" s="11">
        <f>Table3[[#This Row],[Incentive Disbursements]]/'1.) CLM Reference'!$B$5</f>
        <v>0</v>
      </c>
      <c r="H128" s="37">
        <v>0</v>
      </c>
      <c r="I128" s="38">
        <f>Table3[[#This Row],[CLM $ Collected ]]/'1.) CLM Reference'!$B$4</f>
        <v>6.531439821422313E-6</v>
      </c>
      <c r="J128" s="39">
        <v>0</v>
      </c>
      <c r="K128" s="38">
        <f>Table3[[#This Row],[Incentive Disbursements]]/'1.) CLM Reference'!$B$5</f>
        <v>0</v>
      </c>
      <c r="L128" s="37">
        <v>0</v>
      </c>
      <c r="M128" s="40">
        <f>Table3[[#This Row],[CLM $ Collected ]]/'1.) CLM Reference'!$B$4</f>
        <v>6.531439821422313E-6</v>
      </c>
      <c r="N128" s="39">
        <v>1180</v>
      </c>
      <c r="O128" s="41">
        <f>Table3[[#This Row],[Incentive Disbursements]]/'1.) CLM Reference'!$B$5</f>
        <v>0</v>
      </c>
    </row>
    <row r="129" spans="1:15" s="34" customFormat="1" ht="15.75" thickBot="1">
      <c r="A129" s="35" t="s">
        <v>188</v>
      </c>
      <c r="B129" s="36" t="s">
        <v>159</v>
      </c>
      <c r="C129" s="3" t="s">
        <v>68</v>
      </c>
      <c r="D129" s="10">
        <f>Table32[[#This Row],[Residential CLM $ Collected]]+Table32[[#This Row],[C&amp;I CLM $ Collected]]</f>
        <v>638.05809999999997</v>
      </c>
      <c r="E129" s="33">
        <f>Table3[[#This Row],[CLM $ Collected ]]/'1.) CLM Reference'!$B$4</f>
        <v>5.0621749994243003E-3</v>
      </c>
      <c r="F129" s="8">
        <f>Table32[[#This Row],[Residential Incentive Disbursements]]+Table32[[#This Row],[C&amp;I Incentive Disbursements]]</f>
        <v>0</v>
      </c>
      <c r="G129" s="11">
        <f>Table3[[#This Row],[Incentive Disbursements]]/'1.) CLM Reference'!$B$5</f>
        <v>2.4294583195276229E-3</v>
      </c>
      <c r="H129" s="37">
        <v>0</v>
      </c>
      <c r="I129" s="38">
        <f>Table3[[#This Row],[CLM $ Collected ]]/'1.) CLM Reference'!$B$4</f>
        <v>5.0621749994243003E-3</v>
      </c>
      <c r="J129" s="39">
        <v>0</v>
      </c>
      <c r="K129" s="38">
        <f>Table3[[#This Row],[Incentive Disbursements]]/'1.) CLM Reference'!$B$5</f>
        <v>2.4294583195276229E-3</v>
      </c>
      <c r="L129" s="37">
        <v>638.05809999999997</v>
      </c>
      <c r="M129" s="40">
        <f>Table3[[#This Row],[CLM $ Collected ]]/'1.) CLM Reference'!$B$4</f>
        <v>5.0621749994243003E-3</v>
      </c>
      <c r="N129" s="39">
        <v>0</v>
      </c>
      <c r="O129" s="41">
        <f>Table3[[#This Row],[Incentive Disbursements]]/'1.) CLM Reference'!$B$5</f>
        <v>2.4294583195276229E-3</v>
      </c>
    </row>
    <row r="130" spans="1:15" s="34" customFormat="1" ht="15.75" thickBot="1">
      <c r="A130" s="35" t="s">
        <v>189</v>
      </c>
      <c r="B130" s="36" t="s">
        <v>159</v>
      </c>
      <c r="C130" s="3" t="s">
        <v>45</v>
      </c>
      <c r="D130" s="10">
        <f>Table32[[#This Row],[Residential CLM $ Collected]]+Table32[[#This Row],[C&amp;I CLM $ Collected]]</f>
        <v>34699.039299999997</v>
      </c>
      <c r="E130" s="33">
        <f>Table3[[#This Row],[CLM $ Collected ]]/'1.) CLM Reference'!$B$4</f>
        <v>1.9896488360818202E-9</v>
      </c>
      <c r="F130" s="8">
        <f>Table32[[#This Row],[Residential Incentive Disbursements]]+Table32[[#This Row],[C&amp;I Incentive Disbursements]]</f>
        <v>44425</v>
      </c>
      <c r="G130" s="11">
        <f>Table3[[#This Row],[Incentive Disbursements]]/'1.) CLM Reference'!$B$5</f>
        <v>0</v>
      </c>
      <c r="H130" s="37">
        <v>0</v>
      </c>
      <c r="I130" s="38">
        <f>Table3[[#This Row],[CLM $ Collected ]]/'1.) CLM Reference'!$B$4</f>
        <v>1.9896488360818202E-9</v>
      </c>
      <c r="J130" s="39">
        <v>0</v>
      </c>
      <c r="K130" s="38">
        <f>Table3[[#This Row],[Incentive Disbursements]]/'1.) CLM Reference'!$B$5</f>
        <v>0</v>
      </c>
      <c r="L130" s="37">
        <v>34699.039299999997</v>
      </c>
      <c r="M130" s="40">
        <f>Table3[[#This Row],[CLM $ Collected ]]/'1.) CLM Reference'!$B$4</f>
        <v>1.9896488360818202E-9</v>
      </c>
      <c r="N130" s="39">
        <v>44425</v>
      </c>
      <c r="O130" s="41">
        <f>Table3[[#This Row],[Incentive Disbursements]]/'1.) CLM Reference'!$B$5</f>
        <v>0</v>
      </c>
    </row>
    <row r="131" spans="1:15" s="34" customFormat="1" ht="15.75" thickBot="1">
      <c r="A131" s="35" t="s">
        <v>190</v>
      </c>
      <c r="B131" s="36" t="s">
        <v>158</v>
      </c>
      <c r="C131" s="3" t="s">
        <v>45</v>
      </c>
      <c r="D131" s="10">
        <f>Table32[[#This Row],[Residential CLM $ Collected]]+Table32[[#This Row],[C&amp;I CLM $ Collected]]</f>
        <v>0</v>
      </c>
      <c r="E131" s="33">
        <f>Table3[[#This Row],[CLM $ Collected ]]/'1.) CLM Reference'!$B$4</f>
        <v>5.2863039374778211E-3</v>
      </c>
      <c r="F131" s="8">
        <f>Table32[[#This Row],[Residential Incentive Disbursements]]+Table32[[#This Row],[C&amp;I Incentive Disbursements]]</f>
        <v>2254</v>
      </c>
      <c r="G131" s="11">
        <f>Table3[[#This Row],[Incentive Disbursements]]/'1.) CLM Reference'!$B$5</f>
        <v>3.7671076315876923E-3</v>
      </c>
      <c r="H131" s="37">
        <v>0</v>
      </c>
      <c r="I131" s="38">
        <f>Table3[[#This Row],[CLM $ Collected ]]/'1.) CLM Reference'!$B$4</f>
        <v>5.2863039374778211E-3</v>
      </c>
      <c r="J131" s="39">
        <v>0</v>
      </c>
      <c r="K131" s="38">
        <f>Table3[[#This Row],[Incentive Disbursements]]/'1.) CLM Reference'!$B$5</f>
        <v>3.7671076315876923E-3</v>
      </c>
      <c r="L131" s="37">
        <v>0</v>
      </c>
      <c r="M131" s="40">
        <f>Table3[[#This Row],[CLM $ Collected ]]/'1.) CLM Reference'!$B$4</f>
        <v>5.2863039374778211E-3</v>
      </c>
      <c r="N131" s="39">
        <v>2254</v>
      </c>
      <c r="O131" s="41">
        <f>Table3[[#This Row],[Incentive Disbursements]]/'1.) CLM Reference'!$B$5</f>
        <v>3.7671076315876923E-3</v>
      </c>
    </row>
    <row r="132" spans="1:15" s="34" customFormat="1" ht="15.75" thickBot="1">
      <c r="A132" s="35" t="s">
        <v>190</v>
      </c>
      <c r="B132" s="36" t="s">
        <v>159</v>
      </c>
      <c r="C132" s="3" t="s">
        <v>68</v>
      </c>
      <c r="D132" s="10">
        <f>Table32[[#This Row],[Residential CLM $ Collected]]+Table32[[#This Row],[C&amp;I CLM $ Collected]]</f>
        <v>24439.176200000002</v>
      </c>
      <c r="E132" s="33">
        <f>Table3[[#This Row],[CLM $ Collected ]]/'1.) CLM Reference'!$B$4</f>
        <v>1.1646562379747949E-5</v>
      </c>
      <c r="F132" s="8">
        <f>Table32[[#This Row],[Residential Incentive Disbursements]]+Table32[[#This Row],[C&amp;I Incentive Disbursements]]</f>
        <v>0</v>
      </c>
      <c r="G132" s="11">
        <f>Table3[[#This Row],[Incentive Disbursements]]/'1.) CLM Reference'!$B$5</f>
        <v>3.3155014514304185E-4</v>
      </c>
      <c r="H132" s="37">
        <v>0</v>
      </c>
      <c r="I132" s="38">
        <f>Table3[[#This Row],[CLM $ Collected ]]/'1.) CLM Reference'!$B$4</f>
        <v>1.1646562379747949E-5</v>
      </c>
      <c r="J132" s="39">
        <v>0</v>
      </c>
      <c r="K132" s="38">
        <f>Table3[[#This Row],[Incentive Disbursements]]/'1.) CLM Reference'!$B$5</f>
        <v>3.3155014514304185E-4</v>
      </c>
      <c r="L132" s="37">
        <v>24439.176200000002</v>
      </c>
      <c r="M132" s="40">
        <f>Table3[[#This Row],[CLM $ Collected ]]/'1.) CLM Reference'!$B$4</f>
        <v>1.1646562379747949E-5</v>
      </c>
      <c r="N132" s="39">
        <v>0</v>
      </c>
      <c r="O132" s="41">
        <f>Table3[[#This Row],[Incentive Disbursements]]/'1.) CLM Reference'!$B$5</f>
        <v>3.3155014514304185E-4</v>
      </c>
    </row>
    <row r="133" spans="1:15" s="34" customFormat="1" ht="15.75" thickBot="1">
      <c r="A133" s="35" t="s">
        <v>192</v>
      </c>
      <c r="B133" s="36" t="s">
        <v>159</v>
      </c>
      <c r="C133" s="3" t="s">
        <v>68</v>
      </c>
      <c r="D133" s="10">
        <f>Table32[[#This Row],[Residential CLM $ Collected]]+Table32[[#This Row],[C&amp;I CLM $ Collected]]</f>
        <v>32270.552200000002</v>
      </c>
      <c r="E133" s="33">
        <f>Table3[[#This Row],[CLM $ Collected ]]/'1.) CLM Reference'!$B$4</f>
        <v>1.4994529699901592E-6</v>
      </c>
      <c r="F133" s="8">
        <f>Table32[[#This Row],[Residential Incentive Disbursements]]+Table32[[#This Row],[C&amp;I Incentive Disbursements]]</f>
        <v>0</v>
      </c>
      <c r="G133" s="11">
        <f>Table3[[#This Row],[Incentive Disbursements]]/'1.) CLM Reference'!$B$5</f>
        <v>0</v>
      </c>
      <c r="H133" s="37">
        <v>7242.7465000000002</v>
      </c>
      <c r="I133" s="38">
        <f>Table3[[#This Row],[CLM $ Collected ]]/'1.) CLM Reference'!$B$4</f>
        <v>1.4994529699901592E-6</v>
      </c>
      <c r="J133" s="39">
        <v>0</v>
      </c>
      <c r="K133" s="38">
        <f>Table3[[#This Row],[Incentive Disbursements]]/'1.) CLM Reference'!$B$5</f>
        <v>0</v>
      </c>
      <c r="L133" s="37">
        <v>25027.805700000001</v>
      </c>
      <c r="M133" s="40">
        <f>Table3[[#This Row],[CLM $ Collected ]]/'1.) CLM Reference'!$B$4</f>
        <v>1.4994529699901592E-6</v>
      </c>
      <c r="N133" s="39">
        <v>0</v>
      </c>
      <c r="O133" s="41">
        <f>Table3[[#This Row],[Incentive Disbursements]]/'1.) CLM Reference'!$B$5</f>
        <v>0</v>
      </c>
    </row>
    <row r="134" spans="1:15" s="34" customFormat="1" ht="15.75" thickBot="1">
      <c r="A134" s="35" t="s">
        <v>193</v>
      </c>
      <c r="B134" s="36" t="s">
        <v>159</v>
      </c>
      <c r="C134" s="3" t="s">
        <v>68</v>
      </c>
      <c r="D134" s="10">
        <f>Table32[[#This Row],[Residential CLM $ Collected]]+Table32[[#This Row],[C&amp;I CLM $ Collected]]</f>
        <v>125901.9893</v>
      </c>
      <c r="E134" s="33">
        <f>Table3[[#This Row],[CLM $ Collected ]]/'1.) CLM Reference'!$B$4</f>
        <v>6.3124581770711647E-6</v>
      </c>
      <c r="F134" s="8">
        <f>Table32[[#This Row],[Residential Incentive Disbursements]]+Table32[[#This Row],[C&amp;I Incentive Disbursements]]</f>
        <v>0</v>
      </c>
      <c r="G134" s="11">
        <f>Table3[[#This Row],[Incentive Disbursements]]/'1.) CLM Reference'!$B$5</f>
        <v>0</v>
      </c>
      <c r="H134" s="37">
        <v>0</v>
      </c>
      <c r="I134" s="38">
        <f>Table3[[#This Row],[CLM $ Collected ]]/'1.) CLM Reference'!$B$4</f>
        <v>6.3124581770711647E-6</v>
      </c>
      <c r="J134" s="39">
        <v>0</v>
      </c>
      <c r="K134" s="38">
        <f>Table3[[#This Row],[Incentive Disbursements]]/'1.) CLM Reference'!$B$5</f>
        <v>0</v>
      </c>
      <c r="L134" s="37">
        <v>125901.9893</v>
      </c>
      <c r="M134" s="40">
        <f>Table3[[#This Row],[CLM $ Collected ]]/'1.) CLM Reference'!$B$4</f>
        <v>6.3124581770711647E-6</v>
      </c>
      <c r="N134" s="39">
        <v>0</v>
      </c>
      <c r="O134" s="41">
        <f>Table3[[#This Row],[Incentive Disbursements]]/'1.) CLM Reference'!$B$5</f>
        <v>0</v>
      </c>
    </row>
    <row r="135" spans="1:15" s="34" customFormat="1" ht="15.75" thickBot="1">
      <c r="A135" s="35" t="s">
        <v>194</v>
      </c>
      <c r="B135" s="36" t="s">
        <v>159</v>
      </c>
      <c r="C135" s="3" t="s">
        <v>45</v>
      </c>
      <c r="D135" s="10">
        <f>Table32[[#This Row],[Residential CLM $ Collected]]+Table32[[#This Row],[C&amp;I CLM $ Collected]]</f>
        <v>42790.523500000003</v>
      </c>
      <c r="E135" s="33">
        <f>Table3[[#This Row],[CLM $ Collected ]]/'1.) CLM Reference'!$B$4</f>
        <v>3.8795230406343658E-3</v>
      </c>
      <c r="F135" s="8">
        <f>Table32[[#This Row],[Residential Incentive Disbursements]]+Table32[[#This Row],[C&amp;I Incentive Disbursements]]</f>
        <v>64029</v>
      </c>
      <c r="G135" s="11">
        <f>Table3[[#This Row],[Incentive Disbursements]]/'1.) CLM Reference'!$B$5</f>
        <v>2.8562344122671258E-3</v>
      </c>
      <c r="H135" s="37">
        <v>0</v>
      </c>
      <c r="I135" s="38">
        <f>Table3[[#This Row],[CLM $ Collected ]]/'1.) CLM Reference'!$B$4</f>
        <v>3.8795230406343658E-3</v>
      </c>
      <c r="J135" s="39">
        <v>800</v>
      </c>
      <c r="K135" s="38">
        <f>Table3[[#This Row],[Incentive Disbursements]]/'1.) CLM Reference'!$B$5</f>
        <v>2.8562344122671258E-3</v>
      </c>
      <c r="L135" s="37">
        <v>42790.523500000003</v>
      </c>
      <c r="M135" s="40">
        <f>Table3[[#This Row],[CLM $ Collected ]]/'1.) CLM Reference'!$B$4</f>
        <v>3.8795230406343658E-3</v>
      </c>
      <c r="N135" s="39">
        <v>63229</v>
      </c>
      <c r="O135" s="41">
        <f>Table3[[#This Row],[Incentive Disbursements]]/'1.) CLM Reference'!$B$5</f>
        <v>2.8562344122671258E-3</v>
      </c>
    </row>
    <row r="136" spans="1:15" s="34" customFormat="1" ht="15.75" thickBot="1">
      <c r="A136" s="35" t="s">
        <v>196</v>
      </c>
      <c r="B136" s="36" t="s">
        <v>159</v>
      </c>
      <c r="C136" s="3" t="s">
        <v>68</v>
      </c>
      <c r="D136" s="10">
        <f>Table32[[#This Row],[Residential CLM $ Collected]]+Table32[[#This Row],[C&amp;I CLM $ Collected]]</f>
        <v>51234.490700000002</v>
      </c>
      <c r="E136" s="33">
        <f>Table3[[#This Row],[CLM $ Collected ]]/'1.) CLM Reference'!$B$4</f>
        <v>1.6064575902090743E-6</v>
      </c>
      <c r="F136" s="8">
        <f>Table32[[#This Row],[Residential Incentive Disbursements]]+Table32[[#This Row],[C&amp;I Incentive Disbursements]]</f>
        <v>0</v>
      </c>
      <c r="G136" s="11">
        <f>Table3[[#This Row],[Incentive Disbursements]]/'1.) CLM Reference'!$B$5</f>
        <v>4.1096987941001428E-5</v>
      </c>
      <c r="H136" s="37">
        <v>51234.490700000002</v>
      </c>
      <c r="I136" s="38">
        <f>Table3[[#This Row],[CLM $ Collected ]]/'1.) CLM Reference'!$B$4</f>
        <v>1.6064575902090743E-6</v>
      </c>
      <c r="J136" s="39">
        <v>0</v>
      </c>
      <c r="K136" s="38">
        <f>Table3[[#This Row],[Incentive Disbursements]]/'1.) CLM Reference'!$B$5</f>
        <v>4.1096987941001428E-5</v>
      </c>
      <c r="L136" s="37">
        <v>0</v>
      </c>
      <c r="M136" s="40">
        <f>Table3[[#This Row],[CLM $ Collected ]]/'1.) CLM Reference'!$B$4</f>
        <v>1.6064575902090743E-6</v>
      </c>
      <c r="N136" s="39">
        <v>0</v>
      </c>
      <c r="O136" s="41">
        <f>Table3[[#This Row],[Incentive Disbursements]]/'1.) CLM Reference'!$B$5</f>
        <v>4.1096987941001428E-5</v>
      </c>
    </row>
    <row r="137" spans="1:15" s="34" customFormat="1" ht="15.75" thickBot="1">
      <c r="A137" s="35" t="s">
        <v>197</v>
      </c>
      <c r="B137" s="36" t="s">
        <v>159</v>
      </c>
      <c r="C137" s="3" t="s">
        <v>45</v>
      </c>
      <c r="D137" s="10">
        <f>Table32[[#This Row],[Residential CLM $ Collected]]+Table32[[#This Row],[C&amp;I CLM $ Collected]]</f>
        <v>38758.672400000003</v>
      </c>
      <c r="E137" s="33">
        <f>Table3[[#This Row],[CLM $ Collected ]]/'1.) CLM Reference'!$B$4</f>
        <v>2.7292072980180711E-3</v>
      </c>
      <c r="F137" s="8">
        <f>Table32[[#This Row],[Residential Incentive Disbursements]]+Table32[[#This Row],[C&amp;I Incentive Disbursements]]</f>
        <v>0</v>
      </c>
      <c r="G137" s="11">
        <f>Table3[[#This Row],[Incentive Disbursements]]/'1.) CLM Reference'!$B$5</f>
        <v>1.7802220948795789E-3</v>
      </c>
      <c r="H137" s="37">
        <v>0</v>
      </c>
      <c r="I137" s="38">
        <f>Table3[[#This Row],[CLM $ Collected ]]/'1.) CLM Reference'!$B$4</f>
        <v>2.7292072980180711E-3</v>
      </c>
      <c r="J137" s="39">
        <v>0</v>
      </c>
      <c r="K137" s="38">
        <f>Table3[[#This Row],[Incentive Disbursements]]/'1.) CLM Reference'!$B$5</f>
        <v>1.7802220948795789E-3</v>
      </c>
      <c r="L137" s="37">
        <v>38758.672400000003</v>
      </c>
      <c r="M137" s="40">
        <f>Table3[[#This Row],[CLM $ Collected ]]/'1.) CLM Reference'!$B$4</f>
        <v>2.7292072980180711E-3</v>
      </c>
      <c r="N137" s="39">
        <v>0</v>
      </c>
      <c r="O137" s="41">
        <f>Table3[[#This Row],[Incentive Disbursements]]/'1.) CLM Reference'!$B$5</f>
        <v>1.7802220948795789E-3</v>
      </c>
    </row>
    <row r="138" spans="1:15" s="34" customFormat="1" ht="15.75" thickBot="1">
      <c r="A138" s="35" t="s">
        <v>198</v>
      </c>
      <c r="B138" s="36" t="s">
        <v>159</v>
      </c>
      <c r="C138" s="3" t="s">
        <v>45</v>
      </c>
      <c r="D138" s="10">
        <f>Table32[[#This Row],[Residential CLM $ Collected]]+Table32[[#This Row],[C&amp;I CLM $ Collected]]</f>
        <v>203276.48869999999</v>
      </c>
      <c r="E138" s="33">
        <f>Table3[[#This Row],[CLM $ Collected ]]/'1.) CLM Reference'!$B$4</f>
        <v>1.1814218644106491E-6</v>
      </c>
      <c r="F138" s="8">
        <f>Table32[[#This Row],[Residential Incentive Disbursements]]+Table32[[#This Row],[C&amp;I Incentive Disbursements]]</f>
        <v>83813</v>
      </c>
      <c r="G138" s="11">
        <f>Table3[[#This Row],[Incentive Disbursements]]/'1.) CLM Reference'!$B$5</f>
        <v>0</v>
      </c>
      <c r="H138" s="37">
        <v>0</v>
      </c>
      <c r="I138" s="38">
        <f>Table3[[#This Row],[CLM $ Collected ]]/'1.) CLM Reference'!$B$4</f>
        <v>1.1814218644106491E-6</v>
      </c>
      <c r="J138" s="39">
        <v>0</v>
      </c>
      <c r="K138" s="38">
        <f>Table3[[#This Row],[Incentive Disbursements]]/'1.) CLM Reference'!$B$5</f>
        <v>0</v>
      </c>
      <c r="L138" s="37">
        <v>203276.48869999999</v>
      </c>
      <c r="M138" s="40">
        <f>Table3[[#This Row],[CLM $ Collected ]]/'1.) CLM Reference'!$B$4</f>
        <v>1.1814218644106491E-6</v>
      </c>
      <c r="N138" s="39">
        <v>83813</v>
      </c>
      <c r="O138" s="41">
        <f>Table3[[#This Row],[Incentive Disbursements]]/'1.) CLM Reference'!$B$5</f>
        <v>0</v>
      </c>
    </row>
    <row r="139" spans="1:15" s="34" customFormat="1" ht="15.75" thickBot="1">
      <c r="A139" s="35" t="s">
        <v>199</v>
      </c>
      <c r="B139" s="36" t="s">
        <v>159</v>
      </c>
      <c r="C139" s="3" t="s">
        <v>45</v>
      </c>
      <c r="D139" s="10">
        <f>Table32[[#This Row],[Residential CLM $ Collected]]+Table32[[#This Row],[C&amp;I CLM $ Collected]]</f>
        <v>21034.6178</v>
      </c>
      <c r="E139" s="33">
        <f>Table3[[#This Row],[CLM $ Collected ]]/'1.) CLM Reference'!$B$4</f>
        <v>1.4265978026871861E-5</v>
      </c>
      <c r="F139" s="8">
        <f>Table32[[#This Row],[Residential Incentive Disbursements]]+Table32[[#This Row],[C&amp;I Incentive Disbursements]]</f>
        <v>90</v>
      </c>
      <c r="G139" s="11">
        <f>Table3[[#This Row],[Incentive Disbursements]]/'1.) CLM Reference'!$B$5</f>
        <v>-7.1424371122860822E-5</v>
      </c>
      <c r="H139" s="37">
        <v>0</v>
      </c>
      <c r="I139" s="38">
        <f>Table3[[#This Row],[CLM $ Collected ]]/'1.) CLM Reference'!$B$4</f>
        <v>1.4265978026871861E-5</v>
      </c>
      <c r="J139" s="39">
        <v>0</v>
      </c>
      <c r="K139" s="38">
        <f>Table3[[#This Row],[Incentive Disbursements]]/'1.) CLM Reference'!$B$5</f>
        <v>-7.1424371122860822E-5</v>
      </c>
      <c r="L139" s="37">
        <v>21034.6178</v>
      </c>
      <c r="M139" s="40">
        <f>Table3[[#This Row],[CLM $ Collected ]]/'1.) CLM Reference'!$B$4</f>
        <v>1.4265978026871861E-5</v>
      </c>
      <c r="N139" s="39">
        <v>90</v>
      </c>
      <c r="O139" s="41">
        <f>Table3[[#This Row],[Incentive Disbursements]]/'1.) CLM Reference'!$B$5</f>
        <v>-7.1424371122860822E-5</v>
      </c>
    </row>
    <row r="140" spans="1:15" s="34" customFormat="1" ht="15.75" thickBot="1">
      <c r="A140" s="35" t="s">
        <v>200</v>
      </c>
      <c r="B140" s="36" t="s">
        <v>115</v>
      </c>
      <c r="C140" s="3" t="s">
        <v>45</v>
      </c>
      <c r="D140" s="10">
        <f>Table32[[#This Row],[Residential CLM $ Collected]]+Table32[[#This Row],[C&amp;I CLM $ Collected]]</f>
        <v>58753.898999999998</v>
      </c>
      <c r="E140" s="33">
        <f>Table3[[#This Row],[CLM $ Collected ]]/'1.) CLM Reference'!$B$4</f>
        <v>4.6319642176213486E-3</v>
      </c>
      <c r="F140" s="8">
        <f>Table32[[#This Row],[Residential Incentive Disbursements]]+Table32[[#This Row],[C&amp;I Incentive Disbursements]]</f>
        <v>1791</v>
      </c>
      <c r="G140" s="11">
        <f>Table3[[#This Row],[Incentive Disbursements]]/'1.) CLM Reference'!$B$5</f>
        <v>2.6457991684402118E-3</v>
      </c>
      <c r="H140" s="37">
        <v>0</v>
      </c>
      <c r="I140" s="38">
        <f>Table3[[#This Row],[CLM $ Collected ]]/'1.) CLM Reference'!$B$4</f>
        <v>4.6319642176213486E-3</v>
      </c>
      <c r="J140" s="39">
        <v>0</v>
      </c>
      <c r="K140" s="38">
        <f>Table3[[#This Row],[Incentive Disbursements]]/'1.) CLM Reference'!$B$5</f>
        <v>2.6457991684402118E-3</v>
      </c>
      <c r="L140" s="37">
        <v>58753.898999999998</v>
      </c>
      <c r="M140" s="40">
        <f>Table3[[#This Row],[CLM $ Collected ]]/'1.) CLM Reference'!$B$4</f>
        <v>4.6319642176213486E-3</v>
      </c>
      <c r="N140" s="39">
        <v>1791</v>
      </c>
      <c r="O140" s="41">
        <f>Table3[[#This Row],[Incentive Disbursements]]/'1.) CLM Reference'!$B$5</f>
        <v>2.6457991684402118E-3</v>
      </c>
    </row>
    <row r="141" spans="1:15" s="34" customFormat="1" ht="15.75" thickBot="1">
      <c r="A141" s="35" t="s">
        <v>201</v>
      </c>
      <c r="B141" s="36" t="s">
        <v>115</v>
      </c>
      <c r="C141" s="3" t="s">
        <v>45</v>
      </c>
      <c r="D141" s="10">
        <f>Table32[[#This Row],[Residential CLM $ Collected]]+Table32[[#This Row],[C&amp;I CLM $ Collected]]</f>
        <v>47790.5746</v>
      </c>
      <c r="E141" s="33">
        <f>Table3[[#This Row],[CLM $ Collected ]]/'1.) CLM Reference'!$B$4</f>
        <v>9.5554036531344254E-6</v>
      </c>
      <c r="F141" s="8">
        <f>Table32[[#This Row],[Residential Incentive Disbursements]]+Table32[[#This Row],[C&amp;I Incentive Disbursements]]</f>
        <v>0</v>
      </c>
      <c r="G141" s="11">
        <f>Table3[[#This Row],[Incentive Disbursements]]/'1.) CLM Reference'!$B$5</f>
        <v>0</v>
      </c>
      <c r="H141" s="37">
        <v>0</v>
      </c>
      <c r="I141" s="38">
        <f>Table3[[#This Row],[CLM $ Collected ]]/'1.) CLM Reference'!$B$4</f>
        <v>9.5554036531344254E-6</v>
      </c>
      <c r="J141" s="39">
        <v>0</v>
      </c>
      <c r="K141" s="38">
        <f>Table3[[#This Row],[Incentive Disbursements]]/'1.) CLM Reference'!$B$5</f>
        <v>0</v>
      </c>
      <c r="L141" s="37">
        <v>47790.5746</v>
      </c>
      <c r="M141" s="40">
        <f>Table3[[#This Row],[CLM $ Collected ]]/'1.) CLM Reference'!$B$4</f>
        <v>9.5554036531344254E-6</v>
      </c>
      <c r="N141" s="39">
        <v>0</v>
      </c>
      <c r="O141" s="41">
        <f>Table3[[#This Row],[Incentive Disbursements]]/'1.) CLM Reference'!$B$5</f>
        <v>0</v>
      </c>
    </row>
    <row r="142" spans="1:15" s="34" customFormat="1" ht="15.75" thickBot="1">
      <c r="A142" s="35" t="s">
        <v>202</v>
      </c>
      <c r="B142" s="36" t="s">
        <v>115</v>
      </c>
      <c r="C142" s="3" t="s">
        <v>45</v>
      </c>
      <c r="D142" s="10">
        <f>Table32[[#This Row],[Residential CLM $ Collected]]+Table32[[#This Row],[C&amp;I CLM $ Collected]]</f>
        <v>22054.677199999998</v>
      </c>
      <c r="E142" s="33">
        <f>Table3[[#This Row],[CLM $ Collected ]]/'1.) CLM Reference'!$B$4</f>
        <v>2.0673901548183421E-5</v>
      </c>
      <c r="F142" s="8">
        <f>Table32[[#This Row],[Residential Incentive Disbursements]]+Table32[[#This Row],[C&amp;I Incentive Disbursements]]</f>
        <v>250</v>
      </c>
      <c r="G142" s="11">
        <f>Table3[[#This Row],[Incentive Disbursements]]/'1.) CLM Reference'!$B$5</f>
        <v>0</v>
      </c>
      <c r="H142" s="37">
        <v>0</v>
      </c>
      <c r="I142" s="38">
        <f>Table3[[#This Row],[CLM $ Collected ]]/'1.) CLM Reference'!$B$4</f>
        <v>2.0673901548183421E-5</v>
      </c>
      <c r="J142" s="39">
        <v>0</v>
      </c>
      <c r="K142" s="38">
        <f>Table3[[#This Row],[Incentive Disbursements]]/'1.) CLM Reference'!$B$5</f>
        <v>0</v>
      </c>
      <c r="L142" s="37">
        <v>22054.677199999998</v>
      </c>
      <c r="M142" s="40">
        <f>Table3[[#This Row],[CLM $ Collected ]]/'1.) CLM Reference'!$B$4</f>
        <v>2.0673901548183421E-5</v>
      </c>
      <c r="N142" s="39">
        <v>250</v>
      </c>
      <c r="O142" s="41">
        <f>Table3[[#This Row],[Incentive Disbursements]]/'1.) CLM Reference'!$B$5</f>
        <v>0</v>
      </c>
    </row>
    <row r="143" spans="1:15" s="34" customFormat="1" ht="15.75" thickBot="1">
      <c r="A143" s="35" t="s">
        <v>204</v>
      </c>
      <c r="B143" s="36" t="s">
        <v>115</v>
      </c>
      <c r="C143" s="3" t="s">
        <v>45</v>
      </c>
      <c r="D143" s="10">
        <f>Table32[[#This Row],[Residential CLM $ Collected]]+Table32[[#This Row],[C&amp;I CLM $ Collected]]</f>
        <v>11394.1178</v>
      </c>
      <c r="E143" s="33">
        <f>Table3[[#This Row],[CLM $ Collected ]]/'1.) CLM Reference'!$B$4</f>
        <v>1.9564880221471233E-5</v>
      </c>
      <c r="F143" s="8">
        <f>Table32[[#This Row],[Residential Incentive Disbursements]]+Table32[[#This Row],[C&amp;I Incentive Disbursements]]</f>
        <v>0</v>
      </c>
      <c r="G143" s="11">
        <f>Table3[[#This Row],[Incentive Disbursements]]/'1.) CLM Reference'!$B$5</f>
        <v>0</v>
      </c>
      <c r="H143" s="37">
        <v>0</v>
      </c>
      <c r="I143" s="38">
        <f>Table3[[#This Row],[CLM $ Collected ]]/'1.) CLM Reference'!$B$4</f>
        <v>1.9564880221471233E-5</v>
      </c>
      <c r="J143" s="39">
        <v>0</v>
      </c>
      <c r="K143" s="38">
        <f>Table3[[#This Row],[Incentive Disbursements]]/'1.) CLM Reference'!$B$5</f>
        <v>0</v>
      </c>
      <c r="L143" s="37">
        <v>11394.1178</v>
      </c>
      <c r="M143" s="40">
        <f>Table3[[#This Row],[CLM $ Collected ]]/'1.) CLM Reference'!$B$4</f>
        <v>1.9564880221471233E-5</v>
      </c>
      <c r="N143" s="39">
        <v>0</v>
      </c>
      <c r="O143" s="41">
        <f>Table3[[#This Row],[Incentive Disbursements]]/'1.) CLM Reference'!$B$5</f>
        <v>0</v>
      </c>
    </row>
    <row r="144" spans="1:15" s="34" customFormat="1" ht="15.75" thickBot="1">
      <c r="A144" s="35" t="s">
        <v>205</v>
      </c>
      <c r="B144" s="36" t="s">
        <v>115</v>
      </c>
      <c r="C144" s="3" t="s">
        <v>45</v>
      </c>
      <c r="D144" s="10">
        <f>Table32[[#This Row],[Residential CLM $ Collected]]+Table32[[#This Row],[C&amp;I CLM $ Collected]]</f>
        <v>225626.00099999999</v>
      </c>
      <c r="E144" s="33">
        <f>Table3[[#This Row],[CLM $ Collected ]]/'1.) CLM Reference'!$B$4</f>
        <v>3.8845856247798128E-3</v>
      </c>
      <c r="F144" s="8">
        <f>Table32[[#This Row],[Residential Incentive Disbursements]]+Table32[[#This Row],[C&amp;I Incentive Disbursements]]</f>
        <v>96057</v>
      </c>
      <c r="G144" s="11">
        <f>Table3[[#This Row],[Incentive Disbursements]]/'1.) CLM Reference'!$B$5</f>
        <v>2.5290084175924803E-3</v>
      </c>
      <c r="H144" s="37">
        <v>0</v>
      </c>
      <c r="I144" s="38">
        <f>Table3[[#This Row],[CLM $ Collected ]]/'1.) CLM Reference'!$B$4</f>
        <v>3.8845856247798128E-3</v>
      </c>
      <c r="J144" s="39">
        <v>0</v>
      </c>
      <c r="K144" s="38">
        <f>Table3[[#This Row],[Incentive Disbursements]]/'1.) CLM Reference'!$B$5</f>
        <v>2.5290084175924803E-3</v>
      </c>
      <c r="L144" s="37">
        <v>225626.00099999999</v>
      </c>
      <c r="M144" s="40">
        <f>Table3[[#This Row],[CLM $ Collected ]]/'1.) CLM Reference'!$B$4</f>
        <v>3.8845856247798128E-3</v>
      </c>
      <c r="N144" s="39">
        <v>96057</v>
      </c>
      <c r="O144" s="41">
        <f>Table3[[#This Row],[Incentive Disbursements]]/'1.) CLM Reference'!$B$5</f>
        <v>2.5290084175924803E-3</v>
      </c>
    </row>
    <row r="145" spans="1:15" s="34" customFormat="1" ht="15.75" thickBot="1">
      <c r="A145" s="35" t="s">
        <v>206</v>
      </c>
      <c r="B145" s="36" t="s">
        <v>115</v>
      </c>
      <c r="C145" s="3" t="s">
        <v>45</v>
      </c>
      <c r="D145" s="10">
        <f>Table32[[#This Row],[Residential CLM $ Collected]]+Table32[[#This Row],[C&amp;I CLM $ Collected]]</f>
        <v>71448.268599999996</v>
      </c>
      <c r="E145" s="33">
        <f>Table3[[#This Row],[CLM $ Collected ]]/'1.) CLM Reference'!$B$4</f>
        <v>5.3577738074832291E-6</v>
      </c>
      <c r="F145" s="8">
        <f>Table32[[#This Row],[Residential Incentive Disbursements]]+Table32[[#This Row],[C&amp;I Incentive Disbursements]]</f>
        <v>16584</v>
      </c>
      <c r="G145" s="11">
        <f>Table3[[#This Row],[Incentive Disbursements]]/'1.) CLM Reference'!$B$5</f>
        <v>0</v>
      </c>
      <c r="H145" s="37">
        <v>0</v>
      </c>
      <c r="I145" s="38">
        <f>Table3[[#This Row],[CLM $ Collected ]]/'1.) CLM Reference'!$B$4</f>
        <v>5.3577738074832291E-6</v>
      </c>
      <c r="J145" s="39">
        <v>0</v>
      </c>
      <c r="K145" s="38">
        <f>Table3[[#This Row],[Incentive Disbursements]]/'1.) CLM Reference'!$B$5</f>
        <v>0</v>
      </c>
      <c r="L145" s="37">
        <v>71448.268599999996</v>
      </c>
      <c r="M145" s="40">
        <f>Table3[[#This Row],[CLM $ Collected ]]/'1.) CLM Reference'!$B$4</f>
        <v>5.3577738074832291E-6</v>
      </c>
      <c r="N145" s="39">
        <v>16584</v>
      </c>
      <c r="O145" s="41">
        <f>Table3[[#This Row],[Incentive Disbursements]]/'1.) CLM Reference'!$B$5</f>
        <v>0</v>
      </c>
    </row>
    <row r="146" spans="1:15" s="34" customFormat="1" ht="15.75" thickBot="1">
      <c r="A146" s="35" t="s">
        <v>207</v>
      </c>
      <c r="B146" s="36" t="s">
        <v>115</v>
      </c>
      <c r="C146" s="3" t="s">
        <v>45</v>
      </c>
      <c r="D146" s="10">
        <f>Table32[[#This Row],[Residential CLM $ Collected]]+Table32[[#This Row],[C&amp;I CLM $ Collected]]</f>
        <v>202449.05009999999</v>
      </c>
      <c r="E146" s="33">
        <f>Table3[[#This Row],[CLM $ Collected ]]/'1.) CLM Reference'!$B$4</f>
        <v>1.4304557970710706E-5</v>
      </c>
      <c r="F146" s="8">
        <f>Table32[[#This Row],[Residential Incentive Disbursements]]+Table32[[#This Row],[C&amp;I Incentive Disbursements]]</f>
        <v>16410</v>
      </c>
      <c r="G146" s="11">
        <f>Table3[[#This Row],[Incentive Disbursements]]/'1.) CLM Reference'!$B$5</f>
        <v>0</v>
      </c>
      <c r="H146" s="37">
        <v>0</v>
      </c>
      <c r="I146" s="38">
        <f>Table3[[#This Row],[CLM $ Collected ]]/'1.) CLM Reference'!$B$4</f>
        <v>1.4304557970710706E-5</v>
      </c>
      <c r="J146" s="39">
        <v>0</v>
      </c>
      <c r="K146" s="38">
        <f>Table3[[#This Row],[Incentive Disbursements]]/'1.) CLM Reference'!$B$5</f>
        <v>0</v>
      </c>
      <c r="L146" s="37">
        <v>202449.05009999999</v>
      </c>
      <c r="M146" s="40">
        <f>Table3[[#This Row],[CLM $ Collected ]]/'1.) CLM Reference'!$B$4</f>
        <v>1.4304557970710706E-5</v>
      </c>
      <c r="N146" s="39">
        <v>16410</v>
      </c>
      <c r="O146" s="41">
        <f>Table3[[#This Row],[Incentive Disbursements]]/'1.) CLM Reference'!$B$5</f>
        <v>0</v>
      </c>
    </row>
    <row r="147" spans="1:15" s="34" customFormat="1" ht="15.75" thickBot="1">
      <c r="A147" s="35" t="s">
        <v>208</v>
      </c>
      <c r="B147" s="36" t="s">
        <v>115</v>
      </c>
      <c r="C147" s="3" t="s">
        <v>45</v>
      </c>
      <c r="D147" s="10">
        <f>Table32[[#This Row],[Residential CLM $ Collected]]+Table32[[#This Row],[C&amp;I CLM $ Collected]]</f>
        <v>231960.74220000001</v>
      </c>
      <c r="E147" s="33">
        <f>Table3[[#This Row],[CLM $ Collected ]]/'1.) CLM Reference'!$B$4</f>
        <v>3.5558609023951327E-3</v>
      </c>
      <c r="F147" s="8">
        <f>Table32[[#This Row],[Residential Incentive Disbursements]]+Table32[[#This Row],[C&amp;I Incentive Disbursements]]</f>
        <v>850</v>
      </c>
      <c r="G147" s="11">
        <f>Table3[[#This Row],[Incentive Disbursements]]/'1.) CLM Reference'!$B$5</f>
        <v>1.5582315782111714E-3</v>
      </c>
      <c r="H147" s="37">
        <v>0</v>
      </c>
      <c r="I147" s="38">
        <f>Table3[[#This Row],[CLM $ Collected ]]/'1.) CLM Reference'!$B$4</f>
        <v>3.5558609023951327E-3</v>
      </c>
      <c r="J147" s="39">
        <v>0</v>
      </c>
      <c r="K147" s="38">
        <f>Table3[[#This Row],[Incentive Disbursements]]/'1.) CLM Reference'!$B$5</f>
        <v>1.5582315782111714E-3</v>
      </c>
      <c r="L147" s="37">
        <v>231960.74220000001</v>
      </c>
      <c r="M147" s="40">
        <f>Table3[[#This Row],[CLM $ Collected ]]/'1.) CLM Reference'!$B$4</f>
        <v>3.5558609023951327E-3</v>
      </c>
      <c r="N147" s="39">
        <v>850</v>
      </c>
      <c r="O147" s="41">
        <f>Table3[[#This Row],[Incentive Disbursements]]/'1.) CLM Reference'!$B$5</f>
        <v>1.5582315782111714E-3</v>
      </c>
    </row>
    <row r="148" spans="1:15" s="34" customFormat="1" ht="15.75" thickBot="1">
      <c r="A148" s="35" t="s">
        <v>209</v>
      </c>
      <c r="B148" s="36" t="s">
        <v>115</v>
      </c>
      <c r="C148" s="3" t="s">
        <v>45</v>
      </c>
      <c r="D148" s="10">
        <f>Table32[[#This Row],[Residential CLM $ Collected]]+Table32[[#This Row],[C&amp;I CLM $ Collected]]</f>
        <v>3718.1469999999999</v>
      </c>
      <c r="E148" s="33">
        <f>Table3[[#This Row],[CLM $ Collected ]]/'1.) CLM Reference'!$B$4</f>
        <v>2.9440101884148486E-6</v>
      </c>
      <c r="F148" s="8">
        <f>Table32[[#This Row],[Residential Incentive Disbursements]]+Table32[[#This Row],[C&amp;I Incentive Disbursements]]</f>
        <v>0</v>
      </c>
      <c r="G148" s="11">
        <f>Table3[[#This Row],[Incentive Disbursements]]/'1.) CLM Reference'!$B$5</f>
        <v>0</v>
      </c>
      <c r="H148" s="37">
        <v>0</v>
      </c>
      <c r="I148" s="38">
        <f>Table3[[#This Row],[CLM $ Collected ]]/'1.) CLM Reference'!$B$4</f>
        <v>2.9440101884148486E-6</v>
      </c>
      <c r="J148" s="39">
        <v>0</v>
      </c>
      <c r="K148" s="38">
        <f>Table3[[#This Row],[Incentive Disbursements]]/'1.) CLM Reference'!$B$5</f>
        <v>0</v>
      </c>
      <c r="L148" s="37">
        <v>3718.1469999999999</v>
      </c>
      <c r="M148" s="40">
        <f>Table3[[#This Row],[CLM $ Collected ]]/'1.) CLM Reference'!$B$4</f>
        <v>2.9440101884148486E-6</v>
      </c>
      <c r="N148" s="39">
        <v>0</v>
      </c>
      <c r="O148" s="41">
        <f>Table3[[#This Row],[Incentive Disbursements]]/'1.) CLM Reference'!$B$5</f>
        <v>0</v>
      </c>
    </row>
    <row r="149" spans="1:15" s="34" customFormat="1" ht="15.75" thickBot="1">
      <c r="A149" s="35" t="s">
        <v>210</v>
      </c>
      <c r="B149" s="36" t="s">
        <v>115</v>
      </c>
      <c r="C149" s="3" t="s">
        <v>45</v>
      </c>
      <c r="D149" s="10">
        <f>Table32[[#This Row],[Residential CLM $ Collected]]+Table32[[#This Row],[C&amp;I CLM $ Collected]]</f>
        <v>85261.554799999998</v>
      </c>
      <c r="E149" s="33">
        <f>Table3[[#This Row],[CLM $ Collected ]]/'1.) CLM Reference'!$B$4</f>
        <v>2.639204337066789E-3</v>
      </c>
      <c r="F149" s="8">
        <f>Table32[[#This Row],[Residential Incentive Disbursements]]+Table32[[#This Row],[C&amp;I Incentive Disbursements]]</f>
        <v>153338.10999999999</v>
      </c>
      <c r="G149" s="11">
        <f>Table3[[#This Row],[Incentive Disbursements]]/'1.) CLM Reference'!$B$5</f>
        <v>8.9349507462328168E-5</v>
      </c>
      <c r="H149" s="37">
        <v>0</v>
      </c>
      <c r="I149" s="38">
        <f>Table3[[#This Row],[CLM $ Collected ]]/'1.) CLM Reference'!$B$4</f>
        <v>2.639204337066789E-3</v>
      </c>
      <c r="J149" s="39">
        <v>0</v>
      </c>
      <c r="K149" s="38">
        <f>Table3[[#This Row],[Incentive Disbursements]]/'1.) CLM Reference'!$B$5</f>
        <v>8.9349507462328168E-5</v>
      </c>
      <c r="L149" s="37">
        <v>85261.554799999998</v>
      </c>
      <c r="M149" s="40">
        <f>Table3[[#This Row],[CLM $ Collected ]]/'1.) CLM Reference'!$B$4</f>
        <v>2.639204337066789E-3</v>
      </c>
      <c r="N149" s="39">
        <v>153338.10999999999</v>
      </c>
      <c r="O149" s="41">
        <f>Table3[[#This Row],[Incentive Disbursements]]/'1.) CLM Reference'!$B$5</f>
        <v>8.9349507462328168E-5</v>
      </c>
    </row>
    <row r="150" spans="1:15" s="34" customFormat="1" ht="15.75" thickBot="1">
      <c r="A150" s="35" t="s">
        <v>211</v>
      </c>
      <c r="B150" s="36" t="s">
        <v>115</v>
      </c>
      <c r="C150" s="3" t="s">
        <v>45</v>
      </c>
      <c r="D150" s="10">
        <f>Table32[[#This Row],[Residential CLM $ Collected]]+Table32[[#This Row],[C&amp;I CLM $ Collected]]</f>
        <v>24946.427899999999</v>
      </c>
      <c r="E150" s="33">
        <f>Table3[[#This Row],[CLM $ Collected ]]/'1.) CLM Reference'!$B$4</f>
        <v>3.4564051816779969E-3</v>
      </c>
      <c r="F150" s="8">
        <f>Table32[[#This Row],[Residential Incentive Disbursements]]+Table32[[#This Row],[C&amp;I Incentive Disbursements]]</f>
        <v>37695</v>
      </c>
      <c r="G150" s="11">
        <f>Table3[[#This Row],[Incentive Disbursements]]/'1.) CLM Reference'!$B$5</f>
        <v>3.2005332124525059E-3</v>
      </c>
      <c r="H150" s="37">
        <v>0</v>
      </c>
      <c r="I150" s="38">
        <f>Table3[[#This Row],[CLM $ Collected ]]/'1.) CLM Reference'!$B$4</f>
        <v>3.4564051816779969E-3</v>
      </c>
      <c r="J150" s="39">
        <v>0</v>
      </c>
      <c r="K150" s="38">
        <f>Table3[[#This Row],[Incentive Disbursements]]/'1.) CLM Reference'!$B$5</f>
        <v>3.2005332124525059E-3</v>
      </c>
      <c r="L150" s="37">
        <v>24946.427899999999</v>
      </c>
      <c r="M150" s="40">
        <f>Table3[[#This Row],[CLM $ Collected ]]/'1.) CLM Reference'!$B$4</f>
        <v>3.4564051816779969E-3</v>
      </c>
      <c r="N150" s="39">
        <v>37695</v>
      </c>
      <c r="O150" s="41">
        <f>Table3[[#This Row],[Incentive Disbursements]]/'1.) CLM Reference'!$B$5</f>
        <v>3.2005332124525059E-3</v>
      </c>
    </row>
    <row r="151" spans="1:15" s="34" customFormat="1" ht="15.75" thickBot="1">
      <c r="A151" s="35" t="s">
        <v>212</v>
      </c>
      <c r="B151" s="36" t="s">
        <v>175</v>
      </c>
      <c r="C151" s="3" t="s">
        <v>45</v>
      </c>
      <c r="D151" s="10">
        <f>Table32[[#This Row],[Residential CLM $ Collected]]+Table32[[#This Row],[C&amp;I CLM $ Collected]]</f>
        <v>57891.270400000001</v>
      </c>
      <c r="E151" s="33">
        <f>Table3[[#This Row],[CLM $ Collected ]]/'1.) CLM Reference'!$B$4</f>
        <v>5.1732458501931875E-3</v>
      </c>
      <c r="F151" s="8">
        <f>Table32[[#This Row],[Residential Incentive Disbursements]]+Table32[[#This Row],[C&amp;I Incentive Disbursements]]</f>
        <v>800</v>
      </c>
      <c r="G151" s="11">
        <f>Table3[[#This Row],[Incentive Disbursements]]/'1.) CLM Reference'!$B$5</f>
        <v>4.0356971935859316E-3</v>
      </c>
      <c r="H151" s="37">
        <v>1038.3493000000001</v>
      </c>
      <c r="I151" s="38">
        <f>Table3[[#This Row],[CLM $ Collected ]]/'1.) CLM Reference'!$B$4</f>
        <v>5.1732458501931875E-3</v>
      </c>
      <c r="J151" s="39">
        <v>0</v>
      </c>
      <c r="K151" s="38">
        <f>Table3[[#This Row],[Incentive Disbursements]]/'1.) CLM Reference'!$B$5</f>
        <v>4.0356971935859316E-3</v>
      </c>
      <c r="L151" s="37">
        <v>56852.9211</v>
      </c>
      <c r="M151" s="40">
        <f>Table3[[#This Row],[CLM $ Collected ]]/'1.) CLM Reference'!$B$4</f>
        <v>5.1732458501931875E-3</v>
      </c>
      <c r="N151" s="39">
        <v>800</v>
      </c>
      <c r="O151" s="41">
        <f>Table3[[#This Row],[Incentive Disbursements]]/'1.) CLM Reference'!$B$5</f>
        <v>4.0356971935859316E-3</v>
      </c>
    </row>
    <row r="152" spans="1:15" s="34" customFormat="1" ht="15.75" thickBot="1">
      <c r="A152" s="35" t="s">
        <v>213</v>
      </c>
      <c r="B152" s="36" t="s">
        <v>175</v>
      </c>
      <c r="C152" s="3" t="s">
        <v>45</v>
      </c>
      <c r="D152" s="10">
        <f>Table32[[#This Row],[Residential CLM $ Collected]]+Table32[[#This Row],[C&amp;I CLM $ Collected]]</f>
        <v>23658.1571</v>
      </c>
      <c r="E152" s="33">
        <f>Table3[[#This Row],[CLM $ Collected ]]/'1.) CLM Reference'!$B$4</f>
        <v>3.8495650080727996E-6</v>
      </c>
      <c r="F152" s="8">
        <f>Table32[[#This Row],[Residential Incentive Disbursements]]+Table32[[#This Row],[C&amp;I Incentive Disbursements]]</f>
        <v>0</v>
      </c>
      <c r="G152" s="11">
        <f>Table3[[#This Row],[Incentive Disbursements]]/'1.) CLM Reference'!$B$5</f>
        <v>0</v>
      </c>
      <c r="H152" s="37">
        <v>0</v>
      </c>
      <c r="I152" s="38">
        <f>Table3[[#This Row],[CLM $ Collected ]]/'1.) CLM Reference'!$B$4</f>
        <v>3.8495650080727996E-6</v>
      </c>
      <c r="J152" s="39">
        <v>0</v>
      </c>
      <c r="K152" s="38">
        <f>Table3[[#This Row],[Incentive Disbursements]]/'1.) CLM Reference'!$B$5</f>
        <v>0</v>
      </c>
      <c r="L152" s="37">
        <v>23658.1571</v>
      </c>
      <c r="M152" s="40">
        <f>Table3[[#This Row],[CLM $ Collected ]]/'1.) CLM Reference'!$B$4</f>
        <v>3.8495650080727996E-6</v>
      </c>
      <c r="N152" s="39">
        <v>0</v>
      </c>
      <c r="O152" s="41">
        <f>Table3[[#This Row],[Incentive Disbursements]]/'1.) CLM Reference'!$B$5</f>
        <v>0</v>
      </c>
    </row>
    <row r="153" spans="1:15" s="34" customFormat="1" ht="15.75" thickBot="1">
      <c r="A153" s="35" t="s">
        <v>214</v>
      </c>
      <c r="B153" s="36" t="s">
        <v>170</v>
      </c>
      <c r="C153" s="3" t="s">
        <v>45</v>
      </c>
      <c r="D153" s="10">
        <f>Table32[[#This Row],[Residential CLM $ Collected]]+Table32[[#This Row],[C&amp;I CLM $ Collected]]</f>
        <v>0</v>
      </c>
      <c r="E153" s="33">
        <f>Table3[[#This Row],[CLM $ Collected ]]/'1.) CLM Reference'!$B$4</f>
        <v>5.3486356802690677E-3</v>
      </c>
      <c r="F153" s="8">
        <f>Table32[[#This Row],[Residential Incentive Disbursements]]+Table32[[#This Row],[C&amp;I Incentive Disbursements]]</f>
        <v>50</v>
      </c>
      <c r="G153" s="11">
        <f>Table3[[#This Row],[Incentive Disbursements]]/'1.) CLM Reference'!$B$5</f>
        <v>1.9788419621134938E-3</v>
      </c>
      <c r="H153" s="37">
        <v>0</v>
      </c>
      <c r="I153" s="38">
        <f>Table3[[#This Row],[CLM $ Collected ]]/'1.) CLM Reference'!$B$4</f>
        <v>5.3486356802690677E-3</v>
      </c>
      <c r="J153" s="39">
        <v>0</v>
      </c>
      <c r="K153" s="38">
        <f>Table3[[#This Row],[Incentive Disbursements]]/'1.) CLM Reference'!$B$5</f>
        <v>1.9788419621134938E-3</v>
      </c>
      <c r="L153" s="37">
        <v>0</v>
      </c>
      <c r="M153" s="40">
        <f>Table3[[#This Row],[CLM $ Collected ]]/'1.) CLM Reference'!$B$4</f>
        <v>5.3486356802690677E-3</v>
      </c>
      <c r="N153" s="39">
        <v>50</v>
      </c>
      <c r="O153" s="41">
        <f>Table3[[#This Row],[Incentive Disbursements]]/'1.) CLM Reference'!$B$5</f>
        <v>1.9788419621134938E-3</v>
      </c>
    </row>
    <row r="154" spans="1:15" s="34" customFormat="1" ht="15.75" thickBot="1">
      <c r="A154" s="35" t="s">
        <v>214</v>
      </c>
      <c r="B154" s="36" t="s">
        <v>195</v>
      </c>
      <c r="C154" s="3" t="s">
        <v>68</v>
      </c>
      <c r="D154" s="10">
        <f>Table32[[#This Row],[Residential CLM $ Collected]]+Table32[[#This Row],[C&amp;I CLM $ Collected]]</f>
        <v>4149.2298000000001</v>
      </c>
      <c r="E154" s="33">
        <f>Table3[[#This Row],[CLM $ Collected ]]/'1.) CLM Reference'!$B$4</f>
        <v>5.5485356369758404E-3</v>
      </c>
      <c r="F154" s="8">
        <f>Table32[[#This Row],[Residential Incentive Disbursements]]+Table32[[#This Row],[C&amp;I Incentive Disbursements]]</f>
        <v>0</v>
      </c>
      <c r="G154" s="11">
        <f>Table3[[#This Row],[Incentive Disbursements]]/'1.) CLM Reference'!$B$5</f>
        <v>2.5567651186170098E-3</v>
      </c>
      <c r="H154" s="37">
        <v>0</v>
      </c>
      <c r="I154" s="38">
        <f>Table3[[#This Row],[CLM $ Collected ]]/'1.) CLM Reference'!$B$4</f>
        <v>5.5485356369758404E-3</v>
      </c>
      <c r="J154" s="39">
        <v>0</v>
      </c>
      <c r="K154" s="38">
        <f>Table3[[#This Row],[Incentive Disbursements]]/'1.) CLM Reference'!$B$5</f>
        <v>2.5567651186170098E-3</v>
      </c>
      <c r="L154" s="37">
        <v>4149.2298000000001</v>
      </c>
      <c r="M154" s="40">
        <f>Table3[[#This Row],[CLM $ Collected ]]/'1.) CLM Reference'!$B$4</f>
        <v>5.5485356369758404E-3</v>
      </c>
      <c r="N154" s="39">
        <v>0</v>
      </c>
      <c r="O154" s="41">
        <f>Table3[[#This Row],[Incentive Disbursements]]/'1.) CLM Reference'!$B$5</f>
        <v>2.5567651186170098E-3</v>
      </c>
    </row>
    <row r="155" spans="1:15" s="34" customFormat="1" ht="15.75" thickBot="1">
      <c r="A155" s="35" t="s">
        <v>214</v>
      </c>
      <c r="B155" s="36" t="s">
        <v>174</v>
      </c>
      <c r="C155" s="3" t="s">
        <v>45</v>
      </c>
      <c r="D155" s="10">
        <f>Table32[[#This Row],[Residential CLM $ Collected]]+Table32[[#This Row],[C&amp;I CLM $ Collected]]</f>
        <v>0</v>
      </c>
      <c r="E155" s="33">
        <f>Table3[[#This Row],[CLM $ Collected ]]/'1.) CLM Reference'!$B$4</f>
        <v>3.1902386818528571E-6</v>
      </c>
      <c r="F155" s="8">
        <f>Table32[[#This Row],[Residential Incentive Disbursements]]+Table32[[#This Row],[C&amp;I Incentive Disbursements]]</f>
        <v>2970</v>
      </c>
      <c r="G155" s="11">
        <f>Table3[[#This Row],[Incentive Disbursements]]/'1.) CLM Reference'!$B$5</f>
        <v>0</v>
      </c>
      <c r="H155" s="37">
        <v>0</v>
      </c>
      <c r="I155" s="38">
        <f>Table3[[#This Row],[CLM $ Collected ]]/'1.) CLM Reference'!$B$4</f>
        <v>3.1902386818528571E-6</v>
      </c>
      <c r="J155" s="39">
        <v>0</v>
      </c>
      <c r="K155" s="38">
        <f>Table3[[#This Row],[Incentive Disbursements]]/'1.) CLM Reference'!$B$5</f>
        <v>0</v>
      </c>
      <c r="L155" s="37">
        <v>0</v>
      </c>
      <c r="M155" s="40">
        <f>Table3[[#This Row],[CLM $ Collected ]]/'1.) CLM Reference'!$B$4</f>
        <v>3.1902386818528571E-6</v>
      </c>
      <c r="N155" s="39">
        <v>2970</v>
      </c>
      <c r="O155" s="41">
        <f>Table3[[#This Row],[Incentive Disbursements]]/'1.) CLM Reference'!$B$5</f>
        <v>0</v>
      </c>
    </row>
    <row r="156" spans="1:15" s="34" customFormat="1" ht="15.75" thickBot="1">
      <c r="A156" s="35" t="s">
        <v>214</v>
      </c>
      <c r="B156" s="36" t="s">
        <v>175</v>
      </c>
      <c r="C156" s="3" t="s">
        <v>68</v>
      </c>
      <c r="D156" s="10">
        <f>Table32[[#This Row],[Residential CLM $ Collected]]+Table32[[#This Row],[C&amp;I CLM $ Collected]]</f>
        <v>4240.4471000000003</v>
      </c>
      <c r="E156" s="33">
        <f>Table3[[#This Row],[CLM $ Collected ]]/'1.) CLM Reference'!$B$4</f>
        <v>5.0435226910568964E-6</v>
      </c>
      <c r="F156" s="8">
        <f>Table32[[#This Row],[Residential Incentive Disbursements]]+Table32[[#This Row],[C&amp;I Incentive Disbursements]]</f>
        <v>0</v>
      </c>
      <c r="G156" s="11">
        <f>Table3[[#This Row],[Incentive Disbursements]]/'1.) CLM Reference'!$B$5</f>
        <v>0</v>
      </c>
      <c r="H156" s="37">
        <v>0</v>
      </c>
      <c r="I156" s="38">
        <f>Table3[[#This Row],[CLM $ Collected ]]/'1.) CLM Reference'!$B$4</f>
        <v>5.0435226910568964E-6</v>
      </c>
      <c r="J156" s="39">
        <v>0</v>
      </c>
      <c r="K156" s="38">
        <f>Table3[[#This Row],[Incentive Disbursements]]/'1.) CLM Reference'!$B$5</f>
        <v>0</v>
      </c>
      <c r="L156" s="37">
        <v>4240.4471000000003</v>
      </c>
      <c r="M156" s="40">
        <f>Table3[[#This Row],[CLM $ Collected ]]/'1.) CLM Reference'!$B$4</f>
        <v>5.0435226910568964E-6</v>
      </c>
      <c r="N156" s="39">
        <v>0</v>
      </c>
      <c r="O156" s="41">
        <f>Table3[[#This Row],[Incentive Disbursements]]/'1.) CLM Reference'!$B$5</f>
        <v>0</v>
      </c>
    </row>
    <row r="157" spans="1:15" s="34" customFormat="1" ht="15.75" thickBot="1">
      <c r="A157" s="35" t="s">
        <v>215</v>
      </c>
      <c r="B157" s="36" t="s">
        <v>175</v>
      </c>
      <c r="C157" s="3" t="s">
        <v>45</v>
      </c>
      <c r="D157" s="10">
        <f>Table32[[#This Row],[Residential CLM $ Collected]]+Table32[[#This Row],[C&amp;I CLM $ Collected]]</f>
        <v>52236.260499999997</v>
      </c>
      <c r="E157" s="33">
        <f>Table3[[#This Row],[CLM $ Collected ]]/'1.) CLM Reference'!$B$4</f>
        <v>3.6526859499701712E-3</v>
      </c>
      <c r="F157" s="8">
        <f>Table32[[#This Row],[Residential Incentive Disbursements]]+Table32[[#This Row],[C&amp;I Incentive Disbursements]]</f>
        <v>360</v>
      </c>
      <c r="G157" s="11">
        <f>Table3[[#This Row],[Incentive Disbursements]]/'1.) CLM Reference'!$B$5</f>
        <v>1.8104488887387736E-3</v>
      </c>
      <c r="H157" s="37">
        <v>0</v>
      </c>
      <c r="I157" s="38">
        <f>Table3[[#This Row],[CLM $ Collected ]]/'1.) CLM Reference'!$B$4</f>
        <v>3.6526859499701712E-3</v>
      </c>
      <c r="J157" s="39">
        <v>0</v>
      </c>
      <c r="K157" s="38">
        <f>Table3[[#This Row],[Incentive Disbursements]]/'1.) CLM Reference'!$B$5</f>
        <v>1.8104488887387736E-3</v>
      </c>
      <c r="L157" s="37">
        <v>52236.260499999997</v>
      </c>
      <c r="M157" s="40">
        <f>Table3[[#This Row],[CLM $ Collected ]]/'1.) CLM Reference'!$B$4</f>
        <v>3.6526859499701712E-3</v>
      </c>
      <c r="N157" s="39">
        <v>360</v>
      </c>
      <c r="O157" s="41">
        <f>Table3[[#This Row],[Incentive Disbursements]]/'1.) CLM Reference'!$B$5</f>
        <v>1.8104488887387736E-3</v>
      </c>
    </row>
    <row r="158" spans="1:15" s="34" customFormat="1" ht="15.75" thickBot="1">
      <c r="A158" s="35" t="s">
        <v>216</v>
      </c>
      <c r="B158" s="36" t="s">
        <v>175</v>
      </c>
      <c r="C158" s="3" t="s">
        <v>45</v>
      </c>
      <c r="D158" s="10">
        <f>Table32[[#This Row],[Residential CLM $ Collected]]+Table32[[#This Row],[C&amp;I CLM $ Collected]]</f>
        <v>321864.88760000002</v>
      </c>
      <c r="E158" s="33">
        <f>Table3[[#This Row],[CLM $ Collected ]]/'1.) CLM Reference'!$B$4</f>
        <v>4.3470766204989223E-3</v>
      </c>
      <c r="F158" s="8">
        <f>Table32[[#This Row],[Residential Incentive Disbursements]]+Table32[[#This Row],[C&amp;I Incentive Disbursements]]</f>
        <v>13474</v>
      </c>
      <c r="G158" s="11">
        <f>Table3[[#This Row],[Incentive Disbursements]]/'1.) CLM Reference'!$B$5</f>
        <v>2.4832753927625131E-3</v>
      </c>
      <c r="H158" s="37">
        <v>0</v>
      </c>
      <c r="I158" s="38">
        <f>Table3[[#This Row],[CLM $ Collected ]]/'1.) CLM Reference'!$B$4</f>
        <v>4.3470766204989223E-3</v>
      </c>
      <c r="J158" s="39">
        <v>0</v>
      </c>
      <c r="K158" s="38">
        <f>Table3[[#This Row],[Incentive Disbursements]]/'1.) CLM Reference'!$B$5</f>
        <v>2.4832753927625131E-3</v>
      </c>
      <c r="L158" s="37">
        <v>321864.88760000002</v>
      </c>
      <c r="M158" s="40">
        <f>Table3[[#This Row],[CLM $ Collected ]]/'1.) CLM Reference'!$B$4</f>
        <v>4.3470766204989223E-3</v>
      </c>
      <c r="N158" s="39">
        <v>13474</v>
      </c>
      <c r="O158" s="41">
        <f>Table3[[#This Row],[Incentive Disbursements]]/'1.) CLM Reference'!$B$5</f>
        <v>2.4832753927625131E-3</v>
      </c>
    </row>
    <row r="159" spans="1:15" s="34" customFormat="1" ht="15.75" thickBot="1">
      <c r="A159" s="35" t="s">
        <v>217</v>
      </c>
      <c r="B159" s="36" t="s">
        <v>175</v>
      </c>
      <c r="C159" s="3" t="s">
        <v>45</v>
      </c>
      <c r="D159" s="10">
        <f>Table32[[#This Row],[Residential CLM $ Collected]]+Table32[[#This Row],[C&amp;I CLM $ Collected]]</f>
        <v>675.56370000000004</v>
      </c>
      <c r="E159" s="33">
        <f>Table3[[#This Row],[CLM $ Collected ]]/'1.) CLM Reference'!$B$4</f>
        <v>2.1649475512373332E-6</v>
      </c>
      <c r="F159" s="8">
        <f>Table32[[#This Row],[Residential Incentive Disbursements]]+Table32[[#This Row],[C&amp;I Incentive Disbursements]]</f>
        <v>0</v>
      </c>
      <c r="G159" s="11">
        <f>Table3[[#This Row],[Incentive Disbursements]]/'1.) CLM Reference'!$B$5</f>
        <v>0</v>
      </c>
      <c r="H159" s="37">
        <v>0</v>
      </c>
      <c r="I159" s="38">
        <f>Table3[[#This Row],[CLM $ Collected ]]/'1.) CLM Reference'!$B$4</f>
        <v>2.1649475512373332E-6</v>
      </c>
      <c r="J159" s="39">
        <v>0</v>
      </c>
      <c r="K159" s="38">
        <f>Table3[[#This Row],[Incentive Disbursements]]/'1.) CLM Reference'!$B$5</f>
        <v>0</v>
      </c>
      <c r="L159" s="37">
        <v>675.56370000000004</v>
      </c>
      <c r="M159" s="40">
        <f>Table3[[#This Row],[CLM $ Collected ]]/'1.) CLM Reference'!$B$4</f>
        <v>2.1649475512373332E-6</v>
      </c>
      <c r="N159" s="39">
        <v>0</v>
      </c>
      <c r="O159" s="41">
        <f>Table3[[#This Row],[Incentive Disbursements]]/'1.) CLM Reference'!$B$5</f>
        <v>0</v>
      </c>
    </row>
    <row r="160" spans="1:15" s="34" customFormat="1" ht="15.75" thickBot="1">
      <c r="A160" s="35" t="s">
        <v>218</v>
      </c>
      <c r="B160" s="36" t="s">
        <v>175</v>
      </c>
      <c r="C160" s="3" t="s">
        <v>45</v>
      </c>
      <c r="D160" s="10">
        <f>Table32[[#This Row],[Residential CLM $ Collected]]+Table32[[#This Row],[C&amp;I CLM $ Collected]]</f>
        <v>19853.538799999998</v>
      </c>
      <c r="E160" s="33">
        <f>Table3[[#This Row],[CLM $ Collected ]]/'1.) CLM Reference'!$B$4</f>
        <v>2.5070231678202077E-5</v>
      </c>
      <c r="F160" s="8">
        <f>Table32[[#This Row],[Residential Incentive Disbursements]]+Table32[[#This Row],[C&amp;I Incentive Disbursements]]</f>
        <v>0</v>
      </c>
      <c r="G160" s="11">
        <f>Table3[[#This Row],[Incentive Disbursements]]/'1.) CLM Reference'!$B$5</f>
        <v>0</v>
      </c>
      <c r="H160" s="37">
        <v>0</v>
      </c>
      <c r="I160" s="38">
        <f>Table3[[#This Row],[CLM $ Collected ]]/'1.) CLM Reference'!$B$4</f>
        <v>2.5070231678202077E-5</v>
      </c>
      <c r="J160" s="39">
        <v>0</v>
      </c>
      <c r="K160" s="38">
        <f>Table3[[#This Row],[Incentive Disbursements]]/'1.) CLM Reference'!$B$5</f>
        <v>0</v>
      </c>
      <c r="L160" s="37">
        <v>19853.538799999998</v>
      </c>
      <c r="M160" s="40">
        <f>Table3[[#This Row],[CLM $ Collected ]]/'1.) CLM Reference'!$B$4</f>
        <v>2.5070231678202077E-5</v>
      </c>
      <c r="N160" s="39">
        <v>0</v>
      </c>
      <c r="O160" s="41">
        <f>Table3[[#This Row],[Incentive Disbursements]]/'1.) CLM Reference'!$B$5</f>
        <v>0</v>
      </c>
    </row>
    <row r="161" spans="1:15" s="34" customFormat="1" ht="15.75" thickBot="1">
      <c r="A161" s="35" t="s">
        <v>219</v>
      </c>
      <c r="B161" s="36" t="s">
        <v>175</v>
      </c>
      <c r="C161" s="3" t="s">
        <v>45</v>
      </c>
      <c r="D161" s="10">
        <f>Table32[[#This Row],[Residential CLM $ Collected]]+Table32[[#This Row],[C&amp;I CLM $ Collected]]</f>
        <v>27257.304800000002</v>
      </c>
      <c r="E161" s="33">
        <f>Table3[[#This Row],[CLM $ Collected ]]/'1.) CLM Reference'!$B$4</f>
        <v>5.6863030391379682E-3</v>
      </c>
      <c r="F161" s="8">
        <f>Table32[[#This Row],[Residential Incentive Disbursements]]+Table32[[#This Row],[C&amp;I Incentive Disbursements]]</f>
        <v>0</v>
      </c>
      <c r="G161" s="11">
        <f>Table3[[#This Row],[Incentive Disbursements]]/'1.) CLM Reference'!$B$5</f>
        <v>3.6278545112249138E-3</v>
      </c>
      <c r="H161" s="37">
        <v>0</v>
      </c>
      <c r="I161" s="38">
        <f>Table3[[#This Row],[CLM $ Collected ]]/'1.) CLM Reference'!$B$4</f>
        <v>5.6863030391379682E-3</v>
      </c>
      <c r="J161" s="39">
        <v>0</v>
      </c>
      <c r="K161" s="38">
        <f>Table3[[#This Row],[Incentive Disbursements]]/'1.) CLM Reference'!$B$5</f>
        <v>3.6278545112249138E-3</v>
      </c>
      <c r="L161" s="37">
        <v>27257.304800000002</v>
      </c>
      <c r="M161" s="40">
        <f>Table3[[#This Row],[CLM $ Collected ]]/'1.) CLM Reference'!$B$4</f>
        <v>5.6863030391379682E-3</v>
      </c>
      <c r="N161" s="39">
        <v>0</v>
      </c>
      <c r="O161" s="41">
        <f>Table3[[#This Row],[Incentive Disbursements]]/'1.) CLM Reference'!$B$5</f>
        <v>3.6278545112249138E-3</v>
      </c>
    </row>
    <row r="162" spans="1:15" s="34" customFormat="1" ht="15.75" thickBot="1">
      <c r="A162" s="35" t="s">
        <v>220</v>
      </c>
      <c r="B162" s="36" t="s">
        <v>175</v>
      </c>
      <c r="C162" s="3" t="s">
        <v>68</v>
      </c>
      <c r="D162" s="10">
        <f>Table32[[#This Row],[Residential CLM $ Collected]]+Table32[[#This Row],[C&amp;I CLM $ Collected]]</f>
        <v>14796.650600000001</v>
      </c>
      <c r="E162" s="33">
        <f>Table3[[#This Row],[CLM $ Collected ]]/'1.) CLM Reference'!$B$4</f>
        <v>5.5907149517770613E-5</v>
      </c>
      <c r="F162" s="8">
        <f>Table32[[#This Row],[Residential Incentive Disbursements]]+Table32[[#This Row],[C&amp;I Incentive Disbursements]]</f>
        <v>0</v>
      </c>
      <c r="G162" s="11">
        <f>Table3[[#This Row],[Incentive Disbursements]]/'1.) CLM Reference'!$B$5</f>
        <v>0</v>
      </c>
      <c r="H162" s="37">
        <v>6202.3136000000004</v>
      </c>
      <c r="I162" s="38">
        <f>Table3[[#This Row],[CLM $ Collected ]]/'1.) CLM Reference'!$B$4</f>
        <v>5.5907149517770613E-5</v>
      </c>
      <c r="J162" s="39">
        <v>0</v>
      </c>
      <c r="K162" s="38">
        <f>Table3[[#This Row],[Incentive Disbursements]]/'1.) CLM Reference'!$B$5</f>
        <v>0</v>
      </c>
      <c r="L162" s="37">
        <v>8594.3369999999995</v>
      </c>
      <c r="M162" s="40">
        <f>Table3[[#This Row],[CLM $ Collected ]]/'1.) CLM Reference'!$B$4</f>
        <v>5.5907149517770613E-5</v>
      </c>
      <c r="N162" s="39">
        <v>0</v>
      </c>
      <c r="O162" s="41">
        <f>Table3[[#This Row],[Incentive Disbursements]]/'1.) CLM Reference'!$B$5</f>
        <v>0</v>
      </c>
    </row>
    <row r="163" spans="1:15" s="34" customFormat="1" ht="15.75" thickBot="1">
      <c r="A163" s="35" t="s">
        <v>221</v>
      </c>
      <c r="B163" s="36" t="s">
        <v>146</v>
      </c>
      <c r="C163" s="3" t="s">
        <v>45</v>
      </c>
      <c r="D163" s="10">
        <f>Table32[[#This Row],[Residential CLM $ Collected]]+Table32[[#This Row],[C&amp;I CLM $ Collected]]</f>
        <v>217387.0416</v>
      </c>
      <c r="E163" s="33">
        <f>Table3[[#This Row],[CLM $ Collected ]]/'1.) CLM Reference'!$B$4</f>
        <v>3.9233572312504881E-3</v>
      </c>
      <c r="F163" s="8">
        <f>Table32[[#This Row],[Residential Incentive Disbursements]]+Table32[[#This Row],[C&amp;I Incentive Disbursements]]</f>
        <v>114872</v>
      </c>
      <c r="G163" s="11">
        <f>Table3[[#This Row],[Incentive Disbursements]]/'1.) CLM Reference'!$B$5</f>
        <v>3.9223729055500303E-3</v>
      </c>
      <c r="H163" s="37">
        <v>602.17309999999998</v>
      </c>
      <c r="I163" s="38">
        <f>Table3[[#This Row],[CLM $ Collected ]]/'1.) CLM Reference'!$B$4</f>
        <v>3.9233572312504881E-3</v>
      </c>
      <c r="J163" s="39">
        <v>0</v>
      </c>
      <c r="K163" s="38">
        <f>Table3[[#This Row],[Incentive Disbursements]]/'1.) CLM Reference'!$B$5</f>
        <v>3.9223729055500303E-3</v>
      </c>
      <c r="L163" s="37">
        <v>216784.86850000001</v>
      </c>
      <c r="M163" s="40">
        <f>Table3[[#This Row],[CLM $ Collected ]]/'1.) CLM Reference'!$B$4</f>
        <v>3.9233572312504881E-3</v>
      </c>
      <c r="N163" s="39">
        <v>114872</v>
      </c>
      <c r="O163" s="41">
        <f>Table3[[#This Row],[Incentive Disbursements]]/'1.) CLM Reference'!$B$5</f>
        <v>3.9223729055500303E-3</v>
      </c>
    </row>
    <row r="164" spans="1:15" s="34" customFormat="1" ht="15.75" thickBot="1">
      <c r="A164" s="35" t="s">
        <v>222</v>
      </c>
      <c r="B164" s="36" t="s">
        <v>146</v>
      </c>
      <c r="C164" s="3" t="s">
        <v>45</v>
      </c>
      <c r="D164" s="10">
        <f>Table32[[#This Row],[Residential CLM $ Collected]]+Table32[[#This Row],[C&amp;I CLM $ Collected]]</f>
        <v>3565.3463999999999</v>
      </c>
      <c r="E164" s="33">
        <f>Table3[[#This Row],[CLM $ Collected ]]/'1.) CLM Reference'!$B$4</f>
        <v>2.5279863003929773E-5</v>
      </c>
      <c r="F164" s="8">
        <f>Table32[[#This Row],[Residential Incentive Disbursements]]+Table32[[#This Row],[C&amp;I Incentive Disbursements]]</f>
        <v>0</v>
      </c>
      <c r="G164" s="11">
        <f>Table3[[#This Row],[Incentive Disbursements]]/'1.) CLM Reference'!$B$5</f>
        <v>0</v>
      </c>
      <c r="H164" s="37">
        <v>0</v>
      </c>
      <c r="I164" s="38">
        <f>Table3[[#This Row],[CLM $ Collected ]]/'1.) CLM Reference'!$B$4</f>
        <v>2.5279863003929773E-5</v>
      </c>
      <c r="J164" s="39">
        <v>0</v>
      </c>
      <c r="K164" s="38">
        <f>Table3[[#This Row],[Incentive Disbursements]]/'1.) CLM Reference'!$B$5</f>
        <v>0</v>
      </c>
      <c r="L164" s="37">
        <v>3565.3463999999999</v>
      </c>
      <c r="M164" s="40">
        <f>Table3[[#This Row],[CLM $ Collected ]]/'1.) CLM Reference'!$B$4</f>
        <v>2.5279863003929773E-5</v>
      </c>
      <c r="N164" s="39">
        <v>0</v>
      </c>
      <c r="O164" s="41">
        <f>Table3[[#This Row],[Incentive Disbursements]]/'1.) CLM Reference'!$B$5</f>
        <v>0</v>
      </c>
    </row>
    <row r="165" spans="1:15" s="34" customFormat="1" ht="15.75" thickBot="1">
      <c r="A165" s="35" t="s">
        <v>223</v>
      </c>
      <c r="B165" s="36" t="s">
        <v>145</v>
      </c>
      <c r="C165" s="3" t="s">
        <v>45</v>
      </c>
      <c r="D165" s="10">
        <f>Table32[[#This Row],[Residential CLM $ Collected]]+Table32[[#This Row],[C&amp;I CLM $ Collected]]</f>
        <v>3201.6347000000001</v>
      </c>
      <c r="E165" s="33">
        <f>Table3[[#This Row],[CLM $ Collected ]]/'1.) CLM Reference'!$B$4</f>
        <v>5.0872419562573538E-3</v>
      </c>
      <c r="F165" s="8">
        <f>Table32[[#This Row],[Residential Incentive Disbursements]]+Table32[[#This Row],[C&amp;I Incentive Disbursements]]</f>
        <v>0</v>
      </c>
      <c r="G165" s="11">
        <f>Table3[[#This Row],[Incentive Disbursements]]/'1.) CLM Reference'!$B$5</f>
        <v>2.6612113573223403E-3</v>
      </c>
      <c r="H165" s="37">
        <v>0</v>
      </c>
      <c r="I165" s="38">
        <f>Table3[[#This Row],[CLM $ Collected ]]/'1.) CLM Reference'!$B$4</f>
        <v>5.0872419562573538E-3</v>
      </c>
      <c r="J165" s="39">
        <v>0</v>
      </c>
      <c r="K165" s="38">
        <f>Table3[[#This Row],[Incentive Disbursements]]/'1.) CLM Reference'!$B$5</f>
        <v>2.6612113573223403E-3</v>
      </c>
      <c r="L165" s="37">
        <v>3201.6347000000001</v>
      </c>
      <c r="M165" s="40">
        <f>Table3[[#This Row],[CLM $ Collected ]]/'1.) CLM Reference'!$B$4</f>
        <v>5.0872419562573538E-3</v>
      </c>
      <c r="N165" s="39">
        <v>0</v>
      </c>
      <c r="O165" s="41">
        <f>Table3[[#This Row],[Incentive Disbursements]]/'1.) CLM Reference'!$B$5</f>
        <v>2.6612113573223403E-3</v>
      </c>
    </row>
    <row r="166" spans="1:15" s="34" customFormat="1" ht="15.75" thickBot="1">
      <c r="A166" s="35" t="s">
        <v>223</v>
      </c>
      <c r="B166" s="36" t="s">
        <v>146</v>
      </c>
      <c r="C166" s="3" t="s">
        <v>45</v>
      </c>
      <c r="D166" s="10">
        <f>Table32[[#This Row],[Residential CLM $ Collected]]+Table32[[#This Row],[C&amp;I CLM $ Collected]]</f>
        <v>5578.9567999999999</v>
      </c>
      <c r="E166" s="33">
        <f>Table3[[#This Row],[CLM $ Collected ]]/'1.) CLM Reference'!$B$4</f>
        <v>3.6705653399009477E-6</v>
      </c>
      <c r="F166" s="8">
        <f>Table32[[#This Row],[Residential Incentive Disbursements]]+Table32[[#This Row],[C&amp;I Incentive Disbursements]]</f>
        <v>1070</v>
      </c>
      <c r="G166" s="11">
        <f>Table3[[#This Row],[Incentive Disbursements]]/'1.) CLM Reference'!$B$5</f>
        <v>0</v>
      </c>
      <c r="H166" s="37">
        <v>0</v>
      </c>
      <c r="I166" s="38">
        <f>Table3[[#This Row],[CLM $ Collected ]]/'1.) CLM Reference'!$B$4</f>
        <v>3.6705653399009477E-6</v>
      </c>
      <c r="J166" s="39">
        <v>0</v>
      </c>
      <c r="K166" s="38">
        <f>Table3[[#This Row],[Incentive Disbursements]]/'1.) CLM Reference'!$B$5</f>
        <v>0</v>
      </c>
      <c r="L166" s="37">
        <v>5578.9567999999999</v>
      </c>
      <c r="M166" s="40">
        <f>Table3[[#This Row],[CLM $ Collected ]]/'1.) CLM Reference'!$B$4</f>
        <v>3.6705653399009477E-6</v>
      </c>
      <c r="N166" s="39">
        <v>1070</v>
      </c>
      <c r="O166" s="41">
        <f>Table3[[#This Row],[Incentive Disbursements]]/'1.) CLM Reference'!$B$5</f>
        <v>0</v>
      </c>
    </row>
    <row r="167" spans="1:15" s="34" customFormat="1" ht="15.75" thickBot="1">
      <c r="A167" s="35" t="s">
        <v>224</v>
      </c>
      <c r="B167" s="36" t="s">
        <v>146</v>
      </c>
      <c r="C167" s="3" t="s">
        <v>45</v>
      </c>
      <c r="D167" s="10">
        <f>Table32[[#This Row],[Residential CLM $ Collected]]+Table32[[#This Row],[C&amp;I CLM $ Collected]]</f>
        <v>5794.7875999999997</v>
      </c>
      <c r="E167" s="33">
        <f>Table3[[#This Row],[CLM $ Collected ]]/'1.) CLM Reference'!$B$4</f>
        <v>1.8395592122242285E-6</v>
      </c>
      <c r="F167" s="8">
        <f>Table32[[#This Row],[Residential Incentive Disbursements]]+Table32[[#This Row],[C&amp;I Incentive Disbursements]]</f>
        <v>0</v>
      </c>
      <c r="G167" s="11">
        <f>Table3[[#This Row],[Incentive Disbursements]]/'1.) CLM Reference'!$B$5</f>
        <v>5.6984744094189124E-6</v>
      </c>
      <c r="H167" s="37">
        <v>0</v>
      </c>
      <c r="I167" s="38">
        <f>Table3[[#This Row],[CLM $ Collected ]]/'1.) CLM Reference'!$B$4</f>
        <v>1.8395592122242285E-6</v>
      </c>
      <c r="J167" s="39">
        <v>0</v>
      </c>
      <c r="K167" s="38">
        <f>Table3[[#This Row],[Incentive Disbursements]]/'1.) CLM Reference'!$B$5</f>
        <v>5.6984744094189124E-6</v>
      </c>
      <c r="L167" s="37">
        <v>5794.7875999999997</v>
      </c>
      <c r="M167" s="40">
        <f>Table3[[#This Row],[CLM $ Collected ]]/'1.) CLM Reference'!$B$4</f>
        <v>1.8395592122242285E-6</v>
      </c>
      <c r="N167" s="39">
        <v>0</v>
      </c>
      <c r="O167" s="41">
        <f>Table3[[#This Row],[Incentive Disbursements]]/'1.) CLM Reference'!$B$5</f>
        <v>5.6984744094189124E-6</v>
      </c>
    </row>
    <row r="168" spans="1:15" s="34" customFormat="1" ht="15.75" thickBot="1">
      <c r="A168" s="35" t="s">
        <v>225</v>
      </c>
      <c r="B168" s="36" t="s">
        <v>154</v>
      </c>
      <c r="C168" s="3" t="s">
        <v>45</v>
      </c>
      <c r="D168" s="10">
        <f>Table32[[#This Row],[Residential CLM $ Collected]]+Table32[[#This Row],[C&amp;I CLM $ Collected]]</f>
        <v>8585.7708999999995</v>
      </c>
      <c r="E168" s="33">
        <f>Table3[[#This Row],[CLM $ Collected ]]/'1.) CLM Reference'!$B$4</f>
        <v>5.5851385193424856E-3</v>
      </c>
      <c r="F168" s="8">
        <f>Table32[[#This Row],[Residential Incentive Disbursements]]+Table32[[#This Row],[C&amp;I Incentive Disbursements]]</f>
        <v>0</v>
      </c>
      <c r="G168" s="11">
        <f>Table3[[#This Row],[Incentive Disbursements]]/'1.) CLM Reference'!$B$5</f>
        <v>2.4187559727179547E-3</v>
      </c>
      <c r="H168" s="37">
        <v>0</v>
      </c>
      <c r="I168" s="38">
        <f>Table3[[#This Row],[CLM $ Collected ]]/'1.) CLM Reference'!$B$4</f>
        <v>5.5851385193424856E-3</v>
      </c>
      <c r="J168" s="39">
        <v>0</v>
      </c>
      <c r="K168" s="38">
        <f>Table3[[#This Row],[Incentive Disbursements]]/'1.) CLM Reference'!$B$5</f>
        <v>2.4187559727179547E-3</v>
      </c>
      <c r="L168" s="37">
        <v>8585.7708999999995</v>
      </c>
      <c r="M168" s="40">
        <f>Table3[[#This Row],[CLM $ Collected ]]/'1.) CLM Reference'!$B$4</f>
        <v>5.5851385193424856E-3</v>
      </c>
      <c r="N168" s="39">
        <v>0</v>
      </c>
      <c r="O168" s="41">
        <f>Table3[[#This Row],[Incentive Disbursements]]/'1.) CLM Reference'!$B$5</f>
        <v>2.4187559727179547E-3</v>
      </c>
    </row>
    <row r="169" spans="1:15" s="34" customFormat="1" ht="15.75" thickBot="1">
      <c r="A169" s="35" t="s">
        <v>226</v>
      </c>
      <c r="B169" s="36" t="s">
        <v>154</v>
      </c>
      <c r="C169" s="3" t="s">
        <v>45</v>
      </c>
      <c r="D169" s="10">
        <f>Table32[[#This Row],[Residential CLM $ Collected]]+Table32[[#This Row],[C&amp;I CLM $ Collected]]</f>
        <v>50736.268400000001</v>
      </c>
      <c r="E169" s="33">
        <f>Table3[[#This Row],[CLM $ Collected ]]/'1.) CLM Reference'!$B$4</f>
        <v>1.5036453215964113E-7</v>
      </c>
      <c r="F169" s="8">
        <f>Table32[[#This Row],[Residential Incentive Disbursements]]+Table32[[#This Row],[C&amp;I Incentive Disbursements]]</f>
        <v>728</v>
      </c>
      <c r="G169" s="11">
        <f>Table3[[#This Row],[Incentive Disbursements]]/'1.) CLM Reference'!$B$5</f>
        <v>0</v>
      </c>
      <c r="H169" s="37">
        <v>0</v>
      </c>
      <c r="I169" s="38">
        <f>Table3[[#This Row],[CLM $ Collected ]]/'1.) CLM Reference'!$B$4</f>
        <v>1.5036453215964113E-7</v>
      </c>
      <c r="J169" s="39">
        <v>0</v>
      </c>
      <c r="K169" s="38">
        <f>Table3[[#This Row],[Incentive Disbursements]]/'1.) CLM Reference'!$B$5</f>
        <v>0</v>
      </c>
      <c r="L169" s="37">
        <v>50736.268400000001</v>
      </c>
      <c r="M169" s="40">
        <f>Table3[[#This Row],[CLM $ Collected ]]/'1.) CLM Reference'!$B$4</f>
        <v>1.5036453215964113E-7</v>
      </c>
      <c r="N169" s="39">
        <v>728</v>
      </c>
      <c r="O169" s="41">
        <f>Table3[[#This Row],[Incentive Disbursements]]/'1.) CLM Reference'!$B$5</f>
        <v>0</v>
      </c>
    </row>
    <row r="170" spans="1:15" s="34" customFormat="1" ht="15.75" thickBot="1">
      <c r="A170" s="35" t="s">
        <v>227</v>
      </c>
      <c r="B170" s="36" t="s">
        <v>181</v>
      </c>
      <c r="C170" s="3" t="s">
        <v>45</v>
      </c>
      <c r="D170" s="10">
        <f>Table32[[#This Row],[Residential CLM $ Collected]]+Table32[[#This Row],[C&amp;I CLM $ Collected]]</f>
        <v>45742.0052</v>
      </c>
      <c r="E170" s="33">
        <f>Table3[[#This Row],[CLM $ Collected ]]/'1.) CLM Reference'!$B$4</f>
        <v>2.6728920539986082E-3</v>
      </c>
      <c r="F170" s="8">
        <f>Table32[[#This Row],[Residential Incentive Disbursements]]+Table32[[#This Row],[C&amp;I Incentive Disbursements]]</f>
        <v>8424</v>
      </c>
      <c r="G170" s="11">
        <f>Table3[[#This Row],[Incentive Disbursements]]/'1.) CLM Reference'!$B$5</f>
        <v>2.2148048713828109E-3</v>
      </c>
      <c r="H170" s="37">
        <v>0</v>
      </c>
      <c r="I170" s="38">
        <f>Table3[[#This Row],[CLM $ Collected ]]/'1.) CLM Reference'!$B$4</f>
        <v>2.6728920539986082E-3</v>
      </c>
      <c r="J170" s="39">
        <v>0</v>
      </c>
      <c r="K170" s="38">
        <f>Table3[[#This Row],[Incentive Disbursements]]/'1.) CLM Reference'!$B$5</f>
        <v>2.2148048713828109E-3</v>
      </c>
      <c r="L170" s="37">
        <v>45742.0052</v>
      </c>
      <c r="M170" s="40">
        <f>Table3[[#This Row],[CLM $ Collected ]]/'1.) CLM Reference'!$B$4</f>
        <v>2.6728920539986082E-3</v>
      </c>
      <c r="N170" s="39">
        <v>8424</v>
      </c>
      <c r="O170" s="41">
        <f>Table3[[#This Row],[Incentive Disbursements]]/'1.) CLM Reference'!$B$5</f>
        <v>2.2148048713828109E-3</v>
      </c>
    </row>
    <row r="171" spans="1:15" s="34" customFormat="1" ht="15.75" thickBot="1">
      <c r="A171" s="35" t="s">
        <v>228</v>
      </c>
      <c r="B171" s="36" t="s">
        <v>181</v>
      </c>
      <c r="C171" s="3" t="s">
        <v>45</v>
      </c>
      <c r="D171" s="10">
        <f>Table32[[#This Row],[Residential CLM $ Collected]]+Table32[[#This Row],[C&amp;I CLM $ Collected]]</f>
        <v>5316.3019000000004</v>
      </c>
      <c r="E171" s="33">
        <f>Table3[[#This Row],[CLM $ Collected ]]/'1.) CLM Reference'!$B$4</f>
        <v>2.5002607672251726E-5</v>
      </c>
      <c r="F171" s="8">
        <f>Table32[[#This Row],[Residential Incentive Disbursements]]+Table32[[#This Row],[C&amp;I Incentive Disbursements]]</f>
        <v>595</v>
      </c>
      <c r="G171" s="11">
        <f>Table3[[#This Row],[Incentive Disbursements]]/'1.) CLM Reference'!$B$5</f>
        <v>0</v>
      </c>
      <c r="H171" s="37">
        <v>1504.854</v>
      </c>
      <c r="I171" s="38">
        <f>Table3[[#This Row],[CLM $ Collected ]]/'1.) CLM Reference'!$B$4</f>
        <v>2.5002607672251726E-5</v>
      </c>
      <c r="J171" s="39">
        <v>0</v>
      </c>
      <c r="K171" s="38">
        <f>Table3[[#This Row],[Incentive Disbursements]]/'1.) CLM Reference'!$B$5</f>
        <v>0</v>
      </c>
      <c r="L171" s="37">
        <v>3811.4479000000001</v>
      </c>
      <c r="M171" s="40">
        <f>Table3[[#This Row],[CLM $ Collected ]]/'1.) CLM Reference'!$B$4</f>
        <v>2.5002607672251726E-5</v>
      </c>
      <c r="N171" s="39">
        <v>595</v>
      </c>
      <c r="O171" s="41">
        <f>Table3[[#This Row],[Incentive Disbursements]]/'1.) CLM Reference'!$B$5</f>
        <v>0</v>
      </c>
    </row>
    <row r="172" spans="1:15" s="34" customFormat="1" ht="15.75" thickBot="1">
      <c r="A172" s="35" t="s">
        <v>229</v>
      </c>
      <c r="B172" s="36" t="s">
        <v>181</v>
      </c>
      <c r="C172" s="3" t="s">
        <v>45</v>
      </c>
      <c r="D172" s="10">
        <f>Table32[[#This Row],[Residential CLM $ Collected]]+Table32[[#This Row],[C&amp;I CLM $ Collected]]</f>
        <v>31918.416300000001</v>
      </c>
      <c r="E172" s="33">
        <f>Table3[[#This Row],[CLM $ Collected ]]/'1.) CLM Reference'!$B$4</f>
        <v>4.4774590887796707E-3</v>
      </c>
      <c r="F172" s="8">
        <f>Table32[[#This Row],[Residential Incentive Disbursements]]+Table32[[#This Row],[C&amp;I Incentive Disbursements]]</f>
        <v>46563</v>
      </c>
      <c r="G172" s="11">
        <f>Table3[[#This Row],[Incentive Disbursements]]/'1.) CLM Reference'!$B$5</f>
        <v>1.7004642852559582E-3</v>
      </c>
      <c r="H172" s="37">
        <v>0</v>
      </c>
      <c r="I172" s="38">
        <f>Table3[[#This Row],[CLM $ Collected ]]/'1.) CLM Reference'!$B$4</f>
        <v>4.4774590887796707E-3</v>
      </c>
      <c r="J172" s="39">
        <v>0</v>
      </c>
      <c r="K172" s="38">
        <f>Table3[[#This Row],[Incentive Disbursements]]/'1.) CLM Reference'!$B$5</f>
        <v>1.7004642852559582E-3</v>
      </c>
      <c r="L172" s="37">
        <v>31918.416300000001</v>
      </c>
      <c r="M172" s="40">
        <f>Table3[[#This Row],[CLM $ Collected ]]/'1.) CLM Reference'!$B$4</f>
        <v>4.4774590887796707E-3</v>
      </c>
      <c r="N172" s="39">
        <v>46563</v>
      </c>
      <c r="O172" s="41">
        <f>Table3[[#This Row],[Incentive Disbursements]]/'1.) CLM Reference'!$B$5</f>
        <v>1.7004642852559582E-3</v>
      </c>
    </row>
    <row r="173" spans="1:15" s="34" customFormat="1" ht="15.75" thickBot="1">
      <c r="A173" s="35" t="s">
        <v>230</v>
      </c>
      <c r="B173" s="36" t="s">
        <v>181</v>
      </c>
      <c r="C173" s="3" t="s">
        <v>45</v>
      </c>
      <c r="D173" s="10">
        <f>Table32[[#This Row],[Residential CLM $ Collected]]+Table32[[#This Row],[C&amp;I CLM $ Collected]]</f>
        <v>107930.2703</v>
      </c>
      <c r="E173" s="33">
        <f>Table3[[#This Row],[CLM $ Collected ]]/'1.) CLM Reference'!$B$4</f>
        <v>0</v>
      </c>
      <c r="F173" s="8">
        <f>Table32[[#This Row],[Residential Incentive Disbursements]]+Table32[[#This Row],[C&amp;I Incentive Disbursements]]</f>
        <v>8117.9</v>
      </c>
      <c r="G173" s="11">
        <f>Table3[[#This Row],[Incentive Disbursements]]/'1.) CLM Reference'!$B$5</f>
        <v>1.4579624748103431E-3</v>
      </c>
      <c r="H173" s="37">
        <v>7557.6082999999999</v>
      </c>
      <c r="I173" s="38">
        <f>Table3[[#This Row],[CLM $ Collected ]]/'1.) CLM Reference'!$B$4</f>
        <v>0</v>
      </c>
      <c r="J173" s="39">
        <v>0</v>
      </c>
      <c r="K173" s="38">
        <f>Table3[[#This Row],[Incentive Disbursements]]/'1.) CLM Reference'!$B$5</f>
        <v>1.4579624748103431E-3</v>
      </c>
      <c r="L173" s="37">
        <v>100372.662</v>
      </c>
      <c r="M173" s="40">
        <f>Table3[[#This Row],[CLM $ Collected ]]/'1.) CLM Reference'!$B$4</f>
        <v>0</v>
      </c>
      <c r="N173" s="39">
        <v>8117.9</v>
      </c>
      <c r="O173" s="41">
        <f>Table3[[#This Row],[Incentive Disbursements]]/'1.) CLM Reference'!$B$5</f>
        <v>1.4579624748103431E-3</v>
      </c>
    </row>
    <row r="174" spans="1:15" s="34" customFormat="1" ht="15.75" thickBot="1">
      <c r="A174" s="35" t="s">
        <v>230</v>
      </c>
      <c r="B174" s="36" t="s">
        <v>159</v>
      </c>
      <c r="C174" s="3" t="s">
        <v>45</v>
      </c>
      <c r="D174" s="10">
        <f>Table32[[#This Row],[Residential CLM $ Collected]]+Table32[[#This Row],[C&amp;I CLM $ Collected]]</f>
        <v>2886.0785000000001</v>
      </c>
      <c r="E174" s="33">
        <f>Table3[[#This Row],[CLM $ Collected ]]/'1.) CLM Reference'!$B$4</f>
        <v>3.7517931075784269E-3</v>
      </c>
      <c r="F174" s="8">
        <f>Table32[[#This Row],[Residential Incentive Disbursements]]+Table32[[#This Row],[C&amp;I Incentive Disbursements]]</f>
        <v>0</v>
      </c>
      <c r="G174" s="11">
        <f>Table3[[#This Row],[Incentive Disbursements]]/'1.) CLM Reference'!$B$5</f>
        <v>0</v>
      </c>
      <c r="H174" s="37">
        <v>0</v>
      </c>
      <c r="I174" s="38">
        <f>Table3[[#This Row],[CLM $ Collected ]]/'1.) CLM Reference'!$B$4</f>
        <v>3.7517931075784269E-3</v>
      </c>
      <c r="J174" s="39">
        <v>0</v>
      </c>
      <c r="K174" s="38">
        <f>Table3[[#This Row],[Incentive Disbursements]]/'1.) CLM Reference'!$B$5</f>
        <v>0</v>
      </c>
      <c r="L174" s="37">
        <v>2886.0785000000001</v>
      </c>
      <c r="M174" s="40">
        <f>Table3[[#This Row],[CLM $ Collected ]]/'1.) CLM Reference'!$B$4</f>
        <v>3.7517931075784269E-3</v>
      </c>
      <c r="N174" s="39">
        <v>0</v>
      </c>
      <c r="O174" s="41">
        <f>Table3[[#This Row],[Incentive Disbursements]]/'1.) CLM Reference'!$B$5</f>
        <v>0</v>
      </c>
    </row>
    <row r="175" spans="1:15" s="34" customFormat="1" ht="15.75" thickBot="1">
      <c r="A175" s="35" t="s">
        <v>231</v>
      </c>
      <c r="B175" s="36" t="s">
        <v>168</v>
      </c>
      <c r="C175" s="3" t="s">
        <v>45</v>
      </c>
      <c r="D175" s="10">
        <f>Table32[[#This Row],[Residential CLM $ Collected]]+Table32[[#This Row],[C&amp;I CLM $ Collected]]</f>
        <v>0</v>
      </c>
      <c r="E175" s="33">
        <f>Table3[[#This Row],[CLM $ Collected ]]/'1.) CLM Reference'!$B$4</f>
        <v>0</v>
      </c>
      <c r="F175" s="8">
        <f>Table32[[#This Row],[Residential Incentive Disbursements]]+Table32[[#This Row],[C&amp;I Incentive Disbursements]]</f>
        <v>830</v>
      </c>
      <c r="G175" s="11">
        <f>Table3[[#This Row],[Incentive Disbursements]]/'1.) CLM Reference'!$B$5</f>
        <v>1.4880077317262672E-5</v>
      </c>
      <c r="H175" s="37">
        <v>0</v>
      </c>
      <c r="I175" s="38">
        <f>Table3[[#This Row],[CLM $ Collected ]]/'1.) CLM Reference'!$B$4</f>
        <v>0</v>
      </c>
      <c r="J175" s="39">
        <v>0</v>
      </c>
      <c r="K175" s="38">
        <f>Table3[[#This Row],[Incentive Disbursements]]/'1.) CLM Reference'!$B$5</f>
        <v>1.4880077317262672E-5</v>
      </c>
      <c r="L175" s="37">
        <v>0</v>
      </c>
      <c r="M175" s="40">
        <f>Table3[[#This Row],[CLM $ Collected ]]/'1.) CLM Reference'!$B$4</f>
        <v>0</v>
      </c>
      <c r="N175" s="39">
        <v>830</v>
      </c>
      <c r="O175" s="41">
        <f>Table3[[#This Row],[Incentive Disbursements]]/'1.) CLM Reference'!$B$5</f>
        <v>1.4880077317262672E-5</v>
      </c>
    </row>
    <row r="176" spans="1:15" s="34" customFormat="1" ht="15.75" thickBot="1">
      <c r="A176" s="35" t="s">
        <v>231</v>
      </c>
      <c r="B176" s="36" t="s">
        <v>181</v>
      </c>
      <c r="C176" s="3" t="s">
        <v>68</v>
      </c>
      <c r="D176" s="10">
        <f>Table32[[#This Row],[Residential CLM $ Collected]]+Table32[[#This Row],[C&amp;I CLM $ Collected]]</f>
        <v>16559.529200000001</v>
      </c>
      <c r="E176" s="33">
        <f>Table3[[#This Row],[CLM $ Collected ]]/'1.) CLM Reference'!$B$4</f>
        <v>1.9440665241910859E-3</v>
      </c>
      <c r="F176" s="8">
        <f>Table32[[#This Row],[Residential Incentive Disbursements]]+Table32[[#This Row],[C&amp;I Incentive Disbursements]]</f>
        <v>0</v>
      </c>
      <c r="G176" s="11">
        <f>Table3[[#This Row],[Incentive Disbursements]]/'1.) CLM Reference'!$B$5</f>
        <v>1.166560563878554E-3</v>
      </c>
      <c r="H176" s="37">
        <v>0</v>
      </c>
      <c r="I176" s="38">
        <f>Table3[[#This Row],[CLM $ Collected ]]/'1.) CLM Reference'!$B$4</f>
        <v>1.9440665241910859E-3</v>
      </c>
      <c r="J176" s="39">
        <v>0</v>
      </c>
      <c r="K176" s="38">
        <f>Table3[[#This Row],[Incentive Disbursements]]/'1.) CLM Reference'!$B$5</f>
        <v>1.166560563878554E-3</v>
      </c>
      <c r="L176" s="37">
        <v>16559.529200000001</v>
      </c>
      <c r="M176" s="40">
        <f>Table3[[#This Row],[CLM $ Collected ]]/'1.) CLM Reference'!$B$4</f>
        <v>1.9440665241910859E-3</v>
      </c>
      <c r="N176" s="39">
        <v>0</v>
      </c>
      <c r="O176" s="41">
        <f>Table3[[#This Row],[Incentive Disbursements]]/'1.) CLM Reference'!$B$5</f>
        <v>1.166560563878554E-3</v>
      </c>
    </row>
    <row r="177" spans="1:15" s="34" customFormat="1" ht="15.75" thickBot="1">
      <c r="A177" s="35" t="s">
        <v>232</v>
      </c>
      <c r="B177" s="36" t="s">
        <v>181</v>
      </c>
      <c r="C177" s="3" t="s">
        <v>45</v>
      </c>
      <c r="D177" s="10">
        <f>Table32[[#This Row],[Residential CLM $ Collected]]+Table32[[#This Row],[C&amp;I CLM $ Collected]]</f>
        <v>19896.485000000001</v>
      </c>
      <c r="E177" s="33">
        <f>Table3[[#This Row],[CLM $ Collected ]]/'1.) CLM Reference'!$B$4</f>
        <v>7.7932105098144223E-6</v>
      </c>
      <c r="F177" s="8">
        <f>Table32[[#This Row],[Residential Incentive Disbursements]]+Table32[[#This Row],[C&amp;I Incentive Disbursements]]</f>
        <v>28247</v>
      </c>
      <c r="G177" s="11">
        <f>Table3[[#This Row],[Incentive Disbursements]]/'1.) CLM Reference'!$B$5</f>
        <v>0</v>
      </c>
      <c r="H177" s="37">
        <v>2069.29</v>
      </c>
      <c r="I177" s="38">
        <f>Table3[[#This Row],[CLM $ Collected ]]/'1.) CLM Reference'!$B$4</f>
        <v>7.7932105098144223E-6</v>
      </c>
      <c r="J177" s="39">
        <v>0</v>
      </c>
      <c r="K177" s="38">
        <f>Table3[[#This Row],[Incentive Disbursements]]/'1.) CLM Reference'!$B$5</f>
        <v>0</v>
      </c>
      <c r="L177" s="37">
        <v>17827.195</v>
      </c>
      <c r="M177" s="40">
        <f>Table3[[#This Row],[CLM $ Collected ]]/'1.) CLM Reference'!$B$4</f>
        <v>7.7932105098144223E-6</v>
      </c>
      <c r="N177" s="39">
        <v>28247</v>
      </c>
      <c r="O177" s="41">
        <f>Table3[[#This Row],[Incentive Disbursements]]/'1.) CLM Reference'!$B$5</f>
        <v>0</v>
      </c>
    </row>
    <row r="178" spans="1:15" s="34" customFormat="1" ht="15.75" thickBot="1">
      <c r="A178" s="35" t="s">
        <v>233</v>
      </c>
      <c r="B178" s="36" t="s">
        <v>181</v>
      </c>
      <c r="C178" s="3" t="s">
        <v>45</v>
      </c>
      <c r="D178" s="10">
        <f>Table32[[#This Row],[Residential CLM $ Collected]]+Table32[[#This Row],[C&amp;I CLM $ Collected]]</f>
        <v>25404.7137</v>
      </c>
      <c r="E178" s="33">
        <f>Table3[[#This Row],[CLM $ Collected ]]/'1.) CLM Reference'!$B$4</f>
        <v>5.1950796379766766E-6</v>
      </c>
      <c r="F178" s="8">
        <f>Table32[[#This Row],[Residential Incentive Disbursements]]+Table32[[#This Row],[C&amp;I Incentive Disbursements]]</f>
        <v>0</v>
      </c>
      <c r="G178" s="11">
        <f>Table3[[#This Row],[Incentive Disbursements]]/'1.) CLM Reference'!$B$5</f>
        <v>0</v>
      </c>
      <c r="H178" s="37">
        <v>0</v>
      </c>
      <c r="I178" s="38">
        <f>Table3[[#This Row],[CLM $ Collected ]]/'1.) CLM Reference'!$B$4</f>
        <v>5.1950796379766766E-6</v>
      </c>
      <c r="J178" s="39">
        <v>0</v>
      </c>
      <c r="K178" s="38">
        <f>Table3[[#This Row],[Incentive Disbursements]]/'1.) CLM Reference'!$B$5</f>
        <v>0</v>
      </c>
      <c r="L178" s="37">
        <v>25404.7137</v>
      </c>
      <c r="M178" s="40">
        <f>Table3[[#This Row],[CLM $ Collected ]]/'1.) CLM Reference'!$B$4</f>
        <v>5.1950796379766766E-6</v>
      </c>
      <c r="N178" s="39">
        <v>0</v>
      </c>
      <c r="O178" s="41">
        <f>Table3[[#This Row],[Incentive Disbursements]]/'1.) CLM Reference'!$B$5</f>
        <v>0</v>
      </c>
    </row>
    <row r="179" spans="1:15" s="34" customFormat="1" ht="15.75" thickBot="1">
      <c r="A179" s="35" t="s">
        <v>234</v>
      </c>
      <c r="B179" s="36" t="s">
        <v>181</v>
      </c>
      <c r="C179" s="3" t="s">
        <v>45</v>
      </c>
      <c r="D179" s="10">
        <f>Table32[[#This Row],[Residential CLM $ Collected]]+Table32[[#This Row],[C&amp;I CLM $ Collected]]</f>
        <v>115079.54239999999</v>
      </c>
      <c r="E179" s="33">
        <f>Table3[[#This Row],[CLM $ Collected ]]/'1.) CLM Reference'!$B$4</f>
        <v>2.1378185690849752E-5</v>
      </c>
      <c r="F179" s="8">
        <f>Table32[[#This Row],[Residential Incentive Disbursements]]+Table32[[#This Row],[C&amp;I Incentive Disbursements]]</f>
        <v>147584.07</v>
      </c>
      <c r="G179" s="11">
        <f>Table3[[#This Row],[Incentive Disbursements]]/'1.) CLM Reference'!$B$5</f>
        <v>0</v>
      </c>
      <c r="H179" s="37">
        <v>5634.5207</v>
      </c>
      <c r="I179" s="38">
        <f>Table3[[#This Row],[CLM $ Collected ]]/'1.) CLM Reference'!$B$4</f>
        <v>2.1378185690849752E-5</v>
      </c>
      <c r="J179" s="39">
        <v>0</v>
      </c>
      <c r="K179" s="38">
        <f>Table3[[#This Row],[Incentive Disbursements]]/'1.) CLM Reference'!$B$5</f>
        <v>0</v>
      </c>
      <c r="L179" s="37">
        <v>109445.0217</v>
      </c>
      <c r="M179" s="40">
        <f>Table3[[#This Row],[CLM $ Collected ]]/'1.) CLM Reference'!$B$4</f>
        <v>2.1378185690849752E-5</v>
      </c>
      <c r="N179" s="39">
        <v>147584.07</v>
      </c>
      <c r="O179" s="41">
        <f>Table3[[#This Row],[Incentive Disbursements]]/'1.) CLM Reference'!$B$5</f>
        <v>0</v>
      </c>
    </row>
    <row r="180" spans="1:15" s="34" customFormat="1" ht="15.75" thickBot="1">
      <c r="A180" s="35" t="s">
        <v>235</v>
      </c>
      <c r="B180" s="36" t="s">
        <v>181</v>
      </c>
      <c r="C180" s="3" t="s">
        <v>45</v>
      </c>
      <c r="D180" s="10">
        <f>Table32[[#This Row],[Residential CLM $ Collected]]+Table32[[#This Row],[C&amp;I CLM $ Collected]]</f>
        <v>4752.5604000000003</v>
      </c>
      <c r="E180" s="33">
        <f>Table3[[#This Row],[CLM $ Collected ]]/'1.) CLM Reference'!$B$4</f>
        <v>4.4052749588965844E-6</v>
      </c>
      <c r="F180" s="8">
        <f>Table32[[#This Row],[Residential Incentive Disbursements]]+Table32[[#This Row],[C&amp;I Incentive Disbursements]]</f>
        <v>0</v>
      </c>
      <c r="G180" s="11">
        <f>Table3[[#This Row],[Incentive Disbursements]]/'1.) CLM Reference'!$B$5</f>
        <v>0</v>
      </c>
      <c r="H180" s="37">
        <v>0</v>
      </c>
      <c r="I180" s="38">
        <f>Table3[[#This Row],[CLM $ Collected ]]/'1.) CLM Reference'!$B$4</f>
        <v>4.4052749588965844E-6</v>
      </c>
      <c r="J180" s="39">
        <v>0</v>
      </c>
      <c r="K180" s="38">
        <f>Table3[[#This Row],[Incentive Disbursements]]/'1.) CLM Reference'!$B$5</f>
        <v>0</v>
      </c>
      <c r="L180" s="37">
        <v>4752.5604000000003</v>
      </c>
      <c r="M180" s="40">
        <f>Table3[[#This Row],[CLM $ Collected ]]/'1.) CLM Reference'!$B$4</f>
        <v>4.4052749588965844E-6</v>
      </c>
      <c r="N180" s="39">
        <v>0</v>
      </c>
      <c r="O180" s="41">
        <f>Table3[[#This Row],[Incentive Disbursements]]/'1.) CLM Reference'!$B$5</f>
        <v>0</v>
      </c>
    </row>
    <row r="181" spans="1:15" s="34" customFormat="1" ht="15.75" thickBot="1">
      <c r="A181" s="35" t="s">
        <v>236</v>
      </c>
      <c r="B181" s="36" t="s">
        <v>181</v>
      </c>
      <c r="C181" s="3" t="s">
        <v>45</v>
      </c>
      <c r="D181" s="10">
        <f>Table32[[#This Row],[Residential CLM $ Collected]]+Table32[[#This Row],[C&amp;I CLM $ Collected]]</f>
        <v>98957.925600000002</v>
      </c>
      <c r="E181" s="33">
        <f>Table3[[#This Row],[CLM $ Collected ]]/'1.) CLM Reference'!$B$4</f>
        <v>0</v>
      </c>
      <c r="F181" s="8">
        <f>Table32[[#This Row],[Residential Incentive Disbursements]]+Table32[[#This Row],[C&amp;I Incentive Disbursements]]</f>
        <v>1708</v>
      </c>
      <c r="G181" s="11">
        <f>Table3[[#This Row],[Incentive Disbursements]]/'1.) CLM Reference'!$B$5</f>
        <v>2.7673873157353378E-2</v>
      </c>
      <c r="H181" s="37">
        <v>0</v>
      </c>
      <c r="I181" s="38">
        <f>Table3[[#This Row],[CLM $ Collected ]]/'1.) CLM Reference'!$B$4</f>
        <v>0</v>
      </c>
      <c r="J181" s="39">
        <v>0</v>
      </c>
      <c r="K181" s="38">
        <f>Table3[[#This Row],[Incentive Disbursements]]/'1.) CLM Reference'!$B$5</f>
        <v>2.7673873157353378E-2</v>
      </c>
      <c r="L181" s="37">
        <v>98957.925600000002</v>
      </c>
      <c r="M181" s="40">
        <f>Table3[[#This Row],[CLM $ Collected ]]/'1.) CLM Reference'!$B$4</f>
        <v>0</v>
      </c>
      <c r="N181" s="39">
        <v>1708</v>
      </c>
      <c r="O181" s="41">
        <f>Table3[[#This Row],[Incentive Disbursements]]/'1.) CLM Reference'!$B$5</f>
        <v>2.7673873157353378E-2</v>
      </c>
    </row>
    <row r="182" spans="1:15" s="34" customFormat="1" ht="15.75" thickBot="1">
      <c r="A182" s="35" t="s">
        <v>237</v>
      </c>
      <c r="B182" s="36" t="s">
        <v>181</v>
      </c>
      <c r="C182" s="3" t="s">
        <v>45</v>
      </c>
      <c r="D182" s="10">
        <f>Table32[[#This Row],[Residential CLM $ Collected]]+Table32[[#This Row],[C&amp;I CLM $ Collected]]</f>
        <v>45290.201699999998</v>
      </c>
      <c r="E182" s="33">
        <f>Table3[[#This Row],[CLM $ Collected ]]/'1.) CLM Reference'!$B$4</f>
        <v>7.6856935292475585E-3</v>
      </c>
      <c r="F182" s="8">
        <f>Table32[[#This Row],[Residential Incentive Disbursements]]+Table32[[#This Row],[C&amp;I Incentive Disbursements]]</f>
        <v>50057</v>
      </c>
      <c r="G182" s="11">
        <f>Table3[[#This Row],[Incentive Disbursements]]/'1.) CLM Reference'!$B$5</f>
        <v>0</v>
      </c>
      <c r="H182" s="37">
        <v>0</v>
      </c>
      <c r="I182" s="38">
        <f>Table3[[#This Row],[CLM $ Collected ]]/'1.) CLM Reference'!$B$4</f>
        <v>7.6856935292475585E-3</v>
      </c>
      <c r="J182" s="39">
        <v>0</v>
      </c>
      <c r="K182" s="38">
        <f>Table3[[#This Row],[Incentive Disbursements]]/'1.) CLM Reference'!$B$5</f>
        <v>0</v>
      </c>
      <c r="L182" s="37">
        <v>45290.201699999998</v>
      </c>
      <c r="M182" s="40">
        <f>Table3[[#This Row],[CLM $ Collected ]]/'1.) CLM Reference'!$B$4</f>
        <v>7.6856935292475585E-3</v>
      </c>
      <c r="N182" s="39">
        <v>50057</v>
      </c>
      <c r="O182" s="41">
        <f>Table3[[#This Row],[Incentive Disbursements]]/'1.) CLM Reference'!$B$5</f>
        <v>0</v>
      </c>
    </row>
    <row r="183" spans="1:15" s="34" customFormat="1" ht="15.75" thickBot="1">
      <c r="A183" s="35" t="s">
        <v>238</v>
      </c>
      <c r="B183" s="36" t="s">
        <v>181</v>
      </c>
      <c r="C183" s="3" t="s">
        <v>45</v>
      </c>
      <c r="D183" s="10">
        <f>Table32[[#This Row],[Residential CLM $ Collected]]+Table32[[#This Row],[C&amp;I CLM $ Collected]]</f>
        <v>105298.10710000001</v>
      </c>
      <c r="E183" s="33">
        <f>Table3[[#This Row],[CLM $ Collected ]]/'1.) CLM Reference'!$B$4</f>
        <v>0</v>
      </c>
      <c r="F183" s="8">
        <f>Table32[[#This Row],[Residential Incentive Disbursements]]+Table32[[#This Row],[C&amp;I Incentive Disbursements]]</f>
        <v>0</v>
      </c>
      <c r="G183" s="11">
        <f>Table3[[#This Row],[Incentive Disbursements]]/'1.) CLM Reference'!$B$5</f>
        <v>3.0057756180870595E-4</v>
      </c>
      <c r="H183" s="37">
        <v>2121.1496000000002</v>
      </c>
      <c r="I183" s="38">
        <f>Table3[[#This Row],[CLM $ Collected ]]/'1.) CLM Reference'!$B$4</f>
        <v>0</v>
      </c>
      <c r="J183" s="39">
        <v>0</v>
      </c>
      <c r="K183" s="38">
        <f>Table3[[#This Row],[Incentive Disbursements]]/'1.) CLM Reference'!$B$5</f>
        <v>3.0057756180870595E-4</v>
      </c>
      <c r="L183" s="37">
        <v>103176.9575</v>
      </c>
      <c r="M183" s="40">
        <f>Table3[[#This Row],[CLM $ Collected ]]/'1.) CLM Reference'!$B$4</f>
        <v>0</v>
      </c>
      <c r="N183" s="39">
        <v>0</v>
      </c>
      <c r="O183" s="41">
        <f>Table3[[#This Row],[Incentive Disbursements]]/'1.) CLM Reference'!$B$5</f>
        <v>3.0057756180870595E-4</v>
      </c>
    </row>
    <row r="184" spans="1:15" s="34" customFormat="1" ht="15.75" thickBot="1">
      <c r="A184" s="35" t="s">
        <v>239</v>
      </c>
      <c r="B184" s="36" t="s">
        <v>195</v>
      </c>
      <c r="C184" s="3" t="s">
        <v>45</v>
      </c>
      <c r="D184" s="10">
        <f>Table32[[#This Row],[Residential CLM $ Collected]]+Table32[[#This Row],[C&amp;I CLM $ Collected]]</f>
        <v>93146.874100000001</v>
      </c>
      <c r="E184" s="33">
        <f>Table3[[#This Row],[CLM $ Collected ]]/'1.) CLM Reference'!$B$4</f>
        <v>2.2116130396380366E-3</v>
      </c>
      <c r="F184" s="8">
        <f>Table32[[#This Row],[Residential Incentive Disbursements]]+Table32[[#This Row],[C&amp;I Incentive Disbursements]]</f>
        <v>1581.66</v>
      </c>
      <c r="G184" s="11">
        <f>Table3[[#This Row],[Incentive Disbursements]]/'1.) CLM Reference'!$B$5</f>
        <v>0</v>
      </c>
      <c r="H184" s="37">
        <v>0</v>
      </c>
      <c r="I184" s="38">
        <f>Table3[[#This Row],[CLM $ Collected ]]/'1.) CLM Reference'!$B$4</f>
        <v>2.2116130396380366E-3</v>
      </c>
      <c r="J184" s="39">
        <v>0</v>
      </c>
      <c r="K184" s="38">
        <f>Table3[[#This Row],[Incentive Disbursements]]/'1.) CLM Reference'!$B$5</f>
        <v>0</v>
      </c>
      <c r="L184" s="37">
        <v>93146.874100000001</v>
      </c>
      <c r="M184" s="40">
        <f>Table3[[#This Row],[CLM $ Collected ]]/'1.) CLM Reference'!$B$4</f>
        <v>2.2116130396380366E-3</v>
      </c>
      <c r="N184" s="39">
        <v>1581.66</v>
      </c>
      <c r="O184" s="41">
        <f>Table3[[#This Row],[Incentive Disbursements]]/'1.) CLM Reference'!$B$5</f>
        <v>0</v>
      </c>
    </row>
    <row r="185" spans="1:15" s="34" customFormat="1" ht="15.75" thickBot="1">
      <c r="A185" s="35" t="s">
        <v>240</v>
      </c>
      <c r="B185" s="36" t="s">
        <v>195</v>
      </c>
      <c r="C185" s="3" t="s">
        <v>45</v>
      </c>
      <c r="D185" s="10">
        <f>Table32[[#This Row],[Residential CLM $ Collected]]+Table32[[#This Row],[C&amp;I CLM $ Collected]]</f>
        <v>260614.27919999999</v>
      </c>
      <c r="E185" s="33">
        <f>Table3[[#This Row],[CLM $ Collected ]]/'1.) CLM Reference'!$B$4</f>
        <v>0</v>
      </c>
      <c r="F185" s="8">
        <f>Table32[[#This Row],[Residential Incentive Disbursements]]+Table32[[#This Row],[C&amp;I Incentive Disbursements]]</f>
        <v>113338.29</v>
      </c>
      <c r="G185" s="11">
        <f>Table3[[#This Row],[Incentive Disbursements]]/'1.) CLM Reference'!$B$5</f>
        <v>3.1542490295587063E-4</v>
      </c>
      <c r="H185" s="37">
        <v>0</v>
      </c>
      <c r="I185" s="38">
        <f>Table3[[#This Row],[CLM $ Collected ]]/'1.) CLM Reference'!$B$4</f>
        <v>0</v>
      </c>
      <c r="J185" s="39">
        <v>0</v>
      </c>
      <c r="K185" s="38">
        <f>Table3[[#This Row],[Incentive Disbursements]]/'1.) CLM Reference'!$B$5</f>
        <v>3.1542490295587063E-4</v>
      </c>
      <c r="L185" s="37">
        <v>260614.27919999999</v>
      </c>
      <c r="M185" s="40">
        <f>Table3[[#This Row],[CLM $ Collected ]]/'1.) CLM Reference'!$B$4</f>
        <v>0</v>
      </c>
      <c r="N185" s="39">
        <v>113338.29</v>
      </c>
      <c r="O185" s="41">
        <f>Table3[[#This Row],[Incentive Disbursements]]/'1.) CLM Reference'!$B$5</f>
        <v>3.1542490295587063E-4</v>
      </c>
    </row>
    <row r="186" spans="1:15" s="34" customFormat="1" ht="15.75" thickBot="1">
      <c r="A186" s="35" t="s">
        <v>241</v>
      </c>
      <c r="B186" s="36" t="s">
        <v>195</v>
      </c>
      <c r="C186" s="3" t="s">
        <v>45</v>
      </c>
      <c r="D186" s="10">
        <f>Table32[[#This Row],[Residential CLM $ Collected]]+Table32[[#This Row],[C&amp;I CLM $ Collected]]</f>
        <v>216707.51319999999</v>
      </c>
      <c r="E186" s="33">
        <f>Table3[[#This Row],[CLM $ Collected ]]/'1.) CLM Reference'!$B$4</f>
        <v>1.8319484961543755E-3</v>
      </c>
      <c r="F186" s="8">
        <f>Table32[[#This Row],[Residential Incentive Disbursements]]+Table32[[#This Row],[C&amp;I Incentive Disbursements]]</f>
        <v>507461</v>
      </c>
      <c r="G186" s="11">
        <f>Table3[[#This Row],[Incentive Disbursements]]/'1.) CLM Reference'!$B$5</f>
        <v>0</v>
      </c>
      <c r="H186" s="37">
        <v>0</v>
      </c>
      <c r="I186" s="38">
        <f>Table3[[#This Row],[CLM $ Collected ]]/'1.) CLM Reference'!$B$4</f>
        <v>1.8319484961543755E-3</v>
      </c>
      <c r="J186" s="39">
        <v>0</v>
      </c>
      <c r="K186" s="38">
        <f>Table3[[#This Row],[Incentive Disbursements]]/'1.) CLM Reference'!$B$5</f>
        <v>0</v>
      </c>
      <c r="L186" s="37">
        <v>216707.51319999999</v>
      </c>
      <c r="M186" s="40">
        <f>Table3[[#This Row],[CLM $ Collected ]]/'1.) CLM Reference'!$B$4</f>
        <v>1.8319484961543755E-3</v>
      </c>
      <c r="N186" s="39">
        <v>507461</v>
      </c>
      <c r="O186" s="41">
        <f>Table3[[#This Row],[Incentive Disbursements]]/'1.) CLM Reference'!$B$5</f>
        <v>0</v>
      </c>
    </row>
    <row r="187" spans="1:15" s="34" customFormat="1" ht="15.75" thickBot="1">
      <c r="A187" s="35" t="s">
        <v>242</v>
      </c>
      <c r="B187" s="36" t="s">
        <v>195</v>
      </c>
      <c r="C187" s="3" t="s">
        <v>45</v>
      </c>
      <c r="D187" s="10">
        <f>Table32[[#This Row],[Residential CLM $ Collected]]+Table32[[#This Row],[C&amp;I CLM $ Collected]]</f>
        <v>190974.886</v>
      </c>
      <c r="E187" s="33">
        <f>Table3[[#This Row],[CLM $ Collected ]]/'1.) CLM Reference'!$B$4</f>
        <v>0</v>
      </c>
      <c r="F187" s="8">
        <f>Table32[[#This Row],[Residential Incentive Disbursements]]+Table32[[#This Row],[C&amp;I Incentive Disbursements]]</f>
        <v>0</v>
      </c>
      <c r="G187" s="11">
        <f>Table3[[#This Row],[Incentive Disbursements]]/'1.) CLM Reference'!$B$5</f>
        <v>4.5107347338931524E-4</v>
      </c>
      <c r="H187" s="37">
        <v>0</v>
      </c>
      <c r="I187" s="38">
        <f>Table3[[#This Row],[CLM $ Collected ]]/'1.) CLM Reference'!$B$4</f>
        <v>0</v>
      </c>
      <c r="J187" s="39">
        <v>0</v>
      </c>
      <c r="K187" s="38">
        <f>Table3[[#This Row],[Incentive Disbursements]]/'1.) CLM Reference'!$B$5</f>
        <v>4.5107347338931524E-4</v>
      </c>
      <c r="L187" s="37">
        <v>190974.886</v>
      </c>
      <c r="M187" s="40">
        <f>Table3[[#This Row],[CLM $ Collected ]]/'1.) CLM Reference'!$B$4</f>
        <v>0</v>
      </c>
      <c r="N187" s="39">
        <v>0</v>
      </c>
      <c r="O187" s="41">
        <f>Table3[[#This Row],[Incentive Disbursements]]/'1.) CLM Reference'!$B$5</f>
        <v>4.5107347338931524E-4</v>
      </c>
    </row>
    <row r="188" spans="1:15" s="34" customFormat="1" ht="15.75" thickBot="1">
      <c r="A188" s="35" t="s">
        <v>243</v>
      </c>
      <c r="B188" s="36" t="s">
        <v>191</v>
      </c>
      <c r="C188" s="3" t="s">
        <v>45</v>
      </c>
      <c r="D188" s="10">
        <f>Table32[[#This Row],[Residential CLM $ Collected]]+Table32[[#This Row],[C&amp;I CLM $ Collected]]</f>
        <v>24280.935099999999</v>
      </c>
      <c r="E188" s="33">
        <f>Table3[[#This Row],[CLM $ Collected ]]/'1.) CLM Reference'!$B$4</f>
        <v>2.0521099747744923E-3</v>
      </c>
      <c r="F188" s="8">
        <f>Table32[[#This Row],[Residential Incentive Disbursements]]+Table32[[#This Row],[C&amp;I Incentive Disbursements]]</f>
        <v>0</v>
      </c>
      <c r="G188" s="11">
        <f>Table3[[#This Row],[Incentive Disbursements]]/'1.) CLM Reference'!$B$5</f>
        <v>0</v>
      </c>
      <c r="H188" s="37">
        <v>0</v>
      </c>
      <c r="I188" s="38">
        <f>Table3[[#This Row],[CLM $ Collected ]]/'1.) CLM Reference'!$B$4</f>
        <v>2.0521099747744923E-3</v>
      </c>
      <c r="J188" s="39">
        <v>0</v>
      </c>
      <c r="K188" s="38">
        <f>Table3[[#This Row],[Incentive Disbursements]]/'1.) CLM Reference'!$B$5</f>
        <v>0</v>
      </c>
      <c r="L188" s="37">
        <v>24280.935099999999</v>
      </c>
      <c r="M188" s="40">
        <f>Table3[[#This Row],[CLM $ Collected ]]/'1.) CLM Reference'!$B$4</f>
        <v>2.0521099747744923E-3</v>
      </c>
      <c r="N188" s="39">
        <v>0</v>
      </c>
      <c r="O188" s="41">
        <f>Table3[[#This Row],[Incentive Disbursements]]/'1.) CLM Reference'!$B$5</f>
        <v>0</v>
      </c>
    </row>
    <row r="189" spans="1:15" s="34" customFormat="1" ht="15.75" thickBot="1">
      <c r="A189" s="35" t="s">
        <v>243</v>
      </c>
      <c r="B189" s="36" t="s">
        <v>167</v>
      </c>
      <c r="C189" s="3" t="s">
        <v>45</v>
      </c>
      <c r="D189" s="10">
        <f>Table32[[#This Row],[Residential CLM $ Collected]]+Table32[[#This Row],[C&amp;I CLM $ Collected]]</f>
        <v>0</v>
      </c>
      <c r="E189" s="33">
        <f>Table3[[#This Row],[CLM $ Collected ]]/'1.) CLM Reference'!$B$4</f>
        <v>0</v>
      </c>
      <c r="F189" s="8">
        <f>Table32[[#This Row],[Residential Incentive Disbursements]]+Table32[[#This Row],[C&amp;I Incentive Disbursements]]</f>
        <v>12866</v>
      </c>
      <c r="G189" s="11">
        <f>Table3[[#This Row],[Incentive Disbursements]]/'1.) CLM Reference'!$B$5</f>
        <v>5.4889331606372202E-4</v>
      </c>
      <c r="H189" s="37">
        <v>0</v>
      </c>
      <c r="I189" s="38">
        <f>Table3[[#This Row],[CLM $ Collected ]]/'1.) CLM Reference'!$B$4</f>
        <v>0</v>
      </c>
      <c r="J189" s="39">
        <v>0</v>
      </c>
      <c r="K189" s="38">
        <f>Table3[[#This Row],[Incentive Disbursements]]/'1.) CLM Reference'!$B$5</f>
        <v>5.4889331606372202E-4</v>
      </c>
      <c r="L189" s="37">
        <v>0</v>
      </c>
      <c r="M189" s="40">
        <f>Table3[[#This Row],[CLM $ Collected ]]/'1.) CLM Reference'!$B$4</f>
        <v>0</v>
      </c>
      <c r="N189" s="39">
        <v>12866</v>
      </c>
      <c r="O189" s="41">
        <f>Table3[[#This Row],[Incentive Disbursements]]/'1.) CLM Reference'!$B$5</f>
        <v>5.4889331606372202E-4</v>
      </c>
    </row>
    <row r="190" spans="1:15" s="34" customFormat="1" ht="15.75" thickBot="1">
      <c r="A190" s="35" t="s">
        <v>244</v>
      </c>
      <c r="B190" s="36" t="s">
        <v>191</v>
      </c>
      <c r="C190" s="3" t="s">
        <v>45</v>
      </c>
      <c r="D190" s="10">
        <f>Table32[[#This Row],[Residential CLM $ Collected]]+Table32[[#This Row],[C&amp;I CLM $ Collected]]</f>
        <v>22798.3066</v>
      </c>
      <c r="E190" s="33">
        <f>Table3[[#This Row],[CLM $ Collected ]]/'1.) CLM Reference'!$B$4</f>
        <v>2.2604245137898406E-3</v>
      </c>
      <c r="F190" s="8">
        <f>Table32[[#This Row],[Residential Incentive Disbursements]]+Table32[[#This Row],[C&amp;I Incentive Disbursements]]</f>
        <v>0</v>
      </c>
      <c r="G190" s="11">
        <f>Table3[[#This Row],[Incentive Disbursements]]/'1.) CLM Reference'!$B$5</f>
        <v>0</v>
      </c>
      <c r="H190" s="37">
        <v>0</v>
      </c>
      <c r="I190" s="38">
        <f>Table3[[#This Row],[CLM $ Collected ]]/'1.) CLM Reference'!$B$4</f>
        <v>2.2604245137898406E-3</v>
      </c>
      <c r="J190" s="39">
        <v>0</v>
      </c>
      <c r="K190" s="38">
        <f>Table3[[#This Row],[Incentive Disbursements]]/'1.) CLM Reference'!$B$5</f>
        <v>0</v>
      </c>
      <c r="L190" s="37">
        <v>22798.3066</v>
      </c>
      <c r="M190" s="40">
        <f>Table3[[#This Row],[CLM $ Collected ]]/'1.) CLM Reference'!$B$4</f>
        <v>2.2604245137898406E-3</v>
      </c>
      <c r="N190" s="39">
        <v>0</v>
      </c>
      <c r="O190" s="41">
        <f>Table3[[#This Row],[Incentive Disbursements]]/'1.) CLM Reference'!$B$5</f>
        <v>0</v>
      </c>
    </row>
    <row r="191" spans="1:15" s="34" customFormat="1" ht="15.75" thickBot="1">
      <c r="A191" s="35" t="s">
        <v>244</v>
      </c>
      <c r="B191" s="36" t="s">
        <v>167</v>
      </c>
      <c r="C191" s="3" t="s">
        <v>45</v>
      </c>
      <c r="D191" s="10">
        <f>Table32[[#This Row],[Residential CLM $ Collected]]+Table32[[#This Row],[C&amp;I CLM $ Collected]]</f>
        <v>0</v>
      </c>
      <c r="E191" s="33">
        <f>Table3[[#This Row],[CLM $ Collected ]]/'1.) CLM Reference'!$B$4</f>
        <v>0</v>
      </c>
      <c r="F191" s="8">
        <f>Table32[[#This Row],[Residential Incentive Disbursements]]+Table32[[#This Row],[C&amp;I Incentive Disbursements]]</f>
        <v>30</v>
      </c>
      <c r="G191" s="11">
        <f>Table3[[#This Row],[Incentive Disbursements]]/'1.) CLM Reference'!$B$5</f>
        <v>1.6695238428886276E-3</v>
      </c>
      <c r="H191" s="37">
        <v>0</v>
      </c>
      <c r="I191" s="38">
        <f>Table3[[#This Row],[CLM $ Collected ]]/'1.) CLM Reference'!$B$4</f>
        <v>0</v>
      </c>
      <c r="J191" s="39">
        <v>0</v>
      </c>
      <c r="K191" s="38">
        <f>Table3[[#This Row],[Incentive Disbursements]]/'1.) CLM Reference'!$B$5</f>
        <v>1.6695238428886276E-3</v>
      </c>
      <c r="L191" s="37">
        <v>0</v>
      </c>
      <c r="M191" s="40">
        <f>Table3[[#This Row],[CLM $ Collected ]]/'1.) CLM Reference'!$B$4</f>
        <v>0</v>
      </c>
      <c r="N191" s="39">
        <v>30</v>
      </c>
      <c r="O191" s="41">
        <f>Table3[[#This Row],[Incentive Disbursements]]/'1.) CLM Reference'!$B$5</f>
        <v>1.6695238428886276E-3</v>
      </c>
    </row>
    <row r="192" spans="1:15" s="34" customFormat="1" ht="15.75" thickBot="1">
      <c r="A192" s="35" t="s">
        <v>244</v>
      </c>
      <c r="B192" s="36" t="s">
        <v>159</v>
      </c>
      <c r="C192" s="3" t="s">
        <v>45</v>
      </c>
      <c r="D192" s="10">
        <f>Table32[[#This Row],[Residential CLM $ Collected]]+Table32[[#This Row],[C&amp;I CLM $ Collected]]</f>
        <v>2993.6754999999998</v>
      </c>
      <c r="E192" s="33">
        <f>Table3[[#This Row],[CLM $ Collected ]]/'1.) CLM Reference'!$B$4</f>
        <v>2.7031405787265898E-3</v>
      </c>
      <c r="F192" s="8">
        <f>Table32[[#This Row],[Residential Incentive Disbursements]]+Table32[[#This Row],[C&amp;I Incentive Disbursements]]</f>
        <v>0</v>
      </c>
      <c r="G192" s="11">
        <f>Table3[[#This Row],[Incentive Disbursements]]/'1.) CLM Reference'!$B$5</f>
        <v>0</v>
      </c>
      <c r="H192" s="37">
        <v>0</v>
      </c>
      <c r="I192" s="38">
        <f>Table3[[#This Row],[CLM $ Collected ]]/'1.) CLM Reference'!$B$4</f>
        <v>2.7031405787265898E-3</v>
      </c>
      <c r="J192" s="39">
        <v>0</v>
      </c>
      <c r="K192" s="38">
        <f>Table3[[#This Row],[Incentive Disbursements]]/'1.) CLM Reference'!$B$5</f>
        <v>0</v>
      </c>
      <c r="L192" s="37">
        <v>2993.6754999999998</v>
      </c>
      <c r="M192" s="40">
        <f>Table3[[#This Row],[CLM $ Collected ]]/'1.) CLM Reference'!$B$4</f>
        <v>2.7031405787265898E-3</v>
      </c>
      <c r="N192" s="39">
        <v>0</v>
      </c>
      <c r="O192" s="41">
        <f>Table3[[#This Row],[Incentive Disbursements]]/'1.) CLM Reference'!$B$5</f>
        <v>0</v>
      </c>
    </row>
    <row r="193" spans="1:15" s="34" customFormat="1" ht="15.75" thickBot="1">
      <c r="A193" s="35" t="s">
        <v>245</v>
      </c>
      <c r="B193" s="36" t="s">
        <v>191</v>
      </c>
      <c r="C193" s="3" t="s">
        <v>45</v>
      </c>
      <c r="D193" s="10">
        <f>Table32[[#This Row],[Residential CLM $ Collected]]+Table32[[#This Row],[C&amp;I CLM $ Collected]]</f>
        <v>32315.9293</v>
      </c>
      <c r="E193" s="33">
        <f>Table3[[#This Row],[CLM $ Collected ]]/'1.) CLM Reference'!$B$4</f>
        <v>0</v>
      </c>
      <c r="F193" s="8">
        <f>Table32[[#This Row],[Residential Incentive Disbursements]]+Table32[[#This Row],[C&amp;I Incentive Disbursements]]</f>
        <v>0</v>
      </c>
      <c r="G193" s="11">
        <f>Table3[[#This Row],[Incentive Disbursements]]/'1.) CLM Reference'!$B$5</f>
        <v>7.0317471931384296E-4</v>
      </c>
      <c r="H193" s="37">
        <v>0</v>
      </c>
      <c r="I193" s="38">
        <f>Table3[[#This Row],[CLM $ Collected ]]/'1.) CLM Reference'!$B$4</f>
        <v>0</v>
      </c>
      <c r="J193" s="39">
        <v>0</v>
      </c>
      <c r="K193" s="38">
        <f>Table3[[#This Row],[Incentive Disbursements]]/'1.) CLM Reference'!$B$5</f>
        <v>7.0317471931384296E-4</v>
      </c>
      <c r="L193" s="37">
        <v>32315.9293</v>
      </c>
      <c r="M193" s="40">
        <f>Table3[[#This Row],[CLM $ Collected ]]/'1.) CLM Reference'!$B$4</f>
        <v>0</v>
      </c>
      <c r="N193" s="39">
        <v>0</v>
      </c>
      <c r="O193" s="41">
        <f>Table3[[#This Row],[Incentive Disbursements]]/'1.) CLM Reference'!$B$5</f>
        <v>7.0317471931384296E-4</v>
      </c>
    </row>
    <row r="194" spans="1:15" s="34" customFormat="1" ht="15.75" thickBot="1">
      <c r="A194" s="35" t="s">
        <v>245</v>
      </c>
      <c r="B194" s="36" t="s">
        <v>195</v>
      </c>
      <c r="C194" s="3" t="s">
        <v>45</v>
      </c>
      <c r="D194" s="10">
        <f>Table32[[#This Row],[Residential CLM $ Collected]]+Table32[[#This Row],[C&amp;I CLM $ Collected]]</f>
        <v>10134.6129</v>
      </c>
      <c r="E194" s="33">
        <f>Table3[[#This Row],[CLM $ Collected ]]/'1.) CLM Reference'!$B$4</f>
        <v>2.6671952392185549E-3</v>
      </c>
      <c r="F194" s="8">
        <f>Table32[[#This Row],[Residential Incentive Disbursements]]+Table32[[#This Row],[C&amp;I Incentive Disbursements]]</f>
        <v>500</v>
      </c>
      <c r="G194" s="11">
        <f>Table3[[#This Row],[Incentive Disbursements]]/'1.) CLM Reference'!$B$5</f>
        <v>0</v>
      </c>
      <c r="H194" s="37">
        <v>0</v>
      </c>
      <c r="I194" s="38">
        <f>Table3[[#This Row],[CLM $ Collected ]]/'1.) CLM Reference'!$B$4</f>
        <v>2.6671952392185549E-3</v>
      </c>
      <c r="J194" s="39">
        <v>0</v>
      </c>
      <c r="K194" s="38">
        <f>Table3[[#This Row],[Incentive Disbursements]]/'1.) CLM Reference'!$B$5</f>
        <v>0</v>
      </c>
      <c r="L194" s="37">
        <v>10134.6129</v>
      </c>
      <c r="M194" s="40">
        <f>Table3[[#This Row],[CLM $ Collected ]]/'1.) CLM Reference'!$B$4</f>
        <v>2.6671952392185549E-3</v>
      </c>
      <c r="N194" s="39">
        <v>500</v>
      </c>
      <c r="O194" s="41">
        <f>Table3[[#This Row],[Incentive Disbursements]]/'1.) CLM Reference'!$B$5</f>
        <v>0</v>
      </c>
    </row>
    <row r="195" spans="1:15" s="34" customFormat="1" ht="15.75" thickBot="1">
      <c r="A195" s="35" t="s">
        <v>246</v>
      </c>
      <c r="B195" s="36" t="s">
        <v>191</v>
      </c>
      <c r="C195" s="3" t="s">
        <v>45</v>
      </c>
      <c r="D195" s="10">
        <f>Table32[[#This Row],[Residential CLM $ Collected]]+Table32[[#This Row],[C&amp;I CLM $ Collected]]</f>
        <v>17417.411800000002</v>
      </c>
      <c r="E195" s="33">
        <f>Table3[[#This Row],[CLM $ Collected ]]/'1.) CLM Reference'!$B$4</f>
        <v>0</v>
      </c>
      <c r="F195" s="8">
        <f>Table32[[#This Row],[Residential Incentive Disbursements]]+Table32[[#This Row],[C&amp;I Incentive Disbursements]]</f>
        <v>0</v>
      </c>
      <c r="G195" s="11">
        <f>Table3[[#This Row],[Incentive Disbursements]]/'1.) CLM Reference'!$B$5</f>
        <v>1.6368085048988939E-5</v>
      </c>
      <c r="H195" s="37">
        <v>0</v>
      </c>
      <c r="I195" s="38">
        <f>Table3[[#This Row],[CLM $ Collected ]]/'1.) CLM Reference'!$B$4</f>
        <v>0</v>
      </c>
      <c r="J195" s="39">
        <v>0</v>
      </c>
      <c r="K195" s="38">
        <f>Table3[[#This Row],[Incentive Disbursements]]/'1.) CLM Reference'!$B$5</f>
        <v>1.6368085048988939E-5</v>
      </c>
      <c r="L195" s="37">
        <v>17417.411800000002</v>
      </c>
      <c r="M195" s="40">
        <f>Table3[[#This Row],[CLM $ Collected ]]/'1.) CLM Reference'!$B$4</f>
        <v>0</v>
      </c>
      <c r="N195" s="39">
        <v>0</v>
      </c>
      <c r="O195" s="41">
        <f>Table3[[#This Row],[Incentive Disbursements]]/'1.) CLM Reference'!$B$5</f>
        <v>1.6368085048988939E-5</v>
      </c>
    </row>
    <row r="196" spans="1:15" s="34" customFormat="1" ht="15.75" thickBot="1">
      <c r="A196" s="35" t="s">
        <v>246</v>
      </c>
      <c r="B196" s="36" t="s">
        <v>167</v>
      </c>
      <c r="C196" s="3" t="s">
        <v>45</v>
      </c>
      <c r="D196" s="10">
        <f>Table32[[#This Row],[Residential CLM $ Collected]]+Table32[[#This Row],[C&amp;I CLM $ Collected]]</f>
        <v>0</v>
      </c>
      <c r="E196" s="33">
        <f>Table3[[#This Row],[CLM $ Collected ]]/'1.) CLM Reference'!$B$4</f>
        <v>0</v>
      </c>
      <c r="F196" s="8">
        <f>Table32[[#This Row],[Residential Incentive Disbursements]]+Table32[[#This Row],[C&amp;I Incentive Disbursements]]</f>
        <v>29346</v>
      </c>
      <c r="G196" s="11">
        <f>Table3[[#This Row],[Incentive Disbursements]]/'1.) CLM Reference'!$B$5</f>
        <v>6.5472340195955756E-6</v>
      </c>
      <c r="H196" s="37">
        <v>0</v>
      </c>
      <c r="I196" s="38">
        <f>Table3[[#This Row],[CLM $ Collected ]]/'1.) CLM Reference'!$B$4</f>
        <v>0</v>
      </c>
      <c r="J196" s="39">
        <v>0</v>
      </c>
      <c r="K196" s="38">
        <f>Table3[[#This Row],[Incentive Disbursements]]/'1.) CLM Reference'!$B$5</f>
        <v>6.5472340195955756E-6</v>
      </c>
      <c r="L196" s="37">
        <v>0</v>
      </c>
      <c r="M196" s="40">
        <f>Table3[[#This Row],[CLM $ Collected ]]/'1.) CLM Reference'!$B$4</f>
        <v>0</v>
      </c>
      <c r="N196" s="39">
        <v>29346</v>
      </c>
      <c r="O196" s="41">
        <f>Table3[[#This Row],[Incentive Disbursements]]/'1.) CLM Reference'!$B$5</f>
        <v>6.5472340195955756E-6</v>
      </c>
    </row>
    <row r="197" spans="1:15" s="34" customFormat="1" ht="15.75" thickBot="1">
      <c r="A197" s="35" t="s">
        <v>247</v>
      </c>
      <c r="B197" s="36" t="s">
        <v>191</v>
      </c>
      <c r="C197" s="3" t="s">
        <v>45</v>
      </c>
      <c r="D197" s="10">
        <f>Table32[[#This Row],[Residential CLM $ Collected]]+Table32[[#This Row],[C&amp;I CLM $ Collected]]</f>
        <v>20826.716400000001</v>
      </c>
      <c r="E197" s="33">
        <f>Table3[[#This Row],[CLM $ Collected ]]/'1.) CLM Reference'!$B$4</f>
        <v>2.5411533771550063E-5</v>
      </c>
      <c r="F197" s="8">
        <f>Table32[[#This Row],[Residential Incentive Disbursements]]+Table32[[#This Row],[C&amp;I Incentive Disbursements]]</f>
        <v>0</v>
      </c>
      <c r="G197" s="11">
        <f>Table3[[#This Row],[Incentive Disbursements]]/'1.) CLM Reference'!$B$5</f>
        <v>5.1187465971383593E-5</v>
      </c>
      <c r="H197" s="37">
        <v>0</v>
      </c>
      <c r="I197" s="38">
        <f>Table3[[#This Row],[CLM $ Collected ]]/'1.) CLM Reference'!$B$4</f>
        <v>2.5411533771550063E-5</v>
      </c>
      <c r="J197" s="39">
        <v>0</v>
      </c>
      <c r="K197" s="38">
        <f>Table3[[#This Row],[Incentive Disbursements]]/'1.) CLM Reference'!$B$5</f>
        <v>5.1187465971383593E-5</v>
      </c>
      <c r="L197" s="37">
        <v>20826.716400000001</v>
      </c>
      <c r="M197" s="40">
        <f>Table3[[#This Row],[CLM $ Collected ]]/'1.) CLM Reference'!$B$4</f>
        <v>2.5411533771550063E-5</v>
      </c>
      <c r="N197" s="39">
        <v>0</v>
      </c>
      <c r="O197" s="41">
        <f>Table3[[#This Row],[Incentive Disbursements]]/'1.) CLM Reference'!$B$5</f>
        <v>5.1187465971383593E-5</v>
      </c>
    </row>
    <row r="198" spans="1:15" s="34" customFormat="1" ht="15.75" thickBot="1">
      <c r="A198" s="35" t="s">
        <v>247</v>
      </c>
      <c r="B198" s="36" t="s">
        <v>167</v>
      </c>
      <c r="C198" s="3" t="s">
        <v>45</v>
      </c>
      <c r="D198" s="10">
        <f>Table32[[#This Row],[Residential CLM $ Collected]]+Table32[[#This Row],[C&amp;I CLM $ Collected]]</f>
        <v>0</v>
      </c>
      <c r="E198" s="33">
        <f>Table3[[#This Row],[CLM $ Collected ]]/'1.) CLM Reference'!$B$4</f>
        <v>0</v>
      </c>
      <c r="F198" s="8">
        <f>Table32[[#This Row],[Residential Incentive Disbursements]]+Table32[[#This Row],[C&amp;I Incentive Disbursements]]</f>
        <v>10040</v>
      </c>
      <c r="G198" s="11">
        <f>Table3[[#This Row],[Incentive Disbursements]]/'1.) CLM Reference'!$B$5</f>
        <v>9.2256479367028557E-6</v>
      </c>
      <c r="H198" s="37">
        <v>0</v>
      </c>
      <c r="I198" s="38">
        <f>Table3[[#This Row],[CLM $ Collected ]]/'1.) CLM Reference'!$B$4</f>
        <v>0</v>
      </c>
      <c r="J198" s="39">
        <v>0</v>
      </c>
      <c r="K198" s="38">
        <f>Table3[[#This Row],[Incentive Disbursements]]/'1.) CLM Reference'!$B$5</f>
        <v>9.2256479367028557E-6</v>
      </c>
      <c r="L198" s="37">
        <v>0</v>
      </c>
      <c r="M198" s="40">
        <f>Table3[[#This Row],[CLM $ Collected ]]/'1.) CLM Reference'!$B$4</f>
        <v>0</v>
      </c>
      <c r="N198" s="39">
        <v>10040</v>
      </c>
      <c r="O198" s="41">
        <f>Table3[[#This Row],[Incentive Disbursements]]/'1.) CLM Reference'!$B$5</f>
        <v>9.2256479367028557E-6</v>
      </c>
    </row>
    <row r="199" spans="1:15" s="34" customFormat="1" ht="15.75" thickBot="1">
      <c r="A199" s="35" t="s">
        <v>247</v>
      </c>
      <c r="B199" s="36" t="s">
        <v>159</v>
      </c>
      <c r="C199" s="3" t="s">
        <v>45</v>
      </c>
      <c r="D199" s="10">
        <f>Table32[[#This Row],[Residential CLM $ Collected]]+Table32[[#This Row],[C&amp;I CLM $ Collected]]</f>
        <v>54047.178699999997</v>
      </c>
      <c r="E199" s="33">
        <f>Table3[[#This Row],[CLM $ Collected ]]/'1.) CLM Reference'!$B$4</f>
        <v>0</v>
      </c>
      <c r="F199" s="8">
        <f>Table32[[#This Row],[Residential Incentive Disbursements]]+Table32[[#This Row],[C&amp;I Incentive Disbursements]]</f>
        <v>0</v>
      </c>
      <c r="G199" s="11">
        <f>Table3[[#This Row],[Incentive Disbursements]]/'1.) CLM Reference'!$B$5</f>
        <v>5.654429380559815E-6</v>
      </c>
      <c r="H199" s="37">
        <v>0</v>
      </c>
      <c r="I199" s="38">
        <f>Table3[[#This Row],[CLM $ Collected ]]/'1.) CLM Reference'!$B$4</f>
        <v>0</v>
      </c>
      <c r="J199" s="39">
        <v>0</v>
      </c>
      <c r="K199" s="38">
        <f>Table3[[#This Row],[Incentive Disbursements]]/'1.) CLM Reference'!$B$5</f>
        <v>5.654429380559815E-6</v>
      </c>
      <c r="L199" s="37">
        <v>54047.178699999997</v>
      </c>
      <c r="M199" s="40">
        <f>Table3[[#This Row],[CLM $ Collected ]]/'1.) CLM Reference'!$B$4</f>
        <v>0</v>
      </c>
      <c r="N199" s="39">
        <v>0</v>
      </c>
      <c r="O199" s="41">
        <f>Table3[[#This Row],[Incentive Disbursements]]/'1.) CLM Reference'!$B$5</f>
        <v>5.654429380559815E-6</v>
      </c>
    </row>
    <row r="200" spans="1:15" s="34" customFormat="1" ht="15.75" thickBot="1">
      <c r="A200" s="35" t="s">
        <v>248</v>
      </c>
      <c r="B200" s="36" t="s">
        <v>191</v>
      </c>
      <c r="C200" s="3" t="s">
        <v>45</v>
      </c>
      <c r="D200" s="10">
        <f>Table32[[#This Row],[Residential CLM $ Collected]]+Table32[[#This Row],[C&amp;I CLM $ Collected]]</f>
        <v>5063.9494999999997</v>
      </c>
      <c r="E200" s="33">
        <f>Table3[[#This Row],[CLM $ Collected ]]/'1.) CLM Reference'!$B$4</f>
        <v>0</v>
      </c>
      <c r="F200" s="8">
        <f>Table32[[#This Row],[Residential Incentive Disbursements]]+Table32[[#This Row],[C&amp;I Incentive Disbursements]]</f>
        <v>0</v>
      </c>
      <c r="G200" s="11">
        <f>Table3[[#This Row],[Incentive Disbursements]]/'1.) CLM Reference'!$B$5</f>
        <v>3.3710577081021506E-4</v>
      </c>
      <c r="H200" s="37">
        <v>0</v>
      </c>
      <c r="I200" s="38">
        <f>Table3[[#This Row],[CLM $ Collected ]]/'1.) CLM Reference'!$B$4</f>
        <v>0</v>
      </c>
      <c r="J200" s="39">
        <v>0</v>
      </c>
      <c r="K200" s="38">
        <f>Table3[[#This Row],[Incentive Disbursements]]/'1.) CLM Reference'!$B$5</f>
        <v>3.3710577081021506E-4</v>
      </c>
      <c r="L200" s="37">
        <v>5063.9494999999997</v>
      </c>
      <c r="M200" s="40">
        <f>Table3[[#This Row],[CLM $ Collected ]]/'1.) CLM Reference'!$B$4</f>
        <v>0</v>
      </c>
      <c r="N200" s="39">
        <v>0</v>
      </c>
      <c r="O200" s="41">
        <f>Table3[[#This Row],[Incentive Disbursements]]/'1.) CLM Reference'!$B$5</f>
        <v>3.3710577081021506E-4</v>
      </c>
    </row>
    <row r="201" spans="1:15" s="34" customFormat="1" ht="15.75" thickBot="1">
      <c r="A201" s="35" t="s">
        <v>248</v>
      </c>
      <c r="B201" s="36" t="s">
        <v>167</v>
      </c>
      <c r="C201" s="3" t="s">
        <v>45</v>
      </c>
      <c r="D201" s="10">
        <f>Table32[[#This Row],[Residential CLM $ Collected]]+Table32[[#This Row],[C&amp;I CLM $ Collected]]</f>
        <v>0</v>
      </c>
      <c r="E201" s="33">
        <f>Table3[[#This Row],[CLM $ Collected ]]/'1.) CLM Reference'!$B$4</f>
        <v>2.7388560192943292E-3</v>
      </c>
      <c r="F201" s="8">
        <f>Table32[[#This Row],[Residential Incentive Disbursements]]+Table32[[#This Row],[C&amp;I Incentive Disbursements]]</f>
        <v>1313</v>
      </c>
      <c r="G201" s="11">
        <f>Table3[[#This Row],[Incentive Disbursements]]/'1.) CLM Reference'!$B$5</f>
        <v>0</v>
      </c>
      <c r="H201" s="37">
        <v>0</v>
      </c>
      <c r="I201" s="38">
        <f>Table3[[#This Row],[CLM $ Collected ]]/'1.) CLM Reference'!$B$4</f>
        <v>2.7388560192943292E-3</v>
      </c>
      <c r="J201" s="39">
        <v>0</v>
      </c>
      <c r="K201" s="38">
        <f>Table3[[#This Row],[Incentive Disbursements]]/'1.) CLM Reference'!$B$5</f>
        <v>0</v>
      </c>
      <c r="L201" s="37">
        <v>0</v>
      </c>
      <c r="M201" s="40">
        <f>Table3[[#This Row],[CLM $ Collected ]]/'1.) CLM Reference'!$B$4</f>
        <v>2.7388560192943292E-3</v>
      </c>
      <c r="N201" s="39">
        <v>1313</v>
      </c>
      <c r="O201" s="41">
        <f>Table3[[#This Row],[Incentive Disbursements]]/'1.) CLM Reference'!$B$5</f>
        <v>0</v>
      </c>
    </row>
    <row r="202" spans="1:15" s="34" customFormat="1" ht="15.75" thickBot="1">
      <c r="A202" s="35" t="s">
        <v>250</v>
      </c>
      <c r="B202" s="36" t="s">
        <v>191</v>
      </c>
      <c r="C202" s="3" t="s">
        <v>45</v>
      </c>
      <c r="D202" s="10">
        <f>Table32[[#This Row],[Residential CLM $ Collected]]+Table32[[#This Row],[C&amp;I CLM $ Collected]]</f>
        <v>11356.438599999999</v>
      </c>
      <c r="E202" s="33">
        <f>Table3[[#This Row],[CLM $ Collected ]]/'1.) CLM Reference'!$B$4</f>
        <v>0</v>
      </c>
      <c r="F202" s="8">
        <f>Table32[[#This Row],[Residential Incentive Disbursements]]+Table32[[#This Row],[C&amp;I Incentive Disbursements]]</f>
        <v>0</v>
      </c>
      <c r="G202" s="11">
        <f>Table3[[#This Row],[Incentive Disbursements]]/'1.) CLM Reference'!$B$5</f>
        <v>1.4880077317262672E-6</v>
      </c>
      <c r="H202" s="37">
        <v>0</v>
      </c>
      <c r="I202" s="38">
        <f>Table3[[#This Row],[CLM $ Collected ]]/'1.) CLM Reference'!$B$4</f>
        <v>0</v>
      </c>
      <c r="J202" s="39">
        <v>0</v>
      </c>
      <c r="K202" s="38">
        <f>Table3[[#This Row],[Incentive Disbursements]]/'1.) CLM Reference'!$B$5</f>
        <v>1.4880077317262672E-6</v>
      </c>
      <c r="L202" s="37">
        <v>11356.438599999999</v>
      </c>
      <c r="M202" s="40">
        <f>Table3[[#This Row],[CLM $ Collected ]]/'1.) CLM Reference'!$B$4</f>
        <v>0</v>
      </c>
      <c r="N202" s="39">
        <v>0</v>
      </c>
      <c r="O202" s="41">
        <f>Table3[[#This Row],[Incentive Disbursements]]/'1.) CLM Reference'!$B$5</f>
        <v>1.4880077317262672E-6</v>
      </c>
    </row>
    <row r="203" spans="1:15" s="34" customFormat="1" ht="15.75" thickBot="1">
      <c r="A203" s="35" t="s">
        <v>252</v>
      </c>
      <c r="B203" s="36" t="s">
        <v>249</v>
      </c>
      <c r="C203" s="3" t="s">
        <v>45</v>
      </c>
      <c r="D203" s="10">
        <f>Table32[[#This Row],[Residential CLM $ Collected]]+Table32[[#This Row],[C&amp;I CLM $ Collected]]</f>
        <v>118879.9354</v>
      </c>
      <c r="E203" s="33">
        <f>Table3[[#This Row],[CLM $ Collected ]]/'1.) CLM Reference'!$B$4</f>
        <v>0</v>
      </c>
      <c r="F203" s="8">
        <f>Table32[[#This Row],[Residential Incentive Disbursements]]+Table32[[#This Row],[C&amp;I Incentive Disbursements]]</f>
        <v>34728</v>
      </c>
      <c r="G203" s="11">
        <f>Table3[[#This Row],[Incentive Disbursements]]/'1.) CLM Reference'!$B$5</f>
        <v>1.6368085048988939E-5</v>
      </c>
      <c r="H203" s="37">
        <v>0</v>
      </c>
      <c r="I203" s="38">
        <f>Table3[[#This Row],[CLM $ Collected ]]/'1.) CLM Reference'!$B$4</f>
        <v>0</v>
      </c>
      <c r="J203" s="39">
        <v>0</v>
      </c>
      <c r="K203" s="38">
        <f>Table3[[#This Row],[Incentive Disbursements]]/'1.) CLM Reference'!$B$5</f>
        <v>1.6368085048988939E-5</v>
      </c>
      <c r="L203" s="37">
        <v>118879.9354</v>
      </c>
      <c r="M203" s="40">
        <f>Table3[[#This Row],[CLM $ Collected ]]/'1.) CLM Reference'!$B$4</f>
        <v>0</v>
      </c>
      <c r="N203" s="39">
        <v>34728</v>
      </c>
      <c r="O203" s="41">
        <f>Table3[[#This Row],[Incentive Disbursements]]/'1.) CLM Reference'!$B$5</f>
        <v>1.6368085048988939E-5</v>
      </c>
    </row>
    <row r="204" spans="1:15" s="34" customFormat="1" ht="15.75" thickBot="1">
      <c r="A204" s="35" t="s">
        <v>253</v>
      </c>
      <c r="B204" s="36" t="s">
        <v>249</v>
      </c>
      <c r="C204" s="3" t="s">
        <v>45</v>
      </c>
      <c r="D204" s="10">
        <f>Table32[[#This Row],[Residential CLM $ Collected]]+Table32[[#This Row],[C&amp;I CLM $ Collected]]</f>
        <v>46838.580699999999</v>
      </c>
      <c r="E204" s="33">
        <f>Table3[[#This Row],[CLM $ Collected ]]/'1.) CLM Reference'!$B$4</f>
        <v>0</v>
      </c>
      <c r="F204" s="8">
        <f>Table32[[#This Row],[Residential Incentive Disbursements]]+Table32[[#This Row],[C&amp;I Incentive Disbursements]]</f>
        <v>8591</v>
      </c>
      <c r="G204" s="11">
        <f>Table3[[#This Row],[Incentive Disbursements]]/'1.) CLM Reference'!$B$5</f>
        <v>3.5414584015085156E-5</v>
      </c>
      <c r="H204" s="37">
        <v>0</v>
      </c>
      <c r="I204" s="38">
        <f>Table3[[#This Row],[CLM $ Collected ]]/'1.) CLM Reference'!$B$4</f>
        <v>0</v>
      </c>
      <c r="J204" s="39">
        <v>0</v>
      </c>
      <c r="K204" s="38">
        <f>Table3[[#This Row],[Incentive Disbursements]]/'1.) CLM Reference'!$B$5</f>
        <v>3.5414584015085156E-5</v>
      </c>
      <c r="L204" s="37">
        <v>46838.580699999999</v>
      </c>
      <c r="M204" s="40">
        <f>Table3[[#This Row],[CLM $ Collected ]]/'1.) CLM Reference'!$B$4</f>
        <v>0</v>
      </c>
      <c r="N204" s="39">
        <v>8591</v>
      </c>
      <c r="O204" s="41">
        <f>Table3[[#This Row],[Incentive Disbursements]]/'1.) CLM Reference'!$B$5</f>
        <v>3.5414584015085156E-5</v>
      </c>
    </row>
    <row r="205" spans="1:15" s="34" customFormat="1" ht="15.75" thickBot="1">
      <c r="A205" s="35" t="s">
        <v>255</v>
      </c>
      <c r="B205" s="36" t="s">
        <v>158</v>
      </c>
      <c r="C205" s="3" t="s">
        <v>45</v>
      </c>
      <c r="D205" s="10">
        <f>Table32[[#This Row],[Residential CLM $ Collected]]+Table32[[#This Row],[C&amp;I CLM $ Collected]]</f>
        <v>0</v>
      </c>
      <c r="E205" s="33">
        <f>Table3[[#This Row],[CLM $ Collected ]]/'1.) CLM Reference'!$B$4</f>
        <v>0</v>
      </c>
      <c r="F205" s="8">
        <f>Table32[[#This Row],[Residential Incentive Disbursements]]+Table32[[#This Row],[C&amp;I Incentive Disbursements]]</f>
        <v>1985</v>
      </c>
      <c r="G205" s="11">
        <f>Table3[[#This Row],[Incentive Disbursements]]/'1.) CLM Reference'!$B$5</f>
        <v>1.4880077317262672E-6</v>
      </c>
      <c r="H205" s="37">
        <v>0</v>
      </c>
      <c r="I205" s="38">
        <f>Table3[[#This Row],[CLM $ Collected ]]/'1.) CLM Reference'!$B$4</f>
        <v>0</v>
      </c>
      <c r="J205" s="39">
        <v>0</v>
      </c>
      <c r="K205" s="38">
        <f>Table3[[#This Row],[Incentive Disbursements]]/'1.) CLM Reference'!$B$5</f>
        <v>1.4880077317262672E-6</v>
      </c>
      <c r="L205" s="37">
        <v>0</v>
      </c>
      <c r="M205" s="40">
        <f>Table3[[#This Row],[CLM $ Collected ]]/'1.) CLM Reference'!$B$4</f>
        <v>0</v>
      </c>
      <c r="N205" s="39">
        <v>1985</v>
      </c>
      <c r="O205" s="41">
        <f>Table3[[#This Row],[Incentive Disbursements]]/'1.) CLM Reference'!$B$5</f>
        <v>1.4880077317262672E-6</v>
      </c>
    </row>
    <row r="206" spans="1:15" s="34" customFormat="1" ht="15.75" thickBot="1">
      <c r="A206" s="35" t="s">
        <v>255</v>
      </c>
      <c r="B206" s="36" t="s">
        <v>159</v>
      </c>
      <c r="C206" s="3" t="s">
        <v>68</v>
      </c>
      <c r="D206" s="10">
        <f>Table32[[#This Row],[Residential CLM $ Collected]]+Table32[[#This Row],[C&amp;I CLM $ Collected]]</f>
        <v>54474.441500000001</v>
      </c>
      <c r="E206" s="33">
        <f>Table3[[#This Row],[CLM $ Collected ]]/'1.) CLM Reference'!$B$4</f>
        <v>0</v>
      </c>
      <c r="F206" s="8">
        <f>Table32[[#This Row],[Residential Incentive Disbursements]]+Table32[[#This Row],[C&amp;I Incentive Disbursements]]</f>
        <v>0</v>
      </c>
      <c r="G206" s="11">
        <f>Table3[[#This Row],[Incentive Disbursements]]/'1.) CLM Reference'!$B$5</f>
        <v>1.9046498966096221E-5</v>
      </c>
      <c r="H206" s="37">
        <v>3688.5129000000002</v>
      </c>
      <c r="I206" s="38">
        <f>Table3[[#This Row],[CLM $ Collected ]]/'1.) CLM Reference'!$B$4</f>
        <v>0</v>
      </c>
      <c r="J206" s="39">
        <v>0</v>
      </c>
      <c r="K206" s="38">
        <f>Table3[[#This Row],[Incentive Disbursements]]/'1.) CLM Reference'!$B$5</f>
        <v>1.9046498966096221E-5</v>
      </c>
      <c r="L206" s="37">
        <v>50785.928599999999</v>
      </c>
      <c r="M206" s="40">
        <f>Table3[[#This Row],[CLM $ Collected ]]/'1.) CLM Reference'!$B$4</f>
        <v>0</v>
      </c>
      <c r="N206" s="39">
        <v>0</v>
      </c>
      <c r="O206" s="41">
        <f>Table3[[#This Row],[Incentive Disbursements]]/'1.) CLM Reference'!$B$5</f>
        <v>1.9046498966096221E-5</v>
      </c>
    </row>
    <row r="207" spans="1:15" s="34" customFormat="1" ht="15.75" thickBot="1">
      <c r="A207" s="35" t="s">
        <v>256</v>
      </c>
      <c r="B207" s="36" t="s">
        <v>158</v>
      </c>
      <c r="C207" s="3" t="s">
        <v>45</v>
      </c>
      <c r="D207" s="10">
        <f>Table32[[#This Row],[Residential CLM $ Collected]]+Table32[[#This Row],[C&amp;I CLM $ Collected]]</f>
        <v>0</v>
      </c>
      <c r="E207" s="33">
        <f>Table3[[#This Row],[CLM $ Collected ]]/'1.) CLM Reference'!$B$4</f>
        <v>0</v>
      </c>
      <c r="F207" s="8">
        <f>Table32[[#This Row],[Residential Incentive Disbursements]]+Table32[[#This Row],[C&amp;I Incentive Disbursements]]</f>
        <v>648547</v>
      </c>
      <c r="G207" s="11">
        <f>Table3[[#This Row],[Incentive Disbursements]]/'1.) CLM Reference'!$B$5</f>
        <v>2.0832108244167739E-5</v>
      </c>
      <c r="H207" s="37">
        <v>0</v>
      </c>
      <c r="I207" s="38">
        <f>Table3[[#This Row],[CLM $ Collected ]]/'1.) CLM Reference'!$B$4</f>
        <v>0</v>
      </c>
      <c r="J207" s="39">
        <v>0</v>
      </c>
      <c r="K207" s="38">
        <f>Table3[[#This Row],[Incentive Disbursements]]/'1.) CLM Reference'!$B$5</f>
        <v>2.0832108244167739E-5</v>
      </c>
      <c r="L207" s="37">
        <v>0</v>
      </c>
      <c r="M207" s="40">
        <f>Table3[[#This Row],[CLM $ Collected ]]/'1.) CLM Reference'!$B$4</f>
        <v>0</v>
      </c>
      <c r="N207" s="39">
        <v>648547</v>
      </c>
      <c r="O207" s="41">
        <f>Table3[[#This Row],[Incentive Disbursements]]/'1.) CLM Reference'!$B$5</f>
        <v>2.0832108244167739E-5</v>
      </c>
    </row>
    <row r="208" spans="1:15" s="34" customFormat="1" ht="15.75" thickBot="1">
      <c r="A208" s="35" t="s">
        <v>256</v>
      </c>
      <c r="B208" s="36" t="s">
        <v>159</v>
      </c>
      <c r="C208" s="3" t="s">
        <v>68</v>
      </c>
      <c r="D208" s="10">
        <f>Table32[[#This Row],[Residential CLM $ Collected]]+Table32[[#This Row],[C&amp;I CLM $ Collected]]</f>
        <v>119732.2037</v>
      </c>
      <c r="E208" s="33">
        <f>Table3[[#This Row],[CLM $ Collected ]]/'1.) CLM Reference'!$B$4</f>
        <v>1.4861267900483195E-6</v>
      </c>
      <c r="F208" s="8">
        <f>Table32[[#This Row],[Residential Incentive Disbursements]]+Table32[[#This Row],[C&amp;I Incentive Disbursements]]</f>
        <v>0</v>
      </c>
      <c r="G208" s="11">
        <f>Table3[[#This Row],[Incentive Disbursements]]/'1.) CLM Reference'!$B$5</f>
        <v>0</v>
      </c>
      <c r="H208" s="37">
        <v>0</v>
      </c>
      <c r="I208" s="38">
        <f>Table3[[#This Row],[CLM $ Collected ]]/'1.) CLM Reference'!$B$4</f>
        <v>1.4861267900483195E-6</v>
      </c>
      <c r="J208" s="39">
        <v>0</v>
      </c>
      <c r="K208" s="38">
        <f>Table3[[#This Row],[Incentive Disbursements]]/'1.) CLM Reference'!$B$5</f>
        <v>0</v>
      </c>
      <c r="L208" s="37">
        <v>119732.2037</v>
      </c>
      <c r="M208" s="40">
        <f>Table3[[#This Row],[CLM $ Collected ]]/'1.) CLM Reference'!$B$4</f>
        <v>1.4861267900483195E-6</v>
      </c>
      <c r="N208" s="39">
        <v>0</v>
      </c>
      <c r="O208" s="41">
        <f>Table3[[#This Row],[Incentive Disbursements]]/'1.) CLM Reference'!$B$5</f>
        <v>0</v>
      </c>
    </row>
    <row r="209" spans="1:15" s="34" customFormat="1" ht="15.75" thickBot="1">
      <c r="A209" s="35" t="s">
        <v>257</v>
      </c>
      <c r="B209" s="36" t="s">
        <v>175</v>
      </c>
      <c r="C209" s="3" t="s">
        <v>45</v>
      </c>
      <c r="D209" s="10">
        <f>Table32[[#This Row],[Residential CLM $ Collected]]+Table32[[#This Row],[C&amp;I CLM $ Collected]]</f>
        <v>214352.32990000001</v>
      </c>
      <c r="E209" s="33">
        <f>Table3[[#This Row],[CLM $ Collected ]]/'1.) CLM Reference'!$B$4</f>
        <v>0</v>
      </c>
      <c r="F209" s="8">
        <f>Table32[[#This Row],[Residential Incentive Disbursements]]+Table32[[#This Row],[C&amp;I Incentive Disbursements]]</f>
        <v>3517</v>
      </c>
      <c r="G209" s="11">
        <f>Table3[[#This Row],[Incentive Disbursements]]/'1.) CLM Reference'!$B$5</f>
        <v>5.775850811468679E-6</v>
      </c>
      <c r="H209" s="37">
        <v>0</v>
      </c>
      <c r="I209" s="38">
        <f>Table3[[#This Row],[CLM $ Collected ]]/'1.) CLM Reference'!$B$4</f>
        <v>0</v>
      </c>
      <c r="J209" s="39">
        <v>0</v>
      </c>
      <c r="K209" s="38">
        <f>Table3[[#This Row],[Incentive Disbursements]]/'1.) CLM Reference'!$B$5</f>
        <v>5.775850811468679E-6</v>
      </c>
      <c r="L209" s="37">
        <v>214352.32990000001</v>
      </c>
      <c r="M209" s="40">
        <f>Table3[[#This Row],[CLM $ Collected ]]/'1.) CLM Reference'!$B$4</f>
        <v>0</v>
      </c>
      <c r="N209" s="39">
        <v>3517</v>
      </c>
      <c r="O209" s="41">
        <f>Table3[[#This Row],[Incentive Disbursements]]/'1.) CLM Reference'!$B$5</f>
        <v>5.775850811468679E-6</v>
      </c>
    </row>
    <row r="210" spans="1:15" s="34" customFormat="1" ht="15.75" thickBot="1">
      <c r="A210" s="35"/>
      <c r="B210" s="36"/>
      <c r="C210" s="3"/>
      <c r="D210" s="10">
        <f>Table32[[#This Row],[Residential CLM $ Collected]]+Table32[[#This Row],[C&amp;I CLM $ Collected]]</f>
        <v>0</v>
      </c>
      <c r="E210" s="33">
        <f>Table3[[#This Row],[CLM $ Collected ]]/'1.) CLM Reference'!$B$4</f>
        <v>0</v>
      </c>
      <c r="F210" s="8">
        <f>Table32[[#This Row],[Residential Incentive Disbursements]]+Table32[[#This Row],[C&amp;I Incentive Disbursements]]</f>
        <v>0</v>
      </c>
      <c r="G210" s="11">
        <f>Table3[[#This Row],[Incentive Disbursements]]/'1.) CLM Reference'!$B$5</f>
        <v>7.0731971365133961E-4</v>
      </c>
      <c r="H210" s="37"/>
      <c r="I210" s="38">
        <f>Table3[[#This Row],[CLM $ Collected ]]/'1.) CLM Reference'!$B$4</f>
        <v>0</v>
      </c>
      <c r="J210" s="39"/>
      <c r="K210" s="38">
        <f>Table3[[#This Row],[Incentive Disbursements]]/'1.) CLM Reference'!$B$5</f>
        <v>7.0731971365133961E-4</v>
      </c>
      <c r="L210" s="37"/>
      <c r="M210" s="40">
        <f>Table3[[#This Row],[CLM $ Collected ]]/'1.) CLM Reference'!$B$4</f>
        <v>0</v>
      </c>
      <c r="N210" s="39"/>
      <c r="O210" s="41">
        <f>Table3[[#This Row],[Incentive Disbursements]]/'1.) CLM Reference'!$B$5</f>
        <v>7.0731971365133961E-4</v>
      </c>
    </row>
    <row r="211" spans="1:15" s="34" customFormat="1" ht="15.75" thickBot="1">
      <c r="A211" s="35"/>
      <c r="B211" s="36"/>
      <c r="C211" s="3"/>
      <c r="D211" s="10">
        <f>Table32[[#This Row],[Residential CLM $ Collected]]+Table32[[#This Row],[C&amp;I CLM $ Collected]]</f>
        <v>0</v>
      </c>
      <c r="E211" s="33">
        <f>Table3[[#This Row],[CLM $ Collected ]]/'1.) CLM Reference'!$B$4</f>
        <v>2.3214704073617901E-3</v>
      </c>
      <c r="F211" s="8">
        <f>Table32[[#This Row],[Residential Incentive Disbursements]]+Table32[[#This Row],[C&amp;I Incentive Disbursements]]</f>
        <v>0</v>
      </c>
      <c r="G211" s="11">
        <f>Table3[[#This Row],[Incentive Disbursements]]/'1.) CLM Reference'!$B$5</f>
        <v>0</v>
      </c>
      <c r="H211" s="37"/>
      <c r="I211" s="38">
        <f>Table3[[#This Row],[CLM $ Collected ]]/'1.) CLM Reference'!$B$4</f>
        <v>2.3214704073617901E-3</v>
      </c>
      <c r="J211" s="39"/>
      <c r="K211" s="38">
        <f>Table3[[#This Row],[Incentive Disbursements]]/'1.) CLM Reference'!$B$5</f>
        <v>0</v>
      </c>
      <c r="L211" s="37"/>
      <c r="M211" s="40">
        <f>Table3[[#This Row],[CLM $ Collected ]]/'1.) CLM Reference'!$B$4</f>
        <v>2.3214704073617901E-3</v>
      </c>
      <c r="N211" s="39"/>
      <c r="O211" s="41">
        <f>Table3[[#This Row],[Incentive Disbursements]]/'1.) CLM Reference'!$B$5</f>
        <v>0</v>
      </c>
    </row>
    <row r="212" spans="1:15" s="34" customFormat="1" ht="15.75" thickBot="1">
      <c r="A212" s="35"/>
      <c r="B212" s="36"/>
      <c r="C212" s="3"/>
      <c r="D212" s="10">
        <f>Table32[[#This Row],[Residential CLM $ Collected]]+Table32[[#This Row],[C&amp;I CLM $ Collected]]</f>
        <v>0</v>
      </c>
      <c r="E212" s="33">
        <f>Table3[[#This Row],[CLM $ Collected ]]/'1.) CLM Reference'!$B$4</f>
        <v>2.2613887443502169E-3</v>
      </c>
      <c r="F212" s="8">
        <f>Table32[[#This Row],[Residential Incentive Disbursements]]+Table32[[#This Row],[C&amp;I Incentive Disbursements]]</f>
        <v>0</v>
      </c>
      <c r="G212" s="11">
        <f>Table3[[#This Row],[Incentive Disbursements]]/'1.) CLM Reference'!$B$5</f>
        <v>6.0085097483704702E-4</v>
      </c>
      <c r="H212" s="37"/>
      <c r="I212" s="38">
        <f>Table3[[#This Row],[CLM $ Collected ]]/'1.) CLM Reference'!$B$4</f>
        <v>2.2613887443502169E-3</v>
      </c>
      <c r="J212" s="39"/>
      <c r="K212" s="38">
        <f>Table3[[#This Row],[Incentive Disbursements]]/'1.) CLM Reference'!$B$5</f>
        <v>6.0085097483704702E-4</v>
      </c>
      <c r="L212" s="37"/>
      <c r="M212" s="40">
        <f>Table3[[#This Row],[CLM $ Collected ]]/'1.) CLM Reference'!$B$4</f>
        <v>2.2613887443502169E-3</v>
      </c>
      <c r="N212" s="39"/>
      <c r="O212" s="41">
        <f>Table3[[#This Row],[Incentive Disbursements]]/'1.) CLM Reference'!$B$5</f>
        <v>6.0085097483704702E-4</v>
      </c>
    </row>
    <row r="213" spans="1:15" s="34" customFormat="1" ht="15.75" thickBot="1">
      <c r="A213" s="35"/>
      <c r="B213" s="36"/>
      <c r="C213" s="3"/>
      <c r="D213" s="10">
        <f>Table32[[#This Row],[Residential CLM $ Collected]]+Table32[[#This Row],[C&amp;I CLM $ Collected]]</f>
        <v>0</v>
      </c>
      <c r="E213" s="33">
        <f>Table3[[#This Row],[CLM $ Collected ]]/'1.) CLM Reference'!$B$4</f>
        <v>1.7719107772348852E-3</v>
      </c>
      <c r="F213" s="8">
        <f>Table32[[#This Row],[Residential Incentive Disbursements]]+Table32[[#This Row],[C&amp;I Incentive Disbursements]]</f>
        <v>0</v>
      </c>
      <c r="G213" s="11">
        <f>Table3[[#This Row],[Incentive Disbursements]]/'1.) CLM Reference'!$B$5</f>
        <v>1.5541413425582021E-3</v>
      </c>
      <c r="H213" s="37"/>
      <c r="I213" s="38">
        <f>Table3[[#This Row],[CLM $ Collected ]]/'1.) CLM Reference'!$B$4</f>
        <v>1.7719107772348852E-3</v>
      </c>
      <c r="J213" s="39"/>
      <c r="K213" s="38">
        <f>Table3[[#This Row],[Incentive Disbursements]]/'1.) CLM Reference'!$B$5</f>
        <v>1.5541413425582021E-3</v>
      </c>
      <c r="L213" s="37"/>
      <c r="M213" s="40">
        <f>Table3[[#This Row],[CLM $ Collected ]]/'1.) CLM Reference'!$B$4</f>
        <v>1.7719107772348852E-3</v>
      </c>
      <c r="N213" s="39"/>
      <c r="O213" s="41">
        <f>Table3[[#This Row],[Incentive Disbursements]]/'1.) CLM Reference'!$B$5</f>
        <v>1.5541413425582021E-3</v>
      </c>
    </row>
    <row r="214" spans="1:15" s="34" customFormat="1" ht="15.75" thickBot="1">
      <c r="A214" s="35"/>
      <c r="B214" s="36"/>
      <c r="C214" s="3"/>
      <c r="D214" s="10">
        <f>Table32[[#This Row],[Residential CLM $ Collected]]+Table32[[#This Row],[C&amp;I CLM $ Collected]]</f>
        <v>0</v>
      </c>
      <c r="E214" s="33">
        <f>Table3[[#This Row],[CLM $ Collected ]]/'1.) CLM Reference'!$B$4</f>
        <v>9.5329264630881185E-7</v>
      </c>
      <c r="F214" s="8">
        <f>Table32[[#This Row],[Residential Incentive Disbursements]]+Table32[[#This Row],[C&amp;I Incentive Disbursements]]</f>
        <v>0</v>
      </c>
      <c r="G214" s="11">
        <f>Table3[[#This Row],[Incentive Disbursements]]/'1.) CLM Reference'!$B$5</f>
        <v>0</v>
      </c>
      <c r="H214" s="37"/>
      <c r="I214" s="38">
        <f>Table3[[#This Row],[CLM $ Collected ]]/'1.) CLM Reference'!$B$4</f>
        <v>9.5329264630881185E-7</v>
      </c>
      <c r="J214" s="39"/>
      <c r="K214" s="38">
        <f>Table3[[#This Row],[Incentive Disbursements]]/'1.) CLM Reference'!$B$5</f>
        <v>0</v>
      </c>
      <c r="L214" s="37"/>
      <c r="M214" s="40">
        <f>Table3[[#This Row],[CLM $ Collected ]]/'1.) CLM Reference'!$B$4</f>
        <v>9.5329264630881185E-7</v>
      </c>
      <c r="N214" s="39"/>
      <c r="O214" s="41">
        <f>Table3[[#This Row],[Incentive Disbursements]]/'1.) CLM Reference'!$B$5</f>
        <v>0</v>
      </c>
    </row>
    <row r="215" spans="1:15" s="34" customFormat="1" ht="15.75" thickBot="1">
      <c r="A215" s="35"/>
      <c r="B215" s="36"/>
      <c r="C215" s="3"/>
      <c r="D215" s="10">
        <f>Table32[[#This Row],[Residential CLM $ Collected]]+Table32[[#This Row],[C&amp;I CLM $ Collected]]</f>
        <v>0</v>
      </c>
      <c r="E215" s="33">
        <f>Table3[[#This Row],[CLM $ Collected ]]/'1.) CLM Reference'!$B$4</f>
        <v>3.8254586220833478E-3</v>
      </c>
      <c r="F215" s="8">
        <f>Table32[[#This Row],[Residential Incentive Disbursements]]+Table32[[#This Row],[C&amp;I Incentive Disbursements]]</f>
        <v>0</v>
      </c>
      <c r="G215" s="11">
        <f>Table3[[#This Row],[Incentive Disbursements]]/'1.) CLM Reference'!$B$5</f>
        <v>1.7239884970883651E-3</v>
      </c>
      <c r="H215" s="37"/>
      <c r="I215" s="38">
        <f>Table3[[#This Row],[CLM $ Collected ]]/'1.) CLM Reference'!$B$4</f>
        <v>3.8254586220833478E-3</v>
      </c>
      <c r="J215" s="39"/>
      <c r="K215" s="38">
        <f>Table3[[#This Row],[Incentive Disbursements]]/'1.) CLM Reference'!$B$5</f>
        <v>1.7239884970883651E-3</v>
      </c>
      <c r="L215" s="37"/>
      <c r="M215" s="40">
        <f>Table3[[#This Row],[CLM $ Collected ]]/'1.) CLM Reference'!$B$4</f>
        <v>3.8254586220833478E-3</v>
      </c>
      <c r="N215" s="39"/>
      <c r="O215" s="41">
        <f>Table3[[#This Row],[Incentive Disbursements]]/'1.) CLM Reference'!$B$5</f>
        <v>1.7239884970883651E-3</v>
      </c>
    </row>
    <row r="216" spans="1:15" s="34" customFormat="1" ht="15.75" thickBot="1">
      <c r="A216" s="35"/>
      <c r="B216" s="36"/>
      <c r="C216" s="3"/>
      <c r="D216" s="10">
        <f>Table32[[#This Row],[Residential CLM $ Collected]]+Table32[[#This Row],[C&amp;I CLM $ Collected]]</f>
        <v>0</v>
      </c>
      <c r="E216" s="33">
        <f>Table3[[#This Row],[CLM $ Collected ]]/'1.) CLM Reference'!$B$4</f>
        <v>2.4403142628803018E-5</v>
      </c>
      <c r="F216" s="8">
        <f>Table32[[#This Row],[Residential Incentive Disbursements]]+Table32[[#This Row],[C&amp;I Incentive Disbursements]]</f>
        <v>0</v>
      </c>
      <c r="G216" s="11">
        <f>Table3[[#This Row],[Incentive Disbursements]]/'1.) CLM Reference'!$B$5</f>
        <v>0</v>
      </c>
      <c r="H216" s="37"/>
      <c r="I216" s="38">
        <f>Table3[[#This Row],[CLM $ Collected ]]/'1.) CLM Reference'!$B$4</f>
        <v>2.4403142628803018E-5</v>
      </c>
      <c r="J216" s="39"/>
      <c r="K216" s="38">
        <f>Table3[[#This Row],[Incentive Disbursements]]/'1.) CLM Reference'!$B$5</f>
        <v>0</v>
      </c>
      <c r="L216" s="37"/>
      <c r="M216" s="40">
        <f>Table3[[#This Row],[CLM $ Collected ]]/'1.) CLM Reference'!$B$4</f>
        <v>2.4403142628803018E-5</v>
      </c>
      <c r="N216" s="39"/>
      <c r="O216" s="41">
        <f>Table3[[#This Row],[Incentive Disbursements]]/'1.) CLM Reference'!$B$5</f>
        <v>0</v>
      </c>
    </row>
    <row r="217" spans="1:15" s="34" customFormat="1" ht="15.75" thickBot="1">
      <c r="A217" s="35"/>
      <c r="B217" s="36"/>
      <c r="C217" s="3"/>
      <c r="D217" s="10">
        <f>Table32[[#This Row],[Residential CLM $ Collected]]+Table32[[#This Row],[C&amp;I CLM $ Collected]]</f>
        <v>0</v>
      </c>
      <c r="E217" s="33">
        <f>Table3[[#This Row],[CLM $ Collected ]]/'1.) CLM Reference'!$B$4</f>
        <v>5.7845930008911986E-6</v>
      </c>
      <c r="F217" s="8">
        <f>Table32[[#This Row],[Residential Incentive Disbursements]]+Table32[[#This Row],[C&amp;I Incentive Disbursements]]</f>
        <v>0</v>
      </c>
      <c r="G217" s="11">
        <f>Table3[[#This Row],[Incentive Disbursements]]/'1.) CLM Reference'!$B$5</f>
        <v>0</v>
      </c>
      <c r="H217" s="37"/>
      <c r="I217" s="38">
        <f>Table3[[#This Row],[CLM $ Collected ]]/'1.) CLM Reference'!$B$4</f>
        <v>5.7845930008911986E-6</v>
      </c>
      <c r="J217" s="39"/>
      <c r="K217" s="38">
        <f>Table3[[#This Row],[Incentive Disbursements]]/'1.) CLM Reference'!$B$5</f>
        <v>0</v>
      </c>
      <c r="L217" s="37"/>
      <c r="M217" s="40">
        <f>Table3[[#This Row],[CLM $ Collected ]]/'1.) CLM Reference'!$B$4</f>
        <v>5.7845930008911986E-6</v>
      </c>
      <c r="N217" s="39"/>
      <c r="O217" s="41">
        <f>Table3[[#This Row],[Incentive Disbursements]]/'1.) CLM Reference'!$B$5</f>
        <v>0</v>
      </c>
    </row>
    <row r="218" spans="1:15" s="34" customFormat="1" ht="15.75" thickBot="1">
      <c r="A218" s="35"/>
      <c r="B218" s="36"/>
      <c r="C218" s="3"/>
      <c r="D218" s="10">
        <f>Table32[[#This Row],[Residential CLM $ Collected]]+Table32[[#This Row],[C&amp;I CLM $ Collected]]</f>
        <v>0</v>
      </c>
      <c r="E218" s="33">
        <f>Table3[[#This Row],[CLM $ Collected ]]/'1.) CLM Reference'!$B$4</f>
        <v>0</v>
      </c>
      <c r="F218" s="8">
        <f>Table32[[#This Row],[Residential Incentive Disbursements]]+Table32[[#This Row],[C&amp;I Incentive Disbursements]]</f>
        <v>0</v>
      </c>
      <c r="G218" s="11">
        <f>Table3[[#This Row],[Incentive Disbursements]]/'1.) CLM Reference'!$B$5</f>
        <v>2.6231201449994257E-3</v>
      </c>
      <c r="H218" s="37"/>
      <c r="I218" s="38">
        <f>Table3[[#This Row],[CLM $ Collected ]]/'1.) CLM Reference'!$B$4</f>
        <v>0</v>
      </c>
      <c r="J218" s="39"/>
      <c r="K218" s="38">
        <f>Table3[[#This Row],[Incentive Disbursements]]/'1.) CLM Reference'!$B$5</f>
        <v>2.6231201449994257E-3</v>
      </c>
      <c r="L218" s="37"/>
      <c r="M218" s="40">
        <f>Table3[[#This Row],[CLM $ Collected ]]/'1.) CLM Reference'!$B$4</f>
        <v>0</v>
      </c>
      <c r="N218" s="39"/>
      <c r="O218" s="41">
        <f>Table3[[#This Row],[Incentive Disbursements]]/'1.) CLM Reference'!$B$5</f>
        <v>2.6231201449994257E-3</v>
      </c>
    </row>
    <row r="219" spans="1:15" s="34" customFormat="1" ht="15.75" thickBot="1">
      <c r="A219" s="35"/>
      <c r="B219" s="36"/>
      <c r="C219" s="3"/>
      <c r="D219" s="10">
        <f>Table32[[#This Row],[Residential CLM $ Collected]]+Table32[[#This Row],[C&amp;I CLM $ Collected]]</f>
        <v>0</v>
      </c>
      <c r="E219" s="33">
        <f>Table3[[#This Row],[CLM $ Collected ]]/'1.) CLM Reference'!$B$4</f>
        <v>4.1936957154130594E-3</v>
      </c>
      <c r="F219" s="8">
        <f>Table32[[#This Row],[Residential Incentive Disbursements]]+Table32[[#This Row],[C&amp;I Incentive Disbursements]]</f>
        <v>0</v>
      </c>
      <c r="G219" s="11">
        <f>Table3[[#This Row],[Incentive Disbursements]]/'1.) CLM Reference'!$B$5</f>
        <v>0</v>
      </c>
      <c r="H219" s="37"/>
      <c r="I219" s="38">
        <f>Table3[[#This Row],[CLM $ Collected ]]/'1.) CLM Reference'!$B$4</f>
        <v>4.1936957154130594E-3</v>
      </c>
      <c r="J219" s="39"/>
      <c r="K219" s="38">
        <f>Table3[[#This Row],[Incentive Disbursements]]/'1.) CLM Reference'!$B$5</f>
        <v>0</v>
      </c>
      <c r="L219" s="37"/>
      <c r="M219" s="40">
        <f>Table3[[#This Row],[CLM $ Collected ]]/'1.) CLM Reference'!$B$4</f>
        <v>4.1936957154130594E-3</v>
      </c>
      <c r="N219" s="39"/>
      <c r="O219" s="41">
        <f>Table3[[#This Row],[Incentive Disbursements]]/'1.) CLM Reference'!$B$5</f>
        <v>0</v>
      </c>
    </row>
    <row r="220" spans="1:15" s="34" customFormat="1" ht="15.75" thickBot="1">
      <c r="A220" s="35"/>
      <c r="B220" s="36"/>
      <c r="C220" s="3"/>
      <c r="D220" s="10">
        <f>Table32[[#This Row],[Residential CLM $ Collected]]+Table32[[#This Row],[C&amp;I CLM $ Collected]]</f>
        <v>0</v>
      </c>
      <c r="E220" s="33">
        <f>Table3[[#This Row],[CLM $ Collected ]]/'1.) CLM Reference'!$B$4</f>
        <v>5.254940920747912E-6</v>
      </c>
      <c r="F220" s="8">
        <f>Table32[[#This Row],[Residential Incentive Disbursements]]+Table32[[#This Row],[C&amp;I Incentive Disbursements]]</f>
        <v>0</v>
      </c>
      <c r="G220" s="11">
        <f>Table3[[#This Row],[Incentive Disbursements]]/'1.) CLM Reference'!$B$5</f>
        <v>0</v>
      </c>
      <c r="H220" s="37"/>
      <c r="I220" s="38">
        <f>Table3[[#This Row],[CLM $ Collected ]]/'1.) CLM Reference'!$B$4</f>
        <v>5.254940920747912E-6</v>
      </c>
      <c r="J220" s="39"/>
      <c r="K220" s="38">
        <f>Table3[[#This Row],[Incentive Disbursements]]/'1.) CLM Reference'!$B$5</f>
        <v>0</v>
      </c>
      <c r="L220" s="37"/>
      <c r="M220" s="40">
        <f>Table3[[#This Row],[CLM $ Collected ]]/'1.) CLM Reference'!$B$4</f>
        <v>5.254940920747912E-6</v>
      </c>
      <c r="N220" s="39"/>
      <c r="O220" s="41">
        <f>Table3[[#This Row],[Incentive Disbursements]]/'1.) CLM Reference'!$B$5</f>
        <v>0</v>
      </c>
    </row>
    <row r="221" spans="1:15" s="34" customFormat="1" ht="15.75" thickBot="1">
      <c r="A221" s="35"/>
      <c r="B221" s="36"/>
      <c r="C221" s="3"/>
      <c r="D221" s="10">
        <f>Table32[[#This Row],[Residential CLM $ Collected]]+Table32[[#This Row],[C&amp;I CLM $ Collected]]</f>
        <v>0</v>
      </c>
      <c r="E221" s="33">
        <f>Table3[[#This Row],[CLM $ Collected ]]/'1.) CLM Reference'!$B$4</f>
        <v>2.8343883483788719E-3</v>
      </c>
      <c r="F221" s="8">
        <f>Table32[[#This Row],[Residential Incentive Disbursements]]+Table32[[#This Row],[C&amp;I Incentive Disbursements]]</f>
        <v>0</v>
      </c>
      <c r="G221" s="11">
        <f>Table3[[#This Row],[Incentive Disbursements]]/'1.) CLM Reference'!$B$5</f>
        <v>1.0587686885892105E-3</v>
      </c>
      <c r="H221" s="37"/>
      <c r="I221" s="38">
        <f>Table3[[#This Row],[CLM $ Collected ]]/'1.) CLM Reference'!$B$4</f>
        <v>2.8343883483788719E-3</v>
      </c>
      <c r="J221" s="39"/>
      <c r="K221" s="38">
        <f>Table3[[#This Row],[Incentive Disbursements]]/'1.) CLM Reference'!$B$5</f>
        <v>1.0587686885892105E-3</v>
      </c>
      <c r="L221" s="37"/>
      <c r="M221" s="40">
        <f>Table3[[#This Row],[CLM $ Collected ]]/'1.) CLM Reference'!$B$4</f>
        <v>2.8343883483788719E-3</v>
      </c>
      <c r="N221" s="39"/>
      <c r="O221" s="41">
        <f>Table3[[#This Row],[Incentive Disbursements]]/'1.) CLM Reference'!$B$5</f>
        <v>1.0587686885892105E-3</v>
      </c>
    </row>
    <row r="222" spans="1:15" s="34" customFormat="1" ht="15.75" thickBot="1">
      <c r="A222" s="35"/>
      <c r="B222" s="36"/>
      <c r="C222" s="3"/>
      <c r="D222" s="10">
        <f>Table32[[#This Row],[Residential CLM $ Collected]]+Table32[[#This Row],[C&amp;I CLM $ Collected]]</f>
        <v>0</v>
      </c>
      <c r="E222" s="33">
        <f>Table3[[#This Row],[CLM $ Collected ]]/'1.) CLM Reference'!$B$4</f>
        <v>3.2642268149956509E-6</v>
      </c>
      <c r="F222" s="8">
        <f>Table32[[#This Row],[Residential Incentive Disbursements]]+Table32[[#This Row],[C&amp;I Incentive Disbursements]]</f>
        <v>0</v>
      </c>
      <c r="G222" s="11">
        <f>Table3[[#This Row],[Incentive Disbursements]]/'1.) CLM Reference'!$B$5</f>
        <v>0</v>
      </c>
      <c r="H222" s="37"/>
      <c r="I222" s="38">
        <f>Table3[[#This Row],[CLM $ Collected ]]/'1.) CLM Reference'!$B$4</f>
        <v>3.2642268149956509E-6</v>
      </c>
      <c r="J222" s="39"/>
      <c r="K222" s="38">
        <f>Table3[[#This Row],[Incentive Disbursements]]/'1.) CLM Reference'!$B$5</f>
        <v>0</v>
      </c>
      <c r="L222" s="37"/>
      <c r="M222" s="40">
        <f>Table3[[#This Row],[CLM $ Collected ]]/'1.) CLM Reference'!$B$4</f>
        <v>3.2642268149956509E-6</v>
      </c>
      <c r="N222" s="39"/>
      <c r="O222" s="41">
        <f>Table3[[#This Row],[Incentive Disbursements]]/'1.) CLM Reference'!$B$5</f>
        <v>0</v>
      </c>
    </row>
    <row r="223" spans="1:15" s="34" customFormat="1" ht="15.75" thickBot="1">
      <c r="A223" s="35"/>
      <c r="B223" s="36"/>
      <c r="C223" s="3"/>
      <c r="D223" s="10">
        <f>Table32[[#This Row],[Residential CLM $ Collected]]+Table32[[#This Row],[C&amp;I CLM $ Collected]]</f>
        <v>0</v>
      </c>
      <c r="E223" s="33">
        <f>Table3[[#This Row],[CLM $ Collected ]]/'1.) CLM Reference'!$B$4</f>
        <v>0</v>
      </c>
      <c r="F223" s="8">
        <f>Table32[[#This Row],[Residential Incentive Disbursements]]+Table32[[#This Row],[C&amp;I Incentive Disbursements]]</f>
        <v>0</v>
      </c>
      <c r="G223" s="11">
        <f>Table3[[#This Row],[Incentive Disbursements]]/'1.) CLM Reference'!$B$5</f>
        <v>2.919981258697372E-3</v>
      </c>
      <c r="H223" s="37"/>
      <c r="I223" s="38">
        <f>Table3[[#This Row],[CLM $ Collected ]]/'1.) CLM Reference'!$B$4</f>
        <v>0</v>
      </c>
      <c r="J223" s="39"/>
      <c r="K223" s="38">
        <f>Table3[[#This Row],[Incentive Disbursements]]/'1.) CLM Reference'!$B$5</f>
        <v>2.919981258697372E-3</v>
      </c>
      <c r="L223" s="37"/>
      <c r="M223" s="40">
        <f>Table3[[#This Row],[CLM $ Collected ]]/'1.) CLM Reference'!$B$4</f>
        <v>0</v>
      </c>
      <c r="N223" s="39"/>
      <c r="O223" s="41">
        <f>Table3[[#This Row],[Incentive Disbursements]]/'1.) CLM Reference'!$B$5</f>
        <v>2.919981258697372E-3</v>
      </c>
    </row>
    <row r="224" spans="1:15" s="34" customFormat="1" ht="15.75" thickBot="1">
      <c r="A224" s="35"/>
      <c r="B224" s="36"/>
      <c r="C224" s="3"/>
      <c r="D224" s="10">
        <f>Table32[[#This Row],[Residential CLM $ Collected]]+Table32[[#This Row],[C&amp;I CLM $ Collected]]</f>
        <v>0</v>
      </c>
      <c r="E224" s="33">
        <f>Table3[[#This Row],[CLM $ Collected ]]/'1.) CLM Reference'!$B$4</f>
        <v>3.5734264466992277E-3</v>
      </c>
      <c r="F224" s="8">
        <f>Table32[[#This Row],[Residential Incentive Disbursements]]+Table32[[#This Row],[C&amp;I Incentive Disbursements]]</f>
        <v>0</v>
      </c>
      <c r="G224" s="11">
        <f>Table3[[#This Row],[Incentive Disbursements]]/'1.) CLM Reference'!$B$5</f>
        <v>0</v>
      </c>
      <c r="H224" s="37"/>
      <c r="I224" s="38">
        <f>Table3[[#This Row],[CLM $ Collected ]]/'1.) CLM Reference'!$B$4</f>
        <v>3.5734264466992277E-3</v>
      </c>
      <c r="J224" s="39"/>
      <c r="K224" s="38">
        <f>Table3[[#This Row],[Incentive Disbursements]]/'1.) CLM Reference'!$B$5</f>
        <v>0</v>
      </c>
      <c r="L224" s="37"/>
      <c r="M224" s="40">
        <f>Table3[[#This Row],[CLM $ Collected ]]/'1.) CLM Reference'!$B$4</f>
        <v>3.5734264466992277E-3</v>
      </c>
      <c r="N224" s="39"/>
      <c r="O224" s="41">
        <f>Table3[[#This Row],[Incentive Disbursements]]/'1.) CLM Reference'!$B$5</f>
        <v>0</v>
      </c>
    </row>
    <row r="225" spans="1:15" s="34" customFormat="1" ht="15.75" thickBot="1">
      <c r="A225" s="35"/>
      <c r="B225" s="36"/>
      <c r="C225" s="3"/>
      <c r="D225" s="10">
        <f>Table32[[#This Row],[Residential CLM $ Collected]]+Table32[[#This Row],[C&amp;I CLM $ Collected]]</f>
        <v>0</v>
      </c>
      <c r="E225" s="33">
        <f>Table3[[#This Row],[CLM $ Collected ]]/'1.) CLM Reference'!$B$4</f>
        <v>0</v>
      </c>
      <c r="F225" s="8">
        <f>Table32[[#This Row],[Residential Incentive Disbursements]]+Table32[[#This Row],[C&amp;I Incentive Disbursements]]</f>
        <v>0</v>
      </c>
      <c r="G225" s="11">
        <f>Table3[[#This Row],[Incentive Disbursements]]/'1.) CLM Reference'!$B$5</f>
        <v>1.2038500376356143E-3</v>
      </c>
      <c r="H225" s="37"/>
      <c r="I225" s="38">
        <f>Table3[[#This Row],[CLM $ Collected ]]/'1.) CLM Reference'!$B$4</f>
        <v>0</v>
      </c>
      <c r="J225" s="39"/>
      <c r="K225" s="38">
        <f>Table3[[#This Row],[Incentive Disbursements]]/'1.) CLM Reference'!$B$5</f>
        <v>1.2038500376356143E-3</v>
      </c>
      <c r="L225" s="37"/>
      <c r="M225" s="40">
        <f>Table3[[#This Row],[CLM $ Collected ]]/'1.) CLM Reference'!$B$4</f>
        <v>0</v>
      </c>
      <c r="N225" s="39"/>
      <c r="O225" s="41">
        <f>Table3[[#This Row],[Incentive Disbursements]]/'1.) CLM Reference'!$B$5</f>
        <v>1.2038500376356143E-3</v>
      </c>
    </row>
    <row r="226" spans="1:15" s="34" customFormat="1" ht="15.75" thickBot="1">
      <c r="A226" s="35"/>
      <c r="B226" s="36"/>
      <c r="C226" s="3"/>
      <c r="D226" s="10">
        <f>Table32[[#This Row],[Residential CLM $ Collected]]+Table32[[#This Row],[C&amp;I CLM $ Collected]]</f>
        <v>0</v>
      </c>
      <c r="E226" s="33">
        <f>Table3[[#This Row],[CLM $ Collected ]]/'1.) CLM Reference'!$B$4</f>
        <v>3.1910069165392908E-3</v>
      </c>
      <c r="F226" s="8">
        <f>Table32[[#This Row],[Residential Incentive Disbursements]]+Table32[[#This Row],[C&amp;I Incentive Disbursements]]</f>
        <v>0</v>
      </c>
      <c r="G226" s="11">
        <f>Table3[[#This Row],[Incentive Disbursements]]/'1.) CLM Reference'!$B$5</f>
        <v>0</v>
      </c>
      <c r="H226" s="37"/>
      <c r="I226" s="38">
        <f>Table3[[#This Row],[CLM $ Collected ]]/'1.) CLM Reference'!$B$4</f>
        <v>3.1910069165392908E-3</v>
      </c>
      <c r="J226" s="39"/>
      <c r="K226" s="38">
        <f>Table3[[#This Row],[Incentive Disbursements]]/'1.) CLM Reference'!$B$5</f>
        <v>0</v>
      </c>
      <c r="L226" s="37"/>
      <c r="M226" s="40">
        <f>Table3[[#This Row],[CLM $ Collected ]]/'1.) CLM Reference'!$B$4</f>
        <v>3.1910069165392908E-3</v>
      </c>
      <c r="N226" s="39"/>
      <c r="O226" s="41">
        <f>Table3[[#This Row],[Incentive Disbursements]]/'1.) CLM Reference'!$B$5</f>
        <v>0</v>
      </c>
    </row>
    <row r="227" spans="1:15" s="34" customFormat="1" ht="15.75" thickBot="1">
      <c r="A227" s="35"/>
      <c r="B227" s="36"/>
      <c r="C227" s="3"/>
      <c r="D227" s="10">
        <f>Table32[[#This Row],[Residential CLM $ Collected]]+Table32[[#This Row],[C&amp;I CLM $ Collected]]</f>
        <v>0</v>
      </c>
      <c r="E227" s="33">
        <f>Table3[[#This Row],[CLM $ Collected ]]/'1.) CLM Reference'!$B$4</f>
        <v>6.2671086162943579E-6</v>
      </c>
      <c r="F227" s="8">
        <f>Table32[[#This Row],[Residential Incentive Disbursements]]+Table32[[#This Row],[C&amp;I Incentive Disbursements]]</f>
        <v>0</v>
      </c>
      <c r="G227" s="11">
        <f>Table3[[#This Row],[Incentive Disbursements]]/'1.) CLM Reference'!$B$5</f>
        <v>0</v>
      </c>
      <c r="H227" s="37"/>
      <c r="I227" s="38">
        <f>Table3[[#This Row],[CLM $ Collected ]]/'1.) CLM Reference'!$B$4</f>
        <v>6.2671086162943579E-6</v>
      </c>
      <c r="J227" s="39"/>
      <c r="K227" s="38">
        <f>Table3[[#This Row],[Incentive Disbursements]]/'1.) CLM Reference'!$B$5</f>
        <v>0</v>
      </c>
      <c r="L227" s="37"/>
      <c r="M227" s="40">
        <f>Table3[[#This Row],[CLM $ Collected ]]/'1.) CLM Reference'!$B$4</f>
        <v>6.2671086162943579E-6</v>
      </c>
      <c r="N227" s="39"/>
      <c r="O227" s="41">
        <f>Table3[[#This Row],[Incentive Disbursements]]/'1.) CLM Reference'!$B$5</f>
        <v>0</v>
      </c>
    </row>
    <row r="228" spans="1:15" s="34" customFormat="1" ht="15.75" thickBot="1">
      <c r="A228" s="35"/>
      <c r="B228" s="36"/>
      <c r="C228" s="3"/>
      <c r="D228" s="10">
        <f>Table32[[#This Row],[Residential CLM $ Collected]]+Table32[[#This Row],[C&amp;I CLM $ Collected]]</f>
        <v>0</v>
      </c>
      <c r="E228" s="33">
        <f>Table3[[#This Row],[CLM $ Collected ]]/'1.) CLM Reference'!$B$4</f>
        <v>2.6724036519091879E-3</v>
      </c>
      <c r="F228" s="8">
        <f>Table32[[#This Row],[Residential Incentive Disbursements]]+Table32[[#This Row],[C&amp;I Incentive Disbursements]]</f>
        <v>0</v>
      </c>
      <c r="G228" s="11">
        <f>Table3[[#This Row],[Incentive Disbursements]]/'1.) CLM Reference'!$B$5</f>
        <v>1.1049885895489991E-3</v>
      </c>
      <c r="H228" s="37"/>
      <c r="I228" s="38">
        <f>Table3[[#This Row],[CLM $ Collected ]]/'1.) CLM Reference'!$B$4</f>
        <v>2.6724036519091879E-3</v>
      </c>
      <c r="J228" s="39"/>
      <c r="K228" s="38">
        <f>Table3[[#This Row],[Incentive Disbursements]]/'1.) CLM Reference'!$B$5</f>
        <v>1.1049885895489991E-3</v>
      </c>
      <c r="L228" s="37"/>
      <c r="M228" s="40">
        <f>Table3[[#This Row],[CLM $ Collected ]]/'1.) CLM Reference'!$B$4</f>
        <v>2.6724036519091879E-3</v>
      </c>
      <c r="N228" s="39"/>
      <c r="O228" s="41">
        <f>Table3[[#This Row],[Incentive Disbursements]]/'1.) CLM Reference'!$B$5</f>
        <v>1.1049885895489991E-3</v>
      </c>
    </row>
    <row r="229" spans="1:15" s="34" customFormat="1" ht="15.75" thickBot="1">
      <c r="A229" s="35"/>
      <c r="B229" s="36"/>
      <c r="C229" s="3"/>
      <c r="D229" s="10">
        <f>Table32[[#This Row],[Residential CLM $ Collected]]+Table32[[#This Row],[C&amp;I CLM $ Collected]]</f>
        <v>0</v>
      </c>
      <c r="E229" s="33">
        <f>Table3[[#This Row],[CLM $ Collected ]]/'1.) CLM Reference'!$B$4</f>
        <v>1.4290455174815578E-6</v>
      </c>
      <c r="F229" s="8">
        <f>Table32[[#This Row],[Residential Incentive Disbursements]]+Table32[[#This Row],[C&amp;I Incentive Disbursements]]</f>
        <v>0</v>
      </c>
      <c r="G229" s="11">
        <f>Table3[[#This Row],[Incentive Disbursements]]/'1.) CLM Reference'!$B$5</f>
        <v>0</v>
      </c>
      <c r="H229" s="37"/>
      <c r="I229" s="38">
        <f>Table3[[#This Row],[CLM $ Collected ]]/'1.) CLM Reference'!$B$4</f>
        <v>1.4290455174815578E-6</v>
      </c>
      <c r="J229" s="39"/>
      <c r="K229" s="38">
        <f>Table3[[#This Row],[Incentive Disbursements]]/'1.) CLM Reference'!$B$5</f>
        <v>0</v>
      </c>
      <c r="L229" s="37"/>
      <c r="M229" s="40">
        <f>Table3[[#This Row],[CLM $ Collected ]]/'1.) CLM Reference'!$B$4</f>
        <v>1.4290455174815578E-6</v>
      </c>
      <c r="N229" s="39"/>
      <c r="O229" s="41">
        <f>Table3[[#This Row],[Incentive Disbursements]]/'1.) CLM Reference'!$B$5</f>
        <v>0</v>
      </c>
    </row>
    <row r="230" spans="1:15" s="34" customFormat="1" ht="15.75" thickBot="1">
      <c r="A230" s="35"/>
      <c r="B230" s="36"/>
      <c r="C230" s="3"/>
      <c r="D230" s="10">
        <f>Table32[[#This Row],[Residential CLM $ Collected]]+Table32[[#This Row],[C&amp;I CLM $ Collected]]</f>
        <v>0</v>
      </c>
      <c r="E230" s="33">
        <f>Table3[[#This Row],[CLM $ Collected ]]/'1.) CLM Reference'!$B$4</f>
        <v>3.1584721444081363E-3</v>
      </c>
      <c r="F230" s="8">
        <f>Table32[[#This Row],[Residential Incentive Disbursements]]+Table32[[#This Row],[C&amp;I Incentive Disbursements]]</f>
        <v>0</v>
      </c>
      <c r="G230" s="11">
        <f>Table3[[#This Row],[Incentive Disbursements]]/'1.) CLM Reference'!$B$5</f>
        <v>5.8702440699384662E-4</v>
      </c>
      <c r="H230" s="37"/>
      <c r="I230" s="38">
        <f>Table3[[#This Row],[CLM $ Collected ]]/'1.) CLM Reference'!$B$4</f>
        <v>3.1584721444081363E-3</v>
      </c>
      <c r="J230" s="39"/>
      <c r="K230" s="38">
        <f>Table3[[#This Row],[Incentive Disbursements]]/'1.) CLM Reference'!$B$5</f>
        <v>5.8702440699384662E-4</v>
      </c>
      <c r="L230" s="37"/>
      <c r="M230" s="40">
        <f>Table3[[#This Row],[CLM $ Collected ]]/'1.) CLM Reference'!$B$4</f>
        <v>3.1584721444081363E-3</v>
      </c>
      <c r="N230" s="39"/>
      <c r="O230" s="41">
        <f>Table3[[#This Row],[Incentive Disbursements]]/'1.) CLM Reference'!$B$5</f>
        <v>5.8702440699384662E-4</v>
      </c>
    </row>
    <row r="231" spans="1:15" s="34" customFormat="1" ht="15.75" thickBot="1">
      <c r="A231" s="35"/>
      <c r="B231" s="36"/>
      <c r="C231" s="3"/>
      <c r="D231" s="10">
        <f>Table32[[#This Row],[Residential CLM $ Collected]]+Table32[[#This Row],[C&amp;I CLM $ Collected]]</f>
        <v>0</v>
      </c>
      <c r="E231" s="33">
        <f>Table3[[#This Row],[CLM $ Collected ]]/'1.) CLM Reference'!$B$4</f>
        <v>3.8359572773570653E-3</v>
      </c>
      <c r="F231" s="8">
        <f>Table32[[#This Row],[Residential Incentive Disbursements]]+Table32[[#This Row],[C&amp;I Incentive Disbursements]]</f>
        <v>0</v>
      </c>
      <c r="G231" s="11">
        <f>Table3[[#This Row],[Incentive Disbursements]]/'1.) CLM Reference'!$B$5</f>
        <v>2.3846573827408083E-4</v>
      </c>
      <c r="H231" s="37"/>
      <c r="I231" s="38">
        <f>Table3[[#This Row],[CLM $ Collected ]]/'1.) CLM Reference'!$B$4</f>
        <v>3.8359572773570653E-3</v>
      </c>
      <c r="J231" s="39"/>
      <c r="K231" s="38">
        <f>Table3[[#This Row],[Incentive Disbursements]]/'1.) CLM Reference'!$B$5</f>
        <v>2.3846573827408083E-4</v>
      </c>
      <c r="L231" s="37"/>
      <c r="M231" s="40">
        <f>Table3[[#This Row],[CLM $ Collected ]]/'1.) CLM Reference'!$B$4</f>
        <v>3.8359572773570653E-3</v>
      </c>
      <c r="N231" s="39"/>
      <c r="O231" s="41">
        <f>Table3[[#This Row],[Incentive Disbursements]]/'1.) CLM Reference'!$B$5</f>
        <v>2.3846573827408083E-4</v>
      </c>
    </row>
    <row r="232" spans="1:15" s="34" customFormat="1" ht="15.75" thickBot="1">
      <c r="A232" s="35"/>
      <c r="B232" s="36"/>
      <c r="C232" s="3"/>
      <c r="D232" s="10">
        <f>Table32[[#This Row],[Residential CLM $ Collected]]+Table32[[#This Row],[C&amp;I CLM $ Collected]]</f>
        <v>0</v>
      </c>
      <c r="E232" s="33">
        <f>Table3[[#This Row],[CLM $ Collected ]]/'1.) CLM Reference'!$B$4</f>
        <v>0</v>
      </c>
      <c r="F232" s="8">
        <f>Table32[[#This Row],[Residential Incentive Disbursements]]+Table32[[#This Row],[C&amp;I Incentive Disbursements]]</f>
        <v>0</v>
      </c>
      <c r="G232" s="11">
        <f>Table3[[#This Row],[Incentive Disbursements]]/'1.) CLM Reference'!$B$5</f>
        <v>2.8462492851841496E-4</v>
      </c>
      <c r="H232" s="37"/>
      <c r="I232" s="38">
        <f>Table3[[#This Row],[CLM $ Collected ]]/'1.) CLM Reference'!$B$4</f>
        <v>0</v>
      </c>
      <c r="J232" s="39"/>
      <c r="K232" s="38">
        <f>Table3[[#This Row],[Incentive Disbursements]]/'1.) CLM Reference'!$B$5</f>
        <v>2.8462492851841496E-4</v>
      </c>
      <c r="L232" s="37"/>
      <c r="M232" s="40">
        <f>Table3[[#This Row],[CLM $ Collected ]]/'1.) CLM Reference'!$B$4</f>
        <v>0</v>
      </c>
      <c r="N232" s="39"/>
      <c r="O232" s="41">
        <f>Table3[[#This Row],[Incentive Disbursements]]/'1.) CLM Reference'!$B$5</f>
        <v>2.8462492851841496E-4</v>
      </c>
    </row>
    <row r="233" spans="1:15" s="34" customFormat="1" ht="15.75" thickBot="1">
      <c r="A233" s="35"/>
      <c r="B233" s="36"/>
      <c r="C233" s="3"/>
      <c r="D233" s="10">
        <f>Table32[[#This Row],[Residential CLM $ Collected]]+Table32[[#This Row],[C&amp;I CLM $ Collected]]</f>
        <v>0</v>
      </c>
      <c r="E233" s="33">
        <f>Table3[[#This Row],[CLM $ Collected ]]/'1.) CLM Reference'!$B$4</f>
        <v>1.4793831863084369E-3</v>
      </c>
      <c r="F233" s="8">
        <f>Table32[[#This Row],[Residential Incentive Disbursements]]+Table32[[#This Row],[C&amp;I Incentive Disbursements]]</f>
        <v>0</v>
      </c>
      <c r="G233" s="11">
        <f>Table3[[#This Row],[Incentive Disbursements]]/'1.) CLM Reference'!$B$5</f>
        <v>0</v>
      </c>
      <c r="H233" s="37"/>
      <c r="I233" s="38">
        <f>Table3[[#This Row],[CLM $ Collected ]]/'1.) CLM Reference'!$B$4</f>
        <v>1.4793831863084369E-3</v>
      </c>
      <c r="J233" s="39"/>
      <c r="K233" s="38">
        <f>Table3[[#This Row],[Incentive Disbursements]]/'1.) CLM Reference'!$B$5</f>
        <v>0</v>
      </c>
      <c r="L233" s="37"/>
      <c r="M233" s="40">
        <f>Table3[[#This Row],[CLM $ Collected ]]/'1.) CLM Reference'!$B$4</f>
        <v>1.4793831863084369E-3</v>
      </c>
      <c r="N233" s="39"/>
      <c r="O233" s="41">
        <f>Table3[[#This Row],[Incentive Disbursements]]/'1.) CLM Reference'!$B$5</f>
        <v>0</v>
      </c>
    </row>
    <row r="234" spans="1:15" s="34" customFormat="1" ht="15.75" thickBot="1">
      <c r="A234" s="35"/>
      <c r="B234" s="36"/>
      <c r="C234" s="3"/>
      <c r="D234" s="10">
        <f>Table32[[#This Row],[Residential CLM $ Collected]]+Table32[[#This Row],[C&amp;I CLM $ Collected]]</f>
        <v>0</v>
      </c>
      <c r="E234" s="33">
        <f>Table3[[#This Row],[CLM $ Collected ]]/'1.) CLM Reference'!$B$4</f>
        <v>2.2368012482140635E-3</v>
      </c>
      <c r="F234" s="8">
        <f>Table32[[#This Row],[Residential Incentive Disbursements]]+Table32[[#This Row],[C&amp;I Incentive Disbursements]]</f>
        <v>0</v>
      </c>
      <c r="G234" s="11">
        <f>Table3[[#This Row],[Incentive Disbursements]]/'1.) CLM Reference'!$B$5</f>
        <v>2.958224843012015E-3</v>
      </c>
      <c r="H234" s="37"/>
      <c r="I234" s="38">
        <f>Table3[[#This Row],[CLM $ Collected ]]/'1.) CLM Reference'!$B$4</f>
        <v>2.2368012482140635E-3</v>
      </c>
      <c r="J234" s="39"/>
      <c r="K234" s="38">
        <f>Table3[[#This Row],[Incentive Disbursements]]/'1.) CLM Reference'!$B$5</f>
        <v>2.958224843012015E-3</v>
      </c>
      <c r="L234" s="37"/>
      <c r="M234" s="40">
        <f>Table3[[#This Row],[CLM $ Collected ]]/'1.) CLM Reference'!$B$4</f>
        <v>2.2368012482140635E-3</v>
      </c>
      <c r="N234" s="39"/>
      <c r="O234" s="41">
        <f>Table3[[#This Row],[Incentive Disbursements]]/'1.) CLM Reference'!$B$5</f>
        <v>2.958224843012015E-3</v>
      </c>
    </row>
    <row r="235" spans="1:15" s="34" customFormat="1" ht="15.75" thickBot="1">
      <c r="A235" s="35"/>
      <c r="B235" s="36"/>
      <c r="C235" s="3"/>
      <c r="D235" s="10">
        <f>Table32[[#This Row],[Residential CLM $ Collected]]+Table32[[#This Row],[C&amp;I CLM $ Collected]]</f>
        <v>0</v>
      </c>
      <c r="E235" s="33">
        <f>Table3[[#This Row],[CLM $ Collected ]]/'1.) CLM Reference'!$B$4</f>
        <v>9.4851955091448089E-7</v>
      </c>
      <c r="F235" s="8">
        <f>Table32[[#This Row],[Residential Incentive Disbursements]]+Table32[[#This Row],[C&amp;I Incentive Disbursements]]</f>
        <v>0</v>
      </c>
      <c r="G235" s="11">
        <f>Table3[[#This Row],[Incentive Disbursements]]/'1.) CLM Reference'!$B$5</f>
        <v>0</v>
      </c>
      <c r="H235" s="37"/>
      <c r="I235" s="38">
        <f>Table3[[#This Row],[CLM $ Collected ]]/'1.) CLM Reference'!$B$4</f>
        <v>9.4851955091448089E-7</v>
      </c>
      <c r="J235" s="39"/>
      <c r="K235" s="38">
        <f>Table3[[#This Row],[Incentive Disbursements]]/'1.) CLM Reference'!$B$5</f>
        <v>0</v>
      </c>
      <c r="L235" s="37"/>
      <c r="M235" s="40">
        <f>Table3[[#This Row],[CLM $ Collected ]]/'1.) CLM Reference'!$B$4</f>
        <v>9.4851955091448089E-7</v>
      </c>
      <c r="N235" s="39"/>
      <c r="O235" s="41">
        <f>Table3[[#This Row],[Incentive Disbursements]]/'1.) CLM Reference'!$B$5</f>
        <v>0</v>
      </c>
    </row>
    <row r="236" spans="1:15" s="34" customFormat="1" ht="15.75" thickBot="1">
      <c r="A236" s="35"/>
      <c r="B236" s="36"/>
      <c r="C236" s="3"/>
      <c r="D236" s="10">
        <f>Table32[[#This Row],[Residential CLM $ Collected]]+Table32[[#This Row],[C&amp;I CLM $ Collected]]</f>
        <v>0</v>
      </c>
      <c r="E236" s="33">
        <f>Table3[[#This Row],[CLM $ Collected ]]/'1.) CLM Reference'!$B$4</f>
        <v>0</v>
      </c>
      <c r="F236" s="8">
        <f>Table32[[#This Row],[Residential Incentive Disbursements]]+Table32[[#This Row],[C&amp;I Incentive Disbursements]]</f>
        <v>0</v>
      </c>
      <c r="G236" s="11">
        <f>Table3[[#This Row],[Incentive Disbursements]]/'1.) CLM Reference'!$B$5</f>
        <v>1.9655969076918518E-3</v>
      </c>
      <c r="H236" s="37"/>
      <c r="I236" s="38">
        <f>Table3[[#This Row],[CLM $ Collected ]]/'1.) CLM Reference'!$B$4</f>
        <v>0</v>
      </c>
      <c r="J236" s="39"/>
      <c r="K236" s="38">
        <f>Table3[[#This Row],[Incentive Disbursements]]/'1.) CLM Reference'!$B$5</f>
        <v>1.9655969076918518E-3</v>
      </c>
      <c r="L236" s="37"/>
      <c r="M236" s="40">
        <f>Table3[[#This Row],[CLM $ Collected ]]/'1.) CLM Reference'!$B$4</f>
        <v>0</v>
      </c>
      <c r="N236" s="39"/>
      <c r="O236" s="41">
        <f>Table3[[#This Row],[Incentive Disbursements]]/'1.) CLM Reference'!$B$5</f>
        <v>1.9655969076918518E-3</v>
      </c>
    </row>
    <row r="237" spans="1:15" s="34" customFormat="1" ht="15.75" thickBot="1">
      <c r="A237" s="35"/>
      <c r="B237" s="36"/>
      <c r="C237" s="3"/>
      <c r="D237" s="10">
        <f>Table32[[#This Row],[Residential CLM $ Collected]]+Table32[[#This Row],[C&amp;I CLM $ Collected]]</f>
        <v>0</v>
      </c>
      <c r="E237" s="33">
        <f>Table3[[#This Row],[CLM $ Collected ]]/'1.) CLM Reference'!$B$4</f>
        <v>3.0126067443380653E-3</v>
      </c>
      <c r="F237" s="8">
        <f>Table32[[#This Row],[Residential Incentive Disbursements]]+Table32[[#This Row],[C&amp;I Incentive Disbursements]]</f>
        <v>0</v>
      </c>
      <c r="G237" s="11">
        <f>Table3[[#This Row],[Incentive Disbursements]]/'1.) CLM Reference'!$B$5</f>
        <v>0</v>
      </c>
      <c r="H237" s="37"/>
      <c r="I237" s="38">
        <f>Table3[[#This Row],[CLM $ Collected ]]/'1.) CLM Reference'!$B$4</f>
        <v>3.0126067443380653E-3</v>
      </c>
      <c r="J237" s="39"/>
      <c r="K237" s="38">
        <f>Table3[[#This Row],[Incentive Disbursements]]/'1.) CLM Reference'!$B$5</f>
        <v>0</v>
      </c>
      <c r="L237" s="37"/>
      <c r="M237" s="40">
        <f>Table3[[#This Row],[CLM $ Collected ]]/'1.) CLM Reference'!$B$4</f>
        <v>3.0126067443380653E-3</v>
      </c>
      <c r="N237" s="39"/>
      <c r="O237" s="41">
        <f>Table3[[#This Row],[Incentive Disbursements]]/'1.) CLM Reference'!$B$5</f>
        <v>0</v>
      </c>
    </row>
    <row r="238" spans="1:15" s="34" customFormat="1" ht="15.75" thickBot="1">
      <c r="A238" s="35"/>
      <c r="B238" s="36"/>
      <c r="C238" s="3"/>
      <c r="D238" s="10">
        <f>Table32[[#This Row],[Residential CLM $ Collected]]+Table32[[#This Row],[C&amp;I CLM $ Collected]]</f>
        <v>0</v>
      </c>
      <c r="E238" s="33">
        <f>Table3[[#This Row],[CLM $ Collected ]]/'1.) CLM Reference'!$B$4</f>
        <v>0</v>
      </c>
      <c r="F238" s="8">
        <f>Table32[[#This Row],[Residential Incentive Disbursements]]+Table32[[#This Row],[C&amp;I Incentive Disbursements]]</f>
        <v>0</v>
      </c>
      <c r="G238" s="11">
        <f>Table3[[#This Row],[Incentive Disbursements]]/'1.) CLM Reference'!$B$5</f>
        <v>1.0975765254357241E-3</v>
      </c>
      <c r="H238" s="37"/>
      <c r="I238" s="38">
        <f>Table3[[#This Row],[CLM $ Collected ]]/'1.) CLM Reference'!$B$4</f>
        <v>0</v>
      </c>
      <c r="J238" s="39"/>
      <c r="K238" s="38">
        <f>Table3[[#This Row],[Incentive Disbursements]]/'1.) CLM Reference'!$B$5</f>
        <v>1.0975765254357241E-3</v>
      </c>
      <c r="L238" s="37"/>
      <c r="M238" s="40">
        <f>Table3[[#This Row],[CLM $ Collected ]]/'1.) CLM Reference'!$B$4</f>
        <v>0</v>
      </c>
      <c r="N238" s="39"/>
      <c r="O238" s="41">
        <f>Table3[[#This Row],[Incentive Disbursements]]/'1.) CLM Reference'!$B$5</f>
        <v>1.0975765254357241E-3</v>
      </c>
    </row>
    <row r="239" spans="1:15" s="34" customFormat="1" ht="15.75" thickBot="1">
      <c r="A239" s="35"/>
      <c r="B239" s="36"/>
      <c r="C239" s="3"/>
      <c r="D239" s="10">
        <f>Table32[[#This Row],[Residential CLM $ Collected]]+Table32[[#This Row],[C&amp;I CLM $ Collected]]</f>
        <v>0</v>
      </c>
      <c r="E239" s="33">
        <f>Table3[[#This Row],[CLM $ Collected ]]/'1.) CLM Reference'!$B$4</f>
        <v>3.1092996916012622E-3</v>
      </c>
      <c r="F239" s="8">
        <f>Table32[[#This Row],[Residential Incentive Disbursements]]+Table32[[#This Row],[C&amp;I Incentive Disbursements]]</f>
        <v>0</v>
      </c>
      <c r="G239" s="11">
        <f>Table3[[#This Row],[Incentive Disbursements]]/'1.) CLM Reference'!$B$5</f>
        <v>0</v>
      </c>
      <c r="H239" s="37"/>
      <c r="I239" s="38">
        <f>Table3[[#This Row],[CLM $ Collected ]]/'1.) CLM Reference'!$B$4</f>
        <v>3.1092996916012622E-3</v>
      </c>
      <c r="J239" s="39"/>
      <c r="K239" s="38">
        <f>Table3[[#This Row],[Incentive Disbursements]]/'1.) CLM Reference'!$B$5</f>
        <v>0</v>
      </c>
      <c r="L239" s="37"/>
      <c r="M239" s="40">
        <f>Table3[[#This Row],[CLM $ Collected ]]/'1.) CLM Reference'!$B$4</f>
        <v>3.1092996916012622E-3</v>
      </c>
      <c r="N239" s="39"/>
      <c r="O239" s="41">
        <f>Table3[[#This Row],[Incentive Disbursements]]/'1.) CLM Reference'!$B$5</f>
        <v>0</v>
      </c>
    </row>
    <row r="240" spans="1:15" s="34" customFormat="1" ht="15.75" thickBot="1">
      <c r="A240" s="35"/>
      <c r="B240" s="36"/>
      <c r="C240" s="3"/>
      <c r="D240" s="10">
        <f>Table32[[#This Row],[Residential CLM $ Collected]]+Table32[[#This Row],[C&amp;I CLM $ Collected]]</f>
        <v>0</v>
      </c>
      <c r="E240" s="33">
        <f>Table3[[#This Row],[CLM $ Collected ]]/'1.) CLM Reference'!$B$4</f>
        <v>2.3462574800525313E-5</v>
      </c>
      <c r="F240" s="8">
        <f>Table32[[#This Row],[Residential Incentive Disbursements]]+Table32[[#This Row],[C&amp;I Incentive Disbursements]]</f>
        <v>0</v>
      </c>
      <c r="G240" s="11">
        <f>Table3[[#This Row],[Incentive Disbursements]]/'1.) CLM Reference'!$B$5</f>
        <v>0</v>
      </c>
      <c r="H240" s="37"/>
      <c r="I240" s="38">
        <f>Table3[[#This Row],[CLM $ Collected ]]/'1.) CLM Reference'!$B$4</f>
        <v>2.3462574800525313E-5</v>
      </c>
      <c r="J240" s="39"/>
      <c r="K240" s="38">
        <f>Table3[[#This Row],[Incentive Disbursements]]/'1.) CLM Reference'!$B$5</f>
        <v>0</v>
      </c>
      <c r="L240" s="37"/>
      <c r="M240" s="40">
        <f>Table3[[#This Row],[CLM $ Collected ]]/'1.) CLM Reference'!$B$4</f>
        <v>2.3462574800525313E-5</v>
      </c>
      <c r="N240" s="39"/>
      <c r="O240" s="41">
        <f>Table3[[#This Row],[Incentive Disbursements]]/'1.) CLM Reference'!$B$5</f>
        <v>0</v>
      </c>
    </row>
    <row r="241" spans="1:15" s="34" customFormat="1" ht="15.75" thickBot="1">
      <c r="A241" s="35"/>
      <c r="B241" s="36"/>
      <c r="C241" s="3"/>
      <c r="D241" s="10">
        <f>Table32[[#This Row],[Residential CLM $ Collected]]+Table32[[#This Row],[C&amp;I CLM $ Collected]]</f>
        <v>0</v>
      </c>
      <c r="E241" s="33">
        <f>Table3[[#This Row],[CLM $ Collected ]]/'1.) CLM Reference'!$B$4</f>
        <v>0</v>
      </c>
      <c r="F241" s="8">
        <f>Table32[[#This Row],[Residential Incentive Disbursements]]+Table32[[#This Row],[C&amp;I Incentive Disbursements]]</f>
        <v>0</v>
      </c>
      <c r="G241" s="11">
        <f>Table3[[#This Row],[Incentive Disbursements]]/'1.) CLM Reference'!$B$5</f>
        <v>6.1052302509326782E-4</v>
      </c>
      <c r="H241" s="37"/>
      <c r="I241" s="38">
        <f>Table3[[#This Row],[CLM $ Collected ]]/'1.) CLM Reference'!$B$4</f>
        <v>0</v>
      </c>
      <c r="J241" s="39"/>
      <c r="K241" s="38">
        <f>Table3[[#This Row],[Incentive Disbursements]]/'1.) CLM Reference'!$B$5</f>
        <v>6.1052302509326782E-4</v>
      </c>
      <c r="L241" s="37"/>
      <c r="M241" s="40">
        <f>Table3[[#This Row],[CLM $ Collected ]]/'1.) CLM Reference'!$B$4</f>
        <v>0</v>
      </c>
      <c r="N241" s="39"/>
      <c r="O241" s="41">
        <f>Table3[[#This Row],[Incentive Disbursements]]/'1.) CLM Reference'!$B$5</f>
        <v>6.1052302509326782E-4</v>
      </c>
    </row>
    <row r="242" spans="1:15" s="34" customFormat="1" ht="15.75" thickBot="1">
      <c r="A242" s="35"/>
      <c r="B242" s="36"/>
      <c r="C242" s="3"/>
      <c r="D242" s="10">
        <f>Table32[[#This Row],[Residential CLM $ Collected]]+Table32[[#This Row],[C&amp;I CLM $ Collected]]</f>
        <v>0</v>
      </c>
      <c r="E242" s="33">
        <f>Table3[[#This Row],[CLM $ Collected ]]/'1.) CLM Reference'!$B$4</f>
        <v>2.9793075828003688E-3</v>
      </c>
      <c r="F242" s="8">
        <f>Table32[[#This Row],[Residential Incentive Disbursements]]+Table32[[#This Row],[C&amp;I Incentive Disbursements]]</f>
        <v>0</v>
      </c>
      <c r="G242" s="11">
        <f>Table3[[#This Row],[Incentive Disbursements]]/'1.) CLM Reference'!$B$5</f>
        <v>0</v>
      </c>
      <c r="H242" s="37"/>
      <c r="I242" s="38">
        <f>Table3[[#This Row],[CLM $ Collected ]]/'1.) CLM Reference'!$B$4</f>
        <v>2.9793075828003688E-3</v>
      </c>
      <c r="J242" s="39"/>
      <c r="K242" s="38">
        <f>Table3[[#This Row],[Incentive Disbursements]]/'1.) CLM Reference'!$B$5</f>
        <v>0</v>
      </c>
      <c r="L242" s="37"/>
      <c r="M242" s="40">
        <f>Table3[[#This Row],[CLM $ Collected ]]/'1.) CLM Reference'!$B$4</f>
        <v>2.9793075828003688E-3</v>
      </c>
      <c r="N242" s="39"/>
      <c r="O242" s="41">
        <f>Table3[[#This Row],[Incentive Disbursements]]/'1.) CLM Reference'!$B$5</f>
        <v>0</v>
      </c>
    </row>
    <row r="243" spans="1:15" s="34" customFormat="1" ht="15.75" thickBot="1">
      <c r="A243" s="35"/>
      <c r="B243" s="36"/>
      <c r="C243" s="3"/>
      <c r="D243" s="10">
        <f>Table32[[#This Row],[Residential CLM $ Collected]]+Table32[[#This Row],[C&amp;I CLM $ Collected]]</f>
        <v>0</v>
      </c>
      <c r="E243" s="33">
        <f>Table3[[#This Row],[CLM $ Collected ]]/'1.) CLM Reference'!$B$4</f>
        <v>2.3238617315907073E-6</v>
      </c>
      <c r="F243" s="8">
        <f>Table32[[#This Row],[Residential Incentive Disbursements]]+Table32[[#This Row],[C&amp;I Incentive Disbursements]]</f>
        <v>0</v>
      </c>
      <c r="G243" s="11">
        <f>Table3[[#This Row],[Incentive Disbursements]]/'1.) CLM Reference'!$B$5</f>
        <v>0</v>
      </c>
      <c r="H243" s="37"/>
      <c r="I243" s="38">
        <f>Table3[[#This Row],[CLM $ Collected ]]/'1.) CLM Reference'!$B$4</f>
        <v>2.3238617315907073E-6</v>
      </c>
      <c r="J243" s="39"/>
      <c r="K243" s="38">
        <f>Table3[[#This Row],[Incentive Disbursements]]/'1.) CLM Reference'!$B$5</f>
        <v>0</v>
      </c>
      <c r="L243" s="37"/>
      <c r="M243" s="40">
        <f>Table3[[#This Row],[CLM $ Collected ]]/'1.) CLM Reference'!$B$4</f>
        <v>2.3238617315907073E-6</v>
      </c>
      <c r="N243" s="39"/>
      <c r="O243" s="41">
        <f>Table3[[#This Row],[Incentive Disbursements]]/'1.) CLM Reference'!$B$5</f>
        <v>0</v>
      </c>
    </row>
    <row r="244" spans="1:15" s="34" customFormat="1" ht="15.75" thickBot="1">
      <c r="A244" s="35"/>
      <c r="B244" s="36"/>
      <c r="C244" s="3"/>
      <c r="D244" s="10">
        <f>Table32[[#This Row],[Residential CLM $ Collected]]+Table32[[#This Row],[C&amp;I CLM $ Collected]]</f>
        <v>0</v>
      </c>
      <c r="E244" s="33">
        <f>Table3[[#This Row],[CLM $ Collected ]]/'1.) CLM Reference'!$B$4</f>
        <v>4.0764896810856731E-3</v>
      </c>
      <c r="F244" s="8">
        <f>Table32[[#This Row],[Residential Incentive Disbursements]]+Table32[[#This Row],[C&amp;I Incentive Disbursements]]</f>
        <v>0</v>
      </c>
      <c r="G244" s="11">
        <f>Table3[[#This Row],[Incentive Disbursements]]/'1.) CLM Reference'!$B$5</f>
        <v>2.0113793343785129E-3</v>
      </c>
      <c r="H244" s="37"/>
      <c r="I244" s="38">
        <f>Table3[[#This Row],[CLM $ Collected ]]/'1.) CLM Reference'!$B$4</f>
        <v>4.0764896810856731E-3</v>
      </c>
      <c r="J244" s="39"/>
      <c r="K244" s="38">
        <f>Table3[[#This Row],[Incentive Disbursements]]/'1.) CLM Reference'!$B$5</f>
        <v>2.0113793343785129E-3</v>
      </c>
      <c r="L244" s="37"/>
      <c r="M244" s="40">
        <f>Table3[[#This Row],[CLM $ Collected ]]/'1.) CLM Reference'!$B$4</f>
        <v>4.0764896810856731E-3</v>
      </c>
      <c r="N244" s="39"/>
      <c r="O244" s="41">
        <f>Table3[[#This Row],[Incentive Disbursements]]/'1.) CLM Reference'!$B$5</f>
        <v>2.0113793343785129E-3</v>
      </c>
    </row>
    <row r="245" spans="1:15" s="34" customFormat="1" ht="15.75" thickBot="1">
      <c r="A245" s="35"/>
      <c r="B245" s="36"/>
      <c r="C245" s="3"/>
      <c r="D245" s="10">
        <f>Table32[[#This Row],[Residential CLM $ Collected]]+Table32[[#This Row],[C&amp;I CLM $ Collected]]</f>
        <v>0</v>
      </c>
      <c r="E245" s="33">
        <f>Table3[[#This Row],[CLM $ Collected ]]/'1.) CLM Reference'!$B$4</f>
        <v>1.8210620071208413E-5</v>
      </c>
      <c r="F245" s="8">
        <f>Table32[[#This Row],[Residential Incentive Disbursements]]+Table32[[#This Row],[C&amp;I Incentive Disbursements]]</f>
        <v>0</v>
      </c>
      <c r="G245" s="11">
        <f>Table3[[#This Row],[Incentive Disbursements]]/'1.) CLM Reference'!$B$5</f>
        <v>0</v>
      </c>
      <c r="H245" s="37"/>
      <c r="I245" s="38">
        <f>Table3[[#This Row],[CLM $ Collected ]]/'1.) CLM Reference'!$B$4</f>
        <v>1.8210620071208413E-5</v>
      </c>
      <c r="J245" s="39"/>
      <c r="K245" s="38">
        <f>Table3[[#This Row],[Incentive Disbursements]]/'1.) CLM Reference'!$B$5</f>
        <v>0</v>
      </c>
      <c r="L245" s="37"/>
      <c r="M245" s="40">
        <f>Table3[[#This Row],[CLM $ Collected ]]/'1.) CLM Reference'!$B$4</f>
        <v>1.8210620071208413E-5</v>
      </c>
      <c r="N245" s="39"/>
      <c r="O245" s="41">
        <f>Table3[[#This Row],[Incentive Disbursements]]/'1.) CLM Reference'!$B$5</f>
        <v>0</v>
      </c>
    </row>
    <row r="246" spans="1:15" s="34" customFormat="1" ht="15.75" thickBot="1">
      <c r="A246" s="35"/>
      <c r="B246" s="36"/>
      <c r="C246" s="3"/>
      <c r="D246" s="10">
        <f>Table32[[#This Row],[Residential CLM $ Collected]]+Table32[[#This Row],[C&amp;I CLM $ Collected]]</f>
        <v>0</v>
      </c>
      <c r="E246" s="33">
        <f>Table3[[#This Row],[CLM $ Collected ]]/'1.) CLM Reference'!$B$4</f>
        <v>8.8879159866973938E-6</v>
      </c>
      <c r="F246" s="8">
        <f>Table32[[#This Row],[Residential Incentive Disbursements]]+Table32[[#This Row],[C&amp;I Incentive Disbursements]]</f>
        <v>0</v>
      </c>
      <c r="G246" s="11">
        <f>Table3[[#This Row],[Incentive Disbursements]]/'1.) CLM Reference'!$B$5</f>
        <v>0</v>
      </c>
      <c r="H246" s="37"/>
      <c r="I246" s="38">
        <f>Table3[[#This Row],[CLM $ Collected ]]/'1.) CLM Reference'!$B$4</f>
        <v>8.8879159866973938E-6</v>
      </c>
      <c r="J246" s="39"/>
      <c r="K246" s="38">
        <f>Table3[[#This Row],[Incentive Disbursements]]/'1.) CLM Reference'!$B$5</f>
        <v>0</v>
      </c>
      <c r="L246" s="37"/>
      <c r="M246" s="40">
        <f>Table3[[#This Row],[CLM $ Collected ]]/'1.) CLM Reference'!$B$4</f>
        <v>8.8879159866973938E-6</v>
      </c>
      <c r="N246" s="39"/>
      <c r="O246" s="41">
        <f>Table3[[#This Row],[Incentive Disbursements]]/'1.) CLM Reference'!$B$5</f>
        <v>0</v>
      </c>
    </row>
    <row r="247" spans="1:15" s="34" customFormat="1" ht="15.75" thickBot="1">
      <c r="A247" s="35"/>
      <c r="B247" s="36"/>
      <c r="C247" s="3"/>
      <c r="D247" s="10">
        <f>Table32[[#This Row],[Residential CLM $ Collected]]+Table32[[#This Row],[C&amp;I CLM $ Collected]]</f>
        <v>0</v>
      </c>
      <c r="E247" s="33">
        <f>Table3[[#This Row],[CLM $ Collected ]]/'1.) CLM Reference'!$B$4</f>
        <v>0</v>
      </c>
      <c r="F247" s="8">
        <f>Table32[[#This Row],[Residential Incentive Disbursements]]+Table32[[#This Row],[C&amp;I Incentive Disbursements]]</f>
        <v>0</v>
      </c>
      <c r="G247" s="11">
        <f>Table3[[#This Row],[Incentive Disbursements]]/'1.) CLM Reference'!$B$5</f>
        <v>1.4426764689838654E-3</v>
      </c>
      <c r="H247" s="37"/>
      <c r="I247" s="38">
        <f>Table3[[#This Row],[CLM $ Collected ]]/'1.) CLM Reference'!$B$4</f>
        <v>0</v>
      </c>
      <c r="J247" s="39"/>
      <c r="K247" s="38">
        <f>Table3[[#This Row],[Incentive Disbursements]]/'1.) CLM Reference'!$B$5</f>
        <v>1.4426764689838654E-3</v>
      </c>
      <c r="L247" s="37"/>
      <c r="M247" s="40">
        <f>Table3[[#This Row],[CLM $ Collected ]]/'1.) CLM Reference'!$B$4</f>
        <v>0</v>
      </c>
      <c r="N247" s="39"/>
      <c r="O247" s="41">
        <f>Table3[[#This Row],[Incentive Disbursements]]/'1.) CLM Reference'!$B$5</f>
        <v>1.4426764689838654E-3</v>
      </c>
    </row>
    <row r="248" spans="1:15" s="34" customFormat="1" ht="15.75" thickBot="1">
      <c r="A248" s="35"/>
      <c r="B248" s="36"/>
      <c r="C248" s="3"/>
      <c r="D248" s="10">
        <f>Table32[[#This Row],[Residential CLM $ Collected]]+Table32[[#This Row],[C&amp;I CLM $ Collected]]</f>
        <v>0</v>
      </c>
      <c r="E248" s="33">
        <f>Table3[[#This Row],[CLM $ Collected ]]/'1.) CLM Reference'!$B$4</f>
        <v>1.8715361095016738E-3</v>
      </c>
      <c r="F248" s="8">
        <f>Table32[[#This Row],[Residential Incentive Disbursements]]+Table32[[#This Row],[C&amp;I Incentive Disbursements]]</f>
        <v>0</v>
      </c>
      <c r="G248" s="11">
        <f>Table3[[#This Row],[Incentive Disbursements]]/'1.) CLM Reference'!$B$5</f>
        <v>0</v>
      </c>
      <c r="H248" s="37"/>
      <c r="I248" s="38">
        <f>Table3[[#This Row],[CLM $ Collected ]]/'1.) CLM Reference'!$B$4</f>
        <v>1.8715361095016738E-3</v>
      </c>
      <c r="J248" s="39"/>
      <c r="K248" s="38">
        <f>Table3[[#This Row],[Incentive Disbursements]]/'1.) CLM Reference'!$B$5</f>
        <v>0</v>
      </c>
      <c r="L248" s="37"/>
      <c r="M248" s="40">
        <f>Table3[[#This Row],[CLM $ Collected ]]/'1.) CLM Reference'!$B$4</f>
        <v>1.8715361095016738E-3</v>
      </c>
      <c r="N248" s="39"/>
      <c r="O248" s="41">
        <f>Table3[[#This Row],[Incentive Disbursements]]/'1.) CLM Reference'!$B$5</f>
        <v>0</v>
      </c>
    </row>
    <row r="249" spans="1:15" s="34" customFormat="1" ht="15.75" thickBot="1">
      <c r="A249" s="35"/>
      <c r="B249" s="36"/>
      <c r="C249" s="3"/>
      <c r="D249" s="10">
        <f>Table32[[#This Row],[Residential CLM $ Collected]]+Table32[[#This Row],[C&amp;I CLM $ Collected]]</f>
        <v>0</v>
      </c>
      <c r="E249" s="33">
        <f>Table3[[#This Row],[CLM $ Collected ]]/'1.) CLM Reference'!$B$4</f>
        <v>2.0230374802718407E-5</v>
      </c>
      <c r="F249" s="8">
        <f>Table32[[#This Row],[Residential Incentive Disbursements]]+Table32[[#This Row],[C&amp;I Incentive Disbursements]]</f>
        <v>0</v>
      </c>
      <c r="G249" s="11">
        <f>Table3[[#This Row],[Incentive Disbursements]]/'1.) CLM Reference'!$B$5</f>
        <v>0</v>
      </c>
      <c r="H249" s="37"/>
      <c r="I249" s="38">
        <f>Table3[[#This Row],[CLM $ Collected ]]/'1.) CLM Reference'!$B$4</f>
        <v>2.0230374802718407E-5</v>
      </c>
      <c r="J249" s="39"/>
      <c r="K249" s="38">
        <f>Table3[[#This Row],[Incentive Disbursements]]/'1.) CLM Reference'!$B$5</f>
        <v>0</v>
      </c>
      <c r="L249" s="37"/>
      <c r="M249" s="40">
        <f>Table3[[#This Row],[CLM $ Collected ]]/'1.) CLM Reference'!$B$4</f>
        <v>2.0230374802718407E-5</v>
      </c>
      <c r="N249" s="39"/>
      <c r="O249" s="41">
        <f>Table3[[#This Row],[Incentive Disbursements]]/'1.) CLM Reference'!$B$5</f>
        <v>0</v>
      </c>
    </row>
    <row r="250" spans="1:15" s="34" customFormat="1" ht="15.75" thickBot="1">
      <c r="A250" s="35"/>
      <c r="B250" s="36"/>
      <c r="C250" s="3"/>
      <c r="D250" s="10">
        <f>Table32[[#This Row],[Residential CLM $ Collected]]+Table32[[#This Row],[C&amp;I CLM $ Collected]]</f>
        <v>0</v>
      </c>
      <c r="E250" s="33">
        <f>Table3[[#This Row],[CLM $ Collected ]]/'1.) CLM Reference'!$B$4</f>
        <v>1.6245509240895672E-3</v>
      </c>
      <c r="F250" s="8">
        <f>Table32[[#This Row],[Residential Incentive Disbursements]]+Table32[[#This Row],[C&amp;I Incentive Disbursements]]</f>
        <v>0</v>
      </c>
      <c r="G250" s="11">
        <f>Table3[[#This Row],[Incentive Disbursements]]/'1.) CLM Reference'!$B$5</f>
        <v>1.0402792997178726E-3</v>
      </c>
      <c r="H250" s="37"/>
      <c r="I250" s="38">
        <f>Table3[[#This Row],[CLM $ Collected ]]/'1.) CLM Reference'!$B$4</f>
        <v>1.6245509240895672E-3</v>
      </c>
      <c r="J250" s="39"/>
      <c r="K250" s="38">
        <f>Table3[[#This Row],[Incentive Disbursements]]/'1.) CLM Reference'!$B$5</f>
        <v>1.0402792997178726E-3</v>
      </c>
      <c r="L250" s="37"/>
      <c r="M250" s="40">
        <f>Table3[[#This Row],[CLM $ Collected ]]/'1.) CLM Reference'!$B$4</f>
        <v>1.6245509240895672E-3</v>
      </c>
      <c r="N250" s="39"/>
      <c r="O250" s="41">
        <f>Table3[[#This Row],[Incentive Disbursements]]/'1.) CLM Reference'!$B$5</f>
        <v>1.0402792997178726E-3</v>
      </c>
    </row>
    <row r="251" spans="1:15" s="34" customFormat="1" ht="15.75" thickBot="1">
      <c r="A251" s="35"/>
      <c r="B251" s="36"/>
      <c r="C251" s="3"/>
      <c r="D251" s="10">
        <f>Table32[[#This Row],[Residential CLM $ Collected]]+Table32[[#This Row],[C&amp;I CLM $ Collected]]</f>
        <v>0</v>
      </c>
      <c r="E251" s="33">
        <f>Table3[[#This Row],[CLM $ Collected ]]/'1.) CLM Reference'!$B$4</f>
        <v>2.8779806506163821E-7</v>
      </c>
      <c r="F251" s="8">
        <f>Table32[[#This Row],[Residential Incentive Disbursements]]+Table32[[#This Row],[C&amp;I Incentive Disbursements]]</f>
        <v>0</v>
      </c>
      <c r="G251" s="11">
        <f>Table3[[#This Row],[Incentive Disbursements]]/'1.) CLM Reference'!$B$5</f>
        <v>0</v>
      </c>
      <c r="H251" s="37"/>
      <c r="I251" s="38">
        <f>Table3[[#This Row],[CLM $ Collected ]]/'1.) CLM Reference'!$B$4</f>
        <v>2.8779806506163821E-7</v>
      </c>
      <c r="J251" s="39"/>
      <c r="K251" s="38">
        <f>Table3[[#This Row],[Incentive Disbursements]]/'1.) CLM Reference'!$B$5</f>
        <v>0</v>
      </c>
      <c r="L251" s="37"/>
      <c r="M251" s="40">
        <f>Table3[[#This Row],[CLM $ Collected ]]/'1.) CLM Reference'!$B$4</f>
        <v>2.8779806506163821E-7</v>
      </c>
      <c r="N251" s="39"/>
      <c r="O251" s="41">
        <f>Table3[[#This Row],[Incentive Disbursements]]/'1.) CLM Reference'!$B$5</f>
        <v>0</v>
      </c>
    </row>
    <row r="252" spans="1:15" s="34" customFormat="1" ht="15.75" thickBot="1">
      <c r="A252" s="35"/>
      <c r="B252" s="36"/>
      <c r="C252" s="3"/>
      <c r="D252" s="10">
        <f>Table32[[#This Row],[Residential CLM $ Collected]]+Table32[[#This Row],[C&amp;I CLM $ Collected]]</f>
        <v>0</v>
      </c>
      <c r="E252" s="33">
        <f>Table3[[#This Row],[CLM $ Collected ]]/'1.) CLM Reference'!$B$4</f>
        <v>0</v>
      </c>
      <c r="F252" s="8">
        <f>Table32[[#This Row],[Residential Incentive Disbursements]]+Table32[[#This Row],[C&amp;I Incentive Disbursements]]</f>
        <v>0</v>
      </c>
      <c r="G252" s="11">
        <f>Table3[[#This Row],[Incentive Disbursements]]/'1.) CLM Reference'!$B$5</f>
        <v>1.8878532653338959E-4</v>
      </c>
      <c r="H252" s="37"/>
      <c r="I252" s="38">
        <f>Table3[[#This Row],[CLM $ Collected ]]/'1.) CLM Reference'!$B$4</f>
        <v>0</v>
      </c>
      <c r="J252" s="39"/>
      <c r="K252" s="38">
        <f>Table3[[#This Row],[Incentive Disbursements]]/'1.) CLM Reference'!$B$5</f>
        <v>1.8878532653338959E-4</v>
      </c>
      <c r="L252" s="37"/>
      <c r="M252" s="40">
        <f>Table3[[#This Row],[CLM $ Collected ]]/'1.) CLM Reference'!$B$4</f>
        <v>0</v>
      </c>
      <c r="N252" s="39"/>
      <c r="O252" s="41">
        <f>Table3[[#This Row],[Incentive Disbursements]]/'1.) CLM Reference'!$B$5</f>
        <v>1.8878532653338959E-4</v>
      </c>
    </row>
    <row r="253" spans="1:15" s="34" customFormat="1" ht="15.75" thickBot="1">
      <c r="A253" s="35"/>
      <c r="B253" s="36"/>
      <c r="C253" s="3"/>
      <c r="D253" s="10">
        <f>Table32[[#This Row],[Residential CLM $ Collected]]+Table32[[#This Row],[C&amp;I CLM $ Collected]]</f>
        <v>0</v>
      </c>
      <c r="E253" s="33">
        <f>Table3[[#This Row],[CLM $ Collected ]]/'1.) CLM Reference'!$B$4</f>
        <v>2.84691051431877E-5</v>
      </c>
      <c r="F253" s="8">
        <f>Table32[[#This Row],[Residential Incentive Disbursements]]+Table32[[#This Row],[C&amp;I Incentive Disbursements]]</f>
        <v>0</v>
      </c>
      <c r="G253" s="11">
        <f>Table3[[#This Row],[Incentive Disbursements]]/'1.) CLM Reference'!$B$5</f>
        <v>0</v>
      </c>
      <c r="H253" s="37"/>
      <c r="I253" s="38">
        <f>Table3[[#This Row],[CLM $ Collected ]]/'1.) CLM Reference'!$B$4</f>
        <v>2.84691051431877E-5</v>
      </c>
      <c r="J253" s="39"/>
      <c r="K253" s="38">
        <f>Table3[[#This Row],[Incentive Disbursements]]/'1.) CLM Reference'!$B$5</f>
        <v>0</v>
      </c>
      <c r="L253" s="37"/>
      <c r="M253" s="40">
        <f>Table3[[#This Row],[CLM $ Collected ]]/'1.) CLM Reference'!$B$4</f>
        <v>2.84691051431877E-5</v>
      </c>
      <c r="N253" s="39"/>
      <c r="O253" s="41">
        <f>Table3[[#This Row],[Incentive Disbursements]]/'1.) CLM Reference'!$B$5</f>
        <v>0</v>
      </c>
    </row>
    <row r="254" spans="1:15" s="34" customFormat="1" ht="15.75" thickBot="1">
      <c r="A254" s="35"/>
      <c r="B254" s="36"/>
      <c r="C254" s="3"/>
      <c r="D254" s="10">
        <f>Table32[[#This Row],[Residential CLM $ Collected]]+Table32[[#This Row],[C&amp;I CLM $ Collected]]</f>
        <v>0</v>
      </c>
      <c r="E254" s="33">
        <f>Table3[[#This Row],[CLM $ Collected ]]/'1.) CLM Reference'!$B$4</f>
        <v>4.1773346749616885E-3</v>
      </c>
      <c r="F254" s="8">
        <f>Table32[[#This Row],[Residential Incentive Disbursements]]+Table32[[#This Row],[C&amp;I Incentive Disbursements]]</f>
        <v>0</v>
      </c>
      <c r="G254" s="11">
        <f>Table3[[#This Row],[Incentive Disbursements]]/'1.) CLM Reference'!$B$5</f>
        <v>2.8069158840067906E-3</v>
      </c>
      <c r="H254" s="37"/>
      <c r="I254" s="38">
        <f>Table3[[#This Row],[CLM $ Collected ]]/'1.) CLM Reference'!$B$4</f>
        <v>4.1773346749616885E-3</v>
      </c>
      <c r="J254" s="39"/>
      <c r="K254" s="38">
        <f>Table3[[#This Row],[Incentive Disbursements]]/'1.) CLM Reference'!$B$5</f>
        <v>2.8069158840067906E-3</v>
      </c>
      <c r="L254" s="37"/>
      <c r="M254" s="40">
        <f>Table3[[#This Row],[CLM $ Collected ]]/'1.) CLM Reference'!$B$4</f>
        <v>4.1773346749616885E-3</v>
      </c>
      <c r="N254" s="39"/>
      <c r="O254" s="41">
        <f>Table3[[#This Row],[Incentive Disbursements]]/'1.) CLM Reference'!$B$5</f>
        <v>2.8069158840067906E-3</v>
      </c>
    </row>
    <row r="255" spans="1:15" s="34" customFormat="1" ht="15.75" thickBot="1">
      <c r="A255" s="35"/>
      <c r="B255" s="36"/>
      <c r="C255" s="3"/>
      <c r="D255" s="10">
        <f>Table32[[#This Row],[Residential CLM $ Collected]]+Table32[[#This Row],[C&amp;I CLM $ Collected]]</f>
        <v>0</v>
      </c>
      <c r="E255" s="33">
        <f>Table3[[#This Row],[CLM $ Collected ]]/'1.) CLM Reference'!$B$4</f>
        <v>3.7420071348960097E-5</v>
      </c>
      <c r="F255" s="8">
        <f>Table32[[#This Row],[Residential Incentive Disbursements]]+Table32[[#This Row],[C&amp;I Incentive Disbursements]]</f>
        <v>0</v>
      </c>
      <c r="G255" s="11">
        <f>Table3[[#This Row],[Incentive Disbursements]]/'1.) CLM Reference'!$B$5</f>
        <v>0</v>
      </c>
      <c r="H255" s="37"/>
      <c r="I255" s="38">
        <f>Table3[[#This Row],[CLM $ Collected ]]/'1.) CLM Reference'!$B$4</f>
        <v>3.7420071348960097E-5</v>
      </c>
      <c r="J255" s="39"/>
      <c r="K255" s="38">
        <f>Table3[[#This Row],[Incentive Disbursements]]/'1.) CLM Reference'!$B$5</f>
        <v>0</v>
      </c>
      <c r="L255" s="37"/>
      <c r="M255" s="40">
        <f>Table3[[#This Row],[CLM $ Collected ]]/'1.) CLM Reference'!$B$4</f>
        <v>3.7420071348960097E-5</v>
      </c>
      <c r="N255" s="39"/>
      <c r="O255" s="41">
        <f>Table3[[#This Row],[Incentive Disbursements]]/'1.) CLM Reference'!$B$5</f>
        <v>0</v>
      </c>
    </row>
    <row r="256" spans="1:15" s="34" customFormat="1" ht="15.75" thickBot="1">
      <c r="A256" s="35"/>
      <c r="B256" s="36"/>
      <c r="C256" s="3"/>
      <c r="D256" s="10">
        <f>Table32[[#This Row],[Residential CLM $ Collected]]+Table32[[#This Row],[C&amp;I CLM $ Collected]]</f>
        <v>0</v>
      </c>
      <c r="E256" s="33">
        <f>Table3[[#This Row],[CLM $ Collected ]]/'1.) CLM Reference'!$B$4</f>
        <v>0</v>
      </c>
      <c r="F256" s="8">
        <f>Table32[[#This Row],[Residential Incentive Disbursements]]+Table32[[#This Row],[C&amp;I Incentive Disbursements]]</f>
        <v>0</v>
      </c>
      <c r="G256" s="11">
        <f>Table3[[#This Row],[Incentive Disbursements]]/'1.) CLM Reference'!$B$5</f>
        <v>2.9208996570693934E-5</v>
      </c>
      <c r="H256" s="37"/>
      <c r="I256" s="38">
        <f>Table3[[#This Row],[CLM $ Collected ]]/'1.) CLM Reference'!$B$4</f>
        <v>0</v>
      </c>
      <c r="J256" s="39"/>
      <c r="K256" s="38">
        <f>Table3[[#This Row],[Incentive Disbursements]]/'1.) CLM Reference'!$B$5</f>
        <v>2.9208996570693934E-5</v>
      </c>
      <c r="L256" s="37"/>
      <c r="M256" s="40">
        <f>Table3[[#This Row],[CLM $ Collected ]]/'1.) CLM Reference'!$B$4</f>
        <v>0</v>
      </c>
      <c r="N256" s="39"/>
      <c r="O256" s="41">
        <f>Table3[[#This Row],[Incentive Disbursements]]/'1.) CLM Reference'!$B$5</f>
        <v>2.9208996570693934E-5</v>
      </c>
    </row>
    <row r="257" spans="1:15" s="34" customFormat="1" ht="15.75" thickBot="1">
      <c r="A257" s="35"/>
      <c r="B257" s="36"/>
      <c r="C257" s="3"/>
      <c r="D257" s="10">
        <f>Table32[[#This Row],[Residential CLM $ Collected]]+Table32[[#This Row],[C&amp;I CLM $ Collected]]</f>
        <v>0</v>
      </c>
      <c r="E257" s="33">
        <f>Table3[[#This Row],[CLM $ Collected ]]/'1.) CLM Reference'!$B$4</f>
        <v>3.0569445360363718E-3</v>
      </c>
      <c r="F257" s="8">
        <f>Table32[[#This Row],[Residential Incentive Disbursements]]+Table32[[#This Row],[C&amp;I Incentive Disbursements]]</f>
        <v>0</v>
      </c>
      <c r="G257" s="11">
        <f>Table3[[#This Row],[Incentive Disbursements]]/'1.) CLM Reference'!$B$5</f>
        <v>4.0696249602754763E-3</v>
      </c>
      <c r="H257" s="37"/>
      <c r="I257" s="38">
        <f>Table3[[#This Row],[CLM $ Collected ]]/'1.) CLM Reference'!$B$4</f>
        <v>3.0569445360363718E-3</v>
      </c>
      <c r="J257" s="39"/>
      <c r="K257" s="38">
        <f>Table3[[#This Row],[Incentive Disbursements]]/'1.) CLM Reference'!$B$5</f>
        <v>4.0696249602754763E-3</v>
      </c>
      <c r="L257" s="37"/>
      <c r="M257" s="40">
        <f>Table3[[#This Row],[CLM $ Collected ]]/'1.) CLM Reference'!$B$4</f>
        <v>3.0569445360363718E-3</v>
      </c>
      <c r="N257" s="39"/>
      <c r="O257" s="41">
        <f>Table3[[#This Row],[Incentive Disbursements]]/'1.) CLM Reference'!$B$5</f>
        <v>4.0696249602754763E-3</v>
      </c>
    </row>
    <row r="258" spans="1:15" s="34" customFormat="1" ht="15.75" thickBot="1">
      <c r="A258" s="35"/>
      <c r="B258" s="36"/>
      <c r="C258" s="3"/>
      <c r="D258" s="10">
        <f>Table32[[#This Row],[Residential CLM $ Collected]]+Table32[[#This Row],[C&amp;I CLM $ Collected]]</f>
        <v>0</v>
      </c>
      <c r="E258" s="33">
        <f>Table3[[#This Row],[CLM $ Collected ]]/'1.) CLM Reference'!$B$4</f>
        <v>6.1574767489780639E-3</v>
      </c>
      <c r="F258" s="8">
        <f>Table32[[#This Row],[Residential Incentive Disbursements]]+Table32[[#This Row],[C&amp;I Incentive Disbursements]]</f>
        <v>0</v>
      </c>
      <c r="G258" s="11">
        <f>Table3[[#This Row],[Incentive Disbursements]]/'1.) CLM Reference'!$B$5</f>
        <v>8.8387123581756843E-4</v>
      </c>
      <c r="H258" s="37"/>
      <c r="I258" s="38">
        <f>Table3[[#This Row],[CLM $ Collected ]]/'1.) CLM Reference'!$B$4</f>
        <v>6.1574767489780639E-3</v>
      </c>
      <c r="J258" s="39"/>
      <c r="K258" s="38">
        <f>Table3[[#This Row],[Incentive Disbursements]]/'1.) CLM Reference'!$B$5</f>
        <v>8.8387123581756843E-4</v>
      </c>
      <c r="L258" s="37"/>
      <c r="M258" s="40">
        <f>Table3[[#This Row],[CLM $ Collected ]]/'1.) CLM Reference'!$B$4</f>
        <v>6.1574767489780639E-3</v>
      </c>
      <c r="N258" s="39"/>
      <c r="O258" s="41">
        <f>Table3[[#This Row],[Incentive Disbursements]]/'1.) CLM Reference'!$B$5</f>
        <v>8.8387123581756843E-4</v>
      </c>
    </row>
    <row r="259" spans="1:15" s="34" customFormat="1" ht="15.75" thickBot="1">
      <c r="A259" s="35"/>
      <c r="B259" s="36"/>
      <c r="C259" s="3"/>
      <c r="D259" s="10">
        <f>Table32[[#This Row],[Residential CLM $ Collected]]+Table32[[#This Row],[C&amp;I CLM $ Collected]]</f>
        <v>0</v>
      </c>
      <c r="E259" s="33">
        <f>Table3[[#This Row],[CLM $ Collected ]]/'1.) CLM Reference'!$B$4</f>
        <v>2.640245201752712E-3</v>
      </c>
      <c r="F259" s="8">
        <f>Table32[[#This Row],[Residential Incentive Disbursements]]+Table32[[#This Row],[C&amp;I Incentive Disbursements]]</f>
        <v>0</v>
      </c>
      <c r="G259" s="11">
        <f>Table3[[#This Row],[Incentive Disbursements]]/'1.) CLM Reference'!$B$5</f>
        <v>1.8103891303482673E-2</v>
      </c>
      <c r="H259" s="37"/>
      <c r="I259" s="38">
        <f>Table3[[#This Row],[CLM $ Collected ]]/'1.) CLM Reference'!$B$4</f>
        <v>2.640245201752712E-3</v>
      </c>
      <c r="J259" s="39"/>
      <c r="K259" s="38">
        <f>Table3[[#This Row],[Incentive Disbursements]]/'1.) CLM Reference'!$B$5</f>
        <v>1.8103891303482673E-2</v>
      </c>
      <c r="L259" s="37"/>
      <c r="M259" s="40">
        <f>Table3[[#This Row],[CLM $ Collected ]]/'1.) CLM Reference'!$B$4</f>
        <v>2.640245201752712E-3</v>
      </c>
      <c r="N259" s="39"/>
      <c r="O259" s="41">
        <f>Table3[[#This Row],[Incentive Disbursements]]/'1.) CLM Reference'!$B$5</f>
        <v>1.8103891303482673E-2</v>
      </c>
    </row>
    <row r="260" spans="1:15" s="34" customFormat="1" ht="15.75" thickBot="1">
      <c r="A260" s="35"/>
      <c r="B260" s="36"/>
      <c r="C260" s="3"/>
      <c r="D260" s="10">
        <f>Table32[[#This Row],[Residential CLM $ Collected]]+Table32[[#This Row],[C&amp;I CLM $ Collected]]</f>
        <v>0</v>
      </c>
      <c r="E260" s="33">
        <f>Table3[[#This Row],[CLM $ Collected ]]/'1.) CLM Reference'!$B$4</f>
        <v>4.3042879095918432E-3</v>
      </c>
      <c r="F260" s="8">
        <f>Table32[[#This Row],[Residential Incentive Disbursements]]+Table32[[#This Row],[C&amp;I Incentive Disbursements]]</f>
        <v>0</v>
      </c>
      <c r="G260" s="11">
        <f>Table3[[#This Row],[Incentive Disbursements]]/'1.) CLM Reference'!$B$5</f>
        <v>1.7658199656457466E-3</v>
      </c>
      <c r="H260" s="37"/>
      <c r="I260" s="38">
        <f>Table3[[#This Row],[CLM $ Collected ]]/'1.) CLM Reference'!$B$4</f>
        <v>4.3042879095918432E-3</v>
      </c>
      <c r="J260" s="39"/>
      <c r="K260" s="38">
        <f>Table3[[#This Row],[Incentive Disbursements]]/'1.) CLM Reference'!$B$5</f>
        <v>1.7658199656457466E-3</v>
      </c>
      <c r="L260" s="37"/>
      <c r="M260" s="40">
        <f>Table3[[#This Row],[CLM $ Collected ]]/'1.) CLM Reference'!$B$4</f>
        <v>4.3042879095918432E-3</v>
      </c>
      <c r="N260" s="39"/>
      <c r="O260" s="41">
        <f>Table3[[#This Row],[Incentive Disbursements]]/'1.) CLM Reference'!$B$5</f>
        <v>1.7658199656457466E-3</v>
      </c>
    </row>
    <row r="261" spans="1:15" s="34" customFormat="1" ht="15.75" thickBot="1">
      <c r="A261" s="35"/>
      <c r="B261" s="36"/>
      <c r="C261" s="3"/>
      <c r="D261" s="10">
        <f>Table32[[#This Row],[Residential CLM $ Collected]]+Table32[[#This Row],[C&amp;I CLM $ Collected]]</f>
        <v>0</v>
      </c>
      <c r="E261" s="33">
        <f>Table3[[#This Row],[CLM $ Collected ]]/'1.) CLM Reference'!$B$4</f>
        <v>2.7842448885219764E-3</v>
      </c>
      <c r="F261" s="8">
        <f>Table32[[#This Row],[Residential Incentive Disbursements]]+Table32[[#This Row],[C&amp;I Incentive Disbursements]]</f>
        <v>0</v>
      </c>
      <c r="G261" s="11">
        <f>Table3[[#This Row],[Incentive Disbursements]]/'1.) CLM Reference'!$B$5</f>
        <v>9.3741630123909915E-4</v>
      </c>
      <c r="H261" s="37"/>
      <c r="I261" s="38">
        <f>Table3[[#This Row],[CLM $ Collected ]]/'1.) CLM Reference'!$B$4</f>
        <v>2.7842448885219764E-3</v>
      </c>
      <c r="J261" s="39"/>
      <c r="K261" s="38">
        <f>Table3[[#This Row],[Incentive Disbursements]]/'1.) CLM Reference'!$B$5</f>
        <v>9.3741630123909915E-4</v>
      </c>
      <c r="L261" s="37"/>
      <c r="M261" s="40">
        <f>Table3[[#This Row],[CLM $ Collected ]]/'1.) CLM Reference'!$B$4</f>
        <v>2.7842448885219764E-3</v>
      </c>
      <c r="N261" s="39"/>
      <c r="O261" s="41">
        <f>Table3[[#This Row],[Incentive Disbursements]]/'1.) CLM Reference'!$B$5</f>
        <v>9.3741630123909915E-4</v>
      </c>
    </row>
    <row r="262" spans="1:15" s="34" customFormat="1" ht="15.75" thickBot="1">
      <c r="A262" s="35"/>
      <c r="B262" s="36"/>
      <c r="C262" s="3"/>
      <c r="D262" s="10">
        <f>Table32[[#This Row],[Residential CLM $ Collected]]+Table32[[#This Row],[C&amp;I CLM $ Collected]]</f>
        <v>0</v>
      </c>
      <c r="E262" s="33">
        <f>Table3[[#This Row],[CLM $ Collected ]]/'1.) CLM Reference'!$B$4</f>
        <v>3.7407689307218045E-3</v>
      </c>
      <c r="F262" s="8">
        <f>Table32[[#This Row],[Residential Incentive Disbursements]]+Table32[[#This Row],[C&amp;I Incentive Disbursements]]</f>
        <v>0</v>
      </c>
      <c r="G262" s="11">
        <f>Table3[[#This Row],[Incentive Disbursements]]/'1.) CLM Reference'!$B$5</f>
        <v>1.3738930139832724E-3</v>
      </c>
      <c r="H262" s="37"/>
      <c r="I262" s="38">
        <f>Table3[[#This Row],[CLM $ Collected ]]/'1.) CLM Reference'!$B$4</f>
        <v>3.7407689307218045E-3</v>
      </c>
      <c r="J262" s="39"/>
      <c r="K262" s="38">
        <f>Table3[[#This Row],[Incentive Disbursements]]/'1.) CLM Reference'!$B$5</f>
        <v>1.3738930139832724E-3</v>
      </c>
      <c r="L262" s="37"/>
      <c r="M262" s="40">
        <f>Table3[[#This Row],[CLM $ Collected ]]/'1.) CLM Reference'!$B$4</f>
        <v>3.7407689307218045E-3</v>
      </c>
      <c r="N262" s="39"/>
      <c r="O262" s="41">
        <f>Table3[[#This Row],[Incentive Disbursements]]/'1.) CLM Reference'!$B$5</f>
        <v>1.3738930139832724E-3</v>
      </c>
    </row>
    <row r="263" spans="1:15" s="34" customFormat="1" ht="15.75" thickBot="1">
      <c r="A263" s="35"/>
      <c r="B263" s="36"/>
      <c r="C263" s="3"/>
      <c r="D263" s="10">
        <f>Table32[[#This Row],[Residential CLM $ Collected]]+Table32[[#This Row],[C&amp;I CLM $ Collected]]</f>
        <v>0</v>
      </c>
      <c r="E263" s="33">
        <f>Table3[[#This Row],[CLM $ Collected ]]/'1.) CLM Reference'!$B$4</f>
        <v>0</v>
      </c>
      <c r="F263" s="8">
        <f>Table32[[#This Row],[Residential Incentive Disbursements]]+Table32[[#This Row],[C&amp;I Incentive Disbursements]]</f>
        <v>0</v>
      </c>
      <c r="G263" s="11">
        <f>Table3[[#This Row],[Incentive Disbursements]]/'1.) CLM Reference'!$B$5</f>
        <v>1.0794603289035033E-5</v>
      </c>
      <c r="H263" s="37"/>
      <c r="I263" s="38">
        <f>Table3[[#This Row],[CLM $ Collected ]]/'1.) CLM Reference'!$B$4</f>
        <v>0</v>
      </c>
      <c r="J263" s="39"/>
      <c r="K263" s="38">
        <f>Table3[[#This Row],[Incentive Disbursements]]/'1.) CLM Reference'!$B$5</f>
        <v>1.0794603289035033E-5</v>
      </c>
      <c r="L263" s="37"/>
      <c r="M263" s="40">
        <f>Table3[[#This Row],[CLM $ Collected ]]/'1.) CLM Reference'!$B$4</f>
        <v>0</v>
      </c>
      <c r="N263" s="39"/>
      <c r="O263" s="41">
        <f>Table3[[#This Row],[Incentive Disbursements]]/'1.) CLM Reference'!$B$5</f>
        <v>1.0794603289035033E-5</v>
      </c>
    </row>
    <row r="264" spans="1:15" s="34" customFormat="1" ht="15.75" thickBot="1">
      <c r="A264" s="35"/>
      <c r="B264" s="36"/>
      <c r="C264" s="3"/>
      <c r="D264" s="10">
        <f>Table32[[#This Row],[Residential CLM $ Collected]]+Table32[[#This Row],[C&amp;I CLM $ Collected]]</f>
        <v>0</v>
      </c>
      <c r="E264" s="33">
        <f>Table3[[#This Row],[CLM $ Collected ]]/'1.) CLM Reference'!$B$4</f>
        <v>5.9268027425240476E-3</v>
      </c>
      <c r="F264" s="8">
        <f>Table32[[#This Row],[Residential Incentive Disbursements]]+Table32[[#This Row],[C&amp;I Incentive Disbursements]]</f>
        <v>0</v>
      </c>
      <c r="G264" s="11">
        <f>Table3[[#This Row],[Incentive Disbursements]]/'1.) CLM Reference'!$B$5</f>
        <v>1.2173416251782483E-2</v>
      </c>
      <c r="H264" s="37"/>
      <c r="I264" s="38">
        <f>Table3[[#This Row],[CLM $ Collected ]]/'1.) CLM Reference'!$B$4</f>
        <v>5.9268027425240476E-3</v>
      </c>
      <c r="J264" s="39"/>
      <c r="K264" s="38">
        <f>Table3[[#This Row],[Incentive Disbursements]]/'1.) CLM Reference'!$B$5</f>
        <v>1.2173416251782483E-2</v>
      </c>
      <c r="L264" s="37"/>
      <c r="M264" s="40">
        <f>Table3[[#This Row],[CLM $ Collected ]]/'1.) CLM Reference'!$B$4</f>
        <v>5.9268027425240476E-3</v>
      </c>
      <c r="N264" s="39"/>
      <c r="O264" s="41">
        <f>Table3[[#This Row],[Incentive Disbursements]]/'1.) CLM Reference'!$B$5</f>
        <v>1.2173416251782483E-2</v>
      </c>
    </row>
    <row r="265" spans="1:15" s="34" customFormat="1" ht="15.75" thickBot="1">
      <c r="A265" s="35"/>
      <c r="B265" s="36"/>
      <c r="C265" s="3"/>
      <c r="D265" s="10">
        <f>Table32[[#This Row],[Residential CLM $ Collected]]+Table32[[#This Row],[C&amp;I CLM $ Collected]]</f>
        <v>0</v>
      </c>
      <c r="E265" s="33">
        <f>Table3[[#This Row],[CLM $ Collected ]]/'1.) CLM Reference'!$B$4</f>
        <v>1.5605520273913717E-5</v>
      </c>
      <c r="F265" s="8">
        <f>Table32[[#This Row],[Residential Incentive Disbursements]]+Table32[[#This Row],[C&amp;I Incentive Disbursements]]</f>
        <v>0</v>
      </c>
      <c r="G265" s="11">
        <f>Table3[[#This Row],[Incentive Disbursements]]/'1.) CLM Reference'!$B$5</f>
        <v>0</v>
      </c>
      <c r="H265" s="37"/>
      <c r="I265" s="38">
        <f>Table3[[#This Row],[CLM $ Collected ]]/'1.) CLM Reference'!$B$4</f>
        <v>1.5605520273913717E-5</v>
      </c>
      <c r="J265" s="39"/>
      <c r="K265" s="38">
        <f>Table3[[#This Row],[Incentive Disbursements]]/'1.) CLM Reference'!$B$5</f>
        <v>0</v>
      </c>
      <c r="L265" s="37"/>
      <c r="M265" s="40">
        <f>Table3[[#This Row],[CLM $ Collected ]]/'1.) CLM Reference'!$B$4</f>
        <v>1.5605520273913717E-5</v>
      </c>
      <c r="N265" s="39"/>
      <c r="O265" s="41">
        <f>Table3[[#This Row],[Incentive Disbursements]]/'1.) CLM Reference'!$B$5</f>
        <v>0</v>
      </c>
    </row>
    <row r="266" spans="1:15" s="34" customFormat="1" ht="15.75" thickBot="1">
      <c r="A266" s="35"/>
      <c r="B266" s="36"/>
      <c r="C266" s="3"/>
      <c r="D266" s="10">
        <f>Table32[[#This Row],[Residential CLM $ Collected]]+Table32[[#This Row],[C&amp;I CLM $ Collected]]</f>
        <v>0</v>
      </c>
      <c r="E266" s="33">
        <f>Table3[[#This Row],[CLM $ Collected ]]/'1.) CLM Reference'!$B$4</f>
        <v>3.6895697473852554E-3</v>
      </c>
      <c r="F266" s="8">
        <f>Table32[[#This Row],[Residential Incentive Disbursements]]+Table32[[#This Row],[C&amp;I Incentive Disbursements]]</f>
        <v>0</v>
      </c>
      <c r="G266" s="11">
        <f>Table3[[#This Row],[Incentive Disbursements]]/'1.) CLM Reference'!$B$5</f>
        <v>1.1362974626307051E-3</v>
      </c>
      <c r="H266" s="37"/>
      <c r="I266" s="38">
        <f>Table3[[#This Row],[CLM $ Collected ]]/'1.) CLM Reference'!$B$4</f>
        <v>3.6895697473852554E-3</v>
      </c>
      <c r="J266" s="39"/>
      <c r="K266" s="38">
        <f>Table3[[#This Row],[Incentive Disbursements]]/'1.) CLM Reference'!$B$5</f>
        <v>1.1362974626307051E-3</v>
      </c>
      <c r="L266" s="37"/>
      <c r="M266" s="40">
        <f>Table3[[#This Row],[CLM $ Collected ]]/'1.) CLM Reference'!$B$4</f>
        <v>3.6895697473852554E-3</v>
      </c>
      <c r="N266" s="39"/>
      <c r="O266" s="41">
        <f>Table3[[#This Row],[Incentive Disbursements]]/'1.) CLM Reference'!$B$5</f>
        <v>1.1362974626307051E-3</v>
      </c>
    </row>
    <row r="267" spans="1:15" s="34" customFormat="1" ht="15.75" thickBot="1">
      <c r="A267" s="35"/>
      <c r="B267" s="36"/>
      <c r="C267" s="3"/>
      <c r="D267" s="10">
        <f>Table32[[#This Row],[Residential CLM $ Collected]]+Table32[[#This Row],[C&amp;I CLM $ Collected]]</f>
        <v>0</v>
      </c>
      <c r="E267" s="33">
        <f>Table3[[#This Row],[CLM $ Collected ]]/'1.) CLM Reference'!$B$4</f>
        <v>2.5037222063833506E-5</v>
      </c>
      <c r="F267" s="8">
        <f>Table32[[#This Row],[Residential Incentive Disbursements]]+Table32[[#This Row],[C&amp;I Incentive Disbursements]]</f>
        <v>0</v>
      </c>
      <c r="G267" s="11">
        <f>Table3[[#This Row],[Incentive Disbursements]]/'1.) CLM Reference'!$B$5</f>
        <v>6.853704092021917E-5</v>
      </c>
      <c r="H267" s="37"/>
      <c r="I267" s="38">
        <f>Table3[[#This Row],[CLM $ Collected ]]/'1.) CLM Reference'!$B$4</f>
        <v>2.5037222063833506E-5</v>
      </c>
      <c r="J267" s="39"/>
      <c r="K267" s="38">
        <f>Table3[[#This Row],[Incentive Disbursements]]/'1.) CLM Reference'!$B$5</f>
        <v>6.853704092021917E-5</v>
      </c>
      <c r="L267" s="37"/>
      <c r="M267" s="40">
        <f>Table3[[#This Row],[CLM $ Collected ]]/'1.) CLM Reference'!$B$4</f>
        <v>2.5037222063833506E-5</v>
      </c>
      <c r="N267" s="39"/>
      <c r="O267" s="41">
        <f>Table3[[#This Row],[Incentive Disbursements]]/'1.) CLM Reference'!$B$5</f>
        <v>6.853704092021917E-5</v>
      </c>
    </row>
    <row r="268" spans="1:15" s="34" customFormat="1" ht="15.75" thickBot="1">
      <c r="A268" s="35"/>
      <c r="B268" s="36"/>
      <c r="C268" s="3"/>
      <c r="D268" s="10">
        <f>Table32[[#This Row],[Residential CLM $ Collected]]+Table32[[#This Row],[C&amp;I CLM $ Collected]]</f>
        <v>0</v>
      </c>
      <c r="E268" s="33">
        <f>Table3[[#This Row],[CLM $ Collected ]]/'1.) CLM Reference'!$B$4</f>
        <v>6.5371162208245782E-3</v>
      </c>
      <c r="F268" s="8">
        <f>Table32[[#This Row],[Residential Incentive Disbursements]]+Table32[[#This Row],[C&amp;I Incentive Disbursements]]</f>
        <v>0</v>
      </c>
      <c r="G268" s="11">
        <f>Table3[[#This Row],[Incentive Disbursements]]/'1.) CLM Reference'!$B$5</f>
        <v>7.029100324985234E-3</v>
      </c>
      <c r="H268" s="37"/>
      <c r="I268" s="38">
        <f>Table3[[#This Row],[CLM $ Collected ]]/'1.) CLM Reference'!$B$4</f>
        <v>6.5371162208245782E-3</v>
      </c>
      <c r="J268" s="39"/>
      <c r="K268" s="38">
        <f>Table3[[#This Row],[Incentive Disbursements]]/'1.) CLM Reference'!$B$5</f>
        <v>7.029100324985234E-3</v>
      </c>
      <c r="L268" s="37"/>
      <c r="M268" s="40">
        <f>Table3[[#This Row],[CLM $ Collected ]]/'1.) CLM Reference'!$B$4</f>
        <v>6.5371162208245782E-3</v>
      </c>
      <c r="N268" s="39"/>
      <c r="O268" s="41">
        <f>Table3[[#This Row],[Incentive Disbursements]]/'1.) CLM Reference'!$B$5</f>
        <v>7.029100324985234E-3</v>
      </c>
    </row>
    <row r="269" spans="1:15" s="34" customFormat="1" ht="15.75" thickBot="1">
      <c r="A269" s="35"/>
      <c r="B269" s="36"/>
      <c r="C269" s="3"/>
      <c r="D269" s="10">
        <f>Table32[[#This Row],[Residential CLM $ Collected]]+Table32[[#This Row],[C&amp;I CLM $ Collected]]</f>
        <v>0</v>
      </c>
      <c r="E269" s="33">
        <f>Table3[[#This Row],[CLM $ Collected ]]/'1.) CLM Reference'!$B$4</f>
        <v>4.2655583159824217E-3</v>
      </c>
      <c r="F269" s="8">
        <f>Table32[[#This Row],[Residential Incentive Disbursements]]+Table32[[#This Row],[C&amp;I Incentive Disbursements]]</f>
        <v>0</v>
      </c>
      <c r="G269" s="11">
        <f>Table3[[#This Row],[Incentive Disbursements]]/'1.) CLM Reference'!$B$5</f>
        <v>1.3464922444081724E-3</v>
      </c>
      <c r="H269" s="37"/>
      <c r="I269" s="38">
        <f>Table3[[#This Row],[CLM $ Collected ]]/'1.) CLM Reference'!$B$4</f>
        <v>4.2655583159824217E-3</v>
      </c>
      <c r="J269" s="39"/>
      <c r="K269" s="38">
        <f>Table3[[#This Row],[Incentive Disbursements]]/'1.) CLM Reference'!$B$5</f>
        <v>1.3464922444081724E-3</v>
      </c>
      <c r="L269" s="37"/>
      <c r="M269" s="40">
        <f>Table3[[#This Row],[CLM $ Collected ]]/'1.) CLM Reference'!$B$4</f>
        <v>4.2655583159824217E-3</v>
      </c>
      <c r="N269" s="39"/>
      <c r="O269" s="41">
        <f>Table3[[#This Row],[Incentive Disbursements]]/'1.) CLM Reference'!$B$5</f>
        <v>1.3464922444081724E-3</v>
      </c>
    </row>
    <row r="270" spans="1:15" s="34" customFormat="1" ht="15.75" thickBot="1">
      <c r="A270" s="35"/>
      <c r="B270" s="36"/>
      <c r="C270" s="3"/>
      <c r="D270" s="10">
        <f>Table32[[#This Row],[Residential CLM $ Collected]]+Table32[[#This Row],[C&amp;I CLM $ Collected]]</f>
        <v>0</v>
      </c>
      <c r="E270" s="33">
        <f>Table3[[#This Row],[CLM $ Collected ]]/'1.) CLM Reference'!$B$4</f>
        <v>2.777118365008172E-3</v>
      </c>
      <c r="F270" s="8">
        <f>Table32[[#This Row],[Residential Incentive Disbursements]]+Table32[[#This Row],[C&amp;I Incentive Disbursements]]</f>
        <v>0</v>
      </c>
      <c r="G270" s="11">
        <f>Table3[[#This Row],[Incentive Disbursements]]/'1.) CLM Reference'!$B$5</f>
        <v>6.9593526409744819E-4</v>
      </c>
      <c r="H270" s="37"/>
      <c r="I270" s="38">
        <f>Table3[[#This Row],[CLM $ Collected ]]/'1.) CLM Reference'!$B$4</f>
        <v>2.777118365008172E-3</v>
      </c>
      <c r="J270" s="39"/>
      <c r="K270" s="38">
        <f>Table3[[#This Row],[Incentive Disbursements]]/'1.) CLM Reference'!$B$5</f>
        <v>6.9593526409744819E-4</v>
      </c>
      <c r="L270" s="37"/>
      <c r="M270" s="40">
        <f>Table3[[#This Row],[CLM $ Collected ]]/'1.) CLM Reference'!$B$4</f>
        <v>2.777118365008172E-3</v>
      </c>
      <c r="N270" s="39"/>
      <c r="O270" s="41">
        <f>Table3[[#This Row],[Incentive Disbursements]]/'1.) CLM Reference'!$B$5</f>
        <v>6.9593526409744819E-4</v>
      </c>
    </row>
    <row r="271" spans="1:15" s="34" customFormat="1" ht="15.75" thickBot="1">
      <c r="A271" s="35"/>
      <c r="B271" s="36"/>
      <c r="C271" s="3"/>
      <c r="D271" s="10">
        <f>Table32[[#This Row],[Residential CLM $ Collected]]+Table32[[#This Row],[C&amp;I CLM $ Collected]]</f>
        <v>0</v>
      </c>
      <c r="E271" s="33">
        <f>Table3[[#This Row],[CLM $ Collected ]]/'1.) CLM Reference'!$B$4</f>
        <v>5.7636926401928492E-3</v>
      </c>
      <c r="F271" s="8">
        <f>Table32[[#This Row],[Residential Incentive Disbursements]]+Table32[[#This Row],[C&amp;I Incentive Disbursements]]</f>
        <v>0</v>
      </c>
      <c r="G271" s="11">
        <f>Table3[[#This Row],[Incentive Disbursements]]/'1.) CLM Reference'!$B$5</f>
        <v>1.9334178476886324E-3</v>
      </c>
      <c r="H271" s="37"/>
      <c r="I271" s="38">
        <f>Table3[[#This Row],[CLM $ Collected ]]/'1.) CLM Reference'!$B$4</f>
        <v>5.7636926401928492E-3</v>
      </c>
      <c r="J271" s="39"/>
      <c r="K271" s="38">
        <f>Table3[[#This Row],[Incentive Disbursements]]/'1.) CLM Reference'!$B$5</f>
        <v>1.9334178476886324E-3</v>
      </c>
      <c r="L271" s="37"/>
      <c r="M271" s="40">
        <f>Table3[[#This Row],[CLM $ Collected ]]/'1.) CLM Reference'!$B$4</f>
        <v>5.7636926401928492E-3</v>
      </c>
      <c r="N271" s="39"/>
      <c r="O271" s="41">
        <f>Table3[[#This Row],[Incentive Disbursements]]/'1.) CLM Reference'!$B$5</f>
        <v>1.9334178476886324E-3</v>
      </c>
    </row>
    <row r="272" spans="1:15" s="34" customFormat="1" ht="15.75" thickBot="1">
      <c r="A272" s="35"/>
      <c r="B272" s="36"/>
      <c r="C272" s="3"/>
      <c r="D272" s="10">
        <f>Table32[[#This Row],[Residential CLM $ Collected]]+Table32[[#This Row],[C&amp;I CLM $ Collected]]</f>
        <v>0</v>
      </c>
      <c r="E272" s="33">
        <f>Table3[[#This Row],[CLM $ Collected ]]/'1.) CLM Reference'!$B$4</f>
        <v>3.4615561247880867E-3</v>
      </c>
      <c r="F272" s="8">
        <f>Table32[[#This Row],[Residential Incentive Disbursements]]+Table32[[#This Row],[C&amp;I Incentive Disbursements]]</f>
        <v>0</v>
      </c>
      <c r="G272" s="11">
        <f>Table3[[#This Row],[Incentive Disbursements]]/'1.) CLM Reference'!$B$5</f>
        <v>1.3822454989829984E-3</v>
      </c>
      <c r="H272" s="37"/>
      <c r="I272" s="38">
        <f>Table3[[#This Row],[CLM $ Collected ]]/'1.) CLM Reference'!$B$4</f>
        <v>3.4615561247880867E-3</v>
      </c>
      <c r="J272" s="39"/>
      <c r="K272" s="38">
        <f>Table3[[#This Row],[Incentive Disbursements]]/'1.) CLM Reference'!$B$5</f>
        <v>1.3822454989829984E-3</v>
      </c>
      <c r="L272" s="37"/>
      <c r="M272" s="40">
        <f>Table3[[#This Row],[CLM $ Collected ]]/'1.) CLM Reference'!$B$4</f>
        <v>3.4615561247880867E-3</v>
      </c>
      <c r="N272" s="39"/>
      <c r="O272" s="41">
        <f>Table3[[#This Row],[Incentive Disbursements]]/'1.) CLM Reference'!$B$5</f>
        <v>1.3822454989829984E-3</v>
      </c>
    </row>
    <row r="273" spans="1:15" s="34" customFormat="1" ht="15.75" thickBot="1">
      <c r="A273" s="35"/>
      <c r="B273" s="36"/>
      <c r="C273" s="3"/>
      <c r="D273" s="10">
        <f>Table32[[#This Row],[Residential CLM $ Collected]]+Table32[[#This Row],[C&amp;I CLM $ Collected]]</f>
        <v>0</v>
      </c>
      <c r="E273" s="33">
        <f>Table3[[#This Row],[CLM $ Collected ]]/'1.) CLM Reference'!$B$4</f>
        <v>3.5800620905125425E-7</v>
      </c>
      <c r="F273" s="8">
        <f>Table32[[#This Row],[Residential Incentive Disbursements]]+Table32[[#This Row],[C&amp;I Incentive Disbursements]]</f>
        <v>0</v>
      </c>
      <c r="G273" s="11">
        <f>Table3[[#This Row],[Incentive Disbursements]]/'1.) CLM Reference'!$B$5</f>
        <v>0</v>
      </c>
      <c r="H273" s="37"/>
      <c r="I273" s="38">
        <f>Table3[[#This Row],[CLM $ Collected ]]/'1.) CLM Reference'!$B$4</f>
        <v>3.5800620905125425E-7</v>
      </c>
      <c r="J273" s="39"/>
      <c r="K273" s="38">
        <f>Table3[[#This Row],[Incentive Disbursements]]/'1.) CLM Reference'!$B$5</f>
        <v>0</v>
      </c>
      <c r="L273" s="37"/>
      <c r="M273" s="40">
        <f>Table3[[#This Row],[CLM $ Collected ]]/'1.) CLM Reference'!$B$4</f>
        <v>3.5800620905125425E-7</v>
      </c>
      <c r="N273" s="39"/>
      <c r="O273" s="41">
        <f>Table3[[#This Row],[Incentive Disbursements]]/'1.) CLM Reference'!$B$5</f>
        <v>0</v>
      </c>
    </row>
    <row r="274" spans="1:15" s="34" customFormat="1" ht="15.75" thickBot="1">
      <c r="A274" s="35"/>
      <c r="B274" s="36"/>
      <c r="C274" s="3"/>
      <c r="D274" s="10">
        <f>Table32[[#This Row],[Residential CLM $ Collected]]+Table32[[#This Row],[C&amp;I CLM $ Collected]]</f>
        <v>0</v>
      </c>
      <c r="E274" s="33">
        <f>Table3[[#This Row],[CLM $ Collected ]]/'1.) CLM Reference'!$B$4</f>
        <v>1.4946798745958283E-6</v>
      </c>
      <c r="F274" s="8">
        <f>Table32[[#This Row],[Residential Incentive Disbursements]]+Table32[[#This Row],[C&amp;I Incentive Disbursements]]</f>
        <v>0</v>
      </c>
      <c r="G274" s="11">
        <f>Table3[[#This Row],[Incentive Disbursements]]/'1.) CLM Reference'!$B$5</f>
        <v>0</v>
      </c>
      <c r="H274" s="37"/>
      <c r="I274" s="38">
        <f>Table3[[#This Row],[CLM $ Collected ]]/'1.) CLM Reference'!$B$4</f>
        <v>1.4946798745958283E-6</v>
      </c>
      <c r="J274" s="39"/>
      <c r="K274" s="38">
        <f>Table3[[#This Row],[Incentive Disbursements]]/'1.) CLM Reference'!$B$5</f>
        <v>0</v>
      </c>
      <c r="L274" s="37"/>
      <c r="M274" s="40">
        <f>Table3[[#This Row],[CLM $ Collected ]]/'1.) CLM Reference'!$B$4</f>
        <v>1.4946798745958283E-6</v>
      </c>
      <c r="N274" s="39"/>
      <c r="O274" s="41">
        <f>Table3[[#This Row],[Incentive Disbursements]]/'1.) CLM Reference'!$B$5</f>
        <v>0</v>
      </c>
    </row>
    <row r="275" spans="1:15" s="34" customFormat="1" ht="15.75" thickBot="1">
      <c r="A275" s="35"/>
      <c r="B275" s="36"/>
      <c r="C275" s="3"/>
      <c r="D275" s="10">
        <f>Table32[[#This Row],[Residential CLM $ Collected]]+Table32[[#This Row],[C&amp;I CLM $ Collected]]</f>
        <v>0</v>
      </c>
      <c r="E275" s="33">
        <f>Table3[[#This Row],[CLM $ Collected ]]/'1.) CLM Reference'!$B$4</f>
        <v>3.0456437876824754E-6</v>
      </c>
      <c r="F275" s="8">
        <f>Table32[[#This Row],[Residential Incentive Disbursements]]+Table32[[#This Row],[C&amp;I Incentive Disbursements]]</f>
        <v>0</v>
      </c>
      <c r="G275" s="11">
        <f>Table3[[#This Row],[Incentive Disbursements]]/'1.) CLM Reference'!$B$5</f>
        <v>0</v>
      </c>
      <c r="H275" s="37"/>
      <c r="I275" s="38">
        <f>Table3[[#This Row],[CLM $ Collected ]]/'1.) CLM Reference'!$B$4</f>
        <v>3.0456437876824754E-6</v>
      </c>
      <c r="J275" s="39"/>
      <c r="K275" s="38">
        <f>Table3[[#This Row],[Incentive Disbursements]]/'1.) CLM Reference'!$B$5</f>
        <v>0</v>
      </c>
      <c r="L275" s="37"/>
      <c r="M275" s="40">
        <f>Table3[[#This Row],[CLM $ Collected ]]/'1.) CLM Reference'!$B$4</f>
        <v>3.0456437876824754E-6</v>
      </c>
      <c r="N275" s="39"/>
      <c r="O275" s="41">
        <f>Table3[[#This Row],[Incentive Disbursements]]/'1.) CLM Reference'!$B$5</f>
        <v>0</v>
      </c>
    </row>
    <row r="276" spans="1:15" s="34" customFormat="1" ht="15.75" thickBot="1">
      <c r="A276" s="35"/>
      <c r="B276" s="36"/>
      <c r="C276" s="3"/>
      <c r="D276" s="10">
        <f>Table32[[#This Row],[Residential CLM $ Collected]]+Table32[[#This Row],[C&amp;I CLM $ Collected]]</f>
        <v>0</v>
      </c>
      <c r="E276" s="33">
        <f>Table3[[#This Row],[CLM $ Collected ]]/'1.) CLM Reference'!$B$4</f>
        <v>4.7421991375344327E-6</v>
      </c>
      <c r="F276" s="8">
        <f>Table32[[#This Row],[Residential Incentive Disbursements]]+Table32[[#This Row],[C&amp;I Incentive Disbursements]]</f>
        <v>0</v>
      </c>
      <c r="G276" s="11">
        <f>Table3[[#This Row],[Incentive Disbursements]]/'1.) CLM Reference'!$B$5</f>
        <v>0</v>
      </c>
      <c r="H276" s="37"/>
      <c r="I276" s="38">
        <f>Table3[[#This Row],[CLM $ Collected ]]/'1.) CLM Reference'!$B$4</f>
        <v>4.7421991375344327E-6</v>
      </c>
      <c r="J276" s="39"/>
      <c r="K276" s="38">
        <f>Table3[[#This Row],[Incentive Disbursements]]/'1.) CLM Reference'!$B$5</f>
        <v>0</v>
      </c>
      <c r="L276" s="37"/>
      <c r="M276" s="40">
        <f>Table3[[#This Row],[CLM $ Collected ]]/'1.) CLM Reference'!$B$4</f>
        <v>4.7421991375344327E-6</v>
      </c>
      <c r="N276" s="39"/>
      <c r="O276" s="41">
        <f>Table3[[#This Row],[Incentive Disbursements]]/'1.) CLM Reference'!$B$5</f>
        <v>0</v>
      </c>
    </row>
    <row r="277" spans="1:15" s="34" customFormat="1" ht="15.75" thickBot="1">
      <c r="A277" s="35"/>
      <c r="B277" s="36"/>
      <c r="C277" s="3"/>
      <c r="D277" s="10">
        <f>Table32[[#This Row],[Residential CLM $ Collected]]+Table32[[#This Row],[C&amp;I CLM $ Collected]]</f>
        <v>0</v>
      </c>
      <c r="E277" s="33">
        <f>Table3[[#This Row],[CLM $ Collected ]]/'1.) CLM Reference'!$B$4</f>
        <v>6.8343162494705631E-3</v>
      </c>
      <c r="F277" s="8">
        <f>Table32[[#This Row],[Residential Incentive Disbursements]]+Table32[[#This Row],[C&amp;I Incentive Disbursements]]</f>
        <v>0</v>
      </c>
      <c r="G277" s="11">
        <f>Table3[[#This Row],[Incentive Disbursements]]/'1.) CLM Reference'!$B$5</f>
        <v>8.3622314503686897E-3</v>
      </c>
      <c r="H277" s="37"/>
      <c r="I277" s="38">
        <f>Table3[[#This Row],[CLM $ Collected ]]/'1.) CLM Reference'!$B$4</f>
        <v>6.8343162494705631E-3</v>
      </c>
      <c r="J277" s="39"/>
      <c r="K277" s="38">
        <f>Table3[[#This Row],[Incentive Disbursements]]/'1.) CLM Reference'!$B$5</f>
        <v>8.3622314503686897E-3</v>
      </c>
      <c r="L277" s="37"/>
      <c r="M277" s="40">
        <f>Table3[[#This Row],[CLM $ Collected ]]/'1.) CLM Reference'!$B$4</f>
        <v>6.8343162494705631E-3</v>
      </c>
      <c r="N277" s="39"/>
      <c r="O277" s="41">
        <f>Table3[[#This Row],[Incentive Disbursements]]/'1.) CLM Reference'!$B$5</f>
        <v>8.3622314503686897E-3</v>
      </c>
    </row>
    <row r="278" spans="1:15" s="34" customFormat="1" ht="15.75" thickBot="1">
      <c r="A278" s="35"/>
      <c r="B278" s="36"/>
      <c r="C278" s="3"/>
      <c r="D278" s="10">
        <f>Table32[[#This Row],[Residential CLM $ Collected]]+Table32[[#This Row],[C&amp;I CLM $ Collected]]</f>
        <v>0</v>
      </c>
      <c r="E278" s="33">
        <f>Table3[[#This Row],[CLM $ Collected ]]/'1.) CLM Reference'!$B$4</f>
        <v>1.8791985839320947E-5</v>
      </c>
      <c r="F278" s="8">
        <f>Table32[[#This Row],[Residential Incentive Disbursements]]+Table32[[#This Row],[C&amp;I Incentive Disbursements]]</f>
        <v>0</v>
      </c>
      <c r="G278" s="11">
        <f>Table3[[#This Row],[Incentive Disbursements]]/'1.) CLM Reference'!$B$5</f>
        <v>0</v>
      </c>
      <c r="H278" s="37"/>
      <c r="I278" s="38">
        <f>Table3[[#This Row],[CLM $ Collected ]]/'1.) CLM Reference'!$B$4</f>
        <v>1.8791985839320947E-5</v>
      </c>
      <c r="J278" s="39"/>
      <c r="K278" s="38">
        <f>Table3[[#This Row],[Incentive Disbursements]]/'1.) CLM Reference'!$B$5</f>
        <v>0</v>
      </c>
      <c r="L278" s="37"/>
      <c r="M278" s="40">
        <f>Table3[[#This Row],[CLM $ Collected ]]/'1.) CLM Reference'!$B$4</f>
        <v>1.8791985839320947E-5</v>
      </c>
      <c r="N278" s="39"/>
      <c r="O278" s="41">
        <f>Table3[[#This Row],[Incentive Disbursements]]/'1.) CLM Reference'!$B$5</f>
        <v>0</v>
      </c>
    </row>
    <row r="279" spans="1:15" s="34" customFormat="1" ht="15.75" thickBot="1">
      <c r="A279" s="35"/>
      <c r="B279" s="36"/>
      <c r="C279" s="3"/>
      <c r="D279" s="10">
        <f>Table32[[#This Row],[Residential CLM $ Collected]]+Table32[[#This Row],[C&amp;I CLM $ Collected]]</f>
        <v>0</v>
      </c>
      <c r="E279" s="33">
        <f>Table3[[#This Row],[CLM $ Collected ]]/'1.) CLM Reference'!$B$4</f>
        <v>1.7039936812346563E-5</v>
      </c>
      <c r="F279" s="8">
        <f>Table32[[#This Row],[Residential Incentive Disbursements]]+Table32[[#This Row],[C&amp;I Incentive Disbursements]]</f>
        <v>0</v>
      </c>
      <c r="G279" s="11">
        <f>Table3[[#This Row],[Incentive Disbursements]]/'1.) CLM Reference'!$B$5</f>
        <v>8.6951434201878067E-5</v>
      </c>
      <c r="H279" s="37"/>
      <c r="I279" s="38">
        <f>Table3[[#This Row],[CLM $ Collected ]]/'1.) CLM Reference'!$B$4</f>
        <v>1.7039936812346563E-5</v>
      </c>
      <c r="J279" s="39"/>
      <c r="K279" s="38">
        <f>Table3[[#This Row],[Incentive Disbursements]]/'1.) CLM Reference'!$B$5</f>
        <v>8.6951434201878067E-5</v>
      </c>
      <c r="L279" s="37"/>
      <c r="M279" s="40">
        <f>Table3[[#This Row],[CLM $ Collected ]]/'1.) CLM Reference'!$B$4</f>
        <v>1.7039936812346563E-5</v>
      </c>
      <c r="N279" s="39"/>
      <c r="O279" s="41">
        <f>Table3[[#This Row],[Incentive Disbursements]]/'1.) CLM Reference'!$B$5</f>
        <v>8.6951434201878067E-5</v>
      </c>
    </row>
    <row r="280" spans="1:15" s="34" customFormat="1" ht="15.75" thickBot="1">
      <c r="A280" s="35"/>
      <c r="B280" s="36"/>
      <c r="C280" s="3"/>
      <c r="D280" s="10">
        <f>Table32[[#This Row],[Residential CLM $ Collected]]+Table32[[#This Row],[C&amp;I CLM $ Collected]]</f>
        <v>0</v>
      </c>
      <c r="E280" s="33">
        <f>Table3[[#This Row],[CLM $ Collected ]]/'1.) CLM Reference'!$B$4</f>
        <v>5.4561705436209753E-3</v>
      </c>
      <c r="F280" s="8">
        <f>Table32[[#This Row],[Residential Incentive Disbursements]]+Table32[[#This Row],[C&amp;I Incentive Disbursements]]</f>
        <v>0</v>
      </c>
      <c r="G280" s="11">
        <f>Table3[[#This Row],[Incentive Disbursements]]/'1.) CLM Reference'!$B$5</f>
        <v>2.0026310393221479E-3</v>
      </c>
      <c r="H280" s="37"/>
      <c r="I280" s="38">
        <f>Table3[[#This Row],[CLM $ Collected ]]/'1.) CLM Reference'!$B$4</f>
        <v>5.4561705436209753E-3</v>
      </c>
      <c r="J280" s="39"/>
      <c r="K280" s="38">
        <f>Table3[[#This Row],[Incentive Disbursements]]/'1.) CLM Reference'!$B$5</f>
        <v>2.0026310393221479E-3</v>
      </c>
      <c r="L280" s="37"/>
      <c r="M280" s="40">
        <f>Table3[[#This Row],[CLM $ Collected ]]/'1.) CLM Reference'!$B$4</f>
        <v>5.4561705436209753E-3</v>
      </c>
      <c r="N280" s="39"/>
      <c r="O280" s="41">
        <f>Table3[[#This Row],[Incentive Disbursements]]/'1.) CLM Reference'!$B$5</f>
        <v>2.0026310393221479E-3</v>
      </c>
    </row>
    <row r="281" spans="1:15" s="34" customFormat="1" ht="15.75" thickBot="1">
      <c r="A281" s="35"/>
      <c r="B281" s="36"/>
      <c r="C281" s="3"/>
      <c r="D281" s="10">
        <f>Table32[[#This Row],[Residential CLM $ Collected]]+Table32[[#This Row],[C&amp;I CLM $ Collected]]</f>
        <v>0</v>
      </c>
      <c r="E281" s="33">
        <f>Table3[[#This Row],[CLM $ Collected ]]/'1.) CLM Reference'!$B$4</f>
        <v>6.7657541326848818E-5</v>
      </c>
      <c r="F281" s="8">
        <f>Table32[[#This Row],[Residential Incentive Disbursements]]+Table32[[#This Row],[C&amp;I Incentive Disbursements]]</f>
        <v>0</v>
      </c>
      <c r="G281" s="11">
        <f>Table3[[#This Row],[Incentive Disbursements]]/'1.) CLM Reference'!$B$5</f>
        <v>0</v>
      </c>
      <c r="H281" s="37"/>
      <c r="I281" s="38">
        <f>Table3[[#This Row],[CLM $ Collected ]]/'1.) CLM Reference'!$B$4</f>
        <v>6.7657541326848818E-5</v>
      </c>
      <c r="J281" s="39"/>
      <c r="K281" s="38">
        <f>Table3[[#This Row],[Incentive Disbursements]]/'1.) CLM Reference'!$B$5</f>
        <v>0</v>
      </c>
      <c r="L281" s="37"/>
      <c r="M281" s="40">
        <f>Table3[[#This Row],[CLM $ Collected ]]/'1.) CLM Reference'!$B$4</f>
        <v>6.7657541326848818E-5</v>
      </c>
      <c r="N281" s="39"/>
      <c r="O281" s="41">
        <f>Table3[[#This Row],[Incentive Disbursements]]/'1.) CLM Reference'!$B$5</f>
        <v>0</v>
      </c>
    </row>
    <row r="282" spans="1:15" s="34" customFormat="1" ht="15.75" thickBot="1">
      <c r="A282" s="35"/>
      <c r="B282" s="36"/>
      <c r="C282" s="3"/>
      <c r="D282" s="10">
        <f>Table32[[#This Row],[Residential CLM $ Collected]]+Table32[[#This Row],[C&amp;I CLM $ Collected]]</f>
        <v>0</v>
      </c>
      <c r="E282" s="33">
        <f>Table3[[#This Row],[CLM $ Collected ]]/'1.) CLM Reference'!$B$4</f>
        <v>2.4284712132280179E-7</v>
      </c>
      <c r="F282" s="8">
        <f>Table32[[#This Row],[Residential Incentive Disbursements]]+Table32[[#This Row],[C&amp;I Incentive Disbursements]]</f>
        <v>0</v>
      </c>
      <c r="G282" s="11">
        <f>Table3[[#This Row],[Incentive Disbursements]]/'1.) CLM Reference'!$B$5</f>
        <v>0</v>
      </c>
      <c r="H282" s="37"/>
      <c r="I282" s="38">
        <f>Table3[[#This Row],[CLM $ Collected ]]/'1.) CLM Reference'!$B$4</f>
        <v>2.4284712132280179E-7</v>
      </c>
      <c r="J282" s="39"/>
      <c r="K282" s="38">
        <f>Table3[[#This Row],[Incentive Disbursements]]/'1.) CLM Reference'!$B$5</f>
        <v>0</v>
      </c>
      <c r="L282" s="37"/>
      <c r="M282" s="40">
        <f>Table3[[#This Row],[CLM $ Collected ]]/'1.) CLM Reference'!$B$4</f>
        <v>2.4284712132280179E-7</v>
      </c>
      <c r="N282" s="39"/>
      <c r="O282" s="41">
        <f>Table3[[#This Row],[Incentive Disbursements]]/'1.) CLM Reference'!$B$5</f>
        <v>0</v>
      </c>
    </row>
    <row r="283" spans="1:15" s="34" customFormat="1" ht="15.75" thickBot="1">
      <c r="A283" s="35"/>
      <c r="B283" s="36"/>
      <c r="C283" s="3"/>
      <c r="D283" s="10">
        <f>Table32[[#This Row],[Residential CLM $ Collected]]+Table32[[#This Row],[C&amp;I CLM $ Collected]]</f>
        <v>0</v>
      </c>
      <c r="E283" s="33">
        <f>Table3[[#This Row],[CLM $ Collected ]]/'1.) CLM Reference'!$B$4</f>
        <v>1.2655541138990625E-6</v>
      </c>
      <c r="F283" s="8">
        <f>Table32[[#This Row],[Residential Incentive Disbursements]]+Table32[[#This Row],[C&amp;I Incentive Disbursements]]</f>
        <v>0</v>
      </c>
      <c r="G283" s="11">
        <f>Table3[[#This Row],[Incentive Disbursements]]/'1.) CLM Reference'!$B$5</f>
        <v>0</v>
      </c>
      <c r="H283" s="37"/>
      <c r="I283" s="38">
        <f>Table3[[#This Row],[CLM $ Collected ]]/'1.) CLM Reference'!$B$4</f>
        <v>1.2655541138990625E-6</v>
      </c>
      <c r="J283" s="39"/>
      <c r="K283" s="38">
        <f>Table3[[#This Row],[Incentive Disbursements]]/'1.) CLM Reference'!$B$5</f>
        <v>0</v>
      </c>
      <c r="L283" s="37"/>
      <c r="M283" s="40">
        <f>Table3[[#This Row],[CLM $ Collected ]]/'1.) CLM Reference'!$B$4</f>
        <v>1.2655541138990625E-6</v>
      </c>
      <c r="N283" s="39"/>
      <c r="O283" s="41">
        <f>Table3[[#This Row],[Incentive Disbursements]]/'1.) CLM Reference'!$B$5</f>
        <v>0</v>
      </c>
    </row>
    <row r="284" spans="1:15" s="34" customFormat="1" ht="15.75" thickBot="1">
      <c r="A284" s="35"/>
      <c r="B284" s="36"/>
      <c r="C284" s="3"/>
      <c r="D284" s="10">
        <f>Table32[[#This Row],[Residential CLM $ Collected]]+Table32[[#This Row],[C&amp;I CLM $ Collected]]</f>
        <v>0</v>
      </c>
      <c r="E284" s="33">
        <f>Table3[[#This Row],[CLM $ Collected ]]/'1.) CLM Reference'!$B$4</f>
        <v>0</v>
      </c>
      <c r="F284" s="8">
        <f>Table32[[#This Row],[Residential Incentive Disbursements]]+Table32[[#This Row],[C&amp;I Incentive Disbursements]]</f>
        <v>0</v>
      </c>
      <c r="G284" s="11">
        <f>Table3[[#This Row],[Incentive Disbursements]]/'1.) CLM Reference'!$B$5</f>
        <v>9.1566341381053916E-4</v>
      </c>
      <c r="H284" s="37"/>
      <c r="I284" s="38">
        <f>Table3[[#This Row],[CLM $ Collected ]]/'1.) CLM Reference'!$B$4</f>
        <v>0</v>
      </c>
      <c r="J284" s="39"/>
      <c r="K284" s="38">
        <f>Table3[[#This Row],[Incentive Disbursements]]/'1.) CLM Reference'!$B$5</f>
        <v>9.1566341381053916E-4</v>
      </c>
      <c r="L284" s="37"/>
      <c r="M284" s="40">
        <f>Table3[[#This Row],[CLM $ Collected ]]/'1.) CLM Reference'!$B$4</f>
        <v>0</v>
      </c>
      <c r="N284" s="39"/>
      <c r="O284" s="41">
        <f>Table3[[#This Row],[Incentive Disbursements]]/'1.) CLM Reference'!$B$5</f>
        <v>9.1566341381053916E-4</v>
      </c>
    </row>
    <row r="285" spans="1:15" s="34" customFormat="1" ht="15.75" thickBot="1">
      <c r="A285" s="35"/>
      <c r="B285" s="36"/>
      <c r="C285" s="3"/>
      <c r="D285" s="10">
        <f>Table32[[#This Row],[Residential CLM $ Collected]]+Table32[[#This Row],[C&amp;I CLM $ Collected]]</f>
        <v>0</v>
      </c>
      <c r="E285" s="33">
        <f>Table3[[#This Row],[CLM $ Collected ]]/'1.) CLM Reference'!$B$4</f>
        <v>3.5109376041224136E-3</v>
      </c>
      <c r="F285" s="8">
        <f>Table32[[#This Row],[Residential Incentive Disbursements]]+Table32[[#This Row],[C&amp;I Incentive Disbursements]]</f>
        <v>0</v>
      </c>
      <c r="G285" s="11">
        <f>Table3[[#This Row],[Incentive Disbursements]]/'1.) CLM Reference'!$B$5</f>
        <v>0</v>
      </c>
      <c r="H285" s="37"/>
      <c r="I285" s="38">
        <f>Table3[[#This Row],[CLM $ Collected ]]/'1.) CLM Reference'!$B$4</f>
        <v>3.5109376041224136E-3</v>
      </c>
      <c r="J285" s="39"/>
      <c r="K285" s="38">
        <f>Table3[[#This Row],[Incentive Disbursements]]/'1.) CLM Reference'!$B$5</f>
        <v>0</v>
      </c>
      <c r="L285" s="37"/>
      <c r="M285" s="40">
        <f>Table3[[#This Row],[CLM $ Collected ]]/'1.) CLM Reference'!$B$4</f>
        <v>3.5109376041224136E-3</v>
      </c>
      <c r="N285" s="39"/>
      <c r="O285" s="41">
        <f>Table3[[#This Row],[Incentive Disbursements]]/'1.) CLM Reference'!$B$5</f>
        <v>0</v>
      </c>
    </row>
    <row r="286" spans="1:15" s="34" customFormat="1" ht="15.75" thickBot="1">
      <c r="A286" s="35"/>
      <c r="B286" s="36"/>
      <c r="C286" s="3"/>
      <c r="D286" s="10">
        <f>Table32[[#This Row],[Residential CLM $ Collected]]+Table32[[#This Row],[C&amp;I CLM $ Collected]]</f>
        <v>0</v>
      </c>
      <c r="E286" s="33">
        <f>Table3[[#This Row],[CLM $ Collected ]]/'1.) CLM Reference'!$B$4</f>
        <v>2.4627691166270667E-5</v>
      </c>
      <c r="F286" s="8">
        <f>Table32[[#This Row],[Residential Incentive Disbursements]]+Table32[[#This Row],[C&amp;I Incentive Disbursements]]</f>
        <v>0</v>
      </c>
      <c r="G286" s="11">
        <f>Table3[[#This Row],[Incentive Disbursements]]/'1.) CLM Reference'!$B$5</f>
        <v>0</v>
      </c>
      <c r="H286" s="37"/>
      <c r="I286" s="38">
        <f>Table3[[#This Row],[CLM $ Collected ]]/'1.) CLM Reference'!$B$4</f>
        <v>2.4627691166270667E-5</v>
      </c>
      <c r="J286" s="39"/>
      <c r="K286" s="38">
        <f>Table3[[#This Row],[Incentive Disbursements]]/'1.) CLM Reference'!$B$5</f>
        <v>0</v>
      </c>
      <c r="L286" s="37"/>
      <c r="M286" s="40">
        <f>Table3[[#This Row],[CLM $ Collected ]]/'1.) CLM Reference'!$B$4</f>
        <v>2.4627691166270667E-5</v>
      </c>
      <c r="N286" s="39"/>
      <c r="O286" s="41">
        <f>Table3[[#This Row],[Incentive Disbursements]]/'1.) CLM Reference'!$B$5</f>
        <v>0</v>
      </c>
    </row>
    <row r="287" spans="1:15" s="34" customFormat="1" ht="15.75" thickBot="1">
      <c r="A287" s="35"/>
      <c r="B287" s="36"/>
      <c r="C287" s="3"/>
      <c r="D287" s="10">
        <f>Table32[[#This Row],[Residential CLM $ Collected]]+Table32[[#This Row],[C&amp;I CLM $ Collected]]</f>
        <v>0</v>
      </c>
      <c r="E287" s="33">
        <f>Table3[[#This Row],[CLM $ Collected ]]/'1.) CLM Reference'!$B$4</f>
        <v>3.3235039176250316E-7</v>
      </c>
      <c r="F287" s="8">
        <f>Table32[[#This Row],[Residential Incentive Disbursements]]+Table32[[#This Row],[C&amp;I Incentive Disbursements]]</f>
        <v>0</v>
      </c>
      <c r="G287" s="11">
        <f>Table3[[#This Row],[Incentive Disbursements]]/'1.) CLM Reference'!$B$5</f>
        <v>0</v>
      </c>
      <c r="H287" s="37"/>
      <c r="I287" s="38">
        <f>Table3[[#This Row],[CLM $ Collected ]]/'1.) CLM Reference'!$B$4</f>
        <v>3.3235039176250316E-7</v>
      </c>
      <c r="J287" s="39"/>
      <c r="K287" s="38">
        <f>Table3[[#This Row],[Incentive Disbursements]]/'1.) CLM Reference'!$B$5</f>
        <v>0</v>
      </c>
      <c r="L287" s="37"/>
      <c r="M287" s="40">
        <f>Table3[[#This Row],[CLM $ Collected ]]/'1.) CLM Reference'!$B$4</f>
        <v>3.3235039176250316E-7</v>
      </c>
      <c r="N287" s="39"/>
      <c r="O287" s="41">
        <f>Table3[[#This Row],[Incentive Disbursements]]/'1.) CLM Reference'!$B$5</f>
        <v>0</v>
      </c>
    </row>
    <row r="288" spans="1:15" s="34" customFormat="1" ht="15.75" thickBot="1">
      <c r="A288" s="35"/>
      <c r="B288" s="36"/>
      <c r="C288" s="3"/>
      <c r="D288" s="10">
        <f>Table32[[#This Row],[Residential CLM $ Collected]]+Table32[[#This Row],[C&amp;I CLM $ Collected]]</f>
        <v>0</v>
      </c>
      <c r="E288" s="33">
        <f>Table3[[#This Row],[CLM $ Collected ]]/'1.) CLM Reference'!$B$4</f>
        <v>6.0021829219632214E-6</v>
      </c>
      <c r="F288" s="8">
        <f>Table32[[#This Row],[Residential Incentive Disbursements]]+Table32[[#This Row],[C&amp;I Incentive Disbursements]]</f>
        <v>0</v>
      </c>
      <c r="G288" s="11">
        <f>Table3[[#This Row],[Incentive Disbursements]]/'1.) CLM Reference'!$B$5</f>
        <v>0</v>
      </c>
      <c r="H288" s="37"/>
      <c r="I288" s="38">
        <f>Table3[[#This Row],[CLM $ Collected ]]/'1.) CLM Reference'!$B$4</f>
        <v>6.0021829219632214E-6</v>
      </c>
      <c r="J288" s="39"/>
      <c r="K288" s="38">
        <f>Table3[[#This Row],[Incentive Disbursements]]/'1.) CLM Reference'!$B$5</f>
        <v>0</v>
      </c>
      <c r="L288" s="37"/>
      <c r="M288" s="40">
        <f>Table3[[#This Row],[CLM $ Collected ]]/'1.) CLM Reference'!$B$4</f>
        <v>6.0021829219632214E-6</v>
      </c>
      <c r="N288" s="39"/>
      <c r="O288" s="41">
        <f>Table3[[#This Row],[Incentive Disbursements]]/'1.) CLM Reference'!$B$5</f>
        <v>0</v>
      </c>
    </row>
    <row r="289" spans="1:15" s="34" customFormat="1" ht="15.75" thickBot="1">
      <c r="A289" s="35"/>
      <c r="B289" s="36"/>
      <c r="C289" s="3"/>
      <c r="D289" s="10">
        <f>Table32[[#This Row],[Residential CLM $ Collected]]+Table32[[#This Row],[C&amp;I CLM $ Collected]]</f>
        <v>0</v>
      </c>
      <c r="E289" s="33">
        <f>Table3[[#This Row],[CLM $ Collected ]]/'1.) CLM Reference'!$B$4</f>
        <v>4.2790905809328896E-3</v>
      </c>
      <c r="F289" s="8">
        <f>Table32[[#This Row],[Residential Incentive Disbursements]]+Table32[[#This Row],[C&amp;I Incentive Disbursements]]</f>
        <v>0</v>
      </c>
      <c r="G289" s="11">
        <f>Table3[[#This Row],[Incentive Disbursements]]/'1.) CLM Reference'!$B$5</f>
        <v>1.4202789766059216E-3</v>
      </c>
      <c r="H289" s="37"/>
      <c r="I289" s="38">
        <f>Table3[[#This Row],[CLM $ Collected ]]/'1.) CLM Reference'!$B$4</f>
        <v>4.2790905809328896E-3</v>
      </c>
      <c r="J289" s="39"/>
      <c r="K289" s="38">
        <f>Table3[[#This Row],[Incentive Disbursements]]/'1.) CLM Reference'!$B$5</f>
        <v>1.4202789766059216E-3</v>
      </c>
      <c r="L289" s="37"/>
      <c r="M289" s="40">
        <f>Table3[[#This Row],[CLM $ Collected ]]/'1.) CLM Reference'!$B$4</f>
        <v>4.2790905809328896E-3</v>
      </c>
      <c r="N289" s="39"/>
      <c r="O289" s="41">
        <f>Table3[[#This Row],[Incentive Disbursements]]/'1.) CLM Reference'!$B$5</f>
        <v>1.4202789766059216E-3</v>
      </c>
    </row>
    <row r="290" spans="1:15" s="34" customFormat="1" ht="15.75" thickBot="1">
      <c r="A290" s="35"/>
      <c r="B290" s="36"/>
      <c r="C290" s="3"/>
      <c r="D290" s="10">
        <f>Table32[[#This Row],[Residential CLM $ Collected]]+Table32[[#This Row],[C&amp;I CLM $ Collected]]</f>
        <v>0</v>
      </c>
      <c r="E290" s="33">
        <f>Table3[[#This Row],[CLM $ Collected ]]/'1.) CLM Reference'!$B$4</f>
        <v>1.0776010259648426E-5</v>
      </c>
      <c r="F290" s="8">
        <f>Table32[[#This Row],[Residential Incentive Disbursements]]+Table32[[#This Row],[C&amp;I Incentive Disbursements]]</f>
        <v>0</v>
      </c>
      <c r="G290" s="11">
        <f>Table3[[#This Row],[Incentive Disbursements]]/'1.) CLM Reference'!$B$5</f>
        <v>0</v>
      </c>
      <c r="H290" s="37"/>
      <c r="I290" s="38">
        <f>Table3[[#This Row],[CLM $ Collected ]]/'1.) CLM Reference'!$B$4</f>
        <v>1.0776010259648426E-5</v>
      </c>
      <c r="J290" s="39"/>
      <c r="K290" s="38">
        <f>Table3[[#This Row],[Incentive Disbursements]]/'1.) CLM Reference'!$B$5</f>
        <v>0</v>
      </c>
      <c r="L290" s="37"/>
      <c r="M290" s="40">
        <f>Table3[[#This Row],[CLM $ Collected ]]/'1.) CLM Reference'!$B$4</f>
        <v>1.0776010259648426E-5</v>
      </c>
      <c r="N290" s="39"/>
      <c r="O290" s="41">
        <f>Table3[[#This Row],[Incentive Disbursements]]/'1.) CLM Reference'!$B$5</f>
        <v>0</v>
      </c>
    </row>
    <row r="291" spans="1:15" s="34" customFormat="1" ht="15.75" thickBot="1">
      <c r="A291" s="35"/>
      <c r="B291" s="36"/>
      <c r="C291" s="3"/>
      <c r="D291" s="10">
        <f>Table32[[#This Row],[Residential CLM $ Collected]]+Table32[[#This Row],[C&amp;I CLM $ Collected]]</f>
        <v>0</v>
      </c>
      <c r="E291" s="33">
        <f>Table3[[#This Row],[CLM $ Collected ]]/'1.) CLM Reference'!$B$4</f>
        <v>4.629439988973809E-3</v>
      </c>
      <c r="F291" s="8">
        <f>Table32[[#This Row],[Residential Incentive Disbursements]]+Table32[[#This Row],[C&amp;I Incentive Disbursements]]</f>
        <v>0</v>
      </c>
      <c r="G291" s="11">
        <f>Table3[[#This Row],[Incentive Disbursements]]/'1.) CLM Reference'!$B$5</f>
        <v>4.1506773366256997E-3</v>
      </c>
      <c r="H291" s="37"/>
      <c r="I291" s="38">
        <f>Table3[[#This Row],[CLM $ Collected ]]/'1.) CLM Reference'!$B$4</f>
        <v>4.629439988973809E-3</v>
      </c>
      <c r="J291" s="39"/>
      <c r="K291" s="38">
        <f>Table3[[#This Row],[Incentive Disbursements]]/'1.) CLM Reference'!$B$5</f>
        <v>4.1506773366256997E-3</v>
      </c>
      <c r="L291" s="37"/>
      <c r="M291" s="40">
        <f>Table3[[#This Row],[CLM $ Collected ]]/'1.) CLM Reference'!$B$4</f>
        <v>4.629439988973809E-3</v>
      </c>
      <c r="N291" s="39"/>
      <c r="O291" s="41">
        <f>Table3[[#This Row],[Incentive Disbursements]]/'1.) CLM Reference'!$B$5</f>
        <v>4.1506773366256997E-3</v>
      </c>
    </row>
    <row r="292" spans="1:15" s="34" customFormat="1" ht="15.75" thickBot="1">
      <c r="A292" s="35"/>
      <c r="B292" s="36"/>
      <c r="C292" s="3"/>
      <c r="D292" s="10">
        <f>Table32[[#This Row],[Residential CLM $ Collected]]+Table32[[#This Row],[C&amp;I CLM $ Collected]]</f>
        <v>0</v>
      </c>
      <c r="E292" s="33">
        <f>Table3[[#This Row],[CLM $ Collected ]]/'1.) CLM Reference'!$B$4</f>
        <v>1.8206836645701457E-5</v>
      </c>
      <c r="F292" s="8">
        <f>Table32[[#This Row],[Residential Incentive Disbursements]]+Table32[[#This Row],[C&amp;I Incentive Disbursements]]</f>
        <v>0</v>
      </c>
      <c r="G292" s="11">
        <f>Table3[[#This Row],[Incentive Disbursements]]/'1.) CLM Reference'!$B$5</f>
        <v>0</v>
      </c>
      <c r="H292" s="37"/>
      <c r="I292" s="38">
        <f>Table3[[#This Row],[CLM $ Collected ]]/'1.) CLM Reference'!$B$4</f>
        <v>1.8206836645701457E-5</v>
      </c>
      <c r="J292" s="39"/>
      <c r="K292" s="38">
        <f>Table3[[#This Row],[Incentive Disbursements]]/'1.) CLM Reference'!$B$5</f>
        <v>0</v>
      </c>
      <c r="L292" s="37"/>
      <c r="M292" s="40">
        <f>Table3[[#This Row],[CLM $ Collected ]]/'1.) CLM Reference'!$B$4</f>
        <v>1.8206836645701457E-5</v>
      </c>
      <c r="N292" s="39"/>
      <c r="O292" s="41">
        <f>Table3[[#This Row],[Incentive Disbursements]]/'1.) CLM Reference'!$B$5</f>
        <v>0</v>
      </c>
    </row>
    <row r="293" spans="1:15" s="34" customFormat="1" ht="15.75" thickBot="1">
      <c r="A293" s="35"/>
      <c r="B293" s="36"/>
      <c r="C293" s="3"/>
      <c r="D293" s="10">
        <f>Table32[[#This Row],[Residential CLM $ Collected]]+Table32[[#This Row],[C&amp;I CLM $ Collected]]</f>
        <v>0</v>
      </c>
      <c r="E293" s="33">
        <f>Table3[[#This Row],[CLM $ Collected ]]/'1.) CLM Reference'!$B$4</f>
        <v>3.8008409478883365E-6</v>
      </c>
      <c r="F293" s="8">
        <f>Table32[[#This Row],[Residential Incentive Disbursements]]+Table32[[#This Row],[C&amp;I Incentive Disbursements]]</f>
        <v>0</v>
      </c>
      <c r="G293" s="11">
        <f>Table3[[#This Row],[Incentive Disbursements]]/'1.) CLM Reference'!$B$5</f>
        <v>5.8381685752733748E-5</v>
      </c>
      <c r="H293" s="37"/>
      <c r="I293" s="38">
        <f>Table3[[#This Row],[CLM $ Collected ]]/'1.) CLM Reference'!$B$4</f>
        <v>3.8008409478883365E-6</v>
      </c>
      <c r="J293" s="39"/>
      <c r="K293" s="38">
        <f>Table3[[#This Row],[Incentive Disbursements]]/'1.) CLM Reference'!$B$5</f>
        <v>5.8381685752733748E-5</v>
      </c>
      <c r="L293" s="37"/>
      <c r="M293" s="40">
        <f>Table3[[#This Row],[CLM $ Collected ]]/'1.) CLM Reference'!$B$4</f>
        <v>3.8008409478883365E-6</v>
      </c>
      <c r="N293" s="39"/>
      <c r="O293" s="41">
        <f>Table3[[#This Row],[Incentive Disbursements]]/'1.) CLM Reference'!$B$5</f>
        <v>5.8381685752733748E-5</v>
      </c>
    </row>
    <row r="294" spans="1:15" s="34" customFormat="1" ht="15.75" thickBot="1">
      <c r="A294" s="35"/>
      <c r="B294" s="36"/>
      <c r="C294" s="3"/>
      <c r="D294" s="10">
        <f>Table32[[#This Row],[Residential CLM $ Collected]]+Table32[[#This Row],[C&amp;I CLM $ Collected]]</f>
        <v>0</v>
      </c>
      <c r="E294" s="33">
        <f>Table3[[#This Row],[CLM $ Collected ]]/'1.) CLM Reference'!$B$4</f>
        <v>3.2360374874678124E-3</v>
      </c>
      <c r="F294" s="8">
        <f>Table32[[#This Row],[Residential Incentive Disbursements]]+Table32[[#This Row],[C&amp;I Incentive Disbursements]]</f>
        <v>0</v>
      </c>
      <c r="G294" s="11">
        <f>Table3[[#This Row],[Incentive Disbursements]]/'1.) CLM Reference'!$B$5</f>
        <v>2.1315948838215855E-3</v>
      </c>
      <c r="H294" s="37"/>
      <c r="I294" s="38">
        <f>Table3[[#This Row],[CLM $ Collected ]]/'1.) CLM Reference'!$B$4</f>
        <v>3.2360374874678124E-3</v>
      </c>
      <c r="J294" s="39"/>
      <c r="K294" s="38">
        <f>Table3[[#This Row],[Incentive Disbursements]]/'1.) CLM Reference'!$B$5</f>
        <v>2.1315948838215855E-3</v>
      </c>
      <c r="L294" s="37"/>
      <c r="M294" s="40">
        <f>Table3[[#This Row],[CLM $ Collected ]]/'1.) CLM Reference'!$B$4</f>
        <v>3.2360374874678124E-3</v>
      </c>
      <c r="N294" s="39"/>
      <c r="O294" s="41">
        <f>Table3[[#This Row],[Incentive Disbursements]]/'1.) CLM Reference'!$B$5</f>
        <v>2.1315948838215855E-3</v>
      </c>
    </row>
    <row r="295" spans="1:15" s="34" customFormat="1" ht="15.75" thickBot="1">
      <c r="A295" s="35"/>
      <c r="B295" s="36"/>
      <c r="C295" s="3"/>
      <c r="D295" s="10">
        <f>Table32[[#This Row],[Residential CLM $ Collected]]+Table32[[#This Row],[C&amp;I CLM $ Collected]]</f>
        <v>0</v>
      </c>
      <c r="E295" s="33">
        <f>Table3[[#This Row],[CLM $ Collected ]]/'1.) CLM Reference'!$B$4</f>
        <v>2.1367639521112388E-5</v>
      </c>
      <c r="F295" s="8">
        <f>Table32[[#This Row],[Residential Incentive Disbursements]]+Table32[[#This Row],[C&amp;I Incentive Disbursements]]</f>
        <v>0</v>
      </c>
      <c r="G295" s="11">
        <f>Table3[[#This Row],[Incentive Disbursements]]/'1.) CLM Reference'!$B$5</f>
        <v>0</v>
      </c>
      <c r="H295" s="37"/>
      <c r="I295" s="38">
        <f>Table3[[#This Row],[CLM $ Collected ]]/'1.) CLM Reference'!$B$4</f>
        <v>2.1367639521112388E-5</v>
      </c>
      <c r="J295" s="39"/>
      <c r="K295" s="38">
        <f>Table3[[#This Row],[Incentive Disbursements]]/'1.) CLM Reference'!$B$5</f>
        <v>0</v>
      </c>
      <c r="L295" s="37"/>
      <c r="M295" s="40">
        <f>Table3[[#This Row],[CLM $ Collected ]]/'1.) CLM Reference'!$B$4</f>
        <v>2.1367639521112388E-5</v>
      </c>
      <c r="N295" s="39"/>
      <c r="O295" s="41">
        <f>Table3[[#This Row],[Incentive Disbursements]]/'1.) CLM Reference'!$B$5</f>
        <v>0</v>
      </c>
    </row>
    <row r="296" spans="1:15" s="34" customFormat="1" ht="15.75" thickBot="1">
      <c r="A296" s="35"/>
      <c r="B296" s="36"/>
      <c r="C296" s="3"/>
      <c r="D296" s="10">
        <f>Table32[[#This Row],[Residential CLM $ Collected]]+Table32[[#This Row],[C&amp;I CLM $ Collected]]</f>
        <v>0</v>
      </c>
      <c r="E296" s="33">
        <f>Table3[[#This Row],[CLM $ Collected ]]/'1.) CLM Reference'!$B$4</f>
        <v>2.7388417927896942E-3</v>
      </c>
      <c r="F296" s="8">
        <f>Table32[[#This Row],[Residential Incentive Disbursements]]+Table32[[#This Row],[C&amp;I Incentive Disbursements]]</f>
        <v>0</v>
      </c>
      <c r="G296" s="11">
        <f>Table3[[#This Row],[Incentive Disbursements]]/'1.) CLM Reference'!$B$5</f>
        <v>9.6782701285393524E-4</v>
      </c>
      <c r="H296" s="37"/>
      <c r="I296" s="38">
        <f>Table3[[#This Row],[CLM $ Collected ]]/'1.) CLM Reference'!$B$4</f>
        <v>2.7388417927896942E-3</v>
      </c>
      <c r="J296" s="39"/>
      <c r="K296" s="38">
        <f>Table3[[#This Row],[Incentive Disbursements]]/'1.) CLM Reference'!$B$5</f>
        <v>9.6782701285393524E-4</v>
      </c>
      <c r="L296" s="37"/>
      <c r="M296" s="40">
        <f>Table3[[#This Row],[CLM $ Collected ]]/'1.) CLM Reference'!$B$4</f>
        <v>2.7388417927896942E-3</v>
      </c>
      <c r="N296" s="39"/>
      <c r="O296" s="41">
        <f>Table3[[#This Row],[Incentive Disbursements]]/'1.) CLM Reference'!$B$5</f>
        <v>9.6782701285393524E-4</v>
      </c>
    </row>
    <row r="297" spans="1:15" s="34" customFormat="1" ht="15.75" thickBot="1">
      <c r="A297" s="35"/>
      <c r="B297" s="36"/>
      <c r="C297" s="3"/>
      <c r="D297" s="10">
        <f>Table32[[#This Row],[Residential CLM $ Collected]]+Table32[[#This Row],[C&amp;I CLM $ Collected]]</f>
        <v>0</v>
      </c>
      <c r="E297" s="33">
        <f>Table3[[#This Row],[CLM $ Collected ]]/'1.) CLM Reference'!$B$4</f>
        <v>1.067159321382255E-5</v>
      </c>
      <c r="F297" s="8">
        <f>Table32[[#This Row],[Residential Incentive Disbursements]]+Table32[[#This Row],[C&amp;I Incentive Disbursements]]</f>
        <v>0</v>
      </c>
      <c r="G297" s="11">
        <f>Table3[[#This Row],[Incentive Disbursements]]/'1.) CLM Reference'!$B$5</f>
        <v>0</v>
      </c>
      <c r="H297" s="37"/>
      <c r="I297" s="38">
        <f>Table3[[#This Row],[CLM $ Collected ]]/'1.) CLM Reference'!$B$4</f>
        <v>1.067159321382255E-5</v>
      </c>
      <c r="J297" s="39"/>
      <c r="K297" s="38">
        <f>Table3[[#This Row],[Incentive Disbursements]]/'1.) CLM Reference'!$B$5</f>
        <v>0</v>
      </c>
      <c r="L297" s="37"/>
      <c r="M297" s="40">
        <f>Table3[[#This Row],[CLM $ Collected ]]/'1.) CLM Reference'!$B$4</f>
        <v>1.067159321382255E-5</v>
      </c>
      <c r="N297" s="39"/>
      <c r="O297" s="41">
        <f>Table3[[#This Row],[Incentive Disbursements]]/'1.) CLM Reference'!$B$5</f>
        <v>0</v>
      </c>
    </row>
    <row r="298" spans="1:15" s="34" customFormat="1" ht="15.75" thickBot="1">
      <c r="A298" s="35"/>
      <c r="B298" s="36"/>
      <c r="C298" s="3"/>
      <c r="D298" s="10">
        <f>Table32[[#This Row],[Residential CLM $ Collected]]+Table32[[#This Row],[C&amp;I CLM $ Collected]]</f>
        <v>0</v>
      </c>
      <c r="E298" s="33">
        <f>Table3[[#This Row],[CLM $ Collected ]]/'1.) CLM Reference'!$B$4</f>
        <v>3.3513820249004734E-5</v>
      </c>
      <c r="F298" s="8">
        <f>Table32[[#This Row],[Residential Incentive Disbursements]]+Table32[[#This Row],[C&amp;I Incentive Disbursements]]</f>
        <v>0</v>
      </c>
      <c r="G298" s="11">
        <f>Table3[[#This Row],[Incentive Disbursements]]/'1.) CLM Reference'!$B$5</f>
        <v>0</v>
      </c>
      <c r="H298" s="37"/>
      <c r="I298" s="38">
        <f>Table3[[#This Row],[CLM $ Collected ]]/'1.) CLM Reference'!$B$4</f>
        <v>3.3513820249004734E-5</v>
      </c>
      <c r="J298" s="39"/>
      <c r="K298" s="38">
        <f>Table3[[#This Row],[Incentive Disbursements]]/'1.) CLM Reference'!$B$5</f>
        <v>0</v>
      </c>
      <c r="L298" s="37"/>
      <c r="M298" s="40">
        <f>Table3[[#This Row],[CLM $ Collected ]]/'1.) CLM Reference'!$B$4</f>
        <v>3.3513820249004734E-5</v>
      </c>
      <c r="N298" s="39"/>
      <c r="O298" s="41">
        <f>Table3[[#This Row],[Incentive Disbursements]]/'1.) CLM Reference'!$B$5</f>
        <v>0</v>
      </c>
    </row>
    <row r="299" spans="1:15" s="34" customFormat="1" ht="15.75" thickBot="1">
      <c r="A299" s="35"/>
      <c r="B299" s="36"/>
      <c r="C299" s="3"/>
      <c r="D299" s="10">
        <f>Table32[[#This Row],[Residential CLM $ Collected]]+Table32[[#This Row],[C&amp;I CLM $ Collected]]</f>
        <v>0</v>
      </c>
      <c r="E299" s="33">
        <f>Table3[[#This Row],[CLM $ Collected ]]/'1.) CLM Reference'!$B$4</f>
        <v>3.0816431775990403E-3</v>
      </c>
      <c r="F299" s="8">
        <f>Table32[[#This Row],[Residential Incentive Disbursements]]+Table32[[#This Row],[C&amp;I Incentive Disbursements]]</f>
        <v>0</v>
      </c>
      <c r="G299" s="11">
        <f>Table3[[#This Row],[Incentive Disbursements]]/'1.) CLM Reference'!$B$5</f>
        <v>1.0043111768265852E-3</v>
      </c>
      <c r="H299" s="37"/>
      <c r="I299" s="38">
        <f>Table3[[#This Row],[CLM $ Collected ]]/'1.) CLM Reference'!$B$4</f>
        <v>3.0816431775990403E-3</v>
      </c>
      <c r="J299" s="39"/>
      <c r="K299" s="38">
        <f>Table3[[#This Row],[Incentive Disbursements]]/'1.) CLM Reference'!$B$5</f>
        <v>1.0043111768265852E-3</v>
      </c>
      <c r="L299" s="37"/>
      <c r="M299" s="40">
        <f>Table3[[#This Row],[CLM $ Collected ]]/'1.) CLM Reference'!$B$4</f>
        <v>3.0816431775990403E-3</v>
      </c>
      <c r="N299" s="39"/>
      <c r="O299" s="41">
        <f>Table3[[#This Row],[Incentive Disbursements]]/'1.) CLM Reference'!$B$5</f>
        <v>1.0043111768265852E-3</v>
      </c>
    </row>
    <row r="300" spans="1:15" s="34" customFormat="1" ht="15.75" thickBot="1">
      <c r="A300" s="35"/>
      <c r="B300" s="36"/>
      <c r="C300" s="3"/>
      <c r="D300" s="10">
        <f>Table32[[#This Row],[Residential CLM $ Collected]]+Table32[[#This Row],[C&amp;I CLM $ Collected]]</f>
        <v>0</v>
      </c>
      <c r="E300" s="33">
        <f>Table3[[#This Row],[CLM $ Collected ]]/'1.) CLM Reference'!$B$4</f>
        <v>2.9266267055701386E-5</v>
      </c>
      <c r="F300" s="8">
        <f>Table32[[#This Row],[Residential Incentive Disbursements]]+Table32[[#This Row],[C&amp;I Incentive Disbursements]]</f>
        <v>0</v>
      </c>
      <c r="G300" s="11">
        <f>Table3[[#This Row],[Incentive Disbursements]]/'1.) CLM Reference'!$B$5</f>
        <v>0</v>
      </c>
      <c r="H300" s="37"/>
      <c r="I300" s="38">
        <f>Table3[[#This Row],[CLM $ Collected ]]/'1.) CLM Reference'!$B$4</f>
        <v>2.9266267055701386E-5</v>
      </c>
      <c r="J300" s="39"/>
      <c r="K300" s="38">
        <f>Table3[[#This Row],[Incentive Disbursements]]/'1.) CLM Reference'!$B$5</f>
        <v>0</v>
      </c>
      <c r="L300" s="37"/>
      <c r="M300" s="40">
        <f>Table3[[#This Row],[CLM $ Collected ]]/'1.) CLM Reference'!$B$4</f>
        <v>2.9266267055701386E-5</v>
      </c>
      <c r="N300" s="39"/>
      <c r="O300" s="41">
        <f>Table3[[#This Row],[Incentive Disbursements]]/'1.) CLM Reference'!$B$5</f>
        <v>0</v>
      </c>
    </row>
    <row r="301" spans="1:15" s="34" customFormat="1" ht="15.75" thickBot="1">
      <c r="A301" s="35"/>
      <c r="B301" s="36"/>
      <c r="C301" s="3"/>
      <c r="D301" s="10">
        <f>Table32[[#This Row],[Residential CLM $ Collected]]+Table32[[#This Row],[C&amp;I CLM $ Collected]]</f>
        <v>0</v>
      </c>
      <c r="E301" s="33">
        <f>Table3[[#This Row],[CLM $ Collected ]]/'1.) CLM Reference'!$B$4</f>
        <v>0</v>
      </c>
      <c r="F301" s="8">
        <f>Table32[[#This Row],[Residential Incentive Disbursements]]+Table32[[#This Row],[C&amp;I Incentive Disbursements]]</f>
        <v>0</v>
      </c>
      <c r="G301" s="11">
        <f>Table3[[#This Row],[Incentive Disbursements]]/'1.) CLM Reference'!$B$5</f>
        <v>3.5712185561430412E-6</v>
      </c>
      <c r="H301" s="37"/>
      <c r="I301" s="38">
        <f>Table3[[#This Row],[CLM $ Collected ]]/'1.) CLM Reference'!$B$4</f>
        <v>0</v>
      </c>
      <c r="J301" s="39"/>
      <c r="K301" s="38">
        <f>Table3[[#This Row],[Incentive Disbursements]]/'1.) CLM Reference'!$B$5</f>
        <v>3.5712185561430412E-6</v>
      </c>
      <c r="L301" s="37"/>
      <c r="M301" s="40">
        <f>Table3[[#This Row],[CLM $ Collected ]]/'1.) CLM Reference'!$B$4</f>
        <v>0</v>
      </c>
      <c r="N301" s="39"/>
      <c r="O301" s="41">
        <f>Table3[[#This Row],[Incentive Disbursements]]/'1.) CLM Reference'!$B$5</f>
        <v>3.5712185561430412E-6</v>
      </c>
    </row>
    <row r="302" spans="1:15" s="34" customFormat="1" ht="15.75" thickBot="1">
      <c r="A302" s="35"/>
      <c r="B302" s="36"/>
      <c r="C302" s="3"/>
      <c r="D302" s="10">
        <f>Table32[[#This Row],[Residential CLM $ Collected]]+Table32[[#This Row],[C&amp;I CLM $ Collected]]</f>
        <v>0</v>
      </c>
      <c r="E302" s="33">
        <f>Table3[[#This Row],[CLM $ Collected ]]/'1.) CLM Reference'!$B$4</f>
        <v>0</v>
      </c>
      <c r="F302" s="8">
        <f>Table32[[#This Row],[Residential Incentive Disbursements]]+Table32[[#This Row],[C&amp;I Incentive Disbursements]]</f>
        <v>0</v>
      </c>
      <c r="G302" s="11">
        <f>Table3[[#This Row],[Incentive Disbursements]]/'1.) CLM Reference'!$B$5</f>
        <v>2.8510228139875279E-4</v>
      </c>
      <c r="H302" s="37"/>
      <c r="I302" s="38">
        <f>Table3[[#This Row],[CLM $ Collected ]]/'1.) CLM Reference'!$B$4</f>
        <v>0</v>
      </c>
      <c r="J302" s="39"/>
      <c r="K302" s="38">
        <f>Table3[[#This Row],[Incentive Disbursements]]/'1.) CLM Reference'!$B$5</f>
        <v>2.8510228139875279E-4</v>
      </c>
      <c r="L302" s="37"/>
      <c r="M302" s="40">
        <f>Table3[[#This Row],[CLM $ Collected ]]/'1.) CLM Reference'!$B$4</f>
        <v>0</v>
      </c>
      <c r="N302" s="39"/>
      <c r="O302" s="41">
        <f>Table3[[#This Row],[Incentive Disbursements]]/'1.) CLM Reference'!$B$5</f>
        <v>2.8510228139875279E-4</v>
      </c>
    </row>
    <row r="303" spans="1:15" s="34" customFormat="1" ht="15.75" thickBot="1">
      <c r="A303" s="35"/>
      <c r="B303" s="36"/>
      <c r="C303" s="3"/>
      <c r="D303" s="10">
        <f>Table32[[#This Row],[Residential CLM $ Collected]]+Table32[[#This Row],[C&amp;I CLM $ Collected]]</f>
        <v>0</v>
      </c>
      <c r="E303" s="33">
        <f>Table3[[#This Row],[CLM $ Collected ]]/'1.) CLM Reference'!$B$4</f>
        <v>8.2939453293005182E-5</v>
      </c>
      <c r="F303" s="8">
        <f>Table32[[#This Row],[Residential Incentive Disbursements]]+Table32[[#This Row],[C&amp;I Incentive Disbursements]]</f>
        <v>0</v>
      </c>
      <c r="G303" s="11">
        <f>Table3[[#This Row],[Incentive Disbursements]]/'1.) CLM Reference'!$B$5</f>
        <v>0</v>
      </c>
      <c r="H303" s="37"/>
      <c r="I303" s="38">
        <f>Table3[[#This Row],[CLM $ Collected ]]/'1.) CLM Reference'!$B$4</f>
        <v>8.2939453293005182E-5</v>
      </c>
      <c r="J303" s="39"/>
      <c r="K303" s="38">
        <f>Table3[[#This Row],[Incentive Disbursements]]/'1.) CLM Reference'!$B$5</f>
        <v>0</v>
      </c>
      <c r="L303" s="37"/>
      <c r="M303" s="40">
        <f>Table3[[#This Row],[CLM $ Collected ]]/'1.) CLM Reference'!$B$4</f>
        <v>8.2939453293005182E-5</v>
      </c>
      <c r="N303" s="39"/>
      <c r="O303" s="41">
        <f>Table3[[#This Row],[Incentive Disbursements]]/'1.) CLM Reference'!$B$5</f>
        <v>0</v>
      </c>
    </row>
    <row r="304" spans="1:15" s="34" customFormat="1" ht="15.75" thickBot="1">
      <c r="A304" s="35"/>
      <c r="B304" s="36"/>
      <c r="C304" s="3"/>
      <c r="D304" s="10">
        <f>Table32[[#This Row],[Residential CLM $ Collected]]+Table32[[#This Row],[C&amp;I CLM $ Collected]]</f>
        <v>0</v>
      </c>
      <c r="E304" s="33">
        <f>Table3[[#This Row],[CLM $ Collected ]]/'1.) CLM Reference'!$B$4</f>
        <v>0</v>
      </c>
      <c r="F304" s="8">
        <f>Table32[[#This Row],[Residential Incentive Disbursements]]+Table32[[#This Row],[C&amp;I Incentive Disbursements]]</f>
        <v>0</v>
      </c>
      <c r="G304" s="11">
        <f>Table3[[#This Row],[Incentive Disbursements]]/'1.) CLM Reference'!$B$5</f>
        <v>3.2997583296287547E-4</v>
      </c>
      <c r="H304" s="37"/>
      <c r="I304" s="38">
        <f>Table3[[#This Row],[CLM $ Collected ]]/'1.) CLM Reference'!$B$4</f>
        <v>0</v>
      </c>
      <c r="J304" s="39"/>
      <c r="K304" s="38">
        <f>Table3[[#This Row],[Incentive Disbursements]]/'1.) CLM Reference'!$B$5</f>
        <v>3.2997583296287547E-4</v>
      </c>
      <c r="L304" s="37"/>
      <c r="M304" s="40">
        <f>Table3[[#This Row],[CLM $ Collected ]]/'1.) CLM Reference'!$B$4</f>
        <v>0</v>
      </c>
      <c r="N304" s="39"/>
      <c r="O304" s="41">
        <f>Table3[[#This Row],[Incentive Disbursements]]/'1.) CLM Reference'!$B$5</f>
        <v>3.2997583296287547E-4</v>
      </c>
    </row>
    <row r="305" spans="1:15" s="34" customFormat="1" ht="15.75" thickBot="1">
      <c r="A305" s="35"/>
      <c r="B305" s="36"/>
      <c r="C305" s="3"/>
      <c r="D305" s="10">
        <f>Table32[[#This Row],[Residential CLM $ Collected]]+Table32[[#This Row],[C&amp;I CLM $ Collected]]</f>
        <v>0</v>
      </c>
      <c r="E305" s="33">
        <f>Table3[[#This Row],[CLM $ Collected ]]/'1.) CLM Reference'!$B$4</f>
        <v>2.3294235217218452E-3</v>
      </c>
      <c r="F305" s="8">
        <f>Table32[[#This Row],[Residential Incentive Disbursements]]+Table32[[#This Row],[C&amp;I Incentive Disbursements]]</f>
        <v>0</v>
      </c>
      <c r="G305" s="11">
        <f>Table3[[#This Row],[Incentive Disbursements]]/'1.) CLM Reference'!$B$5</f>
        <v>0</v>
      </c>
      <c r="H305" s="37"/>
      <c r="I305" s="38">
        <f>Table3[[#This Row],[CLM $ Collected ]]/'1.) CLM Reference'!$B$4</f>
        <v>2.3294235217218452E-3</v>
      </c>
      <c r="J305" s="39"/>
      <c r="K305" s="38">
        <f>Table3[[#This Row],[Incentive Disbursements]]/'1.) CLM Reference'!$B$5</f>
        <v>0</v>
      </c>
      <c r="L305" s="37"/>
      <c r="M305" s="40">
        <f>Table3[[#This Row],[CLM $ Collected ]]/'1.) CLM Reference'!$B$4</f>
        <v>2.3294235217218452E-3</v>
      </c>
      <c r="N305" s="39"/>
      <c r="O305" s="41">
        <f>Table3[[#This Row],[Incentive Disbursements]]/'1.) CLM Reference'!$B$5</f>
        <v>0</v>
      </c>
    </row>
    <row r="306" spans="1:15" s="34" customFormat="1" ht="15.75" thickBot="1">
      <c r="A306" s="35"/>
      <c r="B306" s="36"/>
      <c r="C306" s="3"/>
      <c r="D306" s="10">
        <f>Table32[[#This Row],[Residential CLM $ Collected]]+Table32[[#This Row],[C&amp;I CLM $ Collected]]</f>
        <v>0</v>
      </c>
      <c r="E306" s="33">
        <f>Table3[[#This Row],[CLM $ Collected ]]/'1.) CLM Reference'!$B$4</f>
        <v>3.5926013454397658E-6</v>
      </c>
      <c r="F306" s="8">
        <f>Table32[[#This Row],[Residential Incentive Disbursements]]+Table32[[#This Row],[C&amp;I Incentive Disbursements]]</f>
        <v>0</v>
      </c>
      <c r="G306" s="11">
        <f>Table3[[#This Row],[Incentive Disbursements]]/'1.) CLM Reference'!$B$5</f>
        <v>0</v>
      </c>
      <c r="H306" s="37"/>
      <c r="I306" s="38">
        <f>Table3[[#This Row],[CLM $ Collected ]]/'1.) CLM Reference'!$B$4</f>
        <v>3.5926013454397658E-6</v>
      </c>
      <c r="J306" s="39"/>
      <c r="K306" s="38">
        <f>Table3[[#This Row],[Incentive Disbursements]]/'1.) CLM Reference'!$B$5</f>
        <v>0</v>
      </c>
      <c r="L306" s="37"/>
      <c r="M306" s="40">
        <f>Table3[[#This Row],[CLM $ Collected ]]/'1.) CLM Reference'!$B$4</f>
        <v>3.5926013454397658E-6</v>
      </c>
      <c r="N306" s="39"/>
      <c r="O306" s="41">
        <f>Table3[[#This Row],[Incentive Disbursements]]/'1.) CLM Reference'!$B$5</f>
        <v>0</v>
      </c>
    </row>
    <row r="307" spans="1:15" s="34" customFormat="1" ht="15.75" thickBot="1">
      <c r="A307" s="35"/>
      <c r="B307" s="36"/>
      <c r="C307" s="3"/>
      <c r="D307" s="10">
        <f>Table32[[#This Row],[Residential CLM $ Collected]]+Table32[[#This Row],[C&amp;I CLM $ Collected]]</f>
        <v>0</v>
      </c>
      <c r="E307" s="33">
        <f>Table3[[#This Row],[CLM $ Collected ]]/'1.) CLM Reference'!$B$4</f>
        <v>7.4753037658780545E-3</v>
      </c>
      <c r="F307" s="8">
        <f>Table32[[#This Row],[Residential Incentive Disbursements]]+Table32[[#This Row],[C&amp;I Incentive Disbursements]]</f>
        <v>0</v>
      </c>
      <c r="G307" s="11">
        <f>Table3[[#This Row],[Incentive Disbursements]]/'1.) CLM Reference'!$B$5</f>
        <v>4.7026496382879092E-3</v>
      </c>
      <c r="H307" s="37"/>
      <c r="I307" s="38">
        <f>Table3[[#This Row],[CLM $ Collected ]]/'1.) CLM Reference'!$B$4</f>
        <v>7.4753037658780545E-3</v>
      </c>
      <c r="J307" s="39"/>
      <c r="K307" s="38">
        <f>Table3[[#This Row],[Incentive Disbursements]]/'1.) CLM Reference'!$B$5</f>
        <v>4.7026496382879092E-3</v>
      </c>
      <c r="L307" s="37"/>
      <c r="M307" s="40">
        <f>Table3[[#This Row],[CLM $ Collected ]]/'1.) CLM Reference'!$B$4</f>
        <v>7.4753037658780545E-3</v>
      </c>
      <c r="N307" s="39"/>
      <c r="O307" s="41">
        <f>Table3[[#This Row],[Incentive Disbursements]]/'1.) CLM Reference'!$B$5</f>
        <v>4.7026496382879092E-3</v>
      </c>
    </row>
    <row r="308" spans="1:15" s="34" customFormat="1" ht="15.75" thickBot="1">
      <c r="A308" s="35"/>
      <c r="B308" s="36"/>
      <c r="C308" s="3"/>
      <c r="D308" s="10">
        <f>Table32[[#This Row],[Residential CLM $ Collected]]+Table32[[#This Row],[C&amp;I CLM $ Collected]]</f>
        <v>0</v>
      </c>
      <c r="E308" s="33">
        <f>Table3[[#This Row],[CLM $ Collected ]]/'1.) CLM Reference'!$B$4</f>
        <v>2.5935536486086233E-7</v>
      </c>
      <c r="F308" s="8">
        <f>Table32[[#This Row],[Residential Incentive Disbursements]]+Table32[[#This Row],[C&amp;I Incentive Disbursements]]</f>
        <v>0</v>
      </c>
      <c r="G308" s="11">
        <f>Table3[[#This Row],[Incentive Disbursements]]/'1.) CLM Reference'!$B$5</f>
        <v>0</v>
      </c>
      <c r="H308" s="37"/>
      <c r="I308" s="38">
        <f>Table3[[#This Row],[CLM $ Collected ]]/'1.) CLM Reference'!$B$4</f>
        <v>2.5935536486086233E-7</v>
      </c>
      <c r="J308" s="39"/>
      <c r="K308" s="38">
        <f>Table3[[#This Row],[Incentive Disbursements]]/'1.) CLM Reference'!$B$5</f>
        <v>0</v>
      </c>
      <c r="L308" s="37"/>
      <c r="M308" s="40">
        <f>Table3[[#This Row],[CLM $ Collected ]]/'1.) CLM Reference'!$B$4</f>
        <v>2.5935536486086233E-7</v>
      </c>
      <c r="N308" s="39"/>
      <c r="O308" s="41">
        <f>Table3[[#This Row],[Incentive Disbursements]]/'1.) CLM Reference'!$B$5</f>
        <v>0</v>
      </c>
    </row>
    <row r="309" spans="1:15" s="34" customFormat="1" ht="15.75" thickBot="1">
      <c r="A309" s="35"/>
      <c r="B309" s="36"/>
      <c r="C309" s="3"/>
      <c r="D309" s="10">
        <f>Table32[[#This Row],[Residential CLM $ Collected]]+Table32[[#This Row],[C&amp;I CLM $ Collected]]</f>
        <v>0</v>
      </c>
      <c r="E309" s="33">
        <f>Table3[[#This Row],[CLM $ Collected ]]/'1.) CLM Reference'!$B$4</f>
        <v>0</v>
      </c>
      <c r="F309" s="8">
        <f>Table32[[#This Row],[Residential Incentive Disbursements]]+Table32[[#This Row],[C&amp;I Incentive Disbursements]]</f>
        <v>0</v>
      </c>
      <c r="G309" s="11">
        <f>Table3[[#This Row],[Incentive Disbursements]]/'1.) CLM Reference'!$B$5</f>
        <v>7.2442168411361585E-6</v>
      </c>
      <c r="H309" s="37"/>
      <c r="I309" s="38">
        <f>Table3[[#This Row],[CLM $ Collected ]]/'1.) CLM Reference'!$B$4</f>
        <v>0</v>
      </c>
      <c r="J309" s="39"/>
      <c r="K309" s="38">
        <f>Table3[[#This Row],[Incentive Disbursements]]/'1.) CLM Reference'!$B$5</f>
        <v>7.2442168411361585E-6</v>
      </c>
      <c r="L309" s="37"/>
      <c r="M309" s="40">
        <f>Table3[[#This Row],[CLM $ Collected ]]/'1.) CLM Reference'!$B$4</f>
        <v>0</v>
      </c>
      <c r="N309" s="39"/>
      <c r="O309" s="41">
        <f>Table3[[#This Row],[Incentive Disbursements]]/'1.) CLM Reference'!$B$5</f>
        <v>7.2442168411361585E-6</v>
      </c>
    </row>
    <row r="310" spans="1:15" s="34" customFormat="1" ht="15.75" thickBot="1">
      <c r="A310" s="35"/>
      <c r="B310" s="36"/>
      <c r="C310" s="3"/>
      <c r="D310" s="10">
        <f>Table32[[#This Row],[Residential CLM $ Collected]]+Table32[[#This Row],[C&amp;I CLM $ Collected]]</f>
        <v>0</v>
      </c>
      <c r="E310" s="33">
        <f>Table3[[#This Row],[CLM $ Collected ]]/'1.) CLM Reference'!$B$4</f>
        <v>2.4457835635495725E-6</v>
      </c>
      <c r="F310" s="8">
        <f>Table32[[#This Row],[Residential Incentive Disbursements]]+Table32[[#This Row],[C&amp;I Incentive Disbursements]]</f>
        <v>0</v>
      </c>
      <c r="G310" s="11">
        <f>Table3[[#This Row],[Incentive Disbursements]]/'1.) CLM Reference'!$B$5</f>
        <v>0</v>
      </c>
      <c r="H310" s="37"/>
      <c r="I310" s="38">
        <f>Table3[[#This Row],[CLM $ Collected ]]/'1.) CLM Reference'!$B$4</f>
        <v>2.4457835635495725E-6</v>
      </c>
      <c r="J310" s="39"/>
      <c r="K310" s="38">
        <f>Table3[[#This Row],[Incentive Disbursements]]/'1.) CLM Reference'!$B$5</f>
        <v>0</v>
      </c>
      <c r="L310" s="37"/>
      <c r="M310" s="40">
        <f>Table3[[#This Row],[CLM $ Collected ]]/'1.) CLM Reference'!$B$4</f>
        <v>2.4457835635495725E-6</v>
      </c>
      <c r="N310" s="39"/>
      <c r="O310" s="41">
        <f>Table3[[#This Row],[Incentive Disbursements]]/'1.) CLM Reference'!$B$5</f>
        <v>0</v>
      </c>
    </row>
    <row r="311" spans="1:15" s="34" customFormat="1" ht="15.75" thickBot="1">
      <c r="A311" s="35"/>
      <c r="B311" s="36"/>
      <c r="C311" s="3"/>
      <c r="D311" s="10">
        <f>Table32[[#This Row],[Residential CLM $ Collected]]+Table32[[#This Row],[C&amp;I CLM $ Collected]]</f>
        <v>0</v>
      </c>
      <c r="E311" s="33">
        <f>Table3[[#This Row],[CLM $ Collected ]]/'1.) CLM Reference'!$B$4</f>
        <v>3.4746512683565302E-3</v>
      </c>
      <c r="F311" s="8">
        <f>Table32[[#This Row],[Residential Incentive Disbursements]]+Table32[[#This Row],[C&amp;I Incentive Disbursements]]</f>
        <v>0</v>
      </c>
      <c r="G311" s="11">
        <f>Table3[[#This Row],[Incentive Disbursements]]/'1.) CLM Reference'!$B$5</f>
        <v>3.7267165545146214E-3</v>
      </c>
      <c r="H311" s="37"/>
      <c r="I311" s="38">
        <f>Table3[[#This Row],[CLM $ Collected ]]/'1.) CLM Reference'!$B$4</f>
        <v>3.4746512683565302E-3</v>
      </c>
      <c r="J311" s="39"/>
      <c r="K311" s="38">
        <f>Table3[[#This Row],[Incentive Disbursements]]/'1.) CLM Reference'!$B$5</f>
        <v>3.7267165545146214E-3</v>
      </c>
      <c r="L311" s="37"/>
      <c r="M311" s="40">
        <f>Table3[[#This Row],[CLM $ Collected ]]/'1.) CLM Reference'!$B$4</f>
        <v>3.4746512683565302E-3</v>
      </c>
      <c r="N311" s="39"/>
      <c r="O311" s="41">
        <f>Table3[[#This Row],[Incentive Disbursements]]/'1.) CLM Reference'!$B$5</f>
        <v>3.7267165545146214E-3</v>
      </c>
    </row>
    <row r="312" spans="1:15" s="34" customFormat="1" ht="15.75" thickBot="1">
      <c r="A312" s="35"/>
      <c r="B312" s="36"/>
      <c r="C312" s="3"/>
      <c r="D312" s="10">
        <f>Table32[[#This Row],[Residential CLM $ Collected]]+Table32[[#This Row],[C&amp;I CLM $ Collected]]</f>
        <v>0</v>
      </c>
      <c r="E312" s="33">
        <f>Table3[[#This Row],[CLM $ Collected ]]/'1.) CLM Reference'!$B$4</f>
        <v>4.3962489977060129E-4</v>
      </c>
      <c r="F312" s="8">
        <f>Table32[[#This Row],[Residential Incentive Disbursements]]+Table32[[#This Row],[C&amp;I Incentive Disbursements]]</f>
        <v>0</v>
      </c>
      <c r="G312" s="11">
        <f>Table3[[#This Row],[Incentive Disbursements]]/'1.) CLM Reference'!$B$5</f>
        <v>4.2410184524404492E-4</v>
      </c>
      <c r="H312" s="37"/>
      <c r="I312" s="38">
        <f>Table3[[#This Row],[CLM $ Collected ]]/'1.) CLM Reference'!$B$4</f>
        <v>4.3962489977060129E-4</v>
      </c>
      <c r="J312" s="39"/>
      <c r="K312" s="38">
        <f>Table3[[#This Row],[Incentive Disbursements]]/'1.) CLM Reference'!$B$5</f>
        <v>4.2410184524404492E-4</v>
      </c>
      <c r="L312" s="37"/>
      <c r="M312" s="40">
        <f>Table3[[#This Row],[CLM $ Collected ]]/'1.) CLM Reference'!$B$4</f>
        <v>4.3962489977060129E-4</v>
      </c>
      <c r="N312" s="39"/>
      <c r="O312" s="41">
        <f>Table3[[#This Row],[Incentive Disbursements]]/'1.) CLM Reference'!$B$5</f>
        <v>4.2410184524404492E-4</v>
      </c>
    </row>
    <row r="313" spans="1:15" s="34" customFormat="1" ht="15.75" thickBot="1">
      <c r="A313" s="35"/>
      <c r="B313" s="36"/>
      <c r="C313" s="3"/>
      <c r="D313" s="10">
        <f>Table32[[#This Row],[Residential CLM $ Collected]]+Table32[[#This Row],[C&amp;I CLM $ Collected]]</f>
        <v>0</v>
      </c>
      <c r="E313" s="33">
        <f>Table3[[#This Row],[CLM $ Collected ]]/'1.) CLM Reference'!$B$4</f>
        <v>2.8511288138323783E-3</v>
      </c>
      <c r="F313" s="8">
        <f>Table32[[#This Row],[Residential Incentive Disbursements]]+Table32[[#This Row],[C&amp;I Incentive Disbursements]]</f>
        <v>0</v>
      </c>
      <c r="G313" s="11">
        <f>Table3[[#This Row],[Incentive Disbursements]]/'1.) CLM Reference'!$B$5</f>
        <v>2.6600590441348913E-3</v>
      </c>
      <c r="H313" s="37"/>
      <c r="I313" s="38">
        <f>Table3[[#This Row],[CLM $ Collected ]]/'1.) CLM Reference'!$B$4</f>
        <v>2.8511288138323783E-3</v>
      </c>
      <c r="J313" s="39"/>
      <c r="K313" s="38">
        <f>Table3[[#This Row],[Incentive Disbursements]]/'1.) CLM Reference'!$B$5</f>
        <v>2.6600590441348913E-3</v>
      </c>
      <c r="L313" s="37"/>
      <c r="M313" s="40">
        <f>Table3[[#This Row],[CLM $ Collected ]]/'1.) CLM Reference'!$B$4</f>
        <v>2.8511288138323783E-3</v>
      </c>
      <c r="N313" s="39"/>
      <c r="O313" s="41">
        <f>Table3[[#This Row],[Incentive Disbursements]]/'1.) CLM Reference'!$B$5</f>
        <v>2.6600590441348913E-3</v>
      </c>
    </row>
    <row r="314" spans="1:15" s="34" customFormat="1" ht="15.75" thickBot="1">
      <c r="A314" s="35"/>
      <c r="B314" s="36"/>
      <c r="C314" s="3"/>
      <c r="D314" s="10">
        <f>Table32[[#This Row],[Residential CLM $ Collected]]+Table32[[#This Row],[C&amp;I CLM $ Collected]]</f>
        <v>0</v>
      </c>
      <c r="E314" s="33">
        <f>Table3[[#This Row],[CLM $ Collected ]]/'1.) CLM Reference'!$B$4</f>
        <v>3.6983940324090965E-3</v>
      </c>
      <c r="F314" s="8">
        <f>Table32[[#This Row],[Residential Incentive Disbursements]]+Table32[[#This Row],[C&amp;I Incentive Disbursements]]</f>
        <v>0</v>
      </c>
      <c r="G314" s="11">
        <f>Table3[[#This Row],[Incentive Disbursements]]/'1.) CLM Reference'!$B$5</f>
        <v>5.9076359186274689E-3</v>
      </c>
      <c r="H314" s="37"/>
      <c r="I314" s="38">
        <f>Table3[[#This Row],[CLM $ Collected ]]/'1.) CLM Reference'!$B$4</f>
        <v>3.6983940324090965E-3</v>
      </c>
      <c r="J314" s="39"/>
      <c r="K314" s="38">
        <f>Table3[[#This Row],[Incentive Disbursements]]/'1.) CLM Reference'!$B$5</f>
        <v>5.9076359186274689E-3</v>
      </c>
      <c r="L314" s="37"/>
      <c r="M314" s="40">
        <f>Table3[[#This Row],[CLM $ Collected ]]/'1.) CLM Reference'!$B$4</f>
        <v>3.6983940324090965E-3</v>
      </c>
      <c r="N314" s="39"/>
      <c r="O314" s="41">
        <f>Table3[[#This Row],[Incentive Disbursements]]/'1.) CLM Reference'!$B$5</f>
        <v>5.9076359186274689E-3</v>
      </c>
    </row>
    <row r="315" spans="1:15" s="34" customFormat="1" ht="15.75" thickBot="1">
      <c r="A315" s="35"/>
      <c r="B315" s="36"/>
      <c r="C315" s="3"/>
      <c r="D315" s="10">
        <f>Table32[[#This Row],[Residential CLM $ Collected]]+Table32[[#This Row],[C&amp;I CLM $ Collected]]</f>
        <v>0</v>
      </c>
      <c r="E315" s="33">
        <f>Table3[[#This Row],[CLM $ Collected ]]/'1.) CLM Reference'!$B$4</f>
        <v>1.2521891031595579E-5</v>
      </c>
      <c r="F315" s="8">
        <f>Table32[[#This Row],[Residential Incentive Disbursements]]+Table32[[#This Row],[C&amp;I Incentive Disbursements]]</f>
        <v>0</v>
      </c>
      <c r="G315" s="11">
        <f>Table3[[#This Row],[Incentive Disbursements]]/'1.) CLM Reference'!$B$5</f>
        <v>0</v>
      </c>
      <c r="H315" s="37"/>
      <c r="I315" s="38">
        <f>Table3[[#This Row],[CLM $ Collected ]]/'1.) CLM Reference'!$B$4</f>
        <v>1.2521891031595579E-5</v>
      </c>
      <c r="J315" s="39"/>
      <c r="K315" s="38">
        <f>Table3[[#This Row],[Incentive Disbursements]]/'1.) CLM Reference'!$B$5</f>
        <v>0</v>
      </c>
      <c r="L315" s="37"/>
      <c r="M315" s="40">
        <f>Table3[[#This Row],[CLM $ Collected ]]/'1.) CLM Reference'!$B$4</f>
        <v>1.2521891031595579E-5</v>
      </c>
      <c r="N315" s="39"/>
      <c r="O315" s="41">
        <f>Table3[[#This Row],[Incentive Disbursements]]/'1.) CLM Reference'!$B$5</f>
        <v>0</v>
      </c>
    </row>
    <row r="316" spans="1:15" s="34" customFormat="1" ht="15.75" thickBot="1">
      <c r="A316" s="35"/>
      <c r="B316" s="36"/>
      <c r="C316" s="3"/>
      <c r="D316" s="10">
        <f>Table32[[#This Row],[Residential CLM $ Collected]]+Table32[[#This Row],[C&amp;I CLM $ Collected]]</f>
        <v>0</v>
      </c>
      <c r="E316" s="33">
        <f>Table3[[#This Row],[CLM $ Collected ]]/'1.) CLM Reference'!$B$4</f>
        <v>3.2448087907891313E-3</v>
      </c>
      <c r="F316" s="8">
        <f>Table32[[#This Row],[Residential Incentive Disbursements]]+Table32[[#This Row],[C&amp;I Incentive Disbursements]]</f>
        <v>0</v>
      </c>
      <c r="G316" s="11">
        <f>Table3[[#This Row],[Incentive Disbursements]]/'1.) CLM Reference'!$B$5</f>
        <v>2.1398640403883346E-3</v>
      </c>
      <c r="H316" s="37"/>
      <c r="I316" s="38">
        <f>Table3[[#This Row],[CLM $ Collected ]]/'1.) CLM Reference'!$B$4</f>
        <v>3.2448087907891313E-3</v>
      </c>
      <c r="J316" s="39"/>
      <c r="K316" s="38">
        <f>Table3[[#This Row],[Incentive Disbursements]]/'1.) CLM Reference'!$B$5</f>
        <v>2.1398640403883346E-3</v>
      </c>
      <c r="L316" s="37"/>
      <c r="M316" s="40">
        <f>Table3[[#This Row],[CLM $ Collected ]]/'1.) CLM Reference'!$B$4</f>
        <v>3.2448087907891313E-3</v>
      </c>
      <c r="N316" s="39"/>
      <c r="O316" s="41">
        <f>Table3[[#This Row],[Incentive Disbursements]]/'1.) CLM Reference'!$B$5</f>
        <v>2.1398640403883346E-3</v>
      </c>
    </row>
    <row r="317" spans="1:15" s="34" customFormat="1" ht="15.75" thickBot="1">
      <c r="A317" s="35"/>
      <c r="B317" s="36"/>
      <c r="C317" s="3"/>
      <c r="D317" s="10">
        <f>Table32[[#This Row],[Residential CLM $ Collected]]+Table32[[#This Row],[C&amp;I CLM $ Collected]]</f>
        <v>0</v>
      </c>
      <c r="E317" s="33">
        <f>Table3[[#This Row],[CLM $ Collected ]]/'1.) CLM Reference'!$B$4</f>
        <v>5.5495086027475147E-6</v>
      </c>
      <c r="F317" s="8">
        <f>Table32[[#This Row],[Residential Incentive Disbursements]]+Table32[[#This Row],[C&amp;I Incentive Disbursements]]</f>
        <v>0</v>
      </c>
      <c r="G317" s="11">
        <f>Table3[[#This Row],[Incentive Disbursements]]/'1.) CLM Reference'!$B$5</f>
        <v>0</v>
      </c>
      <c r="H317" s="37"/>
      <c r="I317" s="38">
        <f>Table3[[#This Row],[CLM $ Collected ]]/'1.) CLM Reference'!$B$4</f>
        <v>5.5495086027475147E-6</v>
      </c>
      <c r="J317" s="39"/>
      <c r="K317" s="38">
        <f>Table3[[#This Row],[Incentive Disbursements]]/'1.) CLM Reference'!$B$5</f>
        <v>0</v>
      </c>
      <c r="L317" s="37"/>
      <c r="M317" s="40">
        <f>Table3[[#This Row],[CLM $ Collected ]]/'1.) CLM Reference'!$B$4</f>
        <v>5.5495086027475147E-6</v>
      </c>
      <c r="N317" s="39"/>
      <c r="O317" s="41">
        <f>Table3[[#This Row],[Incentive Disbursements]]/'1.) CLM Reference'!$B$5</f>
        <v>0</v>
      </c>
    </row>
    <row r="318" spans="1:15" s="34" customFormat="1" ht="15.75" thickBot="1">
      <c r="A318" s="35"/>
      <c r="B318" s="36"/>
      <c r="C318" s="3"/>
      <c r="D318" s="10">
        <f>Table32[[#This Row],[Residential CLM $ Collected]]+Table32[[#This Row],[C&amp;I CLM $ Collected]]</f>
        <v>0</v>
      </c>
      <c r="E318" s="33">
        <f>Table3[[#This Row],[CLM $ Collected ]]/'1.) CLM Reference'!$B$4</f>
        <v>6.0716630915872427E-3</v>
      </c>
      <c r="F318" s="8">
        <f>Table32[[#This Row],[Residential Incentive Disbursements]]+Table32[[#This Row],[C&amp;I Incentive Disbursements]]</f>
        <v>0</v>
      </c>
      <c r="G318" s="11">
        <f>Table3[[#This Row],[Incentive Disbursements]]/'1.) CLM Reference'!$B$5</f>
        <v>2.6092638170015906E-3</v>
      </c>
      <c r="H318" s="37"/>
      <c r="I318" s="38">
        <f>Table3[[#This Row],[CLM $ Collected ]]/'1.) CLM Reference'!$B$4</f>
        <v>6.0716630915872427E-3</v>
      </c>
      <c r="J318" s="39"/>
      <c r="K318" s="38">
        <f>Table3[[#This Row],[Incentive Disbursements]]/'1.) CLM Reference'!$B$5</f>
        <v>2.6092638170015906E-3</v>
      </c>
      <c r="L318" s="37"/>
      <c r="M318" s="40">
        <f>Table3[[#This Row],[CLM $ Collected ]]/'1.) CLM Reference'!$B$4</f>
        <v>6.0716630915872427E-3</v>
      </c>
      <c r="N318" s="39"/>
      <c r="O318" s="41">
        <f>Table3[[#This Row],[Incentive Disbursements]]/'1.) CLM Reference'!$B$5</f>
        <v>2.6092638170015906E-3</v>
      </c>
    </row>
    <row r="319" spans="1:15" s="34" customFormat="1" ht="15.75" thickBot="1">
      <c r="A319" s="35"/>
      <c r="B319" s="36"/>
      <c r="C319" s="3"/>
      <c r="D319" s="10">
        <f>Table32[[#This Row],[Residential CLM $ Collected]]+Table32[[#This Row],[C&amp;I CLM $ Collected]]</f>
        <v>0</v>
      </c>
      <c r="E319" s="33">
        <f>Table3[[#This Row],[CLM $ Collected ]]/'1.) CLM Reference'!$B$4</f>
        <v>3.0471490068541044E-3</v>
      </c>
      <c r="F319" s="8">
        <f>Table32[[#This Row],[Residential Incentive Disbursements]]+Table32[[#This Row],[C&amp;I Incentive Disbursements]]</f>
        <v>0</v>
      </c>
      <c r="G319" s="11">
        <f>Table3[[#This Row],[Incentive Disbursements]]/'1.) CLM Reference'!$B$5</f>
        <v>3.2654311816640151E-3</v>
      </c>
      <c r="H319" s="37"/>
      <c r="I319" s="38">
        <f>Table3[[#This Row],[CLM $ Collected ]]/'1.) CLM Reference'!$B$4</f>
        <v>3.0471490068541044E-3</v>
      </c>
      <c r="J319" s="39"/>
      <c r="K319" s="38">
        <f>Table3[[#This Row],[Incentive Disbursements]]/'1.) CLM Reference'!$B$5</f>
        <v>3.2654311816640151E-3</v>
      </c>
      <c r="L319" s="37"/>
      <c r="M319" s="40">
        <f>Table3[[#This Row],[CLM $ Collected ]]/'1.) CLM Reference'!$B$4</f>
        <v>3.0471490068541044E-3</v>
      </c>
      <c r="N319" s="39"/>
      <c r="O319" s="41">
        <f>Table3[[#This Row],[Incentive Disbursements]]/'1.) CLM Reference'!$B$5</f>
        <v>3.2654311816640151E-3</v>
      </c>
    </row>
    <row r="320" spans="1:15" s="34" customFormat="1" ht="15.75" thickBot="1">
      <c r="A320" s="35"/>
      <c r="B320" s="36"/>
      <c r="C320" s="3"/>
      <c r="D320" s="10">
        <f>Table32[[#This Row],[Residential CLM $ Collected]]+Table32[[#This Row],[C&amp;I CLM $ Collected]]</f>
        <v>0</v>
      </c>
      <c r="E320" s="33">
        <f>Table3[[#This Row],[CLM $ Collected ]]/'1.) CLM Reference'!$B$4</f>
        <v>5.2971084179284997E-6</v>
      </c>
      <c r="F320" s="8">
        <f>Table32[[#This Row],[Residential Incentive Disbursements]]+Table32[[#This Row],[C&amp;I Incentive Disbursements]]</f>
        <v>0</v>
      </c>
      <c r="G320" s="11">
        <f>Table3[[#This Row],[Incentive Disbursements]]/'1.) CLM Reference'!$B$5</f>
        <v>0</v>
      </c>
      <c r="H320" s="37"/>
      <c r="I320" s="38">
        <f>Table3[[#This Row],[CLM $ Collected ]]/'1.) CLM Reference'!$B$4</f>
        <v>5.2971084179284997E-6</v>
      </c>
      <c r="J320" s="39"/>
      <c r="K320" s="38">
        <f>Table3[[#This Row],[Incentive Disbursements]]/'1.) CLM Reference'!$B$5</f>
        <v>0</v>
      </c>
      <c r="L320" s="37"/>
      <c r="M320" s="40">
        <f>Table3[[#This Row],[CLM $ Collected ]]/'1.) CLM Reference'!$B$4</f>
        <v>5.2971084179284997E-6</v>
      </c>
      <c r="N320" s="39"/>
      <c r="O320" s="41">
        <f>Table3[[#This Row],[Incentive Disbursements]]/'1.) CLM Reference'!$B$5</f>
        <v>0</v>
      </c>
    </row>
    <row r="321" spans="1:15" s="34" customFormat="1" ht="15.75" thickBot="1">
      <c r="A321" s="35"/>
      <c r="B321" s="36"/>
      <c r="C321" s="3"/>
      <c r="D321" s="10">
        <f>Table32[[#This Row],[Residential CLM $ Collected]]+Table32[[#This Row],[C&amp;I CLM $ Collected]]</f>
        <v>0</v>
      </c>
      <c r="E321" s="33">
        <f>Table3[[#This Row],[CLM $ Collected ]]/'1.) CLM Reference'!$B$4</f>
        <v>2.0334266636233183E-3</v>
      </c>
      <c r="F321" s="8">
        <f>Table32[[#This Row],[Residential Incentive Disbursements]]+Table32[[#This Row],[C&amp;I Incentive Disbursements]]</f>
        <v>0</v>
      </c>
      <c r="G321" s="11">
        <f>Table3[[#This Row],[Incentive Disbursements]]/'1.) CLM Reference'!$B$5</f>
        <v>9.9432366893123861E-4</v>
      </c>
      <c r="H321" s="37"/>
      <c r="I321" s="38">
        <f>Table3[[#This Row],[CLM $ Collected ]]/'1.) CLM Reference'!$B$4</f>
        <v>2.0334266636233183E-3</v>
      </c>
      <c r="J321" s="39"/>
      <c r="K321" s="38">
        <f>Table3[[#This Row],[Incentive Disbursements]]/'1.) CLM Reference'!$B$5</f>
        <v>9.9432366893123861E-4</v>
      </c>
      <c r="L321" s="37"/>
      <c r="M321" s="40">
        <f>Table3[[#This Row],[CLM $ Collected ]]/'1.) CLM Reference'!$B$4</f>
        <v>2.0334266636233183E-3</v>
      </c>
      <c r="N321" s="39"/>
      <c r="O321" s="41">
        <f>Table3[[#This Row],[Incentive Disbursements]]/'1.) CLM Reference'!$B$5</f>
        <v>9.9432366893123861E-4</v>
      </c>
    </row>
    <row r="322" spans="1:15" s="34" customFormat="1" ht="15.75" thickBot="1">
      <c r="A322" s="35"/>
      <c r="B322" s="36"/>
      <c r="C322" s="3"/>
      <c r="D322" s="10">
        <f>Table32[[#This Row],[Residential CLM $ Collected]]+Table32[[#This Row],[C&amp;I CLM $ Collected]]</f>
        <v>0</v>
      </c>
      <c r="E322" s="33">
        <f>Table3[[#This Row],[CLM $ Collected ]]/'1.) CLM Reference'!$B$4</f>
        <v>4.5403270986320791E-6</v>
      </c>
      <c r="F322" s="8">
        <f>Table32[[#This Row],[Residential Incentive Disbursements]]+Table32[[#This Row],[C&amp;I Incentive Disbursements]]</f>
        <v>0</v>
      </c>
      <c r="G322" s="11">
        <f>Table3[[#This Row],[Incentive Disbursements]]/'1.) CLM Reference'!$B$5</f>
        <v>0</v>
      </c>
      <c r="H322" s="37"/>
      <c r="I322" s="38">
        <f>Table3[[#This Row],[CLM $ Collected ]]/'1.) CLM Reference'!$B$4</f>
        <v>4.5403270986320791E-6</v>
      </c>
      <c r="J322" s="39"/>
      <c r="K322" s="38">
        <f>Table3[[#This Row],[Incentive Disbursements]]/'1.) CLM Reference'!$B$5</f>
        <v>0</v>
      </c>
      <c r="L322" s="37"/>
      <c r="M322" s="40">
        <f>Table3[[#This Row],[CLM $ Collected ]]/'1.) CLM Reference'!$B$4</f>
        <v>4.5403270986320791E-6</v>
      </c>
      <c r="N322" s="39"/>
      <c r="O322" s="41">
        <f>Table3[[#This Row],[Incentive Disbursements]]/'1.) CLM Reference'!$B$5</f>
        <v>0</v>
      </c>
    </row>
    <row r="323" spans="1:15" s="34" customFormat="1" ht="15.75" thickBot="1">
      <c r="A323" s="35"/>
      <c r="B323" s="36"/>
      <c r="C323" s="3"/>
      <c r="D323" s="10">
        <f>Table32[[#This Row],[Residential CLM $ Collected]]+Table32[[#This Row],[C&amp;I CLM $ Collected]]</f>
        <v>0</v>
      </c>
      <c r="E323" s="33">
        <f>Table3[[#This Row],[CLM $ Collected ]]/'1.) CLM Reference'!$B$4</f>
        <v>1.6764855696065886E-3</v>
      </c>
      <c r="F323" s="8">
        <f>Table32[[#This Row],[Residential Incentive Disbursements]]+Table32[[#This Row],[C&amp;I Incentive Disbursements]]</f>
        <v>0</v>
      </c>
      <c r="G323" s="11">
        <f>Table3[[#This Row],[Incentive Disbursements]]/'1.) CLM Reference'!$B$5</f>
        <v>8.4209512114780723E-4</v>
      </c>
      <c r="H323" s="37"/>
      <c r="I323" s="38">
        <f>Table3[[#This Row],[CLM $ Collected ]]/'1.) CLM Reference'!$B$4</f>
        <v>1.6764855696065886E-3</v>
      </c>
      <c r="J323" s="39"/>
      <c r="K323" s="38">
        <f>Table3[[#This Row],[Incentive Disbursements]]/'1.) CLM Reference'!$B$5</f>
        <v>8.4209512114780723E-4</v>
      </c>
      <c r="L323" s="37"/>
      <c r="M323" s="40">
        <f>Table3[[#This Row],[CLM $ Collected ]]/'1.) CLM Reference'!$B$4</f>
        <v>1.6764855696065886E-3</v>
      </c>
      <c r="N323" s="39"/>
      <c r="O323" s="41">
        <f>Table3[[#This Row],[Incentive Disbursements]]/'1.) CLM Reference'!$B$5</f>
        <v>8.4209512114780723E-4</v>
      </c>
    </row>
    <row r="324" spans="1:15" s="34" customFormat="1" ht="15.75" thickBot="1">
      <c r="A324" s="35"/>
      <c r="B324" s="36"/>
      <c r="C324" s="3"/>
      <c r="D324" s="10">
        <f>Table32[[#This Row],[Residential CLM $ Collected]]+Table32[[#This Row],[C&amp;I CLM $ Collected]]</f>
        <v>0</v>
      </c>
      <c r="E324" s="33">
        <f>Table3[[#This Row],[CLM $ Collected ]]/'1.) CLM Reference'!$B$4</f>
        <v>3.5448429006662585E-3</v>
      </c>
      <c r="F324" s="8">
        <f>Table32[[#This Row],[Residential Incentive Disbursements]]+Table32[[#This Row],[C&amp;I Incentive Disbursements]]</f>
        <v>0</v>
      </c>
      <c r="G324" s="11">
        <f>Table3[[#This Row],[Incentive Disbursements]]/'1.) CLM Reference'!$B$5</f>
        <v>8.009475409439271E-3</v>
      </c>
      <c r="H324" s="37"/>
      <c r="I324" s="38">
        <f>Table3[[#This Row],[CLM $ Collected ]]/'1.) CLM Reference'!$B$4</f>
        <v>3.5448429006662585E-3</v>
      </c>
      <c r="J324" s="39"/>
      <c r="K324" s="38">
        <f>Table3[[#This Row],[Incentive Disbursements]]/'1.) CLM Reference'!$B$5</f>
        <v>8.009475409439271E-3</v>
      </c>
      <c r="L324" s="37"/>
      <c r="M324" s="40">
        <f>Table3[[#This Row],[CLM $ Collected ]]/'1.) CLM Reference'!$B$4</f>
        <v>3.5448429006662585E-3</v>
      </c>
      <c r="N324" s="39"/>
      <c r="O324" s="41">
        <f>Table3[[#This Row],[Incentive Disbursements]]/'1.) CLM Reference'!$B$5</f>
        <v>8.009475409439271E-3</v>
      </c>
    </row>
    <row r="325" spans="1:15" s="34" customFormat="1" ht="15.75" thickBot="1">
      <c r="A325" s="35"/>
      <c r="B325" s="36"/>
      <c r="C325" s="3"/>
      <c r="D325" s="10">
        <f>Table32[[#This Row],[Residential CLM $ Collected]]+Table32[[#This Row],[C&amp;I CLM $ Collected]]</f>
        <v>0</v>
      </c>
      <c r="E325" s="33">
        <f>Table3[[#This Row],[CLM $ Collected ]]/'1.) CLM Reference'!$B$4</f>
        <v>1.4691608241873469E-5</v>
      </c>
      <c r="F325" s="8">
        <f>Table32[[#This Row],[Residential Incentive Disbursements]]+Table32[[#This Row],[C&amp;I Incentive Disbursements]]</f>
        <v>0</v>
      </c>
      <c r="G325" s="11">
        <f>Table3[[#This Row],[Incentive Disbursements]]/'1.) CLM Reference'!$B$5</f>
        <v>0</v>
      </c>
      <c r="H325" s="37"/>
      <c r="I325" s="38">
        <f>Table3[[#This Row],[CLM $ Collected ]]/'1.) CLM Reference'!$B$4</f>
        <v>1.4691608241873469E-5</v>
      </c>
      <c r="J325" s="39"/>
      <c r="K325" s="38">
        <f>Table3[[#This Row],[Incentive Disbursements]]/'1.) CLM Reference'!$B$5</f>
        <v>0</v>
      </c>
      <c r="L325" s="37"/>
      <c r="M325" s="40">
        <f>Table3[[#This Row],[CLM $ Collected ]]/'1.) CLM Reference'!$B$4</f>
        <v>1.4691608241873469E-5</v>
      </c>
      <c r="N325" s="39"/>
      <c r="O325" s="41">
        <f>Table3[[#This Row],[Incentive Disbursements]]/'1.) CLM Reference'!$B$5</f>
        <v>0</v>
      </c>
    </row>
    <row r="326" spans="1:15" s="34" customFormat="1" ht="15.75" thickBot="1">
      <c r="A326" s="35"/>
      <c r="B326" s="36"/>
      <c r="C326" s="3"/>
      <c r="D326" s="10">
        <f>Table32[[#This Row],[Residential CLM $ Collected]]+Table32[[#This Row],[C&amp;I CLM $ Collected]]</f>
        <v>0</v>
      </c>
      <c r="E326" s="33">
        <f>Table3[[#This Row],[CLM $ Collected ]]/'1.) CLM Reference'!$B$4</f>
        <v>0</v>
      </c>
      <c r="F326" s="8">
        <f>Table32[[#This Row],[Residential Incentive Disbursements]]+Table32[[#This Row],[C&amp;I Incentive Disbursements]]</f>
        <v>0</v>
      </c>
      <c r="G326" s="11">
        <f>Table3[[#This Row],[Incentive Disbursements]]/'1.) CLM Reference'!$B$5</f>
        <v>5.5258268243376409E-3</v>
      </c>
      <c r="H326" s="37"/>
      <c r="I326" s="38">
        <f>Table3[[#This Row],[CLM $ Collected ]]/'1.) CLM Reference'!$B$4</f>
        <v>0</v>
      </c>
      <c r="J326" s="39"/>
      <c r="K326" s="38">
        <f>Table3[[#This Row],[Incentive Disbursements]]/'1.) CLM Reference'!$B$5</f>
        <v>5.5258268243376409E-3</v>
      </c>
      <c r="L326" s="37"/>
      <c r="M326" s="40">
        <f>Table3[[#This Row],[CLM $ Collected ]]/'1.) CLM Reference'!$B$4</f>
        <v>0</v>
      </c>
      <c r="N326" s="39"/>
      <c r="O326" s="41">
        <f>Table3[[#This Row],[Incentive Disbursements]]/'1.) CLM Reference'!$B$5</f>
        <v>5.5258268243376409E-3</v>
      </c>
    </row>
    <row r="327" spans="1:15" s="34" customFormat="1" ht="15.75" thickBot="1">
      <c r="A327" s="35"/>
      <c r="B327" s="36"/>
      <c r="C327" s="3"/>
      <c r="D327" s="10">
        <f>Table32[[#This Row],[Residential CLM $ Collected]]+Table32[[#This Row],[C&amp;I CLM $ Collected]]</f>
        <v>0</v>
      </c>
      <c r="E327" s="33">
        <f>Table3[[#This Row],[CLM $ Collected ]]/'1.) CLM Reference'!$B$4</f>
        <v>3.6805149654955747E-3</v>
      </c>
      <c r="F327" s="8">
        <f>Table32[[#This Row],[Residential Incentive Disbursements]]+Table32[[#This Row],[C&amp;I Incentive Disbursements]]</f>
        <v>0</v>
      </c>
      <c r="G327" s="11">
        <f>Table3[[#This Row],[Incentive Disbursements]]/'1.) CLM Reference'!$B$5</f>
        <v>0</v>
      </c>
      <c r="H327" s="37"/>
      <c r="I327" s="38">
        <f>Table3[[#This Row],[CLM $ Collected ]]/'1.) CLM Reference'!$B$4</f>
        <v>3.6805149654955747E-3</v>
      </c>
      <c r="J327" s="39"/>
      <c r="K327" s="38">
        <f>Table3[[#This Row],[Incentive Disbursements]]/'1.) CLM Reference'!$B$5</f>
        <v>0</v>
      </c>
      <c r="L327" s="37"/>
      <c r="M327" s="40">
        <f>Table3[[#This Row],[CLM $ Collected ]]/'1.) CLM Reference'!$B$4</f>
        <v>3.6805149654955747E-3</v>
      </c>
      <c r="N327" s="39"/>
      <c r="O327" s="41">
        <f>Table3[[#This Row],[Incentive Disbursements]]/'1.) CLM Reference'!$B$5</f>
        <v>0</v>
      </c>
    </row>
    <row r="328" spans="1:15" s="34" customFormat="1" ht="15.75" thickBot="1">
      <c r="A328" s="35"/>
      <c r="B328" s="36"/>
      <c r="C328" s="3"/>
      <c r="D328" s="10">
        <f>Table32[[#This Row],[Residential CLM $ Collected]]+Table32[[#This Row],[C&amp;I CLM $ Collected]]</f>
        <v>0</v>
      </c>
      <c r="E328" s="33">
        <f>Table3[[#This Row],[CLM $ Collected ]]/'1.) CLM Reference'!$B$4</f>
        <v>0</v>
      </c>
      <c r="F328" s="8">
        <f>Table32[[#This Row],[Residential Incentive Disbursements]]+Table32[[#This Row],[C&amp;I Incentive Disbursements]]</f>
        <v>0</v>
      </c>
      <c r="G328" s="11">
        <f>Table3[[#This Row],[Incentive Disbursements]]/'1.) CLM Reference'!$B$5</f>
        <v>8.15428236985995E-8</v>
      </c>
      <c r="H328" s="37"/>
      <c r="I328" s="38">
        <f>Table3[[#This Row],[CLM $ Collected ]]/'1.) CLM Reference'!$B$4</f>
        <v>0</v>
      </c>
      <c r="J328" s="39"/>
      <c r="K328" s="38">
        <f>Table3[[#This Row],[Incentive Disbursements]]/'1.) CLM Reference'!$B$5</f>
        <v>8.15428236985995E-8</v>
      </c>
      <c r="L328" s="37"/>
      <c r="M328" s="40">
        <f>Table3[[#This Row],[CLM $ Collected ]]/'1.) CLM Reference'!$B$4</f>
        <v>0</v>
      </c>
      <c r="N328" s="39"/>
      <c r="O328" s="41">
        <f>Table3[[#This Row],[Incentive Disbursements]]/'1.) CLM Reference'!$B$5</f>
        <v>8.15428236985995E-8</v>
      </c>
    </row>
    <row r="329" spans="1:15" s="34" customFormat="1" ht="15.75" thickBot="1">
      <c r="A329" s="35"/>
      <c r="B329" s="36"/>
      <c r="C329" s="3"/>
      <c r="D329" s="10">
        <f>Table32[[#This Row],[Residential CLM $ Collected]]+Table32[[#This Row],[C&amp;I CLM $ Collected]]</f>
        <v>0</v>
      </c>
      <c r="E329" s="33">
        <f>Table3[[#This Row],[CLM $ Collected ]]/'1.) CLM Reference'!$B$4</f>
        <v>4.4351688312968033E-5</v>
      </c>
      <c r="F329" s="8">
        <f>Table32[[#This Row],[Residential Incentive Disbursements]]+Table32[[#This Row],[C&amp;I Incentive Disbursements]]</f>
        <v>0</v>
      </c>
      <c r="G329" s="11">
        <f>Table3[[#This Row],[Incentive Disbursements]]/'1.) CLM Reference'!$B$5</f>
        <v>0</v>
      </c>
      <c r="H329" s="37"/>
      <c r="I329" s="38">
        <f>Table3[[#This Row],[CLM $ Collected ]]/'1.) CLM Reference'!$B$4</f>
        <v>4.4351688312968033E-5</v>
      </c>
      <c r="J329" s="39"/>
      <c r="K329" s="38">
        <f>Table3[[#This Row],[Incentive Disbursements]]/'1.) CLM Reference'!$B$5</f>
        <v>0</v>
      </c>
      <c r="L329" s="37"/>
      <c r="M329" s="40">
        <f>Table3[[#This Row],[CLM $ Collected ]]/'1.) CLM Reference'!$B$4</f>
        <v>4.4351688312968033E-5</v>
      </c>
      <c r="N329" s="39"/>
      <c r="O329" s="41">
        <f>Table3[[#This Row],[Incentive Disbursements]]/'1.) CLM Reference'!$B$5</f>
        <v>0</v>
      </c>
    </row>
    <row r="330" spans="1:15" s="34" customFormat="1" ht="15.75" thickBot="1">
      <c r="A330" s="35"/>
      <c r="B330" s="36"/>
      <c r="C330" s="3"/>
      <c r="D330" s="10">
        <f>Table32[[#This Row],[Residential CLM $ Collected]]+Table32[[#This Row],[C&amp;I CLM $ Collected]]</f>
        <v>0</v>
      </c>
      <c r="E330" s="33">
        <f>Table3[[#This Row],[CLM $ Collected ]]/'1.) CLM Reference'!$B$4</f>
        <v>4.778444999925564E-3</v>
      </c>
      <c r="F330" s="8">
        <f>Table32[[#This Row],[Residential Incentive Disbursements]]+Table32[[#This Row],[C&amp;I Incentive Disbursements]]</f>
        <v>0</v>
      </c>
      <c r="G330" s="11">
        <f>Table3[[#This Row],[Incentive Disbursements]]/'1.) CLM Reference'!$B$5</f>
        <v>3.7726507579899184E-3</v>
      </c>
      <c r="H330" s="37"/>
      <c r="I330" s="38">
        <f>Table3[[#This Row],[CLM $ Collected ]]/'1.) CLM Reference'!$B$4</f>
        <v>4.778444999925564E-3</v>
      </c>
      <c r="J330" s="39"/>
      <c r="K330" s="38">
        <f>Table3[[#This Row],[Incentive Disbursements]]/'1.) CLM Reference'!$B$5</f>
        <v>3.7726507579899184E-3</v>
      </c>
      <c r="L330" s="37"/>
      <c r="M330" s="40">
        <f>Table3[[#This Row],[CLM $ Collected ]]/'1.) CLM Reference'!$B$4</f>
        <v>4.778444999925564E-3</v>
      </c>
      <c r="N330" s="39"/>
      <c r="O330" s="41">
        <f>Table3[[#This Row],[Incentive Disbursements]]/'1.) CLM Reference'!$B$5</f>
        <v>3.7726507579899184E-3</v>
      </c>
    </row>
    <row r="331" spans="1:15" s="34" customFormat="1" ht="15.75" thickBot="1">
      <c r="A331" s="35"/>
      <c r="B331" s="36"/>
      <c r="C331" s="3"/>
      <c r="D331" s="10">
        <f>Table32[[#This Row],[Residential CLM $ Collected]]+Table32[[#This Row],[C&amp;I CLM $ Collected]]</f>
        <v>0</v>
      </c>
      <c r="E331" s="33">
        <f>Table3[[#This Row],[CLM $ Collected ]]/'1.) CLM Reference'!$B$4</f>
        <v>2.4318268436170913E-3</v>
      </c>
      <c r="F331" s="8">
        <f>Table32[[#This Row],[Residential Incentive Disbursements]]+Table32[[#This Row],[C&amp;I Incentive Disbursements]]</f>
        <v>0</v>
      </c>
      <c r="G331" s="11">
        <f>Table3[[#This Row],[Incentive Disbursements]]/'1.) CLM Reference'!$B$5</f>
        <v>3.1964191686758292E-3</v>
      </c>
      <c r="H331" s="37"/>
      <c r="I331" s="38">
        <f>Table3[[#This Row],[CLM $ Collected ]]/'1.) CLM Reference'!$B$4</f>
        <v>2.4318268436170913E-3</v>
      </c>
      <c r="J331" s="39"/>
      <c r="K331" s="38">
        <f>Table3[[#This Row],[Incentive Disbursements]]/'1.) CLM Reference'!$B$5</f>
        <v>3.1964191686758292E-3</v>
      </c>
      <c r="L331" s="37"/>
      <c r="M331" s="40">
        <f>Table3[[#This Row],[CLM $ Collected ]]/'1.) CLM Reference'!$B$4</f>
        <v>2.4318268436170913E-3</v>
      </c>
      <c r="N331" s="39"/>
      <c r="O331" s="41">
        <f>Table3[[#This Row],[Incentive Disbursements]]/'1.) CLM Reference'!$B$5</f>
        <v>3.1964191686758292E-3</v>
      </c>
    </row>
    <row r="332" spans="1:15" s="34" customFormat="1" ht="15.75" thickBot="1">
      <c r="A332" s="35"/>
      <c r="B332" s="36"/>
      <c r="C332" s="3"/>
      <c r="D332" s="10">
        <f>Table32[[#This Row],[Residential CLM $ Collected]]+Table32[[#This Row],[C&amp;I CLM $ Collected]]</f>
        <v>0</v>
      </c>
      <c r="E332" s="33">
        <f>Table3[[#This Row],[CLM $ Collected ]]/'1.) CLM Reference'!$B$4</f>
        <v>3.0689044663896221E-7</v>
      </c>
      <c r="F332" s="8">
        <f>Table32[[#This Row],[Residential Incentive Disbursements]]+Table32[[#This Row],[C&amp;I Incentive Disbursements]]</f>
        <v>0</v>
      </c>
      <c r="G332" s="11">
        <f>Table3[[#This Row],[Incentive Disbursements]]/'1.) CLM Reference'!$B$5</f>
        <v>0</v>
      </c>
      <c r="H332" s="37"/>
      <c r="I332" s="38">
        <f>Table3[[#This Row],[CLM $ Collected ]]/'1.) CLM Reference'!$B$4</f>
        <v>3.0689044663896221E-7</v>
      </c>
      <c r="J332" s="39"/>
      <c r="K332" s="38">
        <f>Table3[[#This Row],[Incentive Disbursements]]/'1.) CLM Reference'!$B$5</f>
        <v>0</v>
      </c>
      <c r="L332" s="37"/>
      <c r="M332" s="40">
        <f>Table3[[#This Row],[CLM $ Collected ]]/'1.) CLM Reference'!$B$4</f>
        <v>3.0689044663896221E-7</v>
      </c>
      <c r="N332" s="39"/>
      <c r="O332" s="41">
        <f>Table3[[#This Row],[Incentive Disbursements]]/'1.) CLM Reference'!$B$5</f>
        <v>0</v>
      </c>
    </row>
    <row r="333" spans="1:15" s="34" customFormat="1" ht="15.75" thickBot="1">
      <c r="A333" s="35"/>
      <c r="B333" s="36"/>
      <c r="C333" s="3"/>
      <c r="D333" s="10">
        <f>Table32[[#This Row],[Residential CLM $ Collected]]+Table32[[#This Row],[C&amp;I CLM $ Collected]]</f>
        <v>0</v>
      </c>
      <c r="E333" s="33">
        <f>Table3[[#This Row],[CLM $ Collected ]]/'1.) CLM Reference'!$B$4</f>
        <v>0</v>
      </c>
      <c r="F333" s="8">
        <f>Table32[[#This Row],[Residential Incentive Disbursements]]+Table32[[#This Row],[C&amp;I Incentive Disbursements]]</f>
        <v>0</v>
      </c>
      <c r="G333" s="11">
        <f>Table3[[#This Row],[Incentive Disbursements]]/'1.) CLM Reference'!$B$5</f>
        <v>5.5000932186251667E-5</v>
      </c>
      <c r="H333" s="37"/>
      <c r="I333" s="38">
        <f>Table3[[#This Row],[CLM $ Collected ]]/'1.) CLM Reference'!$B$4</f>
        <v>0</v>
      </c>
      <c r="J333" s="39"/>
      <c r="K333" s="38">
        <f>Table3[[#This Row],[Incentive Disbursements]]/'1.) CLM Reference'!$B$5</f>
        <v>5.5000932186251667E-5</v>
      </c>
      <c r="L333" s="37"/>
      <c r="M333" s="40">
        <f>Table3[[#This Row],[CLM $ Collected ]]/'1.) CLM Reference'!$B$4</f>
        <v>0</v>
      </c>
      <c r="N333" s="39"/>
      <c r="O333" s="41">
        <f>Table3[[#This Row],[Incentive Disbursements]]/'1.) CLM Reference'!$B$5</f>
        <v>5.5000932186251667E-5</v>
      </c>
    </row>
    <row r="334" spans="1:15" s="34" customFormat="1" ht="15.75" thickBot="1">
      <c r="A334" s="35"/>
      <c r="B334" s="36"/>
      <c r="C334" s="3"/>
      <c r="D334" s="10"/>
      <c r="E334" s="33">
        <f>Table3[[#This Row],[CLM $ Collected ]]/'1.) CLM Reference'!$B$4</f>
        <v>4.9527498803329162E-3</v>
      </c>
      <c r="F334" s="8">
        <f>Table32[[#This Row],[Residential Incentive Disbursements]]+Table32[[#This Row],[C&amp;I Incentive Disbursements]]</f>
        <v>0</v>
      </c>
      <c r="G334" s="11">
        <f>Table3[[#This Row],[Incentive Disbursements]]/'1.) CLM Reference'!$B$5</f>
        <v>4.3845862000221414E-3</v>
      </c>
      <c r="H334" s="37"/>
      <c r="I334" s="38">
        <f>Table3[[#This Row],[CLM $ Collected ]]/'1.) CLM Reference'!$B$4</f>
        <v>4.9527498803329162E-3</v>
      </c>
      <c r="J334" s="39"/>
      <c r="K334" s="38">
        <f>Table3[[#This Row],[Incentive Disbursements]]/'1.) CLM Reference'!$B$5</f>
        <v>4.3845862000221414E-3</v>
      </c>
      <c r="L334" s="37"/>
      <c r="M334" s="40">
        <f>Table3[[#This Row],[CLM $ Collected ]]/'1.) CLM Reference'!$B$4</f>
        <v>4.9527498803329162E-3</v>
      </c>
      <c r="N334" s="39"/>
      <c r="O334" s="41">
        <f>Table3[[#This Row],[Incentive Disbursements]]/'1.) CLM Reference'!$B$5</f>
        <v>4.3845862000221414E-3</v>
      </c>
    </row>
    <row r="335" spans="1:15" s="34" customFormat="1" ht="15.75" thickBot="1">
      <c r="A335" s="35"/>
      <c r="B335" s="36"/>
      <c r="C335" s="3"/>
      <c r="D335" s="10"/>
      <c r="E335" s="33">
        <f>Table3[[#This Row],[CLM $ Collected ]]/'1.) CLM Reference'!$B$4</f>
        <v>2.8877484037510776E-3</v>
      </c>
      <c r="F335" s="8">
        <f>Table32[[#This Row],[Residential Incentive Disbursements]]+Table32[[#This Row],[C&amp;I Incentive Disbursements]]</f>
        <v>0</v>
      </c>
      <c r="G335" s="11">
        <f>Table3[[#This Row],[Incentive Disbursements]]/'1.) CLM Reference'!$B$5</f>
        <v>3.1940490699607356E-3</v>
      </c>
      <c r="H335" s="37"/>
      <c r="I335" s="38">
        <f>Table3[[#This Row],[CLM $ Collected ]]/'1.) CLM Reference'!$B$4</f>
        <v>2.8877484037510776E-3</v>
      </c>
      <c r="J335" s="39"/>
      <c r="K335" s="38">
        <f>Table3[[#This Row],[Incentive Disbursements]]/'1.) CLM Reference'!$B$5</f>
        <v>3.1940490699607356E-3</v>
      </c>
      <c r="L335" s="37"/>
      <c r="M335" s="40">
        <f>Table3[[#This Row],[CLM $ Collected ]]/'1.) CLM Reference'!$B$4</f>
        <v>2.8877484037510776E-3</v>
      </c>
      <c r="N335" s="39"/>
      <c r="O335" s="41">
        <f>Table3[[#This Row],[Incentive Disbursements]]/'1.) CLM Reference'!$B$5</f>
        <v>3.1940490699607356E-3</v>
      </c>
    </row>
    <row r="336" spans="1:15" s="34" customFormat="1" ht="15.75" thickBot="1">
      <c r="A336" s="35"/>
      <c r="B336" s="36"/>
      <c r="C336" s="3"/>
      <c r="D336" s="10"/>
      <c r="E336" s="33">
        <f>Table3[[#This Row],[CLM $ Collected ]]/'1.) CLM Reference'!$B$4</f>
        <v>7.5121751889831961E-6</v>
      </c>
      <c r="F336" s="8">
        <f>Table32[[#This Row],[Residential Incentive Disbursements]]+Table32[[#This Row],[C&amp;I Incentive Disbursements]]</f>
        <v>0</v>
      </c>
      <c r="G336" s="11">
        <f>Table3[[#This Row],[Incentive Disbursements]]/'1.) CLM Reference'!$B$5</f>
        <v>0</v>
      </c>
      <c r="H336" s="37"/>
      <c r="I336" s="38">
        <f>Table3[[#This Row],[CLM $ Collected ]]/'1.) CLM Reference'!$B$4</f>
        <v>7.5121751889831961E-6</v>
      </c>
      <c r="J336" s="39"/>
      <c r="K336" s="38">
        <f>Table3[[#This Row],[Incentive Disbursements]]/'1.) CLM Reference'!$B$5</f>
        <v>0</v>
      </c>
      <c r="L336" s="37"/>
      <c r="M336" s="40">
        <f>Table3[[#This Row],[CLM $ Collected ]]/'1.) CLM Reference'!$B$4</f>
        <v>7.5121751889831961E-6</v>
      </c>
      <c r="N336" s="39"/>
      <c r="O336" s="41">
        <f>Table3[[#This Row],[Incentive Disbursements]]/'1.) CLM Reference'!$B$5</f>
        <v>0</v>
      </c>
    </row>
    <row r="337" spans="1:15" s="34" customFormat="1" ht="15.75" thickBot="1">
      <c r="A337" s="35"/>
      <c r="B337" s="36"/>
      <c r="C337" s="3"/>
      <c r="D337" s="10"/>
      <c r="E337" s="33">
        <f>Table32[[#This Row],[CLM $ Collected ]]/'1.) CLM Reference'!$B$4</f>
        <v>0</v>
      </c>
      <c r="F337" s="8">
        <f>Table32[[#This Row],[Residential Incentive Disbursements]]+Table32[[#This Row],[C&amp;I Incentive Disbursements]]</f>
        <v>0</v>
      </c>
      <c r="G337" s="11">
        <f>Table32[[#This Row],[Incentive Disbursements]]/'1.) CLM Reference'!$B$5</f>
        <v>0</v>
      </c>
      <c r="H337" s="37"/>
      <c r="I337" s="38">
        <f>Table32[[#This Row],[Residential CLM $ Collected]]/'1.) CLM Reference'!$B$4</f>
        <v>0</v>
      </c>
      <c r="J337" s="39"/>
      <c r="K337" s="38">
        <f>Table32[[#This Row],[Residential Incentive Disbursements]]/'1.) CLM Reference'!$B$5</f>
        <v>0</v>
      </c>
      <c r="L337" s="37"/>
      <c r="M337" s="40">
        <f>Table32[[#This Row],[C&amp;I CLM $ Collected]]/'1.) CLM Reference'!$B$4</f>
        <v>0</v>
      </c>
      <c r="N337" s="39"/>
      <c r="O337" s="41">
        <f>Table32[[#This Row],[C&amp;I Incentive Disbursements]]/'1.) CLM Reference'!$B$5</f>
        <v>0</v>
      </c>
    </row>
    <row r="338" spans="1:15" s="34" customFormat="1" ht="15.75" thickBot="1">
      <c r="A338" s="35"/>
      <c r="B338" s="36"/>
      <c r="C338" s="3"/>
      <c r="D338" s="10"/>
      <c r="E338" s="33">
        <f>Table32[[#This Row],[CLM $ Collected ]]/'1.) CLM Reference'!$B$4</f>
        <v>0</v>
      </c>
      <c r="F338" s="8">
        <f>Table32[[#This Row],[Residential Incentive Disbursements]]+Table32[[#This Row],[C&amp;I Incentive Disbursements]]</f>
        <v>0</v>
      </c>
      <c r="G338" s="11">
        <f>Table32[[#This Row],[Incentive Disbursements]]/'1.) CLM Reference'!$B$5</f>
        <v>0</v>
      </c>
      <c r="H338" s="37"/>
      <c r="I338" s="38">
        <f>Table32[[#This Row],[Residential CLM $ Collected]]/'1.) CLM Reference'!$B$4</f>
        <v>0</v>
      </c>
      <c r="J338" s="39"/>
      <c r="K338" s="38">
        <f>Table32[[#This Row],[Residential Incentive Disbursements]]/'1.) CLM Reference'!$B$5</f>
        <v>0</v>
      </c>
      <c r="L338" s="37"/>
      <c r="M338" s="40">
        <f>Table32[[#This Row],[C&amp;I CLM $ Collected]]/'1.) CLM Reference'!$B$4</f>
        <v>0</v>
      </c>
      <c r="N338" s="39"/>
      <c r="O338" s="41">
        <f>Table32[[#This Row],[C&amp;I Incentive Disbursements]]/'1.) CLM Reference'!$B$5</f>
        <v>0</v>
      </c>
    </row>
    <row r="339" spans="1:15" s="34" customFormat="1" ht="15.75" thickBot="1">
      <c r="A339" s="35"/>
      <c r="B339" s="36"/>
      <c r="C339" s="3"/>
      <c r="D339" s="10"/>
      <c r="E339" s="33">
        <f>Table32[[#This Row],[CLM $ Collected ]]/'1.) CLM Reference'!$B$4</f>
        <v>0</v>
      </c>
      <c r="F339" s="8">
        <f>Table32[[#This Row],[Residential Incentive Disbursements]]+Table32[[#This Row],[C&amp;I Incentive Disbursements]]</f>
        <v>0</v>
      </c>
      <c r="G339" s="11">
        <f>Table32[[#This Row],[Incentive Disbursements]]/'1.) CLM Reference'!$B$5</f>
        <v>0</v>
      </c>
      <c r="H339" s="37"/>
      <c r="I339" s="38">
        <f>Table32[[#This Row],[Residential CLM $ Collected]]/'1.) CLM Reference'!$B$4</f>
        <v>0</v>
      </c>
      <c r="J339" s="39"/>
      <c r="K339" s="38">
        <f>Table32[[#This Row],[Residential Incentive Disbursements]]/'1.) CLM Reference'!$B$5</f>
        <v>0</v>
      </c>
      <c r="L339" s="37"/>
      <c r="M339" s="40">
        <f>Table32[[#This Row],[C&amp;I CLM $ Collected]]/'1.) CLM Reference'!$B$4</f>
        <v>0</v>
      </c>
      <c r="N339" s="39"/>
      <c r="O339" s="41">
        <f>Table32[[#This Row],[C&amp;I Incentive Disbursements]]/'1.) CLM Reference'!$B$5</f>
        <v>0</v>
      </c>
    </row>
    <row r="340" spans="1:15" s="34" customFormat="1" ht="15.75" thickBot="1">
      <c r="A340" s="35"/>
      <c r="B340" s="36"/>
      <c r="C340" s="3"/>
      <c r="D340" s="10"/>
      <c r="E340" s="33">
        <f>Table32[[#This Row],[CLM $ Collected ]]/'1.) CLM Reference'!$B$4</f>
        <v>0</v>
      </c>
      <c r="F340" s="8">
        <f>Table32[[#This Row],[Residential Incentive Disbursements]]+Table32[[#This Row],[C&amp;I Incentive Disbursements]]</f>
        <v>0</v>
      </c>
      <c r="G340" s="11">
        <f>Table32[[#This Row],[Incentive Disbursements]]/'1.) CLM Reference'!$B$5</f>
        <v>0</v>
      </c>
      <c r="H340" s="37"/>
      <c r="I340" s="38">
        <f>Table32[[#This Row],[Residential CLM $ Collected]]/'1.) CLM Reference'!$B$4</f>
        <v>0</v>
      </c>
      <c r="J340" s="39"/>
      <c r="K340" s="38">
        <f>Table32[[#This Row],[Residential Incentive Disbursements]]/'1.) CLM Reference'!$B$5</f>
        <v>0</v>
      </c>
      <c r="L340" s="37"/>
      <c r="M340" s="40">
        <f>Table32[[#This Row],[C&amp;I CLM $ Collected]]/'1.) CLM Reference'!$B$4</f>
        <v>0</v>
      </c>
      <c r="N340" s="39"/>
      <c r="O340" s="41">
        <f>Table32[[#This Row],[C&amp;I Incentive Disbursements]]/'1.) CLM Reference'!$B$5</f>
        <v>0</v>
      </c>
    </row>
    <row r="341" spans="1:15" s="34" customFormat="1" ht="15.75" thickBot="1">
      <c r="A341" s="35"/>
      <c r="B341" s="36"/>
      <c r="C341" s="3"/>
      <c r="D341" s="10"/>
      <c r="E341" s="33">
        <f>Table32[[#This Row],[CLM $ Collected ]]/'1.) CLM Reference'!$B$4</f>
        <v>0</v>
      </c>
      <c r="F341" s="8">
        <f>Table32[[#This Row],[Residential Incentive Disbursements]]+Table32[[#This Row],[C&amp;I Incentive Disbursements]]</f>
        <v>0</v>
      </c>
      <c r="G341" s="11">
        <f>Table32[[#This Row],[Incentive Disbursements]]/'1.) CLM Reference'!$B$5</f>
        <v>0</v>
      </c>
      <c r="H341" s="37"/>
      <c r="I341" s="38">
        <f>Table32[[#This Row],[Residential CLM $ Collected]]/'1.) CLM Reference'!$B$4</f>
        <v>0</v>
      </c>
      <c r="J341" s="39"/>
      <c r="K341" s="38">
        <f>Table32[[#This Row],[Residential Incentive Disbursements]]/'1.) CLM Reference'!$B$5</f>
        <v>0</v>
      </c>
      <c r="L341" s="37"/>
      <c r="M341" s="40">
        <f>Table32[[#This Row],[C&amp;I CLM $ Collected]]/'1.) CLM Reference'!$B$4</f>
        <v>0</v>
      </c>
      <c r="N341" s="39"/>
      <c r="O341" s="41">
        <f>Table32[[#This Row],[C&amp;I Incentive Disbursements]]/'1.) CLM Reference'!$B$5</f>
        <v>0</v>
      </c>
    </row>
    <row r="342" spans="1:15" s="34" customFormat="1" ht="15.75" thickBot="1">
      <c r="A342" s="35"/>
      <c r="B342" s="36"/>
      <c r="C342" s="3"/>
      <c r="D342" s="10"/>
      <c r="E342" s="33">
        <f>Table32[[#This Row],[CLM $ Collected ]]/'1.) CLM Reference'!$B$4</f>
        <v>0</v>
      </c>
      <c r="F342" s="8"/>
      <c r="G342" s="11">
        <f>Table32[[#This Row],[Incentive Disbursements]]/'1.) CLM Reference'!$B$5</f>
        <v>0</v>
      </c>
      <c r="H342" s="37"/>
      <c r="I342" s="38">
        <f>Table32[[#This Row],[Residential CLM $ Collected]]/'1.) CLM Reference'!$B$4</f>
        <v>0</v>
      </c>
      <c r="J342" s="39"/>
      <c r="K342" s="38">
        <f>Table32[[#This Row],[Residential Incentive Disbursements]]/'1.) CLM Reference'!$B$5</f>
        <v>0</v>
      </c>
      <c r="L342" s="37"/>
      <c r="M342" s="40">
        <f>Table32[[#This Row],[C&amp;I CLM $ Collected]]/'1.) CLM Reference'!$B$4</f>
        <v>0</v>
      </c>
      <c r="N342" s="39"/>
      <c r="O342" s="41">
        <f>Table32[[#This Row],[C&amp;I Incentive Disbursements]]/'1.) CLM Reference'!$B$5</f>
        <v>0</v>
      </c>
    </row>
    <row r="343" spans="1:15" s="34" customFormat="1" ht="15.75" thickBot="1">
      <c r="A343" s="35"/>
      <c r="B343" s="36"/>
      <c r="C343" s="3"/>
      <c r="D343" s="10"/>
      <c r="E343" s="33">
        <f>Table32[[#This Row],[CLM $ Collected ]]/'1.) CLM Reference'!$B$4</f>
        <v>0</v>
      </c>
      <c r="F343" s="8"/>
      <c r="G343" s="11">
        <f>Table32[[#This Row],[Incentive Disbursements]]/'1.) CLM Reference'!$B$5</f>
        <v>0</v>
      </c>
      <c r="H343" s="37"/>
      <c r="I343" s="38">
        <f>Table32[[#This Row],[Residential CLM $ Collected]]/'1.) CLM Reference'!$B$4</f>
        <v>0</v>
      </c>
      <c r="J343" s="39"/>
      <c r="K343" s="38">
        <f>Table32[[#This Row],[Residential Incentive Disbursements]]/'1.) CLM Reference'!$B$5</f>
        <v>0</v>
      </c>
      <c r="L343" s="37"/>
      <c r="M343" s="40">
        <f>Table32[[#This Row],[C&amp;I CLM $ Collected]]/'1.) CLM Reference'!$B$4</f>
        <v>0</v>
      </c>
      <c r="N343" s="39"/>
      <c r="O343" s="41">
        <f>Table32[[#This Row],[C&amp;I Incentive Disbursements]]/'1.) CLM Reference'!$B$5</f>
        <v>0</v>
      </c>
    </row>
    <row r="344" spans="1:15" s="34" customFormat="1" ht="15.75" thickBot="1">
      <c r="A344" s="35"/>
      <c r="B344" s="36"/>
      <c r="C344" s="3"/>
      <c r="D344" s="10"/>
      <c r="E344" s="33">
        <f>Table32[[#This Row],[CLM $ Collected ]]/'1.) CLM Reference'!$B$4</f>
        <v>0</v>
      </c>
      <c r="F344" s="8"/>
      <c r="G344" s="11">
        <f>Table32[[#This Row],[Incentive Disbursements]]/'1.) CLM Reference'!$B$5</f>
        <v>0</v>
      </c>
      <c r="H344" s="37"/>
      <c r="I344" s="38">
        <f>Table32[[#This Row],[Residential CLM $ Collected]]/'1.) CLM Reference'!$B$4</f>
        <v>0</v>
      </c>
      <c r="J344" s="39"/>
      <c r="K344" s="38">
        <f>Table32[[#This Row],[Residential Incentive Disbursements]]/'1.) CLM Reference'!$B$5</f>
        <v>0</v>
      </c>
      <c r="L344" s="37"/>
      <c r="M344" s="40">
        <f>Table32[[#This Row],[C&amp;I CLM $ Collected]]/'1.) CLM Reference'!$B$4</f>
        <v>0</v>
      </c>
      <c r="N344" s="39"/>
      <c r="O344" s="41">
        <f>Table32[[#This Row],[C&amp;I Incentive Disbursements]]/'1.) CLM Reference'!$B$5</f>
        <v>0</v>
      </c>
    </row>
    <row r="345" spans="1:15" s="34" customFormat="1">
      <c r="A345" s="35"/>
      <c r="B345" s="36"/>
      <c r="C345" s="3"/>
      <c r="D345" s="10"/>
      <c r="E345" s="33">
        <f>Table32[[#This Row],[CLM $ Collected ]]/'1.) CLM Reference'!$B$4</f>
        <v>0</v>
      </c>
      <c r="F345" s="8"/>
      <c r="G345" s="11">
        <f>Table32[[#This Row],[Incentive Disbursements]]/'1.) CLM Reference'!$B$5</f>
        <v>0</v>
      </c>
      <c r="H345" s="37"/>
      <c r="I345" s="38">
        <f>Table32[[#This Row],[Residential CLM $ Collected]]/'1.) CLM Reference'!$B$4</f>
        <v>0</v>
      </c>
      <c r="J345" s="39"/>
      <c r="K345" s="38">
        <f>Table32[[#This Row],[Residential Incentive Disbursements]]/'1.) CLM Reference'!$B$5</f>
        <v>0</v>
      </c>
      <c r="L345" s="37"/>
      <c r="M345" s="40">
        <f>Table32[[#This Row],[C&amp;I CLM $ Collected]]/'1.) CLM Reference'!$B$4</f>
        <v>0</v>
      </c>
      <c r="N345" s="39"/>
      <c r="O345" s="41">
        <f>Table32[[#This Row],[C&amp;I Incentive Disbursements]]/'1.) CLM Reference'!$B$5</f>
        <v>0</v>
      </c>
    </row>
    <row r="346" spans="1:15" ht="15.75" thickBot="1">
      <c r="A346" s="65"/>
      <c r="B346" s="66"/>
      <c r="C346" s="68" t="s">
        <v>263</v>
      </c>
      <c r="D346" s="69">
        <f>SUBTOTAL(109,D2:D345)</f>
        <v>11552693.690900004</v>
      </c>
      <c r="E346" s="22">
        <f>SUBTOTAL(109,E6:E345)</f>
        <v>0.51862778820318289</v>
      </c>
      <c r="F346" s="67">
        <f>SUBTOTAL(109, F6:F345)</f>
        <v>5150527.3599999994</v>
      </c>
      <c r="G346" s="22">
        <f>Table32[[#This Row],[Incentive Disbursements]]/'1.) CLM Reference'!$B$5</f>
        <v>0.30656098136590715</v>
      </c>
      <c r="H346" s="26">
        <f>SUM(H6:H345)</f>
        <v>155286.23139999996</v>
      </c>
      <c r="I346" s="23">
        <f>Table32[[#This Row],[Residential CLM $ Collected]]/'1.) CLM Reference'!$B$4</f>
        <v>5.3361842757261163E-3</v>
      </c>
      <c r="J346" s="27">
        <f>SUBTOTAL(109,J6:J345)</f>
        <v>800</v>
      </c>
      <c r="K346" s="64">
        <f>Table32[[#This Row],[Residential Incentive Disbursements]]/'1.) CLM Reference'!$B$5</f>
        <v>4.761624741524055E-5</v>
      </c>
      <c r="L346" s="27">
        <f>SUBTOTAL(109,L6:L345)</f>
        <v>11397407.459500005</v>
      </c>
      <c r="M346" s="24">
        <f>Table32[[#This Row],[C&amp;I CLM $ Collected]]/'1.) CLM Reference'!$B$4</f>
        <v>0.39165524155689885</v>
      </c>
      <c r="N346" s="28">
        <f>SUBTOTAL(109,N6:N345)</f>
        <v>5149727.3599999994</v>
      </c>
      <c r="O346" s="63">
        <f>Table32[[#This Row],[C&amp;I Incentive Disbursements]]/'1.) CLM Reference'!$B$5</f>
        <v>0.30651336511849187</v>
      </c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&amp;L&amp;22&amp;A&amp;C&amp;22&amp;F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21"/>
  <sheetViews>
    <sheetView zoomScale="80" zoomScaleNormal="80" workbookViewId="0">
      <selection activeCell="A4" sqref="A4:C4"/>
    </sheetView>
  </sheetViews>
  <sheetFormatPr defaultColWidth="8.7109375" defaultRowHeight="15"/>
  <cols>
    <col min="1" max="2" width="15.7109375" style="1" customWidth="1"/>
    <col min="3" max="3" width="20" style="1" customWidth="1"/>
    <col min="4" max="4" width="22.7109375" style="9" customWidth="1"/>
    <col min="5" max="5" width="25" style="9" customWidth="1"/>
    <col min="6" max="6" width="16.7109375" style="1" bestFit="1" customWidth="1"/>
    <col min="7" max="7" width="19" style="1" bestFit="1" customWidth="1"/>
    <col min="8" max="8" width="14.85546875" style="1" bestFit="1" customWidth="1"/>
    <col min="9" max="9" width="14.140625" style="1" bestFit="1" customWidth="1"/>
    <col min="10" max="10" width="16.140625" style="1" bestFit="1" customWidth="1"/>
    <col min="11" max="11" width="17.85546875" style="1" bestFit="1" customWidth="1"/>
    <col min="12" max="12" width="19" style="1" bestFit="1" customWidth="1"/>
    <col min="13" max="13" width="16" style="1" bestFit="1" customWidth="1"/>
    <col min="14" max="14" width="14.140625" style="1" bestFit="1" customWidth="1"/>
    <col min="15" max="15" width="16.140625" style="1" bestFit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04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  <c r="P1" s="2"/>
      <c r="Q1" s="2"/>
      <c r="R1" s="2"/>
      <c r="S1" s="2"/>
    </row>
    <row r="2" spans="1:19" ht="15.7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34"/>
      <c r="Q2" s="34"/>
      <c r="R2" s="34"/>
      <c r="S2" s="34"/>
    </row>
    <row r="3" spans="1:19" ht="16.5" thickBot="1">
      <c r="A3" s="117" t="s">
        <v>15</v>
      </c>
      <c r="B3" s="118"/>
      <c r="C3" s="118"/>
      <c r="D3" s="101"/>
      <c r="E3" s="102"/>
      <c r="F3" s="122"/>
      <c r="G3" s="122"/>
      <c r="H3" s="122"/>
      <c r="I3" s="122"/>
      <c r="J3" s="122"/>
      <c r="K3" s="102"/>
      <c r="L3" s="102"/>
      <c r="M3" s="102"/>
      <c r="N3" s="102"/>
      <c r="O3" s="103"/>
      <c r="P3" s="34"/>
      <c r="Q3" s="34"/>
      <c r="R3" s="34"/>
      <c r="S3" s="34"/>
    </row>
    <row r="4" spans="1:19" ht="15.75" thickBot="1">
      <c r="A4" s="119"/>
      <c r="B4" s="120"/>
      <c r="C4" s="120"/>
      <c r="D4" s="113" t="s">
        <v>264</v>
      </c>
      <c r="E4" s="114"/>
      <c r="F4" s="126" t="s">
        <v>265</v>
      </c>
      <c r="G4" s="127"/>
      <c r="H4" s="127"/>
      <c r="I4" s="127"/>
      <c r="J4" s="128"/>
      <c r="K4" s="111" t="s">
        <v>266</v>
      </c>
      <c r="L4" s="111"/>
      <c r="M4" s="111"/>
      <c r="N4" s="111"/>
      <c r="O4" s="112"/>
      <c r="P4" s="34"/>
      <c r="Q4" s="34"/>
      <c r="R4" s="34"/>
      <c r="S4" s="34"/>
    </row>
    <row r="5" spans="1:19" ht="18">
      <c r="A5" s="43" t="s">
        <v>28</v>
      </c>
      <c r="B5" s="44" t="s">
        <v>29</v>
      </c>
      <c r="C5" s="45" t="s">
        <v>30</v>
      </c>
      <c r="D5" s="46" t="s">
        <v>31</v>
      </c>
      <c r="E5" s="47" t="s">
        <v>33</v>
      </c>
      <c r="F5" s="48" t="s">
        <v>267</v>
      </c>
      <c r="G5" s="49" t="s">
        <v>268</v>
      </c>
      <c r="H5" s="42" t="s">
        <v>269</v>
      </c>
      <c r="I5" s="42" t="s">
        <v>270</v>
      </c>
      <c r="J5" s="50" t="s">
        <v>271</v>
      </c>
      <c r="K5" s="51" t="s">
        <v>272</v>
      </c>
      <c r="L5" s="42" t="s">
        <v>273</v>
      </c>
      <c r="M5" s="42" t="s">
        <v>274</v>
      </c>
      <c r="N5" s="42" t="s">
        <v>275</v>
      </c>
      <c r="O5" s="49" t="s">
        <v>276</v>
      </c>
      <c r="P5" s="34"/>
      <c r="Q5" s="34"/>
      <c r="R5" s="34"/>
      <c r="S5" s="34"/>
    </row>
    <row r="6" spans="1:19" s="57" customFormat="1">
      <c r="A6" s="52" t="s">
        <v>43</v>
      </c>
      <c r="B6" s="53" t="s">
        <v>44</v>
      </c>
      <c r="C6" s="54" t="s">
        <v>45</v>
      </c>
      <c r="D6" s="55">
        <v>394.428</v>
      </c>
      <c r="E6" s="55">
        <v>0</v>
      </c>
      <c r="F6" s="56">
        <f>Table323[[#This Row],[Single Family]]+Table323[[#This Row],[2-4 Units]]+Table323[[#This Row],[&gt;4 Units]]</f>
        <v>0</v>
      </c>
      <c r="G6" s="56"/>
      <c r="H6" s="56"/>
      <c r="I6" s="56"/>
      <c r="J6" s="59">
        <v>0</v>
      </c>
      <c r="K6" s="56">
        <f>SUM(Table323[[#This Row],[Single Family ]:[&gt;4 Units ]])</f>
        <v>0</v>
      </c>
      <c r="L6" s="74"/>
      <c r="M6" s="74"/>
      <c r="N6" s="74"/>
      <c r="O6" s="60">
        <v>0</v>
      </c>
    </row>
    <row r="7" spans="1:19" s="57" customFormat="1">
      <c r="A7" s="52" t="s">
        <v>46</v>
      </c>
      <c r="B7" s="53" t="s">
        <v>44</v>
      </c>
      <c r="C7" s="54" t="s">
        <v>45</v>
      </c>
      <c r="D7" s="55">
        <v>887.51059999999995</v>
      </c>
      <c r="E7" s="55">
        <v>0</v>
      </c>
      <c r="F7" s="56">
        <f>Table323[[#This Row],[Single Family]]+Table323[[#This Row],[2-4 Units]]+Table323[[#This Row],[&gt;4 Units]]</f>
        <v>0</v>
      </c>
      <c r="G7" s="56"/>
      <c r="H7" s="56"/>
      <c r="I7" s="56"/>
      <c r="J7" s="59">
        <v>0</v>
      </c>
      <c r="K7" s="56">
        <f>SUM(Table323[[#This Row],[Single Family ]:[&gt;4 Units ]])</f>
        <v>0</v>
      </c>
      <c r="L7" s="74"/>
      <c r="M7" s="74"/>
      <c r="N7" s="74"/>
      <c r="O7" s="60">
        <v>0</v>
      </c>
    </row>
    <row r="8" spans="1:19" s="57" customFormat="1">
      <c r="A8" s="52" t="s">
        <v>47</v>
      </c>
      <c r="B8" s="53" t="s">
        <v>48</v>
      </c>
      <c r="C8" s="54" t="s">
        <v>45</v>
      </c>
      <c r="D8" s="55">
        <v>0</v>
      </c>
      <c r="E8" s="55">
        <v>0</v>
      </c>
      <c r="F8" s="56">
        <f>Table323[[#This Row],[Single Family]]+Table323[[#This Row],[2-4 Units]]+Table323[[#This Row],[&gt;4 Units]]</f>
        <v>0</v>
      </c>
      <c r="G8" s="56"/>
      <c r="H8" s="56"/>
      <c r="I8" s="56"/>
      <c r="J8" s="59">
        <v>0</v>
      </c>
      <c r="K8" s="56">
        <f>SUM(Table323[[#This Row],[Single Family ]:[&gt;4 Units ]])</f>
        <v>0</v>
      </c>
      <c r="L8" s="74"/>
      <c r="M8" s="74"/>
      <c r="N8" s="74"/>
      <c r="O8" s="60">
        <v>0</v>
      </c>
    </row>
    <row r="9" spans="1:19" s="57" customFormat="1">
      <c r="A9" s="52" t="s">
        <v>47</v>
      </c>
      <c r="B9" s="53" t="s">
        <v>49</v>
      </c>
      <c r="C9" s="54" t="s">
        <v>45</v>
      </c>
      <c r="D9" s="55">
        <v>58128.328499999901</v>
      </c>
      <c r="E9" s="55">
        <v>19857.8</v>
      </c>
      <c r="F9" s="56">
        <f>Table323[[#This Row],[Single Family]]+Table323[[#This Row],[2-4 Units]]+Table323[[#This Row],[&gt;4 Units]]</f>
        <v>16</v>
      </c>
      <c r="G9" s="56">
        <v>15</v>
      </c>
      <c r="H9" s="56">
        <v>1</v>
      </c>
      <c r="I9" s="56">
        <v>0</v>
      </c>
      <c r="J9" s="59">
        <v>15652.21</v>
      </c>
      <c r="K9" s="56">
        <f>SUM(Table323[[#This Row],[Single Family ]:[&gt;4 Units ]])</f>
        <v>2</v>
      </c>
      <c r="L9" s="74">
        <v>2</v>
      </c>
      <c r="M9" s="74">
        <v>0</v>
      </c>
      <c r="N9" s="74">
        <v>0</v>
      </c>
      <c r="O9" s="60">
        <v>4205.59</v>
      </c>
    </row>
    <row r="10" spans="1:19" s="57" customFormat="1">
      <c r="A10" s="52" t="s">
        <v>47</v>
      </c>
      <c r="B10" s="53" t="s">
        <v>50</v>
      </c>
      <c r="C10" s="54" t="s">
        <v>45</v>
      </c>
      <c r="D10" s="55">
        <v>0</v>
      </c>
      <c r="E10" s="55">
        <v>0</v>
      </c>
      <c r="F10" s="56">
        <f>Table323[[#This Row],[Single Family]]+Table323[[#This Row],[2-4 Units]]+Table323[[#This Row],[&gt;4 Units]]</f>
        <v>0</v>
      </c>
      <c r="G10" s="56"/>
      <c r="H10" s="56"/>
      <c r="I10" s="56"/>
      <c r="J10" s="59">
        <v>0</v>
      </c>
      <c r="K10" s="56">
        <f>SUM(Table323[[#This Row],[Single Family ]:[&gt;4 Units ]])</f>
        <v>0</v>
      </c>
      <c r="L10" s="74"/>
      <c r="M10" s="74"/>
      <c r="N10" s="74"/>
      <c r="O10" s="60">
        <v>0</v>
      </c>
    </row>
    <row r="11" spans="1:19" s="57" customFormat="1">
      <c r="A11" s="52" t="s">
        <v>51</v>
      </c>
      <c r="B11" s="53" t="s">
        <v>49</v>
      </c>
      <c r="C11" s="54" t="s">
        <v>45</v>
      </c>
      <c r="D11" s="55">
        <v>78630.955100000006</v>
      </c>
      <c r="E11" s="55">
        <v>29656.58</v>
      </c>
      <c r="F11" s="56">
        <f>Table323[[#This Row],[Single Family]]+Table323[[#This Row],[2-4 Units]]+Table323[[#This Row],[&gt;4 Units]]</f>
        <v>26</v>
      </c>
      <c r="G11" s="56">
        <v>26</v>
      </c>
      <c r="H11" s="56">
        <v>0</v>
      </c>
      <c r="I11" s="56">
        <v>0</v>
      </c>
      <c r="J11" s="59">
        <v>20186.77</v>
      </c>
      <c r="K11" s="56">
        <f>SUM(Table323[[#This Row],[Single Family ]:[&gt;4 Units ]])</f>
        <v>3</v>
      </c>
      <c r="L11" s="74">
        <v>3</v>
      </c>
      <c r="M11" s="74">
        <v>0</v>
      </c>
      <c r="N11" s="74">
        <v>0</v>
      </c>
      <c r="O11" s="60">
        <v>9469.81</v>
      </c>
    </row>
    <row r="12" spans="1:19" s="57" customFormat="1">
      <c r="A12" s="52" t="s">
        <v>52</v>
      </c>
      <c r="B12" s="53" t="s">
        <v>49</v>
      </c>
      <c r="C12" s="54" t="s">
        <v>45</v>
      </c>
      <c r="D12" s="55">
        <v>92872.916500000298</v>
      </c>
      <c r="E12" s="55">
        <v>19540.71</v>
      </c>
      <c r="F12" s="56">
        <f>Table323[[#This Row],[Single Family]]+Table323[[#This Row],[2-4 Units]]+Table323[[#This Row],[&gt;4 Units]]</f>
        <v>15</v>
      </c>
      <c r="G12" s="56">
        <v>15</v>
      </c>
      <c r="H12" s="56">
        <v>0</v>
      </c>
      <c r="I12" s="56">
        <v>0</v>
      </c>
      <c r="J12" s="59">
        <v>11061.91</v>
      </c>
      <c r="K12" s="56">
        <f>SUM(Table323[[#This Row],[Single Family ]:[&gt;4 Units ]])</f>
        <v>2</v>
      </c>
      <c r="L12" s="74">
        <v>2</v>
      </c>
      <c r="M12" s="74">
        <v>0</v>
      </c>
      <c r="N12" s="74">
        <v>0</v>
      </c>
      <c r="O12" s="60">
        <v>8478.7999999999993</v>
      </c>
    </row>
    <row r="13" spans="1:19" s="57" customFormat="1">
      <c r="A13" s="52" t="s">
        <v>53</v>
      </c>
      <c r="B13" s="53" t="s">
        <v>49</v>
      </c>
      <c r="C13" s="54" t="s">
        <v>45</v>
      </c>
      <c r="D13" s="55">
        <v>158569.57990000001</v>
      </c>
      <c r="E13" s="55">
        <v>16361.63</v>
      </c>
      <c r="F13" s="56">
        <f>Table323[[#This Row],[Single Family]]+Table323[[#This Row],[2-4 Units]]+Table323[[#This Row],[&gt;4 Units]]</f>
        <v>15</v>
      </c>
      <c r="G13" s="56">
        <v>15</v>
      </c>
      <c r="H13" s="56">
        <v>0</v>
      </c>
      <c r="I13" s="56">
        <v>0</v>
      </c>
      <c r="J13" s="59">
        <v>16361.63</v>
      </c>
      <c r="K13" s="56">
        <f>SUM(Table323[[#This Row],[Single Family ]:[&gt;4 Units ]])</f>
        <v>0</v>
      </c>
      <c r="L13" s="74"/>
      <c r="M13" s="74"/>
      <c r="N13" s="74"/>
      <c r="O13" s="60">
        <v>0</v>
      </c>
    </row>
    <row r="14" spans="1:19" s="57" customFormat="1">
      <c r="A14" s="52" t="s">
        <v>54</v>
      </c>
      <c r="B14" s="53" t="s">
        <v>49</v>
      </c>
      <c r="C14" s="54" t="s">
        <v>45</v>
      </c>
      <c r="D14" s="55">
        <v>71345.134499999898</v>
      </c>
      <c r="E14" s="55">
        <v>7351.8</v>
      </c>
      <c r="F14" s="56">
        <f>Table323[[#This Row],[Single Family]]+Table323[[#This Row],[2-4 Units]]+Table323[[#This Row],[&gt;4 Units]]</f>
        <v>13</v>
      </c>
      <c r="G14" s="56">
        <v>13</v>
      </c>
      <c r="H14" s="56">
        <v>0</v>
      </c>
      <c r="I14" s="56">
        <v>0</v>
      </c>
      <c r="J14" s="59">
        <v>7351.8</v>
      </c>
      <c r="K14" s="56">
        <f>SUM(Table323[[#This Row],[Single Family ]:[&gt;4 Units ]])</f>
        <v>0</v>
      </c>
      <c r="L14" s="74"/>
      <c r="M14" s="74"/>
      <c r="N14" s="74"/>
      <c r="O14" s="60">
        <v>0</v>
      </c>
    </row>
    <row r="15" spans="1:19" s="57" customFormat="1">
      <c r="A15" s="52" t="s">
        <v>55</v>
      </c>
      <c r="B15" s="53" t="s">
        <v>49</v>
      </c>
      <c r="C15" s="54" t="s">
        <v>45</v>
      </c>
      <c r="D15" s="55">
        <v>73188.417499999807</v>
      </c>
      <c r="E15" s="55">
        <v>6296</v>
      </c>
      <c r="F15" s="56">
        <f>Table323[[#This Row],[Single Family]]+Table323[[#This Row],[2-4 Units]]+Table323[[#This Row],[&gt;4 Units]]</f>
        <v>9</v>
      </c>
      <c r="G15" s="56">
        <v>9</v>
      </c>
      <c r="H15" s="56">
        <v>0</v>
      </c>
      <c r="I15" s="56">
        <v>0</v>
      </c>
      <c r="J15" s="59">
        <v>6296</v>
      </c>
      <c r="K15" s="56">
        <f>SUM(Table323[[#This Row],[Single Family ]:[&gt;4 Units ]])</f>
        <v>0</v>
      </c>
      <c r="L15" s="74"/>
      <c r="M15" s="74"/>
      <c r="N15" s="74"/>
      <c r="O15" s="60">
        <v>0</v>
      </c>
    </row>
    <row r="16" spans="1:19" s="57" customFormat="1">
      <c r="A16" s="52" t="s">
        <v>56</v>
      </c>
      <c r="B16" s="53" t="s">
        <v>49</v>
      </c>
      <c r="C16" s="54" t="s">
        <v>45</v>
      </c>
      <c r="D16" s="55">
        <v>98856.620699999999</v>
      </c>
      <c r="E16" s="55">
        <v>8336.0400000000009</v>
      </c>
      <c r="F16" s="56">
        <f>Table323[[#This Row],[Single Family]]+Table323[[#This Row],[2-4 Units]]+Table323[[#This Row],[&gt;4 Units]]</f>
        <v>15</v>
      </c>
      <c r="G16" s="56">
        <v>15</v>
      </c>
      <c r="H16" s="56">
        <v>0</v>
      </c>
      <c r="I16" s="56">
        <v>0</v>
      </c>
      <c r="J16" s="59">
        <v>8336.0400000000009</v>
      </c>
      <c r="K16" s="56">
        <f>SUM(Table323[[#This Row],[Single Family ]:[&gt;4 Units ]])</f>
        <v>0</v>
      </c>
      <c r="L16" s="74"/>
      <c r="M16" s="74"/>
      <c r="N16" s="74"/>
      <c r="O16" s="60">
        <v>0</v>
      </c>
    </row>
    <row r="17" spans="1:15" s="57" customFormat="1">
      <c r="A17" s="52" t="s">
        <v>57</v>
      </c>
      <c r="B17" s="53" t="s">
        <v>49</v>
      </c>
      <c r="C17" s="54" t="s">
        <v>45</v>
      </c>
      <c r="D17" s="55">
        <v>39085.891300000003</v>
      </c>
      <c r="E17" s="55">
        <v>4387.5200000000004</v>
      </c>
      <c r="F17" s="56">
        <f>Table323[[#This Row],[Single Family]]+Table323[[#This Row],[2-4 Units]]+Table323[[#This Row],[&gt;4 Units]]</f>
        <v>7</v>
      </c>
      <c r="G17" s="56">
        <v>7</v>
      </c>
      <c r="H17" s="56">
        <v>0</v>
      </c>
      <c r="I17" s="56">
        <v>0</v>
      </c>
      <c r="J17" s="59">
        <v>4254.42</v>
      </c>
      <c r="K17" s="56">
        <f>SUM(Table323[[#This Row],[Single Family ]:[&gt;4 Units ]])</f>
        <v>1</v>
      </c>
      <c r="L17" s="74">
        <v>1</v>
      </c>
      <c r="M17" s="74">
        <v>0</v>
      </c>
      <c r="N17" s="74">
        <v>0</v>
      </c>
      <c r="O17" s="60">
        <v>133.1</v>
      </c>
    </row>
    <row r="18" spans="1:15" s="57" customFormat="1">
      <c r="A18" s="52" t="s">
        <v>58</v>
      </c>
      <c r="B18" s="53" t="s">
        <v>49</v>
      </c>
      <c r="C18" s="54" t="s">
        <v>45</v>
      </c>
      <c r="D18" s="55">
        <v>48889.4</v>
      </c>
      <c r="E18" s="55">
        <v>30036.3</v>
      </c>
      <c r="F18" s="56">
        <f>Table323[[#This Row],[Single Family]]+Table323[[#This Row],[2-4 Units]]+Table323[[#This Row],[&gt;4 Units]]</f>
        <v>13</v>
      </c>
      <c r="G18" s="56">
        <v>13</v>
      </c>
      <c r="H18" s="56">
        <v>0</v>
      </c>
      <c r="I18" s="56">
        <v>0</v>
      </c>
      <c r="J18" s="59">
        <v>10016.58</v>
      </c>
      <c r="K18" s="56">
        <f>SUM(Table323[[#This Row],[Single Family ]:[&gt;4 Units ]])</f>
        <v>1</v>
      </c>
      <c r="L18" s="74">
        <v>1</v>
      </c>
      <c r="M18" s="74">
        <v>0</v>
      </c>
      <c r="N18" s="74">
        <v>0</v>
      </c>
      <c r="O18" s="60">
        <v>20019.72</v>
      </c>
    </row>
    <row r="19" spans="1:15" s="57" customFormat="1">
      <c r="A19" s="52" t="s">
        <v>59</v>
      </c>
      <c r="B19" s="53" t="s">
        <v>49</v>
      </c>
      <c r="C19" s="54" t="s">
        <v>45</v>
      </c>
      <c r="D19" s="55">
        <v>73580.641299999901</v>
      </c>
      <c r="E19" s="55">
        <v>75486.320000000007</v>
      </c>
      <c r="F19" s="56">
        <f>Table323[[#This Row],[Single Family]]+Table323[[#This Row],[2-4 Units]]+Table323[[#This Row],[&gt;4 Units]]</f>
        <v>17</v>
      </c>
      <c r="G19" s="56">
        <v>17</v>
      </c>
      <c r="H19" s="56">
        <v>0</v>
      </c>
      <c r="I19" s="56">
        <v>0</v>
      </c>
      <c r="J19" s="59">
        <v>14143.73</v>
      </c>
      <c r="K19" s="56">
        <f>SUM(Table323[[#This Row],[Single Family ]:[&gt;4 Units ]])</f>
        <v>3</v>
      </c>
      <c r="L19" s="74">
        <v>3</v>
      </c>
      <c r="M19" s="74">
        <v>0</v>
      </c>
      <c r="N19" s="74">
        <v>0</v>
      </c>
      <c r="O19" s="60">
        <v>2267.59</v>
      </c>
    </row>
    <row r="20" spans="1:15" s="57" customFormat="1">
      <c r="A20" s="52" t="s">
        <v>60</v>
      </c>
      <c r="B20" s="53" t="s">
        <v>49</v>
      </c>
      <c r="C20" s="54" t="s">
        <v>45</v>
      </c>
      <c r="D20" s="55">
        <v>67549.058600000004</v>
      </c>
      <c r="E20" s="55">
        <v>4173.07</v>
      </c>
      <c r="F20" s="56">
        <f>Table323[[#This Row],[Single Family]]+Table323[[#This Row],[2-4 Units]]+Table323[[#This Row],[&gt;4 Units]]</f>
        <v>12</v>
      </c>
      <c r="G20" s="56">
        <v>12</v>
      </c>
      <c r="H20" s="56">
        <v>0</v>
      </c>
      <c r="I20" s="56">
        <v>0</v>
      </c>
      <c r="J20" s="59">
        <v>4173.07</v>
      </c>
      <c r="K20" s="56">
        <f>SUM(Table323[[#This Row],[Single Family ]:[&gt;4 Units ]])</f>
        <v>0</v>
      </c>
      <c r="L20" s="74"/>
      <c r="M20" s="74"/>
      <c r="N20" s="74"/>
      <c r="O20" s="60">
        <v>0</v>
      </c>
    </row>
    <row r="21" spans="1:15" s="57" customFormat="1">
      <c r="A21" s="52" t="s">
        <v>61</v>
      </c>
      <c r="B21" s="53" t="s">
        <v>49</v>
      </c>
      <c r="C21" s="54" t="s">
        <v>45</v>
      </c>
      <c r="D21" s="55">
        <v>35405.151700000002</v>
      </c>
      <c r="E21" s="55">
        <v>19213.03</v>
      </c>
      <c r="F21" s="56">
        <f>Table323[[#This Row],[Single Family]]+Table323[[#This Row],[2-4 Units]]+Table323[[#This Row],[&gt;4 Units]]</f>
        <v>12</v>
      </c>
      <c r="G21" s="56">
        <v>9</v>
      </c>
      <c r="H21" s="56">
        <v>3</v>
      </c>
      <c r="I21" s="56">
        <v>0</v>
      </c>
      <c r="J21" s="59">
        <v>5648.47</v>
      </c>
      <c r="K21" s="56">
        <f>SUM(Table323[[#This Row],[Single Family ]:[&gt;4 Units ]])</f>
        <v>1</v>
      </c>
      <c r="L21" s="74">
        <v>1</v>
      </c>
      <c r="M21" s="74">
        <v>0</v>
      </c>
      <c r="N21" s="74">
        <v>0</v>
      </c>
      <c r="O21" s="60">
        <v>13564.56</v>
      </c>
    </row>
    <row r="22" spans="1:15" s="57" customFormat="1">
      <c r="A22" s="52" t="s">
        <v>62</v>
      </c>
      <c r="B22" s="53" t="s">
        <v>49</v>
      </c>
      <c r="C22" s="54" t="s">
        <v>45</v>
      </c>
      <c r="D22" s="55">
        <v>51750.383699999998</v>
      </c>
      <c r="E22" s="55">
        <v>7224.19</v>
      </c>
      <c r="F22" s="56">
        <f>Table323[[#This Row],[Single Family]]+Table323[[#This Row],[2-4 Units]]+Table323[[#This Row],[&gt;4 Units]]</f>
        <v>9</v>
      </c>
      <c r="G22" s="56">
        <v>8</v>
      </c>
      <c r="H22" s="56">
        <v>1</v>
      </c>
      <c r="I22" s="56">
        <v>0</v>
      </c>
      <c r="J22" s="59">
        <v>4853.8500000000004</v>
      </c>
      <c r="K22" s="56">
        <f>SUM(Table323[[#This Row],[Single Family ]:[&gt;4 Units ]])</f>
        <v>3</v>
      </c>
      <c r="L22" s="74">
        <v>3</v>
      </c>
      <c r="M22" s="74">
        <v>0</v>
      </c>
      <c r="N22" s="74">
        <v>0</v>
      </c>
      <c r="O22" s="60">
        <v>2370.34</v>
      </c>
    </row>
    <row r="23" spans="1:15" s="57" customFormat="1">
      <c r="A23" s="52" t="s">
        <v>63</v>
      </c>
      <c r="B23" s="53" t="s">
        <v>49</v>
      </c>
      <c r="C23" s="54" t="s">
        <v>45</v>
      </c>
      <c r="D23" s="55">
        <v>47281.252</v>
      </c>
      <c r="E23" s="55">
        <v>5299.19</v>
      </c>
      <c r="F23" s="56">
        <f>Table323[[#This Row],[Single Family]]+Table323[[#This Row],[2-4 Units]]+Table323[[#This Row],[&gt;4 Units]]</f>
        <v>6</v>
      </c>
      <c r="G23" s="56">
        <v>5</v>
      </c>
      <c r="H23" s="56">
        <v>1</v>
      </c>
      <c r="I23" s="56">
        <v>0</v>
      </c>
      <c r="J23" s="59">
        <v>3377.69</v>
      </c>
      <c r="K23" s="56">
        <f>SUM(Table323[[#This Row],[Single Family ]:[&gt;4 Units ]])</f>
        <v>2</v>
      </c>
      <c r="L23" s="74">
        <v>2</v>
      </c>
      <c r="M23" s="74">
        <v>0</v>
      </c>
      <c r="N23" s="74">
        <v>0</v>
      </c>
      <c r="O23" s="60">
        <v>1921.5</v>
      </c>
    </row>
    <row r="24" spans="1:15" s="57" customFormat="1">
      <c r="A24" s="52" t="s">
        <v>64</v>
      </c>
      <c r="B24" s="53" t="s">
        <v>48</v>
      </c>
      <c r="C24" s="54" t="s">
        <v>45</v>
      </c>
      <c r="D24" s="55">
        <v>0</v>
      </c>
      <c r="E24" s="55">
        <v>0</v>
      </c>
      <c r="F24" s="56">
        <f>Table323[[#This Row],[Single Family]]+Table323[[#This Row],[2-4 Units]]+Table323[[#This Row],[&gt;4 Units]]</f>
        <v>0</v>
      </c>
      <c r="G24" s="56"/>
      <c r="H24" s="56"/>
      <c r="I24" s="56"/>
      <c r="J24" s="59">
        <v>0</v>
      </c>
      <c r="K24" s="56">
        <f>SUM(Table323[[#This Row],[Single Family ]:[&gt;4 Units ]])</f>
        <v>0</v>
      </c>
      <c r="L24" s="74"/>
      <c r="M24" s="74"/>
      <c r="N24" s="74"/>
      <c r="O24" s="60">
        <v>0</v>
      </c>
    </row>
    <row r="25" spans="1:15" s="57" customFormat="1">
      <c r="A25" s="52" t="s">
        <v>64</v>
      </c>
      <c r="B25" s="53" t="s">
        <v>49</v>
      </c>
      <c r="C25" s="54" t="s">
        <v>45</v>
      </c>
      <c r="D25" s="55">
        <v>104123.3682</v>
      </c>
      <c r="E25" s="55">
        <v>13917.12</v>
      </c>
      <c r="F25" s="56">
        <f>Table323[[#This Row],[Single Family]]+Table323[[#This Row],[2-4 Units]]+Table323[[#This Row],[&gt;4 Units]]</f>
        <v>18</v>
      </c>
      <c r="G25" s="56">
        <v>18</v>
      </c>
      <c r="H25" s="56">
        <v>0</v>
      </c>
      <c r="I25" s="56">
        <v>0</v>
      </c>
      <c r="J25" s="59">
        <v>8101.4</v>
      </c>
      <c r="K25" s="56">
        <f>SUM(Table323[[#This Row],[Single Family ]:[&gt;4 Units ]])</f>
        <v>4</v>
      </c>
      <c r="L25" s="74">
        <v>4</v>
      </c>
      <c r="M25" s="74">
        <v>0</v>
      </c>
      <c r="N25" s="74">
        <v>0</v>
      </c>
      <c r="O25" s="60">
        <v>5815.72</v>
      </c>
    </row>
    <row r="26" spans="1:15" s="57" customFormat="1">
      <c r="A26" s="52" t="s">
        <v>65</v>
      </c>
      <c r="B26" s="53" t="s">
        <v>49</v>
      </c>
      <c r="C26" s="54" t="s">
        <v>45</v>
      </c>
      <c r="D26" s="55">
        <v>114122.9146</v>
      </c>
      <c r="E26" s="55">
        <v>10431.48</v>
      </c>
      <c r="F26" s="56">
        <f>Table323[[#This Row],[Single Family]]+Table323[[#This Row],[2-4 Units]]+Table323[[#This Row],[&gt;4 Units]]</f>
        <v>21</v>
      </c>
      <c r="G26" s="56">
        <v>20</v>
      </c>
      <c r="H26" s="56">
        <v>1</v>
      </c>
      <c r="I26" s="56">
        <v>0</v>
      </c>
      <c r="J26" s="59">
        <v>9358.3700000000008</v>
      </c>
      <c r="K26" s="56">
        <f>SUM(Table323[[#This Row],[Single Family ]:[&gt;4 Units ]])</f>
        <v>2</v>
      </c>
      <c r="L26" s="74">
        <v>2</v>
      </c>
      <c r="M26" s="74">
        <v>0</v>
      </c>
      <c r="N26" s="74">
        <v>0</v>
      </c>
      <c r="O26" s="60">
        <v>1073.1099999999999</v>
      </c>
    </row>
    <row r="27" spans="1:15" s="57" customFormat="1">
      <c r="A27" s="52" t="s">
        <v>66</v>
      </c>
      <c r="B27" s="53" t="s">
        <v>67</v>
      </c>
      <c r="C27" s="54" t="s">
        <v>45</v>
      </c>
      <c r="D27" s="55">
        <v>0</v>
      </c>
      <c r="E27" s="55">
        <v>11088.15</v>
      </c>
      <c r="F27" s="56">
        <f>Table323[[#This Row],[Single Family]]+Table323[[#This Row],[2-4 Units]]+Table323[[#This Row],[&gt;4 Units]]</f>
        <v>14</v>
      </c>
      <c r="G27" s="56">
        <v>12</v>
      </c>
      <c r="H27" s="56">
        <v>2</v>
      </c>
      <c r="I27" s="56">
        <v>0</v>
      </c>
      <c r="J27" s="59">
        <v>8716.18</v>
      </c>
      <c r="K27" s="56">
        <f>SUM(Table323[[#This Row],[Single Family ]:[&gt;4 Units ]])</f>
        <v>5</v>
      </c>
      <c r="L27" s="74">
        <v>4</v>
      </c>
      <c r="M27" s="74">
        <v>1</v>
      </c>
      <c r="N27" s="74">
        <v>0</v>
      </c>
      <c r="O27" s="60">
        <v>2371.9699999999998</v>
      </c>
    </row>
    <row r="28" spans="1:15" s="57" customFormat="1">
      <c r="A28" s="52" t="s">
        <v>66</v>
      </c>
      <c r="B28" s="53" t="s">
        <v>48</v>
      </c>
      <c r="C28" s="54" t="s">
        <v>68</v>
      </c>
      <c r="D28" s="55">
        <v>87876.710500000394</v>
      </c>
      <c r="E28" s="55">
        <v>0</v>
      </c>
      <c r="F28" s="56">
        <f>Table323[[#This Row],[Single Family]]+Table323[[#This Row],[2-4 Units]]+Table323[[#This Row],[&gt;4 Units]]</f>
        <v>0</v>
      </c>
      <c r="G28" s="56"/>
      <c r="H28" s="56"/>
      <c r="I28" s="56"/>
      <c r="J28" s="59">
        <v>0</v>
      </c>
      <c r="K28" s="56">
        <f>SUM(Table323[[#This Row],[Single Family ]:[&gt;4 Units ]])</f>
        <v>0</v>
      </c>
      <c r="L28" s="74"/>
      <c r="M28" s="74"/>
      <c r="N28" s="74"/>
      <c r="O28" s="60">
        <v>0</v>
      </c>
    </row>
    <row r="29" spans="1:15" s="57" customFormat="1">
      <c r="A29" s="52" t="s">
        <v>69</v>
      </c>
      <c r="B29" s="53" t="s">
        <v>67</v>
      </c>
      <c r="C29" s="54" t="s">
        <v>45</v>
      </c>
      <c r="D29" s="55">
        <v>0</v>
      </c>
      <c r="E29" s="55">
        <v>2227.9299999999998</v>
      </c>
      <c r="F29" s="56">
        <f>Table323[[#This Row],[Single Family]]+Table323[[#This Row],[2-4 Units]]+Table323[[#This Row],[&gt;4 Units]]</f>
        <v>7</v>
      </c>
      <c r="G29" s="56">
        <v>7</v>
      </c>
      <c r="H29" s="56">
        <v>0</v>
      </c>
      <c r="I29" s="56">
        <v>0</v>
      </c>
      <c r="J29" s="59">
        <v>800.17</v>
      </c>
      <c r="K29" s="56">
        <f>SUM(Table323[[#This Row],[Single Family ]:[&gt;4 Units ]])</f>
        <v>8</v>
      </c>
      <c r="L29" s="74">
        <v>4</v>
      </c>
      <c r="M29" s="74">
        <v>4</v>
      </c>
      <c r="N29" s="74">
        <v>0</v>
      </c>
      <c r="O29" s="60">
        <v>1427.76</v>
      </c>
    </row>
    <row r="30" spans="1:15" s="57" customFormat="1">
      <c r="A30" s="52" t="s">
        <v>69</v>
      </c>
      <c r="B30" s="53" t="s">
        <v>48</v>
      </c>
      <c r="C30" s="54" t="s">
        <v>68</v>
      </c>
      <c r="D30" s="55">
        <v>45704.852400000003</v>
      </c>
      <c r="E30" s="55">
        <v>0</v>
      </c>
      <c r="F30" s="56">
        <f>Table323[[#This Row],[Single Family]]+Table323[[#This Row],[2-4 Units]]+Table323[[#This Row],[&gt;4 Units]]</f>
        <v>0</v>
      </c>
      <c r="G30" s="56"/>
      <c r="H30" s="56"/>
      <c r="I30" s="56"/>
      <c r="J30" s="59">
        <v>0</v>
      </c>
      <c r="K30" s="56">
        <f>SUM(Table323[[#This Row],[Single Family ]:[&gt;4 Units ]])</f>
        <v>0</v>
      </c>
      <c r="L30" s="74"/>
      <c r="M30" s="74"/>
      <c r="N30" s="74"/>
      <c r="O30" s="60">
        <v>0</v>
      </c>
    </row>
    <row r="31" spans="1:15" s="57" customFormat="1">
      <c r="A31" s="52" t="s">
        <v>69</v>
      </c>
      <c r="B31" s="53" t="s">
        <v>70</v>
      </c>
      <c r="C31" s="54" t="s">
        <v>45</v>
      </c>
      <c r="D31" s="55">
        <v>0</v>
      </c>
      <c r="E31" s="55">
        <v>749.66</v>
      </c>
      <c r="F31" s="56">
        <f>Table323[[#This Row],[Single Family]]+Table323[[#This Row],[2-4 Units]]+Table323[[#This Row],[&gt;4 Units]]</f>
        <v>1</v>
      </c>
      <c r="G31" s="56">
        <v>1</v>
      </c>
      <c r="H31" s="56">
        <v>0</v>
      </c>
      <c r="I31" s="56">
        <v>0</v>
      </c>
      <c r="J31" s="59">
        <v>749.66</v>
      </c>
      <c r="K31" s="56">
        <f>SUM(Table323[[#This Row],[Single Family ]:[&gt;4 Units ]])</f>
        <v>0</v>
      </c>
      <c r="L31" s="74"/>
      <c r="M31" s="74"/>
      <c r="N31" s="74"/>
      <c r="O31" s="60">
        <v>0</v>
      </c>
    </row>
    <row r="32" spans="1:15" s="57" customFormat="1">
      <c r="A32" s="52" t="s">
        <v>71</v>
      </c>
      <c r="B32" s="53" t="s">
        <v>67</v>
      </c>
      <c r="C32" s="54" t="s">
        <v>45</v>
      </c>
      <c r="D32" s="55">
        <v>0</v>
      </c>
      <c r="E32" s="55">
        <v>202635.3</v>
      </c>
      <c r="F32" s="56">
        <f>Table323[[#This Row],[Single Family]]+Table323[[#This Row],[2-4 Units]]+Table323[[#This Row],[&gt;4 Units]]</f>
        <v>0</v>
      </c>
      <c r="G32" s="56"/>
      <c r="H32" s="56"/>
      <c r="I32" s="56"/>
      <c r="J32" s="59">
        <v>0</v>
      </c>
      <c r="K32" s="56">
        <f>SUM(Table323[[#This Row],[Single Family ]:[&gt;4 Units ]])</f>
        <v>2</v>
      </c>
      <c r="L32" s="74">
        <v>0</v>
      </c>
      <c r="M32" s="74">
        <v>1</v>
      </c>
      <c r="N32" s="74">
        <v>1</v>
      </c>
      <c r="O32" s="60">
        <v>202635.3</v>
      </c>
    </row>
    <row r="33" spans="1:15" s="57" customFormat="1">
      <c r="A33" s="52" t="s">
        <v>71</v>
      </c>
      <c r="B33" s="53" t="s">
        <v>48</v>
      </c>
      <c r="C33" s="54" t="s">
        <v>68</v>
      </c>
      <c r="D33" s="55">
        <v>16956.723999999998</v>
      </c>
      <c r="E33" s="55">
        <v>0</v>
      </c>
      <c r="F33" s="56">
        <f>Table323[[#This Row],[Single Family]]+Table323[[#This Row],[2-4 Units]]+Table323[[#This Row],[&gt;4 Units]]</f>
        <v>0</v>
      </c>
      <c r="G33" s="56"/>
      <c r="H33" s="56"/>
      <c r="I33" s="56"/>
      <c r="J33" s="59">
        <v>0</v>
      </c>
      <c r="K33" s="56">
        <f>SUM(Table323[[#This Row],[Single Family ]:[&gt;4 Units ]])</f>
        <v>0</v>
      </c>
      <c r="L33" s="74"/>
      <c r="M33" s="74"/>
      <c r="N33" s="74"/>
      <c r="O33" s="60">
        <v>0</v>
      </c>
    </row>
    <row r="34" spans="1:15" s="57" customFormat="1">
      <c r="A34" s="52" t="s">
        <v>72</v>
      </c>
      <c r="B34" s="53" t="s">
        <v>67</v>
      </c>
      <c r="C34" s="54" t="s">
        <v>45</v>
      </c>
      <c r="D34" s="55">
        <v>0</v>
      </c>
      <c r="E34" s="55">
        <v>1029.53</v>
      </c>
      <c r="F34" s="56">
        <f>Table323[[#This Row],[Single Family]]+Table323[[#This Row],[2-4 Units]]+Table323[[#This Row],[&gt;4 Units]]</f>
        <v>3</v>
      </c>
      <c r="G34" s="56">
        <v>3</v>
      </c>
      <c r="H34" s="56">
        <v>0</v>
      </c>
      <c r="I34" s="56">
        <v>0</v>
      </c>
      <c r="J34" s="59">
        <v>380.24</v>
      </c>
      <c r="K34" s="56">
        <f>SUM(Table323[[#This Row],[Single Family ]:[&gt;4 Units ]])</f>
        <v>6</v>
      </c>
      <c r="L34" s="74">
        <v>2</v>
      </c>
      <c r="M34" s="74">
        <v>4</v>
      </c>
      <c r="N34" s="74">
        <v>0</v>
      </c>
      <c r="O34" s="60">
        <v>649.29</v>
      </c>
    </row>
    <row r="35" spans="1:15" s="57" customFormat="1">
      <c r="A35" s="52" t="s">
        <v>72</v>
      </c>
      <c r="B35" s="53" t="s">
        <v>48</v>
      </c>
      <c r="C35" s="54" t="s">
        <v>68</v>
      </c>
      <c r="D35" s="55">
        <v>17866.1715</v>
      </c>
      <c r="E35" s="55">
        <v>0</v>
      </c>
      <c r="F35" s="56">
        <f>Table323[[#This Row],[Single Family]]+Table323[[#This Row],[2-4 Units]]+Table323[[#This Row],[&gt;4 Units]]</f>
        <v>0</v>
      </c>
      <c r="G35" s="56"/>
      <c r="H35" s="56"/>
      <c r="I35" s="56"/>
      <c r="J35" s="59">
        <v>0</v>
      </c>
      <c r="K35" s="56">
        <f>SUM(Table323[[#This Row],[Single Family ]:[&gt;4 Units ]])</f>
        <v>0</v>
      </c>
      <c r="L35" s="74"/>
      <c r="M35" s="74"/>
      <c r="N35" s="74"/>
      <c r="O35" s="60">
        <v>0</v>
      </c>
    </row>
    <row r="36" spans="1:15" s="57" customFormat="1">
      <c r="A36" s="52" t="s">
        <v>72</v>
      </c>
      <c r="B36" s="53" t="s">
        <v>73</v>
      </c>
      <c r="C36" s="54" t="s">
        <v>68</v>
      </c>
      <c r="D36" s="55">
        <v>50.864100000000001</v>
      </c>
      <c r="E36" s="55">
        <v>0</v>
      </c>
      <c r="F36" s="56">
        <f>Table323[[#This Row],[Single Family]]+Table323[[#This Row],[2-4 Units]]+Table323[[#This Row],[&gt;4 Units]]</f>
        <v>0</v>
      </c>
      <c r="G36" s="56"/>
      <c r="H36" s="56"/>
      <c r="I36" s="56"/>
      <c r="J36" s="59">
        <v>0</v>
      </c>
      <c r="K36" s="56">
        <f>SUM(Table323[[#This Row],[Single Family ]:[&gt;4 Units ]])</f>
        <v>0</v>
      </c>
      <c r="L36" s="74"/>
      <c r="M36" s="74"/>
      <c r="N36" s="74"/>
      <c r="O36" s="60">
        <v>0</v>
      </c>
    </row>
    <row r="37" spans="1:15" s="57" customFormat="1">
      <c r="A37" s="52" t="s">
        <v>74</v>
      </c>
      <c r="B37" s="53" t="s">
        <v>67</v>
      </c>
      <c r="C37" s="54" t="s">
        <v>45</v>
      </c>
      <c r="D37" s="55">
        <v>0</v>
      </c>
      <c r="E37" s="55">
        <v>359.75</v>
      </c>
      <c r="F37" s="56">
        <f>Table323[[#This Row],[Single Family]]+Table323[[#This Row],[2-4 Units]]+Table323[[#This Row],[&gt;4 Units]]</f>
        <v>0</v>
      </c>
      <c r="G37" s="56"/>
      <c r="H37" s="56"/>
      <c r="I37" s="56"/>
      <c r="J37" s="59">
        <v>75</v>
      </c>
      <c r="K37" s="56">
        <f>SUM(Table323[[#This Row],[Single Family ]:[&gt;4 Units ]])</f>
        <v>7</v>
      </c>
      <c r="L37" s="74">
        <v>0</v>
      </c>
      <c r="M37" s="74">
        <v>7</v>
      </c>
      <c r="N37" s="74">
        <v>0</v>
      </c>
      <c r="O37" s="60">
        <v>284.75</v>
      </c>
    </row>
    <row r="38" spans="1:15" s="57" customFormat="1">
      <c r="A38" s="52" t="s">
        <v>74</v>
      </c>
      <c r="B38" s="53" t="s">
        <v>48</v>
      </c>
      <c r="C38" s="54" t="s">
        <v>68</v>
      </c>
      <c r="D38" s="55">
        <v>23101.568599999999</v>
      </c>
      <c r="E38" s="55">
        <v>0</v>
      </c>
      <c r="F38" s="56">
        <f>Table323[[#This Row],[Single Family]]+Table323[[#This Row],[2-4 Units]]+Table323[[#This Row],[&gt;4 Units]]</f>
        <v>0</v>
      </c>
      <c r="G38" s="56"/>
      <c r="H38" s="56"/>
      <c r="I38" s="56"/>
      <c r="J38" s="59">
        <v>0</v>
      </c>
      <c r="K38" s="56">
        <f>SUM(Table323[[#This Row],[Single Family ]:[&gt;4 Units ]])</f>
        <v>0</v>
      </c>
      <c r="L38" s="74"/>
      <c r="M38" s="74"/>
      <c r="N38" s="74"/>
      <c r="O38" s="60">
        <v>0</v>
      </c>
    </row>
    <row r="39" spans="1:15" s="57" customFormat="1">
      <c r="A39" s="52" t="s">
        <v>75</v>
      </c>
      <c r="B39" s="53" t="s">
        <v>67</v>
      </c>
      <c r="C39" s="54" t="s">
        <v>45</v>
      </c>
      <c r="D39" s="55">
        <v>0</v>
      </c>
      <c r="E39" s="55">
        <v>96774.69</v>
      </c>
      <c r="F39" s="56">
        <f>Table323[[#This Row],[Single Family]]+Table323[[#This Row],[2-4 Units]]+Table323[[#This Row],[&gt;4 Units]]</f>
        <v>0</v>
      </c>
      <c r="G39" s="56"/>
      <c r="H39" s="56"/>
      <c r="I39" s="56"/>
      <c r="J39" s="59">
        <v>0</v>
      </c>
      <c r="K39" s="56">
        <f>SUM(Table323[[#This Row],[Single Family ]:[&gt;4 Units ]])</f>
        <v>4</v>
      </c>
      <c r="L39" s="74">
        <v>1</v>
      </c>
      <c r="M39" s="74">
        <v>1</v>
      </c>
      <c r="N39" s="74">
        <v>2</v>
      </c>
      <c r="O39" s="60">
        <v>96774.69</v>
      </c>
    </row>
    <row r="40" spans="1:15" s="57" customFormat="1">
      <c r="A40" s="52" t="s">
        <v>75</v>
      </c>
      <c r="B40" s="53" t="s">
        <v>48</v>
      </c>
      <c r="C40" s="54" t="s">
        <v>68</v>
      </c>
      <c r="D40" s="55">
        <v>35967.757299999997</v>
      </c>
      <c r="E40" s="55">
        <v>0</v>
      </c>
      <c r="F40" s="56">
        <f>Table323[[#This Row],[Single Family]]+Table323[[#This Row],[2-4 Units]]+Table323[[#This Row],[&gt;4 Units]]</f>
        <v>0</v>
      </c>
      <c r="G40" s="56"/>
      <c r="H40" s="56"/>
      <c r="I40" s="56"/>
      <c r="J40" s="59">
        <v>0</v>
      </c>
      <c r="K40" s="56">
        <f>SUM(Table323[[#This Row],[Single Family ]:[&gt;4 Units ]])</f>
        <v>0</v>
      </c>
      <c r="L40" s="74"/>
      <c r="M40" s="74"/>
      <c r="N40" s="74"/>
      <c r="O40" s="60">
        <v>0</v>
      </c>
    </row>
    <row r="41" spans="1:15" s="57" customFormat="1">
      <c r="A41" s="52" t="s">
        <v>76</v>
      </c>
      <c r="B41" s="53" t="s">
        <v>67</v>
      </c>
      <c r="C41" s="54" t="s">
        <v>45</v>
      </c>
      <c r="D41" s="55">
        <v>0</v>
      </c>
      <c r="E41" s="55">
        <v>4170.01</v>
      </c>
      <c r="F41" s="56">
        <f>Table323[[#This Row],[Single Family]]+Table323[[#This Row],[2-4 Units]]+Table323[[#This Row],[&gt;4 Units]]</f>
        <v>1</v>
      </c>
      <c r="G41" s="56">
        <v>0</v>
      </c>
      <c r="H41" s="56">
        <v>1</v>
      </c>
      <c r="I41" s="56">
        <v>0</v>
      </c>
      <c r="J41" s="59">
        <v>1302.5999999999999</v>
      </c>
      <c r="K41" s="56">
        <f>SUM(Table323[[#This Row],[Single Family ]:[&gt;4 Units ]])</f>
        <v>12</v>
      </c>
      <c r="L41" s="74">
        <v>4</v>
      </c>
      <c r="M41" s="74">
        <v>8</v>
      </c>
      <c r="N41" s="74">
        <v>0</v>
      </c>
      <c r="O41" s="60">
        <v>2867.41</v>
      </c>
    </row>
    <row r="42" spans="1:15" s="57" customFormat="1">
      <c r="A42" s="52" t="s">
        <v>76</v>
      </c>
      <c r="B42" s="53" t="s">
        <v>48</v>
      </c>
      <c r="C42" s="54" t="s">
        <v>68</v>
      </c>
      <c r="D42" s="55">
        <v>29174.958600000002</v>
      </c>
      <c r="E42" s="55">
        <v>0</v>
      </c>
      <c r="F42" s="56">
        <f>Table323[[#This Row],[Single Family]]+Table323[[#This Row],[2-4 Units]]+Table323[[#This Row],[&gt;4 Units]]</f>
        <v>0</v>
      </c>
      <c r="G42" s="56"/>
      <c r="H42" s="56"/>
      <c r="I42" s="56"/>
      <c r="J42" s="59">
        <v>0</v>
      </c>
      <c r="K42" s="56">
        <f>SUM(Table323[[#This Row],[Single Family ]:[&gt;4 Units ]])</f>
        <v>0</v>
      </c>
      <c r="L42" s="74"/>
      <c r="M42" s="74"/>
      <c r="N42" s="74"/>
      <c r="O42" s="60">
        <v>0</v>
      </c>
    </row>
    <row r="43" spans="1:15" s="57" customFormat="1">
      <c r="A43" s="52" t="s">
        <v>77</v>
      </c>
      <c r="B43" s="53" t="s">
        <v>67</v>
      </c>
      <c r="C43" s="54" t="s">
        <v>45</v>
      </c>
      <c r="D43" s="55">
        <v>0</v>
      </c>
      <c r="E43" s="55">
        <v>14379.5</v>
      </c>
      <c r="F43" s="56">
        <f>Table323[[#This Row],[Single Family]]+Table323[[#This Row],[2-4 Units]]+Table323[[#This Row],[&gt;4 Units]]</f>
        <v>1</v>
      </c>
      <c r="G43" s="56">
        <v>1</v>
      </c>
      <c r="H43" s="56">
        <v>0</v>
      </c>
      <c r="I43" s="56">
        <v>0</v>
      </c>
      <c r="J43" s="59">
        <v>118.52</v>
      </c>
      <c r="K43" s="56">
        <f>SUM(Table323[[#This Row],[Single Family ]:[&gt;4 Units ]])</f>
        <v>17</v>
      </c>
      <c r="L43" s="74">
        <v>2</v>
      </c>
      <c r="M43" s="74">
        <v>14</v>
      </c>
      <c r="N43" s="74">
        <v>1</v>
      </c>
      <c r="O43" s="60">
        <v>14260.98</v>
      </c>
    </row>
    <row r="44" spans="1:15" s="57" customFormat="1">
      <c r="A44" s="52" t="s">
        <v>77</v>
      </c>
      <c r="B44" s="53" t="s">
        <v>48</v>
      </c>
      <c r="C44" s="54" t="s">
        <v>68</v>
      </c>
      <c r="D44" s="55">
        <v>37249.348899999997</v>
      </c>
      <c r="E44" s="55">
        <v>0</v>
      </c>
      <c r="F44" s="56">
        <f>Table323[[#This Row],[Single Family]]+Table323[[#This Row],[2-4 Units]]+Table323[[#This Row],[&gt;4 Units]]</f>
        <v>0</v>
      </c>
      <c r="G44" s="56"/>
      <c r="H44" s="56"/>
      <c r="I44" s="56"/>
      <c r="J44" s="59">
        <v>0</v>
      </c>
      <c r="K44" s="56">
        <f>SUM(Table323[[#This Row],[Single Family ]:[&gt;4 Units ]])</f>
        <v>0</v>
      </c>
      <c r="L44" s="74"/>
      <c r="M44" s="74"/>
      <c r="N44" s="74"/>
      <c r="O44" s="60">
        <v>0</v>
      </c>
    </row>
    <row r="45" spans="1:15" s="57" customFormat="1">
      <c r="A45" s="52" t="s">
        <v>78</v>
      </c>
      <c r="B45" s="53" t="s">
        <v>48</v>
      </c>
      <c r="C45" s="54" t="s">
        <v>45</v>
      </c>
      <c r="D45" s="55">
        <v>51783.790099999998</v>
      </c>
      <c r="E45" s="55">
        <v>21423.83</v>
      </c>
      <c r="F45" s="56">
        <f>Table323[[#This Row],[Single Family]]+Table323[[#This Row],[2-4 Units]]+Table323[[#This Row],[&gt;4 Units]]</f>
        <v>5</v>
      </c>
      <c r="G45" s="56">
        <v>4</v>
      </c>
      <c r="H45" s="56">
        <v>1</v>
      </c>
      <c r="I45" s="56">
        <v>0</v>
      </c>
      <c r="J45" s="59">
        <v>1246.6199999999999</v>
      </c>
      <c r="K45" s="56">
        <f>SUM(Table323[[#This Row],[Single Family ]:[&gt;4 Units ]])</f>
        <v>19</v>
      </c>
      <c r="L45" s="74">
        <v>9</v>
      </c>
      <c r="M45" s="74">
        <v>10</v>
      </c>
      <c r="N45" s="74">
        <v>0</v>
      </c>
      <c r="O45" s="60">
        <v>20177.21</v>
      </c>
    </row>
    <row r="46" spans="1:15" s="57" customFormat="1">
      <c r="A46" s="52" t="s">
        <v>79</v>
      </c>
      <c r="B46" s="53" t="s">
        <v>67</v>
      </c>
      <c r="C46" s="54" t="s">
        <v>45</v>
      </c>
      <c r="D46" s="55">
        <v>0</v>
      </c>
      <c r="E46" s="55">
        <v>4593.8599999999997</v>
      </c>
      <c r="F46" s="56">
        <f>Table323[[#This Row],[Single Family]]+Table323[[#This Row],[2-4 Units]]+Table323[[#This Row],[&gt;4 Units]]</f>
        <v>2</v>
      </c>
      <c r="G46" s="56">
        <v>2</v>
      </c>
      <c r="H46" s="56">
        <v>0</v>
      </c>
      <c r="I46" s="56">
        <v>0</v>
      </c>
      <c r="J46" s="59">
        <v>954.34</v>
      </c>
      <c r="K46" s="56">
        <f>SUM(Table323[[#This Row],[Single Family ]:[&gt;4 Units ]])</f>
        <v>21</v>
      </c>
      <c r="L46" s="74">
        <v>8</v>
      </c>
      <c r="M46" s="74">
        <v>13</v>
      </c>
      <c r="N46" s="74">
        <v>0</v>
      </c>
      <c r="O46" s="60">
        <v>3639.52</v>
      </c>
    </row>
    <row r="47" spans="1:15" s="57" customFormat="1">
      <c r="A47" s="52" t="s">
        <v>79</v>
      </c>
      <c r="B47" s="53" t="s">
        <v>48</v>
      </c>
      <c r="C47" s="54" t="s">
        <v>68</v>
      </c>
      <c r="D47" s="55">
        <v>45169.658199999998</v>
      </c>
      <c r="E47" s="55">
        <v>0</v>
      </c>
      <c r="F47" s="56">
        <f>Table323[[#This Row],[Single Family]]+Table323[[#This Row],[2-4 Units]]+Table323[[#This Row],[&gt;4 Units]]</f>
        <v>0</v>
      </c>
      <c r="G47" s="56"/>
      <c r="H47" s="56"/>
      <c r="I47" s="56"/>
      <c r="J47" s="59">
        <v>0</v>
      </c>
      <c r="K47" s="56">
        <f>SUM(Table323[[#This Row],[Single Family ]:[&gt;4 Units ]])</f>
        <v>0</v>
      </c>
      <c r="L47" s="74"/>
      <c r="M47" s="74"/>
      <c r="N47" s="74"/>
      <c r="O47" s="60">
        <v>0</v>
      </c>
    </row>
    <row r="48" spans="1:15" s="57" customFormat="1">
      <c r="A48" s="52" t="s">
        <v>80</v>
      </c>
      <c r="B48" s="53" t="s">
        <v>67</v>
      </c>
      <c r="C48" s="54" t="s">
        <v>45</v>
      </c>
      <c r="D48" s="55">
        <v>0</v>
      </c>
      <c r="E48" s="55">
        <v>1572.32</v>
      </c>
      <c r="F48" s="56">
        <f>Table323[[#This Row],[Single Family]]+Table323[[#This Row],[2-4 Units]]+Table323[[#This Row],[&gt;4 Units]]</f>
        <v>1</v>
      </c>
      <c r="G48" s="56">
        <v>0</v>
      </c>
      <c r="H48" s="56">
        <v>1</v>
      </c>
      <c r="I48" s="56">
        <v>0</v>
      </c>
      <c r="J48" s="59">
        <v>12.03</v>
      </c>
      <c r="K48" s="56">
        <f>SUM(Table323[[#This Row],[Single Family ]:[&gt;4 Units ]])</f>
        <v>12</v>
      </c>
      <c r="L48" s="74">
        <v>2</v>
      </c>
      <c r="M48" s="74">
        <v>10</v>
      </c>
      <c r="N48" s="74">
        <v>0</v>
      </c>
      <c r="O48" s="60">
        <v>1560.29</v>
      </c>
    </row>
    <row r="49" spans="1:15" s="57" customFormat="1">
      <c r="A49" s="52" t="s">
        <v>80</v>
      </c>
      <c r="B49" s="53" t="s">
        <v>48</v>
      </c>
      <c r="C49" s="54" t="s">
        <v>68</v>
      </c>
      <c r="D49" s="55">
        <v>34389.4211</v>
      </c>
      <c r="E49" s="55">
        <v>0</v>
      </c>
      <c r="F49" s="56">
        <f>Table323[[#This Row],[Single Family]]+Table323[[#This Row],[2-4 Units]]+Table323[[#This Row],[&gt;4 Units]]</f>
        <v>0</v>
      </c>
      <c r="G49" s="56"/>
      <c r="H49" s="56"/>
      <c r="I49" s="56"/>
      <c r="J49" s="59">
        <v>0</v>
      </c>
      <c r="K49" s="56">
        <f>SUM(Table323[[#This Row],[Single Family ]:[&gt;4 Units ]])</f>
        <v>0</v>
      </c>
      <c r="L49" s="74"/>
      <c r="M49" s="74"/>
      <c r="N49" s="74"/>
      <c r="O49" s="60">
        <v>0</v>
      </c>
    </row>
    <row r="50" spans="1:15" s="57" customFormat="1">
      <c r="A50" s="52" t="s">
        <v>81</v>
      </c>
      <c r="B50" s="53" t="s">
        <v>48</v>
      </c>
      <c r="C50" s="54" t="s">
        <v>45</v>
      </c>
      <c r="D50" s="55">
        <v>38432.275500000003</v>
      </c>
      <c r="E50" s="55">
        <v>3327.16</v>
      </c>
      <c r="F50" s="56">
        <f>Table323[[#This Row],[Single Family]]+Table323[[#This Row],[2-4 Units]]+Table323[[#This Row],[&gt;4 Units]]</f>
        <v>2</v>
      </c>
      <c r="G50" s="56">
        <v>1</v>
      </c>
      <c r="H50" s="56">
        <v>1</v>
      </c>
      <c r="I50" s="56">
        <v>0</v>
      </c>
      <c r="J50" s="59">
        <v>927.04</v>
      </c>
      <c r="K50" s="56">
        <f>SUM(Table323[[#This Row],[Single Family ]:[&gt;4 Units ]])</f>
        <v>15</v>
      </c>
      <c r="L50" s="74">
        <v>2</v>
      </c>
      <c r="M50" s="74">
        <v>13</v>
      </c>
      <c r="N50" s="74">
        <v>0</v>
      </c>
      <c r="O50" s="60">
        <v>2400.12</v>
      </c>
    </row>
    <row r="51" spans="1:15" s="57" customFormat="1">
      <c r="A51" s="52" t="s">
        <v>82</v>
      </c>
      <c r="B51" s="53" t="s">
        <v>67</v>
      </c>
      <c r="C51" s="54" t="s">
        <v>45</v>
      </c>
      <c r="D51" s="55">
        <v>0</v>
      </c>
      <c r="E51" s="55">
        <v>1330.85</v>
      </c>
      <c r="F51" s="56">
        <f>Table323[[#This Row],[Single Family]]+Table323[[#This Row],[2-4 Units]]+Table323[[#This Row],[&gt;4 Units]]</f>
        <v>0</v>
      </c>
      <c r="G51" s="56"/>
      <c r="H51" s="56"/>
      <c r="I51" s="56"/>
      <c r="J51" s="59">
        <v>0</v>
      </c>
      <c r="K51" s="56">
        <f>SUM(Table323[[#This Row],[Single Family ]:[&gt;4 Units ]])</f>
        <v>8</v>
      </c>
      <c r="L51" s="74">
        <v>1</v>
      </c>
      <c r="M51" s="74">
        <v>7</v>
      </c>
      <c r="N51" s="74">
        <v>0</v>
      </c>
      <c r="O51" s="60">
        <v>1330.85</v>
      </c>
    </row>
    <row r="52" spans="1:15" s="57" customFormat="1">
      <c r="A52" s="52" t="s">
        <v>82</v>
      </c>
      <c r="B52" s="53" t="s">
        <v>48</v>
      </c>
      <c r="C52" s="54" t="s">
        <v>68</v>
      </c>
      <c r="D52" s="55">
        <v>24529.813099999999</v>
      </c>
      <c r="E52" s="55">
        <v>0</v>
      </c>
      <c r="F52" s="56">
        <f>Table323[[#This Row],[Single Family]]+Table323[[#This Row],[2-4 Units]]+Table323[[#This Row],[&gt;4 Units]]</f>
        <v>0</v>
      </c>
      <c r="G52" s="56"/>
      <c r="H52" s="56"/>
      <c r="I52" s="56"/>
      <c r="J52" s="59">
        <v>0</v>
      </c>
      <c r="K52" s="56">
        <f>SUM(Table323[[#This Row],[Single Family ]:[&gt;4 Units ]])</f>
        <v>0</v>
      </c>
      <c r="L52" s="74"/>
      <c r="M52" s="74"/>
      <c r="N52" s="74"/>
      <c r="O52" s="60">
        <v>0</v>
      </c>
    </row>
    <row r="53" spans="1:15" s="57" customFormat="1">
      <c r="A53" s="52" t="s">
        <v>83</v>
      </c>
      <c r="B53" s="53" t="s">
        <v>84</v>
      </c>
      <c r="C53" s="54" t="s">
        <v>45</v>
      </c>
      <c r="D53" s="55">
        <v>0</v>
      </c>
      <c r="E53" s="55">
        <v>230</v>
      </c>
      <c r="F53" s="56">
        <f>Table323[[#This Row],[Single Family]]+Table323[[#This Row],[2-4 Units]]+Table323[[#This Row],[&gt;4 Units]]</f>
        <v>0</v>
      </c>
      <c r="G53" s="56"/>
      <c r="H53" s="56"/>
      <c r="I53" s="56"/>
      <c r="J53" s="59">
        <v>0</v>
      </c>
      <c r="K53" s="56">
        <f>SUM(Table323[[#This Row],[Single Family ]:[&gt;4 Units ]])</f>
        <v>1</v>
      </c>
      <c r="L53" s="74">
        <v>1</v>
      </c>
      <c r="M53" s="74">
        <v>0</v>
      </c>
      <c r="N53" s="74">
        <v>0</v>
      </c>
      <c r="O53" s="60">
        <v>230</v>
      </c>
    </row>
    <row r="54" spans="1:15" s="57" customFormat="1">
      <c r="A54" s="52" t="s">
        <v>83</v>
      </c>
      <c r="B54" s="53" t="s">
        <v>67</v>
      </c>
      <c r="C54" s="54" t="s">
        <v>45</v>
      </c>
      <c r="D54" s="55">
        <v>0</v>
      </c>
      <c r="E54" s="55">
        <v>3390.23</v>
      </c>
      <c r="F54" s="56">
        <f>Table323[[#This Row],[Single Family]]+Table323[[#This Row],[2-4 Units]]+Table323[[#This Row],[&gt;4 Units]]</f>
        <v>2</v>
      </c>
      <c r="G54" s="56">
        <v>2</v>
      </c>
      <c r="H54" s="56">
        <v>0</v>
      </c>
      <c r="I54" s="56">
        <v>0</v>
      </c>
      <c r="J54" s="59">
        <v>404.3</v>
      </c>
      <c r="K54" s="56">
        <f>SUM(Table323[[#This Row],[Single Family ]:[&gt;4 Units ]])</f>
        <v>10</v>
      </c>
      <c r="L54" s="74">
        <v>3</v>
      </c>
      <c r="M54" s="74">
        <v>6</v>
      </c>
      <c r="N54" s="74">
        <v>1</v>
      </c>
      <c r="O54" s="60">
        <v>2985.93</v>
      </c>
    </row>
    <row r="55" spans="1:15" s="57" customFormat="1">
      <c r="A55" s="52" t="s">
        <v>83</v>
      </c>
      <c r="B55" s="53" t="s">
        <v>48</v>
      </c>
      <c r="C55" s="54" t="s">
        <v>68</v>
      </c>
      <c r="D55" s="55">
        <v>46534.635900000103</v>
      </c>
      <c r="E55" s="55">
        <v>0</v>
      </c>
      <c r="F55" s="56">
        <f>Table323[[#This Row],[Single Family]]+Table323[[#This Row],[2-4 Units]]+Table323[[#This Row],[&gt;4 Units]]</f>
        <v>0</v>
      </c>
      <c r="G55" s="56"/>
      <c r="H55" s="56"/>
      <c r="I55" s="56"/>
      <c r="J55" s="59">
        <v>0</v>
      </c>
      <c r="K55" s="56">
        <f>SUM(Table323[[#This Row],[Single Family ]:[&gt;4 Units ]])</f>
        <v>0</v>
      </c>
      <c r="L55" s="74"/>
      <c r="M55" s="74"/>
      <c r="N55" s="74"/>
      <c r="O55" s="60">
        <v>0</v>
      </c>
    </row>
    <row r="56" spans="1:15" s="57" customFormat="1">
      <c r="A56" s="52" t="s">
        <v>85</v>
      </c>
      <c r="B56" s="53" t="s">
        <v>67</v>
      </c>
      <c r="C56" s="54" t="s">
        <v>45</v>
      </c>
      <c r="D56" s="55">
        <v>0</v>
      </c>
      <c r="E56" s="55">
        <v>19032.27</v>
      </c>
      <c r="F56" s="56">
        <f>Table323[[#This Row],[Single Family]]+Table323[[#This Row],[2-4 Units]]+Table323[[#This Row],[&gt;4 Units]]</f>
        <v>6</v>
      </c>
      <c r="G56" s="56">
        <v>5</v>
      </c>
      <c r="H56" s="56">
        <v>1</v>
      </c>
      <c r="I56" s="56">
        <v>0</v>
      </c>
      <c r="J56" s="59">
        <v>2207.0300000000002</v>
      </c>
      <c r="K56" s="56">
        <f>SUM(Table323[[#This Row],[Single Family ]:[&gt;4 Units ]])</f>
        <v>21</v>
      </c>
      <c r="L56" s="74">
        <v>14</v>
      </c>
      <c r="M56" s="74">
        <v>6</v>
      </c>
      <c r="N56" s="74">
        <v>1</v>
      </c>
      <c r="O56" s="60">
        <v>16825.240000000002</v>
      </c>
    </row>
    <row r="57" spans="1:15" s="57" customFormat="1">
      <c r="A57" s="52" t="s">
        <v>85</v>
      </c>
      <c r="B57" s="53" t="s">
        <v>48</v>
      </c>
      <c r="C57" s="54" t="s">
        <v>68</v>
      </c>
      <c r="D57" s="55">
        <v>43927.019899999999</v>
      </c>
      <c r="E57" s="55">
        <v>0</v>
      </c>
      <c r="F57" s="56">
        <f>Table323[[#This Row],[Single Family]]+Table323[[#This Row],[2-4 Units]]+Table323[[#This Row],[&gt;4 Units]]</f>
        <v>0</v>
      </c>
      <c r="G57" s="56"/>
      <c r="H57" s="56"/>
      <c r="I57" s="56"/>
      <c r="J57" s="59">
        <v>0</v>
      </c>
      <c r="K57" s="56">
        <f>SUM(Table323[[#This Row],[Single Family ]:[&gt;4 Units ]])</f>
        <v>0</v>
      </c>
      <c r="L57" s="74"/>
      <c r="M57" s="74"/>
      <c r="N57" s="74"/>
      <c r="O57" s="60">
        <v>0</v>
      </c>
    </row>
    <row r="58" spans="1:15" s="57" customFormat="1">
      <c r="A58" s="52" t="s">
        <v>86</v>
      </c>
      <c r="B58" s="53" t="s">
        <v>48</v>
      </c>
      <c r="C58" s="54" t="s">
        <v>45</v>
      </c>
      <c r="D58" s="55">
        <v>119833.8798</v>
      </c>
      <c r="E58" s="55">
        <v>44620.47</v>
      </c>
      <c r="F58" s="56">
        <f>Table323[[#This Row],[Single Family]]+Table323[[#This Row],[2-4 Units]]+Table323[[#This Row],[&gt;4 Units]]</f>
        <v>17</v>
      </c>
      <c r="G58" s="56">
        <v>16</v>
      </c>
      <c r="H58" s="56">
        <v>1</v>
      </c>
      <c r="I58" s="56">
        <v>0</v>
      </c>
      <c r="J58" s="59">
        <v>9086.1299999999992</v>
      </c>
      <c r="K58" s="56">
        <f>SUM(Table323[[#This Row],[Single Family ]:[&gt;4 Units ]])</f>
        <v>35</v>
      </c>
      <c r="L58" s="74">
        <v>21</v>
      </c>
      <c r="M58" s="74">
        <v>14</v>
      </c>
      <c r="N58" s="74">
        <v>0</v>
      </c>
      <c r="O58" s="60">
        <v>35534.339999999997</v>
      </c>
    </row>
    <row r="59" spans="1:15" s="57" customFormat="1">
      <c r="A59" s="52" t="s">
        <v>86</v>
      </c>
      <c r="B59" s="53" t="s">
        <v>49</v>
      </c>
      <c r="C59" s="54" t="s">
        <v>45</v>
      </c>
      <c r="D59" s="55">
        <v>302.35410000000002</v>
      </c>
      <c r="E59" s="55">
        <v>0</v>
      </c>
      <c r="F59" s="56">
        <f>Table323[[#This Row],[Single Family]]+Table323[[#This Row],[2-4 Units]]+Table323[[#This Row],[&gt;4 Units]]</f>
        <v>0</v>
      </c>
      <c r="G59" s="56"/>
      <c r="H59" s="56"/>
      <c r="I59" s="56"/>
      <c r="J59" s="59">
        <v>0</v>
      </c>
      <c r="K59" s="56">
        <f>SUM(Table323[[#This Row],[Single Family ]:[&gt;4 Units ]])</f>
        <v>0</v>
      </c>
      <c r="L59" s="74"/>
      <c r="M59" s="74"/>
      <c r="N59" s="74"/>
      <c r="O59" s="60">
        <v>0</v>
      </c>
    </row>
    <row r="60" spans="1:15" s="57" customFormat="1">
      <c r="A60" s="52" t="s">
        <v>87</v>
      </c>
      <c r="B60" s="53" t="s">
        <v>67</v>
      </c>
      <c r="C60" s="54" t="s">
        <v>45</v>
      </c>
      <c r="D60" s="55">
        <v>0</v>
      </c>
      <c r="E60" s="55">
        <v>23077.93</v>
      </c>
      <c r="F60" s="56">
        <f>Table323[[#This Row],[Single Family]]+Table323[[#This Row],[2-4 Units]]+Table323[[#This Row],[&gt;4 Units]]</f>
        <v>19</v>
      </c>
      <c r="G60" s="56">
        <v>17</v>
      </c>
      <c r="H60" s="56">
        <v>2</v>
      </c>
      <c r="I60" s="56">
        <v>0</v>
      </c>
      <c r="J60" s="59">
        <v>10983.51</v>
      </c>
      <c r="K60" s="56">
        <f>SUM(Table323[[#This Row],[Single Family ]:[&gt;4 Units ]])</f>
        <v>10</v>
      </c>
      <c r="L60" s="74">
        <v>6</v>
      </c>
      <c r="M60" s="74">
        <v>4</v>
      </c>
      <c r="N60" s="74">
        <v>0</v>
      </c>
      <c r="O60" s="60">
        <v>12094.42</v>
      </c>
    </row>
    <row r="61" spans="1:15" s="57" customFormat="1">
      <c r="A61" s="52" t="s">
        <v>87</v>
      </c>
      <c r="B61" s="53" t="s">
        <v>48</v>
      </c>
      <c r="C61" s="54" t="s">
        <v>68</v>
      </c>
      <c r="D61" s="55">
        <v>41166.362699999998</v>
      </c>
      <c r="E61" s="55">
        <v>0</v>
      </c>
      <c r="F61" s="56">
        <f>Table323[[#This Row],[Single Family]]+Table323[[#This Row],[2-4 Units]]+Table323[[#This Row],[&gt;4 Units]]</f>
        <v>0</v>
      </c>
      <c r="G61" s="56"/>
      <c r="H61" s="56"/>
      <c r="I61" s="56"/>
      <c r="J61" s="59">
        <v>0</v>
      </c>
      <c r="K61" s="56">
        <f>SUM(Table323[[#This Row],[Single Family ]:[&gt;4 Units ]])</f>
        <v>0</v>
      </c>
      <c r="L61" s="74"/>
      <c r="M61" s="74"/>
      <c r="N61" s="74"/>
      <c r="O61" s="60">
        <v>0</v>
      </c>
    </row>
    <row r="62" spans="1:15" s="57" customFormat="1">
      <c r="A62" s="52" t="s">
        <v>87</v>
      </c>
      <c r="B62" s="53" t="s">
        <v>49</v>
      </c>
      <c r="C62" s="54" t="s">
        <v>68</v>
      </c>
      <c r="D62" s="55">
        <v>0</v>
      </c>
      <c r="E62" s="55">
        <v>0</v>
      </c>
      <c r="F62" s="56">
        <f>Table323[[#This Row],[Single Family]]+Table323[[#This Row],[2-4 Units]]+Table323[[#This Row],[&gt;4 Units]]</f>
        <v>0</v>
      </c>
      <c r="G62" s="56"/>
      <c r="H62" s="56"/>
      <c r="I62" s="56"/>
      <c r="J62" s="59">
        <v>0</v>
      </c>
      <c r="K62" s="56">
        <f>SUM(Table323[[#This Row],[Single Family ]:[&gt;4 Units ]])</f>
        <v>0</v>
      </c>
      <c r="L62" s="74"/>
      <c r="M62" s="74"/>
      <c r="N62" s="74"/>
      <c r="O62" s="60">
        <v>0</v>
      </c>
    </row>
    <row r="63" spans="1:15" s="57" customFormat="1">
      <c r="A63" s="52" t="s">
        <v>88</v>
      </c>
      <c r="B63" s="53" t="s">
        <v>48</v>
      </c>
      <c r="C63" s="54" t="s">
        <v>45</v>
      </c>
      <c r="D63" s="55">
        <v>62912.309300000103</v>
      </c>
      <c r="E63" s="55">
        <v>15404.49</v>
      </c>
      <c r="F63" s="56">
        <f>Table323[[#This Row],[Single Family]]+Table323[[#This Row],[2-4 Units]]+Table323[[#This Row],[&gt;4 Units]]</f>
        <v>14</v>
      </c>
      <c r="G63" s="56">
        <v>12</v>
      </c>
      <c r="H63" s="56">
        <v>2</v>
      </c>
      <c r="I63" s="56">
        <v>0</v>
      </c>
      <c r="J63" s="59">
        <v>7767.78</v>
      </c>
      <c r="K63" s="56">
        <f>SUM(Table323[[#This Row],[Single Family ]:[&gt;4 Units ]])</f>
        <v>11</v>
      </c>
      <c r="L63" s="74">
        <v>7</v>
      </c>
      <c r="M63" s="74">
        <v>4</v>
      </c>
      <c r="N63" s="74">
        <v>0</v>
      </c>
      <c r="O63" s="60">
        <v>7636.71</v>
      </c>
    </row>
    <row r="64" spans="1:15" s="57" customFormat="1">
      <c r="A64" s="52" t="s">
        <v>89</v>
      </c>
      <c r="B64" s="53" t="s">
        <v>48</v>
      </c>
      <c r="C64" s="54" t="s">
        <v>45</v>
      </c>
      <c r="D64" s="55">
        <v>38727.082199999997</v>
      </c>
      <c r="E64" s="55">
        <v>29244.41</v>
      </c>
      <c r="F64" s="56">
        <f>Table323[[#This Row],[Single Family]]+Table323[[#This Row],[2-4 Units]]+Table323[[#This Row],[&gt;4 Units]]</f>
        <v>12</v>
      </c>
      <c r="G64" s="56">
        <v>11</v>
      </c>
      <c r="H64" s="56">
        <v>1</v>
      </c>
      <c r="I64" s="56">
        <v>0</v>
      </c>
      <c r="J64" s="59">
        <v>5480.74</v>
      </c>
      <c r="K64" s="56">
        <f>SUM(Table323[[#This Row],[Single Family ]:[&gt;4 Units ]])</f>
        <v>8</v>
      </c>
      <c r="L64" s="74">
        <v>8</v>
      </c>
      <c r="M64" s="74">
        <v>0</v>
      </c>
      <c r="N64" s="74">
        <v>0</v>
      </c>
      <c r="O64" s="60">
        <v>23763.67</v>
      </c>
    </row>
    <row r="65" spans="1:15" s="57" customFormat="1">
      <c r="A65" s="52" t="s">
        <v>90</v>
      </c>
      <c r="B65" s="53" t="s">
        <v>48</v>
      </c>
      <c r="C65" s="54" t="s">
        <v>45</v>
      </c>
      <c r="D65" s="55">
        <v>78001.035200000304</v>
      </c>
      <c r="E65" s="55">
        <v>18716.64</v>
      </c>
      <c r="F65" s="56">
        <f>Table323[[#This Row],[Single Family]]+Table323[[#This Row],[2-4 Units]]+Table323[[#This Row],[&gt;4 Units]]</f>
        <v>31</v>
      </c>
      <c r="G65" s="56">
        <v>30</v>
      </c>
      <c r="H65" s="56">
        <v>1</v>
      </c>
      <c r="I65" s="56">
        <v>0</v>
      </c>
      <c r="J65" s="59">
        <v>13275.87</v>
      </c>
      <c r="K65" s="56">
        <f>SUM(Table323[[#This Row],[Single Family ]:[&gt;4 Units ]])</f>
        <v>14</v>
      </c>
      <c r="L65" s="74">
        <v>12</v>
      </c>
      <c r="M65" s="74">
        <v>2</v>
      </c>
      <c r="N65" s="74">
        <v>0</v>
      </c>
      <c r="O65" s="60">
        <v>5440.77</v>
      </c>
    </row>
    <row r="66" spans="1:15" s="57" customFormat="1">
      <c r="A66" s="52" t="s">
        <v>90</v>
      </c>
      <c r="B66" s="53" t="s">
        <v>49</v>
      </c>
      <c r="C66" s="54" t="s">
        <v>45</v>
      </c>
      <c r="D66" s="55">
        <v>0</v>
      </c>
      <c r="E66" s="55">
        <v>0</v>
      </c>
      <c r="F66" s="56">
        <f>Table323[[#This Row],[Single Family]]+Table323[[#This Row],[2-4 Units]]+Table323[[#This Row],[&gt;4 Units]]</f>
        <v>0</v>
      </c>
      <c r="G66" s="56"/>
      <c r="H66" s="56"/>
      <c r="I66" s="56"/>
      <c r="J66" s="59">
        <v>0</v>
      </c>
      <c r="K66" s="56">
        <f>SUM(Table323[[#This Row],[Single Family ]:[&gt;4 Units ]])</f>
        <v>0</v>
      </c>
      <c r="L66" s="74"/>
      <c r="M66" s="74"/>
      <c r="N66" s="74"/>
      <c r="O66" s="60">
        <v>0</v>
      </c>
    </row>
    <row r="67" spans="1:15" s="57" customFormat="1">
      <c r="A67" s="52" t="s">
        <v>91</v>
      </c>
      <c r="B67" s="53" t="s">
        <v>48</v>
      </c>
      <c r="C67" s="54" t="s">
        <v>45</v>
      </c>
      <c r="D67" s="55">
        <v>118351.0931</v>
      </c>
      <c r="E67" s="55">
        <v>43073.09</v>
      </c>
      <c r="F67" s="56">
        <f>Table323[[#This Row],[Single Family]]+Table323[[#This Row],[2-4 Units]]+Table323[[#This Row],[&gt;4 Units]]</f>
        <v>21</v>
      </c>
      <c r="G67" s="56">
        <v>20</v>
      </c>
      <c r="H67" s="56">
        <v>1</v>
      </c>
      <c r="I67" s="56">
        <v>0</v>
      </c>
      <c r="J67" s="59">
        <v>16945</v>
      </c>
      <c r="K67" s="56">
        <f>SUM(Table323[[#This Row],[Single Family ]:[&gt;4 Units ]])</f>
        <v>18</v>
      </c>
      <c r="L67" s="74">
        <v>14</v>
      </c>
      <c r="M67" s="74">
        <v>4</v>
      </c>
      <c r="N67" s="74">
        <v>0</v>
      </c>
      <c r="O67" s="60">
        <v>26128.09</v>
      </c>
    </row>
    <row r="68" spans="1:15" s="57" customFormat="1">
      <c r="A68" s="52" t="s">
        <v>91</v>
      </c>
      <c r="B68" s="53" t="s">
        <v>50</v>
      </c>
      <c r="C68" s="54" t="s">
        <v>45</v>
      </c>
      <c r="D68" s="55">
        <v>41.979599999999998</v>
      </c>
      <c r="E68" s="55">
        <v>0</v>
      </c>
      <c r="F68" s="56">
        <f>Table323[[#This Row],[Single Family]]+Table323[[#This Row],[2-4 Units]]+Table323[[#This Row],[&gt;4 Units]]</f>
        <v>0</v>
      </c>
      <c r="G68" s="56"/>
      <c r="H68" s="56"/>
      <c r="I68" s="56"/>
      <c r="J68" s="59">
        <v>0</v>
      </c>
      <c r="K68" s="56">
        <f>SUM(Table323[[#This Row],[Single Family ]:[&gt;4 Units ]])</f>
        <v>0</v>
      </c>
      <c r="L68" s="74"/>
      <c r="M68" s="74"/>
      <c r="N68" s="74"/>
      <c r="O68" s="60">
        <v>0</v>
      </c>
    </row>
    <row r="69" spans="1:15" s="57" customFormat="1">
      <c r="A69" s="52" t="s">
        <v>92</v>
      </c>
      <c r="B69" s="53" t="s">
        <v>48</v>
      </c>
      <c r="C69" s="54" t="s">
        <v>45</v>
      </c>
      <c r="D69" s="55">
        <v>59967.633300000001</v>
      </c>
      <c r="E69" s="55">
        <v>47344.93</v>
      </c>
      <c r="F69" s="56">
        <f>Table323[[#This Row],[Single Family]]+Table323[[#This Row],[2-4 Units]]+Table323[[#This Row],[&gt;4 Units]]</f>
        <v>15</v>
      </c>
      <c r="G69" s="56">
        <v>13</v>
      </c>
      <c r="H69" s="56">
        <v>2</v>
      </c>
      <c r="I69" s="56">
        <v>0</v>
      </c>
      <c r="J69" s="59">
        <v>13515.44</v>
      </c>
      <c r="K69" s="56">
        <f>SUM(Table323[[#This Row],[Single Family ]:[&gt;4 Units ]])</f>
        <v>22</v>
      </c>
      <c r="L69" s="74">
        <v>19</v>
      </c>
      <c r="M69" s="74">
        <v>3</v>
      </c>
      <c r="N69" s="74">
        <v>0</v>
      </c>
      <c r="O69" s="60">
        <v>33829.49</v>
      </c>
    </row>
    <row r="70" spans="1:15" s="57" customFormat="1">
      <c r="A70" s="52" t="s">
        <v>92</v>
      </c>
      <c r="B70" s="53" t="s">
        <v>50</v>
      </c>
      <c r="C70" s="54" t="s">
        <v>45</v>
      </c>
      <c r="D70" s="55">
        <v>284.05279999999999</v>
      </c>
      <c r="E70" s="55">
        <v>0</v>
      </c>
      <c r="F70" s="56">
        <f>Table323[[#This Row],[Single Family]]+Table323[[#This Row],[2-4 Units]]+Table323[[#This Row],[&gt;4 Units]]</f>
        <v>0</v>
      </c>
      <c r="G70" s="56"/>
      <c r="H70" s="56"/>
      <c r="I70" s="56"/>
      <c r="J70" s="59">
        <v>0</v>
      </c>
      <c r="K70" s="56">
        <f>SUM(Table323[[#This Row],[Single Family ]:[&gt;4 Units ]])</f>
        <v>0</v>
      </c>
      <c r="L70" s="74"/>
      <c r="M70" s="74"/>
      <c r="N70" s="74"/>
      <c r="O70" s="60">
        <v>0</v>
      </c>
    </row>
    <row r="71" spans="1:15" s="57" customFormat="1">
      <c r="A71" s="52" t="s">
        <v>93</v>
      </c>
      <c r="B71" s="53" t="s">
        <v>48</v>
      </c>
      <c r="C71" s="54" t="s">
        <v>45</v>
      </c>
      <c r="D71" s="55">
        <v>67221.614200000098</v>
      </c>
      <c r="E71" s="55">
        <v>239893.12</v>
      </c>
      <c r="F71" s="56">
        <f>Table323[[#This Row],[Single Family]]+Table323[[#This Row],[2-4 Units]]+Table323[[#This Row],[&gt;4 Units]]</f>
        <v>9</v>
      </c>
      <c r="G71" s="56">
        <v>9</v>
      </c>
      <c r="H71" s="56">
        <v>0</v>
      </c>
      <c r="I71" s="56">
        <v>0</v>
      </c>
      <c r="J71" s="59">
        <v>5076.9399999999996</v>
      </c>
      <c r="K71" s="56">
        <f>SUM(Table323[[#This Row],[Single Family ]:[&gt;4 Units ]])</f>
        <v>21</v>
      </c>
      <c r="L71" s="74">
        <v>17</v>
      </c>
      <c r="M71" s="74">
        <v>3</v>
      </c>
      <c r="N71" s="74">
        <v>1</v>
      </c>
      <c r="O71" s="60">
        <v>234816.18</v>
      </c>
    </row>
    <row r="72" spans="1:15" s="57" customFormat="1">
      <c r="A72" s="52" t="s">
        <v>94</v>
      </c>
      <c r="B72" s="53" t="s">
        <v>48</v>
      </c>
      <c r="C72" s="54" t="s">
        <v>45</v>
      </c>
      <c r="D72" s="55">
        <v>67436.167800000097</v>
      </c>
      <c r="E72" s="55">
        <v>53807.48</v>
      </c>
      <c r="F72" s="56">
        <f>Table323[[#This Row],[Single Family]]+Table323[[#This Row],[2-4 Units]]+Table323[[#This Row],[&gt;4 Units]]</f>
        <v>19</v>
      </c>
      <c r="G72" s="56">
        <v>18</v>
      </c>
      <c r="H72" s="56">
        <v>1</v>
      </c>
      <c r="I72" s="56">
        <v>0</v>
      </c>
      <c r="J72" s="59">
        <v>8358.1</v>
      </c>
      <c r="K72" s="56">
        <f>SUM(Table323[[#This Row],[Single Family ]:[&gt;4 Units ]])</f>
        <v>30</v>
      </c>
      <c r="L72" s="74">
        <v>23</v>
      </c>
      <c r="M72" s="74">
        <v>7</v>
      </c>
      <c r="N72" s="74">
        <v>0</v>
      </c>
      <c r="O72" s="60">
        <v>45449.38</v>
      </c>
    </row>
    <row r="73" spans="1:15" s="57" customFormat="1">
      <c r="A73" s="52" t="s">
        <v>94</v>
      </c>
      <c r="B73" s="53" t="s">
        <v>73</v>
      </c>
      <c r="C73" s="54" t="s">
        <v>45</v>
      </c>
      <c r="D73" s="55">
        <v>18.556000000000001</v>
      </c>
      <c r="E73" s="55">
        <v>0</v>
      </c>
      <c r="F73" s="56">
        <f>Table323[[#This Row],[Single Family]]+Table323[[#This Row],[2-4 Units]]+Table323[[#This Row],[&gt;4 Units]]</f>
        <v>0</v>
      </c>
      <c r="G73" s="56"/>
      <c r="H73" s="56"/>
      <c r="I73" s="56"/>
      <c r="J73" s="59">
        <v>0</v>
      </c>
      <c r="K73" s="56">
        <f>SUM(Table323[[#This Row],[Single Family ]:[&gt;4 Units ]])</f>
        <v>0</v>
      </c>
      <c r="L73" s="74"/>
      <c r="M73" s="74"/>
      <c r="N73" s="74"/>
      <c r="O73" s="60">
        <v>0</v>
      </c>
    </row>
    <row r="74" spans="1:15" s="57" customFormat="1">
      <c r="A74" s="52" t="s">
        <v>94</v>
      </c>
      <c r="B74" s="53" t="s">
        <v>50</v>
      </c>
      <c r="C74" s="54" t="s">
        <v>45</v>
      </c>
      <c r="D74" s="55">
        <v>78.866</v>
      </c>
      <c r="E74" s="55">
        <v>0</v>
      </c>
      <c r="F74" s="56">
        <f>Table323[[#This Row],[Single Family]]+Table323[[#This Row],[2-4 Units]]+Table323[[#This Row],[&gt;4 Units]]</f>
        <v>0</v>
      </c>
      <c r="G74" s="56"/>
      <c r="H74" s="56"/>
      <c r="I74" s="56"/>
      <c r="J74" s="59">
        <v>0</v>
      </c>
      <c r="K74" s="56">
        <f>SUM(Table323[[#This Row],[Single Family ]:[&gt;4 Units ]])</f>
        <v>0</v>
      </c>
      <c r="L74" s="74"/>
      <c r="M74" s="74"/>
      <c r="N74" s="74"/>
      <c r="O74" s="60">
        <v>0</v>
      </c>
    </row>
    <row r="75" spans="1:15" s="57" customFormat="1">
      <c r="A75" s="52" t="s">
        <v>95</v>
      </c>
      <c r="B75" s="53" t="s">
        <v>48</v>
      </c>
      <c r="C75" s="54" t="s">
        <v>45</v>
      </c>
      <c r="D75" s="55">
        <v>27045.101699999999</v>
      </c>
      <c r="E75" s="55">
        <v>17678.66</v>
      </c>
      <c r="F75" s="56">
        <f>Table323[[#This Row],[Single Family]]+Table323[[#This Row],[2-4 Units]]+Table323[[#This Row],[&gt;4 Units]]</f>
        <v>5</v>
      </c>
      <c r="G75" s="56">
        <v>5</v>
      </c>
      <c r="H75" s="56">
        <v>0</v>
      </c>
      <c r="I75" s="56">
        <v>0</v>
      </c>
      <c r="J75" s="59">
        <v>2053.25</v>
      </c>
      <c r="K75" s="56">
        <f>SUM(Table323[[#This Row],[Single Family ]:[&gt;4 Units ]])</f>
        <v>20</v>
      </c>
      <c r="L75" s="74">
        <v>11</v>
      </c>
      <c r="M75" s="74">
        <v>9</v>
      </c>
      <c r="N75" s="74">
        <v>0</v>
      </c>
      <c r="O75" s="60">
        <v>15625.41</v>
      </c>
    </row>
    <row r="76" spans="1:15" s="57" customFormat="1">
      <c r="A76" s="52" t="s">
        <v>95</v>
      </c>
      <c r="B76" s="53" t="s">
        <v>50</v>
      </c>
      <c r="C76" s="54" t="s">
        <v>45</v>
      </c>
      <c r="D76" s="55">
        <v>118.6635</v>
      </c>
      <c r="E76" s="55">
        <v>0</v>
      </c>
      <c r="F76" s="56">
        <f>Table323[[#This Row],[Single Family]]+Table323[[#This Row],[2-4 Units]]+Table323[[#This Row],[&gt;4 Units]]</f>
        <v>0</v>
      </c>
      <c r="G76" s="56"/>
      <c r="H76" s="56"/>
      <c r="I76" s="56"/>
      <c r="J76" s="59">
        <v>0</v>
      </c>
      <c r="K76" s="56">
        <f>SUM(Table323[[#This Row],[Single Family ]:[&gt;4 Units ]])</f>
        <v>0</v>
      </c>
      <c r="L76" s="74"/>
      <c r="M76" s="74"/>
      <c r="N76" s="74"/>
      <c r="O76" s="60">
        <v>0</v>
      </c>
    </row>
    <row r="77" spans="1:15" s="57" customFormat="1">
      <c r="A77" s="52" t="s">
        <v>96</v>
      </c>
      <c r="B77" s="53" t="s">
        <v>67</v>
      </c>
      <c r="C77" s="54" t="s">
        <v>45</v>
      </c>
      <c r="D77" s="55">
        <v>0</v>
      </c>
      <c r="E77" s="55">
        <v>34954.18</v>
      </c>
      <c r="F77" s="56">
        <f>Table323[[#This Row],[Single Family]]+Table323[[#This Row],[2-4 Units]]+Table323[[#This Row],[&gt;4 Units]]</f>
        <v>14</v>
      </c>
      <c r="G77" s="56">
        <v>13</v>
      </c>
      <c r="H77" s="56">
        <v>1</v>
      </c>
      <c r="I77" s="56">
        <v>0</v>
      </c>
      <c r="J77" s="59">
        <v>8317.02</v>
      </c>
      <c r="K77" s="56">
        <f>SUM(Table323[[#This Row],[Single Family ]:[&gt;4 Units ]])</f>
        <v>30</v>
      </c>
      <c r="L77" s="74">
        <v>18</v>
      </c>
      <c r="M77" s="74">
        <v>12</v>
      </c>
      <c r="N77" s="74">
        <v>0</v>
      </c>
      <c r="O77" s="60">
        <v>26637.16</v>
      </c>
    </row>
    <row r="78" spans="1:15" s="57" customFormat="1">
      <c r="A78" s="52" t="s">
        <v>96</v>
      </c>
      <c r="B78" s="53" t="s">
        <v>48</v>
      </c>
      <c r="C78" s="54" t="s">
        <v>68</v>
      </c>
      <c r="D78" s="55">
        <v>69620.792000000001</v>
      </c>
      <c r="E78" s="55">
        <v>0</v>
      </c>
      <c r="F78" s="56">
        <f>Table323[[#This Row],[Single Family]]+Table323[[#This Row],[2-4 Units]]+Table323[[#This Row],[&gt;4 Units]]</f>
        <v>0</v>
      </c>
      <c r="G78" s="56"/>
      <c r="H78" s="56"/>
      <c r="I78" s="56"/>
      <c r="J78" s="59">
        <v>0</v>
      </c>
      <c r="K78" s="56">
        <f>SUM(Table323[[#This Row],[Single Family ]:[&gt;4 Units ]])</f>
        <v>0</v>
      </c>
      <c r="L78" s="74"/>
      <c r="M78" s="74"/>
      <c r="N78" s="74"/>
      <c r="O78" s="60">
        <v>0</v>
      </c>
    </row>
    <row r="79" spans="1:15" s="57" customFormat="1">
      <c r="A79" s="52" t="s">
        <v>96</v>
      </c>
      <c r="B79" s="53" t="s">
        <v>50</v>
      </c>
      <c r="C79" s="54" t="s">
        <v>68</v>
      </c>
      <c r="D79" s="55">
        <v>99.9512</v>
      </c>
      <c r="E79" s="55">
        <v>0</v>
      </c>
      <c r="F79" s="56">
        <f>Table323[[#This Row],[Single Family]]+Table323[[#This Row],[2-4 Units]]+Table323[[#This Row],[&gt;4 Units]]</f>
        <v>0</v>
      </c>
      <c r="G79" s="56"/>
      <c r="H79" s="56"/>
      <c r="I79" s="56"/>
      <c r="J79" s="59">
        <v>0</v>
      </c>
      <c r="K79" s="56">
        <f>SUM(Table323[[#This Row],[Single Family ]:[&gt;4 Units ]])</f>
        <v>0</v>
      </c>
      <c r="L79" s="74"/>
      <c r="M79" s="74"/>
      <c r="N79" s="74"/>
      <c r="O79" s="60">
        <v>0</v>
      </c>
    </row>
    <row r="80" spans="1:15" s="57" customFormat="1">
      <c r="A80" s="52" t="s">
        <v>97</v>
      </c>
      <c r="B80" s="53" t="s">
        <v>48</v>
      </c>
      <c r="C80" s="54" t="s">
        <v>45</v>
      </c>
      <c r="D80" s="55">
        <v>24172.335500000001</v>
      </c>
      <c r="E80" s="55">
        <v>3053.03</v>
      </c>
      <c r="F80" s="56">
        <f>Table323[[#This Row],[Single Family]]+Table323[[#This Row],[2-4 Units]]+Table323[[#This Row],[&gt;4 Units]]</f>
        <v>3</v>
      </c>
      <c r="G80" s="56">
        <v>3</v>
      </c>
      <c r="H80" s="56">
        <v>0</v>
      </c>
      <c r="I80" s="56">
        <v>0</v>
      </c>
      <c r="J80" s="59">
        <v>563.20000000000005</v>
      </c>
      <c r="K80" s="56">
        <f>SUM(Table323[[#This Row],[Single Family ]:[&gt;4 Units ]])</f>
        <v>7</v>
      </c>
      <c r="L80" s="74">
        <v>4</v>
      </c>
      <c r="M80" s="74">
        <v>3</v>
      </c>
      <c r="N80" s="74">
        <v>0</v>
      </c>
      <c r="O80" s="60">
        <v>2489.83</v>
      </c>
    </row>
    <row r="81" spans="1:15" s="57" customFormat="1">
      <c r="A81" s="52" t="s">
        <v>97</v>
      </c>
      <c r="B81" s="53" t="s">
        <v>73</v>
      </c>
      <c r="C81" s="54" t="s">
        <v>45</v>
      </c>
      <c r="D81" s="55">
        <v>37.274000000000001</v>
      </c>
      <c r="E81" s="55">
        <v>0</v>
      </c>
      <c r="F81" s="56">
        <f>Table323[[#This Row],[Single Family]]+Table323[[#This Row],[2-4 Units]]+Table323[[#This Row],[&gt;4 Units]]</f>
        <v>0</v>
      </c>
      <c r="G81" s="56"/>
      <c r="H81" s="56"/>
      <c r="I81" s="56"/>
      <c r="J81" s="59">
        <v>0</v>
      </c>
      <c r="K81" s="56">
        <f>SUM(Table323[[#This Row],[Single Family ]:[&gt;4 Units ]])</f>
        <v>0</v>
      </c>
      <c r="L81" s="74"/>
      <c r="M81" s="74"/>
      <c r="N81" s="74"/>
      <c r="O81" s="60">
        <v>0</v>
      </c>
    </row>
    <row r="82" spans="1:15" s="57" customFormat="1">
      <c r="A82" s="52" t="s">
        <v>98</v>
      </c>
      <c r="B82" s="53" t="s">
        <v>67</v>
      </c>
      <c r="C82" s="54" t="s">
        <v>45</v>
      </c>
      <c r="D82" s="55">
        <v>0</v>
      </c>
      <c r="E82" s="55">
        <v>21408.65</v>
      </c>
      <c r="F82" s="56">
        <f>Table323[[#This Row],[Single Family]]+Table323[[#This Row],[2-4 Units]]+Table323[[#This Row],[&gt;4 Units]]</f>
        <v>3</v>
      </c>
      <c r="G82" s="56">
        <v>3</v>
      </c>
      <c r="H82" s="56">
        <v>0</v>
      </c>
      <c r="I82" s="56">
        <v>0</v>
      </c>
      <c r="J82" s="59">
        <v>1427.69</v>
      </c>
      <c r="K82" s="56">
        <f>SUM(Table323[[#This Row],[Single Family ]:[&gt;4 Units ]])</f>
        <v>22</v>
      </c>
      <c r="L82" s="74">
        <v>19</v>
      </c>
      <c r="M82" s="74">
        <v>2</v>
      </c>
      <c r="N82" s="74">
        <v>1</v>
      </c>
      <c r="O82" s="60">
        <v>19980.96</v>
      </c>
    </row>
    <row r="83" spans="1:15" s="57" customFormat="1">
      <c r="A83" s="52" t="s">
        <v>98</v>
      </c>
      <c r="B83" s="53" t="s">
        <v>48</v>
      </c>
      <c r="C83" s="54" t="s">
        <v>68</v>
      </c>
      <c r="D83" s="55">
        <v>49786.050399999898</v>
      </c>
      <c r="E83" s="55">
        <v>0</v>
      </c>
      <c r="F83" s="56">
        <f>Table323[[#This Row],[Single Family]]+Table323[[#This Row],[2-4 Units]]+Table323[[#This Row],[&gt;4 Units]]</f>
        <v>0</v>
      </c>
      <c r="G83" s="56"/>
      <c r="H83" s="56"/>
      <c r="I83" s="56"/>
      <c r="J83" s="59">
        <v>0</v>
      </c>
      <c r="K83" s="56">
        <f>SUM(Table323[[#This Row],[Single Family ]:[&gt;4 Units ]])</f>
        <v>0</v>
      </c>
      <c r="L83" s="74"/>
      <c r="M83" s="74"/>
      <c r="N83" s="74"/>
      <c r="O83" s="60">
        <v>0</v>
      </c>
    </row>
    <row r="84" spans="1:15" s="57" customFormat="1">
      <c r="A84" s="52" t="s">
        <v>99</v>
      </c>
      <c r="B84" s="53" t="s">
        <v>67</v>
      </c>
      <c r="C84" s="54" t="s">
        <v>45</v>
      </c>
      <c r="D84" s="55">
        <v>0</v>
      </c>
      <c r="E84" s="55">
        <v>48424.62</v>
      </c>
      <c r="F84" s="56">
        <f>Table323[[#This Row],[Single Family]]+Table323[[#This Row],[2-4 Units]]+Table323[[#This Row],[&gt;4 Units]]</f>
        <v>9</v>
      </c>
      <c r="G84" s="56">
        <v>7</v>
      </c>
      <c r="H84" s="56">
        <v>2</v>
      </c>
      <c r="I84" s="56">
        <v>0</v>
      </c>
      <c r="J84" s="59">
        <v>4874.45</v>
      </c>
      <c r="K84" s="56">
        <f>SUM(Table323[[#This Row],[Single Family ]:[&gt;4 Units ]])</f>
        <v>29</v>
      </c>
      <c r="L84" s="74">
        <v>7</v>
      </c>
      <c r="M84" s="74">
        <v>22</v>
      </c>
      <c r="N84" s="74">
        <v>0</v>
      </c>
      <c r="O84" s="60">
        <v>43550.17</v>
      </c>
    </row>
    <row r="85" spans="1:15" s="57" customFormat="1">
      <c r="A85" s="52" t="s">
        <v>99</v>
      </c>
      <c r="B85" s="53" t="s">
        <v>48</v>
      </c>
      <c r="C85" s="54" t="s">
        <v>68</v>
      </c>
      <c r="D85" s="55">
        <v>53978.008699999998</v>
      </c>
      <c r="E85" s="55">
        <v>0</v>
      </c>
      <c r="F85" s="56">
        <f>Table323[[#This Row],[Single Family]]+Table323[[#This Row],[2-4 Units]]+Table323[[#This Row],[&gt;4 Units]]</f>
        <v>0</v>
      </c>
      <c r="G85" s="56"/>
      <c r="H85" s="56"/>
      <c r="I85" s="56"/>
      <c r="J85" s="59">
        <v>0</v>
      </c>
      <c r="K85" s="56">
        <f>SUM(Table323[[#This Row],[Single Family ]:[&gt;4 Units ]])</f>
        <v>0</v>
      </c>
      <c r="L85" s="74"/>
      <c r="M85" s="74"/>
      <c r="N85" s="74"/>
      <c r="O85" s="60">
        <v>0</v>
      </c>
    </row>
    <row r="86" spans="1:15" s="57" customFormat="1">
      <c r="A86" s="52" t="s">
        <v>100</v>
      </c>
      <c r="B86" s="53" t="s">
        <v>67</v>
      </c>
      <c r="C86" s="54" t="s">
        <v>45</v>
      </c>
      <c r="D86" s="55">
        <v>0</v>
      </c>
      <c r="E86" s="55">
        <v>7178.22</v>
      </c>
      <c r="F86" s="56">
        <f>Table323[[#This Row],[Single Family]]+Table323[[#This Row],[2-4 Units]]+Table323[[#This Row],[&gt;4 Units]]</f>
        <v>5</v>
      </c>
      <c r="G86" s="56">
        <v>4</v>
      </c>
      <c r="H86" s="56">
        <v>1</v>
      </c>
      <c r="I86" s="56">
        <v>0</v>
      </c>
      <c r="J86" s="59">
        <v>501.38</v>
      </c>
      <c r="K86" s="56">
        <f>SUM(Table323[[#This Row],[Single Family ]:[&gt;4 Units ]])</f>
        <v>17</v>
      </c>
      <c r="L86" s="74">
        <v>4</v>
      </c>
      <c r="M86" s="74">
        <v>13</v>
      </c>
      <c r="N86" s="74">
        <v>0</v>
      </c>
      <c r="O86" s="60">
        <v>6676.84</v>
      </c>
    </row>
    <row r="87" spans="1:15" s="57" customFormat="1">
      <c r="A87" s="52" t="s">
        <v>100</v>
      </c>
      <c r="B87" s="53" t="s">
        <v>48</v>
      </c>
      <c r="C87" s="54" t="s">
        <v>68</v>
      </c>
      <c r="D87" s="55">
        <v>38030.339099999997</v>
      </c>
      <c r="E87" s="55">
        <v>0</v>
      </c>
      <c r="F87" s="56">
        <f>Table323[[#This Row],[Single Family]]+Table323[[#This Row],[2-4 Units]]+Table323[[#This Row],[&gt;4 Units]]</f>
        <v>0</v>
      </c>
      <c r="G87" s="56"/>
      <c r="H87" s="56"/>
      <c r="I87" s="56"/>
      <c r="J87" s="59">
        <v>0</v>
      </c>
      <c r="K87" s="56">
        <f>SUM(Table323[[#This Row],[Single Family ]:[&gt;4 Units ]])</f>
        <v>0</v>
      </c>
      <c r="L87" s="74"/>
      <c r="M87" s="74"/>
      <c r="N87" s="74"/>
      <c r="O87" s="60">
        <v>0</v>
      </c>
    </row>
    <row r="88" spans="1:15" s="57" customFormat="1">
      <c r="A88" s="52" t="s">
        <v>101</v>
      </c>
      <c r="B88" s="53" t="s">
        <v>67</v>
      </c>
      <c r="C88" s="54" t="s">
        <v>45</v>
      </c>
      <c r="D88" s="55">
        <v>0</v>
      </c>
      <c r="E88" s="55">
        <v>846.37</v>
      </c>
      <c r="F88" s="56">
        <f>Table323[[#This Row],[Single Family]]+Table323[[#This Row],[2-4 Units]]+Table323[[#This Row],[&gt;4 Units]]</f>
        <v>1</v>
      </c>
      <c r="G88" s="56">
        <v>1</v>
      </c>
      <c r="H88" s="56">
        <v>0</v>
      </c>
      <c r="I88" s="56">
        <v>0</v>
      </c>
      <c r="J88" s="59">
        <v>134.5</v>
      </c>
      <c r="K88" s="56">
        <f>SUM(Table323[[#This Row],[Single Family ]:[&gt;4 Units ]])</f>
        <v>7</v>
      </c>
      <c r="L88" s="74">
        <v>1</v>
      </c>
      <c r="M88" s="74">
        <v>6</v>
      </c>
      <c r="N88" s="74">
        <v>0</v>
      </c>
      <c r="O88" s="60">
        <v>711.87</v>
      </c>
    </row>
    <row r="89" spans="1:15" s="57" customFormat="1">
      <c r="A89" s="52" t="s">
        <v>101</v>
      </c>
      <c r="B89" s="53" t="s">
        <v>48</v>
      </c>
      <c r="C89" s="54" t="s">
        <v>68</v>
      </c>
      <c r="D89" s="55">
        <v>24351.613000000001</v>
      </c>
      <c r="E89" s="55">
        <v>0</v>
      </c>
      <c r="F89" s="56">
        <f>Table323[[#This Row],[Single Family]]+Table323[[#This Row],[2-4 Units]]+Table323[[#This Row],[&gt;4 Units]]</f>
        <v>0</v>
      </c>
      <c r="G89" s="56"/>
      <c r="H89" s="56"/>
      <c r="I89" s="56"/>
      <c r="J89" s="59">
        <v>0</v>
      </c>
      <c r="K89" s="56">
        <f>SUM(Table323[[#This Row],[Single Family ]:[&gt;4 Units ]])</f>
        <v>0</v>
      </c>
      <c r="L89" s="74"/>
      <c r="M89" s="74"/>
      <c r="N89" s="74"/>
      <c r="O89" s="60">
        <v>0</v>
      </c>
    </row>
    <row r="90" spans="1:15" s="57" customFormat="1">
      <c r="A90" s="52" t="s">
        <v>102</v>
      </c>
      <c r="B90" s="53" t="s">
        <v>67</v>
      </c>
      <c r="C90" s="54" t="s">
        <v>45</v>
      </c>
      <c r="D90" s="55">
        <v>0</v>
      </c>
      <c r="E90" s="55">
        <v>24518.83</v>
      </c>
      <c r="F90" s="56">
        <f>Table323[[#This Row],[Single Family]]+Table323[[#This Row],[2-4 Units]]+Table323[[#This Row],[&gt;4 Units]]</f>
        <v>3</v>
      </c>
      <c r="G90" s="56">
        <v>3</v>
      </c>
      <c r="H90" s="56">
        <v>0</v>
      </c>
      <c r="I90" s="56">
        <v>0</v>
      </c>
      <c r="J90" s="59">
        <v>3732.6</v>
      </c>
      <c r="K90" s="56">
        <f>SUM(Table323[[#This Row],[Single Family ]:[&gt;4 Units ]])</f>
        <v>29</v>
      </c>
      <c r="L90" s="74">
        <v>13</v>
      </c>
      <c r="M90" s="74">
        <v>16</v>
      </c>
      <c r="N90" s="74">
        <v>0</v>
      </c>
      <c r="O90" s="60">
        <v>20786.23</v>
      </c>
    </row>
    <row r="91" spans="1:15" s="57" customFormat="1">
      <c r="A91" s="52" t="s">
        <v>102</v>
      </c>
      <c r="B91" s="53" t="s">
        <v>48</v>
      </c>
      <c r="C91" s="54" t="s">
        <v>68</v>
      </c>
      <c r="D91" s="55">
        <v>64008.1363000001</v>
      </c>
      <c r="E91" s="55">
        <v>0</v>
      </c>
      <c r="F91" s="56">
        <f>Table323[[#This Row],[Single Family]]+Table323[[#This Row],[2-4 Units]]+Table323[[#This Row],[&gt;4 Units]]</f>
        <v>0</v>
      </c>
      <c r="G91" s="56"/>
      <c r="H91" s="56"/>
      <c r="I91" s="56"/>
      <c r="J91" s="59">
        <v>0</v>
      </c>
      <c r="K91" s="56">
        <f>SUM(Table323[[#This Row],[Single Family ]:[&gt;4 Units ]])</f>
        <v>0</v>
      </c>
      <c r="L91" s="74"/>
      <c r="M91" s="74"/>
      <c r="N91" s="74"/>
      <c r="O91" s="60">
        <v>0</v>
      </c>
    </row>
    <row r="92" spans="1:15" s="57" customFormat="1">
      <c r="A92" s="52" t="s">
        <v>102</v>
      </c>
      <c r="B92" s="53" t="s">
        <v>73</v>
      </c>
      <c r="C92" s="54" t="s">
        <v>68</v>
      </c>
      <c r="D92" s="55">
        <v>0</v>
      </c>
      <c r="E92" s="55">
        <v>0</v>
      </c>
      <c r="F92" s="56">
        <f>Table323[[#This Row],[Single Family]]+Table323[[#This Row],[2-4 Units]]+Table323[[#This Row],[&gt;4 Units]]</f>
        <v>0</v>
      </c>
      <c r="G92" s="56"/>
      <c r="H92" s="56"/>
      <c r="I92" s="56"/>
      <c r="J92" s="59">
        <v>0</v>
      </c>
      <c r="K92" s="56">
        <f>SUM(Table323[[#This Row],[Single Family ]:[&gt;4 Units ]])</f>
        <v>0</v>
      </c>
      <c r="L92" s="74"/>
      <c r="M92" s="74"/>
      <c r="N92" s="74"/>
      <c r="O92" s="60">
        <v>0</v>
      </c>
    </row>
    <row r="93" spans="1:15" s="57" customFormat="1">
      <c r="A93" s="52" t="s">
        <v>103</v>
      </c>
      <c r="B93" s="53" t="s">
        <v>67</v>
      </c>
      <c r="C93" s="54" t="s">
        <v>45</v>
      </c>
      <c r="D93" s="55">
        <v>0</v>
      </c>
      <c r="E93" s="55">
        <v>2512.29</v>
      </c>
      <c r="F93" s="56">
        <f>Table323[[#This Row],[Single Family]]+Table323[[#This Row],[2-4 Units]]+Table323[[#This Row],[&gt;4 Units]]</f>
        <v>1</v>
      </c>
      <c r="G93" s="56">
        <v>1</v>
      </c>
      <c r="H93" s="56">
        <v>0</v>
      </c>
      <c r="I93" s="56">
        <v>0</v>
      </c>
      <c r="J93" s="59">
        <v>2.34</v>
      </c>
      <c r="K93" s="56">
        <f>SUM(Table323[[#This Row],[Single Family ]:[&gt;4 Units ]])</f>
        <v>4</v>
      </c>
      <c r="L93" s="74">
        <v>1</v>
      </c>
      <c r="M93" s="74">
        <v>3</v>
      </c>
      <c r="N93" s="74">
        <v>0</v>
      </c>
      <c r="O93" s="60">
        <v>447.45</v>
      </c>
    </row>
    <row r="94" spans="1:15" s="57" customFormat="1">
      <c r="A94" s="52" t="s">
        <v>103</v>
      </c>
      <c r="B94" s="53" t="s">
        <v>48</v>
      </c>
      <c r="C94" s="54" t="s">
        <v>68</v>
      </c>
      <c r="D94" s="55">
        <v>25510.301599999999</v>
      </c>
      <c r="E94" s="55">
        <v>0</v>
      </c>
      <c r="F94" s="56">
        <f>Table323[[#This Row],[Single Family]]+Table323[[#This Row],[2-4 Units]]+Table323[[#This Row],[&gt;4 Units]]</f>
        <v>0</v>
      </c>
      <c r="G94" s="56"/>
      <c r="H94" s="56"/>
      <c r="I94" s="56"/>
      <c r="J94" s="59">
        <v>0</v>
      </c>
      <c r="K94" s="56">
        <f>SUM(Table323[[#This Row],[Single Family ]:[&gt;4 Units ]])</f>
        <v>0</v>
      </c>
      <c r="L94" s="74"/>
      <c r="M94" s="74"/>
      <c r="N94" s="74"/>
      <c r="O94" s="60">
        <v>0</v>
      </c>
    </row>
    <row r="95" spans="1:15" s="57" customFormat="1">
      <c r="A95" s="52" t="s">
        <v>104</v>
      </c>
      <c r="B95" s="53" t="s">
        <v>67</v>
      </c>
      <c r="C95" s="54" t="s">
        <v>45</v>
      </c>
      <c r="D95" s="55">
        <v>0</v>
      </c>
      <c r="E95" s="55">
        <v>106775.64</v>
      </c>
      <c r="F95" s="56">
        <f>Table323[[#This Row],[Single Family]]+Table323[[#This Row],[2-4 Units]]+Table323[[#This Row],[&gt;4 Units]]</f>
        <v>2</v>
      </c>
      <c r="G95" s="56">
        <v>2</v>
      </c>
      <c r="H95" s="56">
        <v>0</v>
      </c>
      <c r="I95" s="56">
        <v>0</v>
      </c>
      <c r="J95" s="59">
        <v>170.07</v>
      </c>
      <c r="K95" s="56">
        <f>SUM(Table323[[#This Row],[Single Family ]:[&gt;4 Units ]])</f>
        <v>24</v>
      </c>
      <c r="L95" s="74">
        <v>5</v>
      </c>
      <c r="M95" s="74">
        <v>17</v>
      </c>
      <c r="N95" s="74">
        <v>2</v>
      </c>
      <c r="O95" s="60">
        <v>106605.57</v>
      </c>
    </row>
    <row r="96" spans="1:15" s="57" customFormat="1">
      <c r="A96" s="52" t="s">
        <v>104</v>
      </c>
      <c r="B96" s="53" t="s">
        <v>48</v>
      </c>
      <c r="C96" s="54" t="s">
        <v>68</v>
      </c>
      <c r="D96" s="55">
        <v>35070.078800000003</v>
      </c>
      <c r="E96" s="55">
        <v>0</v>
      </c>
      <c r="F96" s="56">
        <f>Table323[[#This Row],[Single Family]]+Table323[[#This Row],[2-4 Units]]+Table323[[#This Row],[&gt;4 Units]]</f>
        <v>0</v>
      </c>
      <c r="G96" s="56"/>
      <c r="H96" s="56"/>
      <c r="I96" s="56"/>
      <c r="J96" s="59">
        <v>0</v>
      </c>
      <c r="K96" s="56">
        <f>SUM(Table323[[#This Row],[Single Family ]:[&gt;4 Units ]])</f>
        <v>0</v>
      </c>
      <c r="L96" s="74"/>
      <c r="M96" s="74"/>
      <c r="N96" s="74"/>
      <c r="O96" s="60">
        <v>0</v>
      </c>
    </row>
    <row r="97" spans="1:15" s="57" customFormat="1">
      <c r="A97" s="52" t="s">
        <v>105</v>
      </c>
      <c r="B97" s="53" t="s">
        <v>67</v>
      </c>
      <c r="C97" s="54" t="s">
        <v>45</v>
      </c>
      <c r="D97" s="55">
        <v>0</v>
      </c>
      <c r="E97" s="55">
        <v>13413.06</v>
      </c>
      <c r="F97" s="56">
        <f>Table323[[#This Row],[Single Family]]+Table323[[#This Row],[2-4 Units]]+Table323[[#This Row],[&gt;4 Units]]</f>
        <v>1</v>
      </c>
      <c r="G97" s="56">
        <v>1</v>
      </c>
      <c r="H97" s="56">
        <v>0</v>
      </c>
      <c r="I97" s="56">
        <v>0</v>
      </c>
      <c r="J97" s="59">
        <v>183.09</v>
      </c>
      <c r="K97" s="56">
        <f>SUM(Table323[[#This Row],[Single Family ]:[&gt;4 Units ]])</f>
        <v>15</v>
      </c>
      <c r="L97" s="74">
        <v>2</v>
      </c>
      <c r="M97" s="74">
        <v>13</v>
      </c>
      <c r="N97" s="74">
        <v>0</v>
      </c>
      <c r="O97" s="60">
        <v>13229.97</v>
      </c>
    </row>
    <row r="98" spans="1:15" s="57" customFormat="1">
      <c r="A98" s="52" t="s">
        <v>105</v>
      </c>
      <c r="B98" s="53" t="s">
        <v>48</v>
      </c>
      <c r="C98" s="54" t="s">
        <v>68</v>
      </c>
      <c r="D98" s="55">
        <v>26942.261399999999</v>
      </c>
      <c r="E98" s="55">
        <v>0</v>
      </c>
      <c r="F98" s="56">
        <f>Table323[[#This Row],[Single Family]]+Table323[[#This Row],[2-4 Units]]+Table323[[#This Row],[&gt;4 Units]]</f>
        <v>0</v>
      </c>
      <c r="G98" s="56"/>
      <c r="H98" s="56"/>
      <c r="I98" s="56"/>
      <c r="J98" s="59">
        <v>0</v>
      </c>
      <c r="K98" s="56">
        <f>SUM(Table323[[#This Row],[Single Family ]:[&gt;4 Units ]])</f>
        <v>0</v>
      </c>
      <c r="L98" s="74"/>
      <c r="M98" s="74"/>
      <c r="N98" s="74"/>
      <c r="O98" s="60">
        <v>0</v>
      </c>
    </row>
    <row r="99" spans="1:15" s="57" customFormat="1">
      <c r="A99" s="52" t="s">
        <v>106</v>
      </c>
      <c r="B99" s="53" t="s">
        <v>67</v>
      </c>
      <c r="C99" s="54" t="s">
        <v>45</v>
      </c>
      <c r="D99" s="55">
        <v>0</v>
      </c>
      <c r="E99" s="55">
        <v>8289.77</v>
      </c>
      <c r="F99" s="56">
        <f>Table323[[#This Row],[Single Family]]+Table323[[#This Row],[2-4 Units]]+Table323[[#This Row],[&gt;4 Units]]</f>
        <v>2</v>
      </c>
      <c r="G99" s="56">
        <v>0</v>
      </c>
      <c r="H99" s="56">
        <v>2</v>
      </c>
      <c r="I99" s="56">
        <v>0</v>
      </c>
      <c r="J99" s="59">
        <v>550.87</v>
      </c>
      <c r="K99" s="56">
        <f>SUM(Table323[[#This Row],[Single Family ]:[&gt;4 Units ]])</f>
        <v>26</v>
      </c>
      <c r="L99" s="74">
        <v>4</v>
      </c>
      <c r="M99" s="74">
        <v>22</v>
      </c>
      <c r="N99" s="74">
        <v>0</v>
      </c>
      <c r="O99" s="60">
        <v>7738.9</v>
      </c>
    </row>
    <row r="100" spans="1:15" s="57" customFormat="1">
      <c r="A100" s="52" t="s">
        <v>106</v>
      </c>
      <c r="B100" s="53" t="s">
        <v>48</v>
      </c>
      <c r="C100" s="54" t="s">
        <v>68</v>
      </c>
      <c r="D100" s="55">
        <v>51549.295899999903</v>
      </c>
      <c r="E100" s="55">
        <v>0</v>
      </c>
      <c r="F100" s="56">
        <f>Table323[[#This Row],[Single Family]]+Table323[[#This Row],[2-4 Units]]+Table323[[#This Row],[&gt;4 Units]]</f>
        <v>0</v>
      </c>
      <c r="G100" s="56"/>
      <c r="H100" s="56"/>
      <c r="I100" s="56"/>
      <c r="J100" s="59">
        <v>0</v>
      </c>
      <c r="K100" s="56">
        <f>SUM(Table323[[#This Row],[Single Family ]:[&gt;4 Units ]])</f>
        <v>0</v>
      </c>
      <c r="L100" s="74"/>
      <c r="M100" s="74"/>
      <c r="N100" s="74"/>
      <c r="O100" s="60">
        <v>0</v>
      </c>
    </row>
    <row r="101" spans="1:15" s="57" customFormat="1">
      <c r="A101" s="52" t="s">
        <v>106</v>
      </c>
      <c r="B101" s="53" t="s">
        <v>73</v>
      </c>
      <c r="C101" s="54" t="s">
        <v>68</v>
      </c>
      <c r="D101" s="55">
        <v>69.194299999999998</v>
      </c>
      <c r="E101" s="55">
        <v>0</v>
      </c>
      <c r="F101" s="56">
        <f>Table323[[#This Row],[Single Family]]+Table323[[#This Row],[2-4 Units]]+Table323[[#This Row],[&gt;4 Units]]</f>
        <v>0</v>
      </c>
      <c r="G101" s="56"/>
      <c r="H101" s="56"/>
      <c r="I101" s="56"/>
      <c r="J101" s="59">
        <v>0</v>
      </c>
      <c r="K101" s="56">
        <f>SUM(Table323[[#This Row],[Single Family ]:[&gt;4 Units ]])</f>
        <v>0</v>
      </c>
      <c r="L101" s="74"/>
      <c r="M101" s="74"/>
      <c r="N101" s="74"/>
      <c r="O101" s="60">
        <v>0</v>
      </c>
    </row>
    <row r="102" spans="1:15" s="57" customFormat="1">
      <c r="A102" s="52" t="s">
        <v>107</v>
      </c>
      <c r="B102" s="53" t="s">
        <v>67</v>
      </c>
      <c r="C102" s="54" t="s">
        <v>45</v>
      </c>
      <c r="D102" s="55">
        <v>0</v>
      </c>
      <c r="E102" s="55">
        <v>20133.349999999999</v>
      </c>
      <c r="F102" s="56">
        <f>Table323[[#This Row],[Single Family]]+Table323[[#This Row],[2-4 Units]]+Table323[[#This Row],[&gt;4 Units]]</f>
        <v>9</v>
      </c>
      <c r="G102" s="56">
        <v>5</v>
      </c>
      <c r="H102" s="56">
        <v>4</v>
      </c>
      <c r="I102" s="56">
        <v>0</v>
      </c>
      <c r="J102" s="59">
        <v>3501.35</v>
      </c>
      <c r="K102" s="56">
        <f>SUM(Table323[[#This Row],[Single Family ]:[&gt;4 Units ]])</f>
        <v>25</v>
      </c>
      <c r="L102" s="74">
        <v>7</v>
      </c>
      <c r="M102" s="74">
        <v>17</v>
      </c>
      <c r="N102" s="74">
        <v>1</v>
      </c>
      <c r="O102" s="60">
        <v>6632</v>
      </c>
    </row>
    <row r="103" spans="1:15" s="57" customFormat="1">
      <c r="A103" s="52" t="s">
        <v>107</v>
      </c>
      <c r="B103" s="53" t="s">
        <v>48</v>
      </c>
      <c r="C103" s="54" t="s">
        <v>68</v>
      </c>
      <c r="D103" s="55">
        <v>54299.358399999903</v>
      </c>
      <c r="E103" s="55">
        <v>0</v>
      </c>
      <c r="F103" s="56">
        <f>Table323[[#This Row],[Single Family]]+Table323[[#This Row],[2-4 Units]]+Table323[[#This Row],[&gt;4 Units]]</f>
        <v>0</v>
      </c>
      <c r="G103" s="56"/>
      <c r="H103" s="56"/>
      <c r="I103" s="56"/>
      <c r="J103" s="59">
        <v>0</v>
      </c>
      <c r="K103" s="56">
        <f>SUM(Table323[[#This Row],[Single Family ]:[&gt;4 Units ]])</f>
        <v>0</v>
      </c>
      <c r="L103" s="74"/>
      <c r="M103" s="74"/>
      <c r="N103" s="74"/>
      <c r="O103" s="60">
        <v>0</v>
      </c>
    </row>
    <row r="104" spans="1:15" s="57" customFormat="1">
      <c r="A104" s="52" t="s">
        <v>108</v>
      </c>
      <c r="B104" s="53" t="s">
        <v>48</v>
      </c>
      <c r="C104" s="54" t="s">
        <v>45</v>
      </c>
      <c r="D104" s="55">
        <v>255.44900000000001</v>
      </c>
      <c r="E104" s="55">
        <v>0</v>
      </c>
      <c r="F104" s="56">
        <f>Table323[[#This Row],[Single Family]]+Table323[[#This Row],[2-4 Units]]+Table323[[#This Row],[&gt;4 Units]]</f>
        <v>0</v>
      </c>
      <c r="G104" s="56"/>
      <c r="H104" s="56"/>
      <c r="I104" s="56"/>
      <c r="J104" s="59">
        <v>0</v>
      </c>
      <c r="K104" s="56">
        <f>SUM(Table323[[#This Row],[Single Family ]:[&gt;4 Units ]])</f>
        <v>0</v>
      </c>
      <c r="L104" s="74"/>
      <c r="M104" s="74"/>
      <c r="N104" s="74"/>
      <c r="O104" s="60">
        <v>0</v>
      </c>
    </row>
    <row r="105" spans="1:15" s="57" customFormat="1">
      <c r="A105" s="52" t="s">
        <v>108</v>
      </c>
      <c r="B105" s="53" t="s">
        <v>73</v>
      </c>
      <c r="C105" s="54" t="s">
        <v>45</v>
      </c>
      <c r="D105" s="55">
        <v>59251.9010000001</v>
      </c>
      <c r="E105" s="55">
        <v>22394.32</v>
      </c>
      <c r="F105" s="56">
        <f>Table323[[#This Row],[Single Family]]+Table323[[#This Row],[2-4 Units]]+Table323[[#This Row],[&gt;4 Units]]</f>
        <v>22</v>
      </c>
      <c r="G105" s="56">
        <v>20</v>
      </c>
      <c r="H105" s="56">
        <v>2</v>
      </c>
      <c r="I105" s="56">
        <v>0</v>
      </c>
      <c r="J105" s="59">
        <v>10764.21</v>
      </c>
      <c r="K105" s="56">
        <f>SUM(Table323[[#This Row],[Single Family ]:[&gt;4 Units ]])</f>
        <v>19</v>
      </c>
      <c r="L105" s="74">
        <v>16</v>
      </c>
      <c r="M105" s="74">
        <v>3</v>
      </c>
      <c r="N105" s="74">
        <v>0</v>
      </c>
      <c r="O105" s="60">
        <v>11630.11</v>
      </c>
    </row>
    <row r="106" spans="1:15" s="57" customFormat="1">
      <c r="A106" s="52" t="s">
        <v>109</v>
      </c>
      <c r="B106" s="53" t="s">
        <v>73</v>
      </c>
      <c r="C106" s="54" t="s">
        <v>45</v>
      </c>
      <c r="D106" s="55">
        <v>57737.786099999903</v>
      </c>
      <c r="E106" s="55">
        <v>32132.799999999999</v>
      </c>
      <c r="F106" s="56">
        <f>Table323[[#This Row],[Single Family]]+Table323[[#This Row],[2-4 Units]]+Table323[[#This Row],[&gt;4 Units]]</f>
        <v>17</v>
      </c>
      <c r="G106" s="56">
        <v>15</v>
      </c>
      <c r="H106" s="56">
        <v>2</v>
      </c>
      <c r="I106" s="56">
        <v>0</v>
      </c>
      <c r="J106" s="59">
        <v>4172.75</v>
      </c>
      <c r="K106" s="56">
        <f>SUM(Table323[[#This Row],[Single Family ]:[&gt;4 Units ]])</f>
        <v>26</v>
      </c>
      <c r="L106" s="74">
        <v>20</v>
      </c>
      <c r="M106" s="74">
        <v>6</v>
      </c>
      <c r="N106" s="74">
        <v>0</v>
      </c>
      <c r="O106" s="60">
        <v>27960.05</v>
      </c>
    </row>
    <row r="107" spans="1:15" s="57" customFormat="1">
      <c r="A107" s="52" t="s">
        <v>110</v>
      </c>
      <c r="B107" s="53" t="s">
        <v>48</v>
      </c>
      <c r="C107" s="54" t="s">
        <v>45</v>
      </c>
      <c r="D107" s="55">
        <v>0</v>
      </c>
      <c r="E107" s="55">
        <v>0</v>
      </c>
      <c r="F107" s="56">
        <f>Table323[[#This Row],[Single Family]]+Table323[[#This Row],[2-4 Units]]+Table323[[#This Row],[&gt;4 Units]]</f>
        <v>0</v>
      </c>
      <c r="G107" s="56"/>
      <c r="H107" s="56"/>
      <c r="I107" s="56"/>
      <c r="J107" s="59">
        <v>0</v>
      </c>
      <c r="K107" s="56">
        <f>SUM(Table323[[#This Row],[Single Family ]:[&gt;4 Units ]])</f>
        <v>0</v>
      </c>
      <c r="L107" s="74"/>
      <c r="M107" s="74"/>
      <c r="N107" s="74"/>
      <c r="O107" s="60">
        <v>0</v>
      </c>
    </row>
    <row r="108" spans="1:15" s="57" customFormat="1">
      <c r="A108" s="52" t="s">
        <v>110</v>
      </c>
      <c r="B108" s="53" t="s">
        <v>73</v>
      </c>
      <c r="C108" s="54" t="s">
        <v>45</v>
      </c>
      <c r="D108" s="55">
        <v>78832.451199999996</v>
      </c>
      <c r="E108" s="55">
        <v>18104.68</v>
      </c>
      <c r="F108" s="56">
        <f>Table323[[#This Row],[Single Family]]+Table323[[#This Row],[2-4 Units]]+Table323[[#This Row],[&gt;4 Units]]</f>
        <v>14</v>
      </c>
      <c r="G108" s="56">
        <v>13</v>
      </c>
      <c r="H108" s="56">
        <v>1</v>
      </c>
      <c r="I108" s="56">
        <v>0</v>
      </c>
      <c r="J108" s="59">
        <v>2705.27</v>
      </c>
      <c r="K108" s="56">
        <f>SUM(Table323[[#This Row],[Single Family ]:[&gt;4 Units ]])</f>
        <v>27</v>
      </c>
      <c r="L108" s="74">
        <v>15</v>
      </c>
      <c r="M108" s="74">
        <v>12</v>
      </c>
      <c r="N108" s="74">
        <v>0</v>
      </c>
      <c r="O108" s="60">
        <v>15399.41</v>
      </c>
    </row>
    <row r="109" spans="1:15" s="57" customFormat="1">
      <c r="A109" s="52" t="s">
        <v>111</v>
      </c>
      <c r="B109" s="53" t="s">
        <v>48</v>
      </c>
      <c r="C109" s="54" t="s">
        <v>45</v>
      </c>
      <c r="D109" s="55">
        <v>0</v>
      </c>
      <c r="E109" s="55">
        <v>0</v>
      </c>
      <c r="F109" s="56">
        <f>Table323[[#This Row],[Single Family]]+Table323[[#This Row],[2-4 Units]]+Table323[[#This Row],[&gt;4 Units]]</f>
        <v>0</v>
      </c>
      <c r="G109" s="56"/>
      <c r="H109" s="56"/>
      <c r="I109" s="56"/>
      <c r="J109" s="59">
        <v>0</v>
      </c>
      <c r="K109" s="56">
        <f>SUM(Table323[[#This Row],[Single Family ]:[&gt;4 Units ]])</f>
        <v>0</v>
      </c>
      <c r="L109" s="74"/>
      <c r="M109" s="74"/>
      <c r="N109" s="74"/>
      <c r="O109" s="60">
        <v>0</v>
      </c>
    </row>
    <row r="110" spans="1:15" s="57" customFormat="1">
      <c r="A110" s="52" t="s">
        <v>111</v>
      </c>
      <c r="B110" s="53" t="s">
        <v>73</v>
      </c>
      <c r="C110" s="54" t="s">
        <v>45</v>
      </c>
      <c r="D110" s="55">
        <v>67513.527999999904</v>
      </c>
      <c r="E110" s="55">
        <v>10850.27</v>
      </c>
      <c r="F110" s="56">
        <f>Table323[[#This Row],[Single Family]]+Table323[[#This Row],[2-4 Units]]+Table323[[#This Row],[&gt;4 Units]]</f>
        <v>17</v>
      </c>
      <c r="G110" s="56">
        <v>16</v>
      </c>
      <c r="H110" s="56">
        <v>1</v>
      </c>
      <c r="I110" s="56">
        <v>0</v>
      </c>
      <c r="J110" s="59">
        <v>10150.450000000001</v>
      </c>
      <c r="K110" s="56">
        <f>SUM(Table323[[#This Row],[Single Family ]:[&gt;4 Units ]])</f>
        <v>1</v>
      </c>
      <c r="L110" s="74">
        <v>1</v>
      </c>
      <c r="M110" s="74">
        <v>0</v>
      </c>
      <c r="N110" s="74">
        <v>0</v>
      </c>
      <c r="O110" s="60">
        <v>699.82</v>
      </c>
    </row>
    <row r="111" spans="1:15" s="57" customFormat="1">
      <c r="A111" s="52" t="s">
        <v>112</v>
      </c>
      <c r="B111" s="53" t="s">
        <v>73</v>
      </c>
      <c r="C111" s="54" t="s">
        <v>45</v>
      </c>
      <c r="D111" s="55">
        <v>43535.777800000098</v>
      </c>
      <c r="E111" s="55">
        <v>10265.379999999999</v>
      </c>
      <c r="F111" s="56">
        <f>Table323[[#This Row],[Single Family]]+Table323[[#This Row],[2-4 Units]]+Table323[[#This Row],[&gt;4 Units]]</f>
        <v>8</v>
      </c>
      <c r="G111" s="56">
        <v>7</v>
      </c>
      <c r="H111" s="56">
        <v>1</v>
      </c>
      <c r="I111" s="56">
        <v>0</v>
      </c>
      <c r="J111" s="59">
        <v>2126.0300000000002</v>
      </c>
      <c r="K111" s="56">
        <f>SUM(Table323[[#This Row],[Single Family ]:[&gt;4 Units ]])</f>
        <v>5</v>
      </c>
      <c r="L111" s="74">
        <v>5</v>
      </c>
      <c r="M111" s="74">
        <v>0</v>
      </c>
      <c r="N111" s="74">
        <v>0</v>
      </c>
      <c r="O111" s="60">
        <v>8139.35</v>
      </c>
    </row>
    <row r="112" spans="1:15" s="57" customFormat="1">
      <c r="A112" s="52" t="s">
        <v>113</v>
      </c>
      <c r="B112" s="53" t="s">
        <v>73</v>
      </c>
      <c r="C112" s="54" t="s">
        <v>45</v>
      </c>
      <c r="D112" s="55">
        <v>36457.738700000104</v>
      </c>
      <c r="E112" s="55">
        <v>3191.4</v>
      </c>
      <c r="F112" s="56">
        <f>Table323[[#This Row],[Single Family]]+Table323[[#This Row],[2-4 Units]]+Table323[[#This Row],[&gt;4 Units]]</f>
        <v>12</v>
      </c>
      <c r="G112" s="56">
        <v>12</v>
      </c>
      <c r="H112" s="56">
        <v>0</v>
      </c>
      <c r="I112" s="56">
        <v>0</v>
      </c>
      <c r="J112" s="59">
        <v>3062.57</v>
      </c>
      <c r="K112" s="56">
        <f>SUM(Table323[[#This Row],[Single Family ]:[&gt;4 Units ]])</f>
        <v>3</v>
      </c>
      <c r="L112" s="74">
        <v>2</v>
      </c>
      <c r="M112" s="74">
        <v>1</v>
      </c>
      <c r="N112" s="74">
        <v>0</v>
      </c>
      <c r="O112" s="60">
        <v>128.83000000000001</v>
      </c>
    </row>
    <row r="113" spans="1:15" s="57" customFormat="1">
      <c r="A113" s="52" t="s">
        <v>114</v>
      </c>
      <c r="B113" s="53" t="s">
        <v>115</v>
      </c>
      <c r="C113" s="54" t="s">
        <v>45</v>
      </c>
      <c r="D113" s="55">
        <v>0</v>
      </c>
      <c r="E113" s="55">
        <v>0</v>
      </c>
      <c r="F113" s="56">
        <f>Table323[[#This Row],[Single Family]]+Table323[[#This Row],[2-4 Units]]+Table323[[#This Row],[&gt;4 Units]]</f>
        <v>0</v>
      </c>
      <c r="G113" s="56"/>
      <c r="H113" s="56"/>
      <c r="I113" s="56"/>
      <c r="J113" s="59">
        <v>0</v>
      </c>
      <c r="K113" s="56">
        <f>SUM(Table323[[#This Row],[Single Family ]:[&gt;4 Units ]])</f>
        <v>0</v>
      </c>
      <c r="L113" s="74"/>
      <c r="M113" s="74"/>
      <c r="N113" s="74"/>
      <c r="O113" s="60">
        <v>0</v>
      </c>
    </row>
    <row r="114" spans="1:15" s="57" customFormat="1">
      <c r="A114" s="52" t="s">
        <v>114</v>
      </c>
      <c r="B114" s="53" t="s">
        <v>73</v>
      </c>
      <c r="C114" s="54" t="s">
        <v>45</v>
      </c>
      <c r="D114" s="55">
        <v>81784.641399999906</v>
      </c>
      <c r="E114" s="55">
        <v>18364.759999999998</v>
      </c>
      <c r="F114" s="56">
        <f>Table323[[#This Row],[Single Family]]+Table323[[#This Row],[2-4 Units]]+Table323[[#This Row],[&gt;4 Units]]</f>
        <v>32</v>
      </c>
      <c r="G114" s="56">
        <v>32</v>
      </c>
      <c r="H114" s="56">
        <v>0</v>
      </c>
      <c r="I114" s="56">
        <v>0</v>
      </c>
      <c r="J114" s="59">
        <v>12645.15</v>
      </c>
      <c r="K114" s="56">
        <f>SUM(Table323[[#This Row],[Single Family ]:[&gt;4 Units ]])</f>
        <v>8</v>
      </c>
      <c r="L114" s="74">
        <v>7</v>
      </c>
      <c r="M114" s="74">
        <v>1</v>
      </c>
      <c r="N114" s="74">
        <v>0</v>
      </c>
      <c r="O114" s="60">
        <v>5719.61</v>
      </c>
    </row>
    <row r="115" spans="1:15" s="57" customFormat="1">
      <c r="A115" s="52" t="s">
        <v>116</v>
      </c>
      <c r="B115" s="53" t="s">
        <v>48</v>
      </c>
      <c r="C115" s="54" t="s">
        <v>45</v>
      </c>
      <c r="D115" s="55">
        <v>0</v>
      </c>
      <c r="E115" s="55">
        <v>0</v>
      </c>
      <c r="F115" s="56">
        <f>Table323[[#This Row],[Single Family]]+Table323[[#This Row],[2-4 Units]]+Table323[[#This Row],[&gt;4 Units]]</f>
        <v>0</v>
      </c>
      <c r="G115" s="56"/>
      <c r="H115" s="56"/>
      <c r="I115" s="56"/>
      <c r="J115" s="59">
        <v>0</v>
      </c>
      <c r="K115" s="56">
        <f>SUM(Table323[[#This Row],[Single Family ]:[&gt;4 Units ]])</f>
        <v>0</v>
      </c>
      <c r="L115" s="74"/>
      <c r="M115" s="74"/>
      <c r="N115" s="74"/>
      <c r="O115" s="60">
        <v>0</v>
      </c>
    </row>
    <row r="116" spans="1:15" s="57" customFormat="1">
      <c r="A116" s="52" t="s">
        <v>116</v>
      </c>
      <c r="B116" s="53" t="s">
        <v>73</v>
      </c>
      <c r="C116" s="54" t="s">
        <v>45</v>
      </c>
      <c r="D116" s="55">
        <v>79381.614400000093</v>
      </c>
      <c r="E116" s="55">
        <v>46203.07</v>
      </c>
      <c r="F116" s="56">
        <f>Table323[[#This Row],[Single Family]]+Table323[[#This Row],[2-4 Units]]+Table323[[#This Row],[&gt;4 Units]]</f>
        <v>37</v>
      </c>
      <c r="G116" s="56">
        <v>35</v>
      </c>
      <c r="H116" s="56">
        <v>2</v>
      </c>
      <c r="I116" s="56">
        <v>0</v>
      </c>
      <c r="J116" s="59">
        <v>14290.38</v>
      </c>
      <c r="K116" s="56">
        <f>SUM(Table323[[#This Row],[Single Family ]:[&gt;4 Units ]])</f>
        <v>13</v>
      </c>
      <c r="L116" s="74">
        <v>13</v>
      </c>
      <c r="M116" s="74">
        <v>0</v>
      </c>
      <c r="N116" s="74">
        <v>0</v>
      </c>
      <c r="O116" s="60">
        <v>31912.69</v>
      </c>
    </row>
    <row r="117" spans="1:15" s="57" customFormat="1">
      <c r="A117" s="52" t="s">
        <v>117</v>
      </c>
      <c r="B117" s="53" t="s">
        <v>48</v>
      </c>
      <c r="C117" s="54" t="s">
        <v>45</v>
      </c>
      <c r="D117" s="55">
        <v>71.845299999999995</v>
      </c>
      <c r="E117" s="55">
        <v>0</v>
      </c>
      <c r="F117" s="56">
        <f>Table323[[#This Row],[Single Family]]+Table323[[#This Row],[2-4 Units]]+Table323[[#This Row],[&gt;4 Units]]</f>
        <v>0</v>
      </c>
      <c r="G117" s="56"/>
      <c r="H117" s="56"/>
      <c r="I117" s="56"/>
      <c r="J117" s="59">
        <v>0</v>
      </c>
      <c r="K117" s="56">
        <f>SUM(Table323[[#This Row],[Single Family ]:[&gt;4 Units ]])</f>
        <v>0</v>
      </c>
      <c r="L117" s="74"/>
      <c r="M117" s="74"/>
      <c r="N117" s="74"/>
      <c r="O117" s="60">
        <v>0</v>
      </c>
    </row>
    <row r="118" spans="1:15" s="57" customFormat="1">
      <c r="A118" s="52" t="s">
        <v>117</v>
      </c>
      <c r="B118" s="53" t="s">
        <v>73</v>
      </c>
      <c r="C118" s="54" t="s">
        <v>45</v>
      </c>
      <c r="D118" s="55">
        <v>69046.922199999899</v>
      </c>
      <c r="E118" s="55">
        <v>32052.07</v>
      </c>
      <c r="F118" s="56">
        <f>Table323[[#This Row],[Single Family]]+Table323[[#This Row],[2-4 Units]]+Table323[[#This Row],[&gt;4 Units]]</f>
        <v>22</v>
      </c>
      <c r="G118" s="56">
        <v>22</v>
      </c>
      <c r="H118" s="56">
        <v>0</v>
      </c>
      <c r="I118" s="56">
        <v>0</v>
      </c>
      <c r="J118" s="59">
        <v>10665.09</v>
      </c>
      <c r="K118" s="56">
        <f>SUM(Table323[[#This Row],[Single Family ]:[&gt;4 Units ]])</f>
        <v>24</v>
      </c>
      <c r="L118" s="74">
        <v>19</v>
      </c>
      <c r="M118" s="74">
        <v>5</v>
      </c>
      <c r="N118" s="74">
        <v>0</v>
      </c>
      <c r="O118" s="60">
        <v>21386.98</v>
      </c>
    </row>
    <row r="119" spans="1:15" s="57" customFormat="1">
      <c r="A119" s="52" t="s">
        <v>118</v>
      </c>
      <c r="B119" s="53" t="s">
        <v>73</v>
      </c>
      <c r="C119" s="54" t="s">
        <v>45</v>
      </c>
      <c r="D119" s="55">
        <v>77966.711299999995</v>
      </c>
      <c r="E119" s="55">
        <v>38688.35</v>
      </c>
      <c r="F119" s="56">
        <f>Table323[[#This Row],[Single Family]]+Table323[[#This Row],[2-4 Units]]+Table323[[#This Row],[&gt;4 Units]]</f>
        <v>21</v>
      </c>
      <c r="G119" s="56">
        <v>21</v>
      </c>
      <c r="H119" s="56">
        <v>0</v>
      </c>
      <c r="I119" s="56">
        <v>0</v>
      </c>
      <c r="J119" s="59">
        <v>11599.25</v>
      </c>
      <c r="K119" s="56">
        <f>SUM(Table323[[#This Row],[Single Family ]:[&gt;4 Units ]])</f>
        <v>11</v>
      </c>
      <c r="L119" s="74">
        <v>11</v>
      </c>
      <c r="M119" s="74">
        <v>0</v>
      </c>
      <c r="N119" s="74">
        <v>0</v>
      </c>
      <c r="O119" s="60">
        <v>27089.1</v>
      </c>
    </row>
    <row r="120" spans="1:15" s="57" customFormat="1">
      <c r="A120" s="52" t="s">
        <v>118</v>
      </c>
      <c r="B120" s="53" t="s">
        <v>50</v>
      </c>
      <c r="C120" s="54" t="s">
        <v>45</v>
      </c>
      <c r="D120" s="55">
        <v>354.03429999999997</v>
      </c>
      <c r="E120" s="55">
        <v>302.25</v>
      </c>
      <c r="F120" s="56">
        <f>Table323[[#This Row],[Single Family]]+Table323[[#This Row],[2-4 Units]]+Table323[[#This Row],[&gt;4 Units]]</f>
        <v>1</v>
      </c>
      <c r="G120" s="56">
        <v>1</v>
      </c>
      <c r="H120" s="56">
        <v>0</v>
      </c>
      <c r="I120" s="56">
        <v>0</v>
      </c>
      <c r="J120" s="59">
        <v>302.25</v>
      </c>
      <c r="K120" s="56">
        <f>SUM(Table323[[#This Row],[Single Family ]:[&gt;4 Units ]])</f>
        <v>0</v>
      </c>
      <c r="L120" s="74"/>
      <c r="M120" s="74"/>
      <c r="N120" s="74"/>
      <c r="O120" s="60">
        <v>0</v>
      </c>
    </row>
    <row r="121" spans="1:15" s="57" customFormat="1">
      <c r="A121" s="52" t="s">
        <v>119</v>
      </c>
      <c r="B121" s="53" t="s">
        <v>48</v>
      </c>
      <c r="C121" s="54" t="s">
        <v>45</v>
      </c>
      <c r="D121" s="55">
        <v>120.8455</v>
      </c>
      <c r="E121" s="55">
        <v>0</v>
      </c>
      <c r="F121" s="56">
        <f>Table323[[#This Row],[Single Family]]+Table323[[#This Row],[2-4 Units]]+Table323[[#This Row],[&gt;4 Units]]</f>
        <v>0</v>
      </c>
      <c r="G121" s="56"/>
      <c r="H121" s="56"/>
      <c r="I121" s="56"/>
      <c r="J121" s="59">
        <v>0</v>
      </c>
      <c r="K121" s="56">
        <f>SUM(Table323[[#This Row],[Single Family ]:[&gt;4 Units ]])</f>
        <v>0</v>
      </c>
      <c r="L121" s="74"/>
      <c r="M121" s="74"/>
      <c r="N121" s="74"/>
      <c r="O121" s="60">
        <v>0</v>
      </c>
    </row>
    <row r="122" spans="1:15" s="57" customFormat="1">
      <c r="A122" s="52" t="s">
        <v>119</v>
      </c>
      <c r="B122" s="53" t="s">
        <v>73</v>
      </c>
      <c r="C122" s="54" t="s">
        <v>45</v>
      </c>
      <c r="D122" s="55">
        <v>102590.0885</v>
      </c>
      <c r="E122" s="55">
        <v>41624.550000000003</v>
      </c>
      <c r="F122" s="56">
        <f>Table323[[#This Row],[Single Family]]+Table323[[#This Row],[2-4 Units]]+Table323[[#This Row],[&gt;4 Units]]</f>
        <v>40</v>
      </c>
      <c r="G122" s="56">
        <v>39</v>
      </c>
      <c r="H122" s="56">
        <v>0</v>
      </c>
      <c r="I122" s="56">
        <v>1</v>
      </c>
      <c r="J122" s="59">
        <v>34781.199999999997</v>
      </c>
      <c r="K122" s="56">
        <f>SUM(Table323[[#This Row],[Single Family ]:[&gt;4 Units ]])</f>
        <v>4</v>
      </c>
      <c r="L122" s="74">
        <v>4</v>
      </c>
      <c r="M122" s="74">
        <v>0</v>
      </c>
      <c r="N122" s="74">
        <v>0</v>
      </c>
      <c r="O122" s="60">
        <v>6843.35</v>
      </c>
    </row>
    <row r="123" spans="1:15" s="57" customFormat="1">
      <c r="A123" s="52" t="s">
        <v>120</v>
      </c>
      <c r="B123" s="53" t="s">
        <v>73</v>
      </c>
      <c r="C123" s="54" t="s">
        <v>45</v>
      </c>
      <c r="D123" s="55">
        <v>100014.4032</v>
      </c>
      <c r="E123" s="55">
        <v>16907.099999999999</v>
      </c>
      <c r="F123" s="56">
        <f>Table323[[#This Row],[Single Family]]+Table323[[#This Row],[2-4 Units]]+Table323[[#This Row],[&gt;4 Units]]</f>
        <v>15</v>
      </c>
      <c r="G123" s="56">
        <v>12</v>
      </c>
      <c r="H123" s="56">
        <v>3</v>
      </c>
      <c r="I123" s="56">
        <v>0</v>
      </c>
      <c r="J123" s="59">
        <v>12536.06</v>
      </c>
      <c r="K123" s="56">
        <f>SUM(Table323[[#This Row],[Single Family ]:[&gt;4 Units ]])</f>
        <v>6</v>
      </c>
      <c r="L123" s="74">
        <v>5</v>
      </c>
      <c r="M123" s="74">
        <v>1</v>
      </c>
      <c r="N123" s="74">
        <v>0</v>
      </c>
      <c r="O123" s="60">
        <v>4371.04</v>
      </c>
    </row>
    <row r="124" spans="1:15" s="57" customFormat="1">
      <c r="A124" s="52" t="s">
        <v>121</v>
      </c>
      <c r="B124" s="53" t="s">
        <v>49</v>
      </c>
      <c r="C124" s="54" t="s">
        <v>45</v>
      </c>
      <c r="D124" s="55">
        <v>462.76580000000001</v>
      </c>
      <c r="E124" s="55">
        <v>0</v>
      </c>
      <c r="F124" s="56">
        <f>Table323[[#This Row],[Single Family]]+Table323[[#This Row],[2-4 Units]]+Table323[[#This Row],[&gt;4 Units]]</f>
        <v>0</v>
      </c>
      <c r="G124" s="56"/>
      <c r="H124" s="56"/>
      <c r="I124" s="56"/>
      <c r="J124" s="59">
        <v>0</v>
      </c>
      <c r="K124" s="56">
        <f>SUM(Table323[[#This Row],[Single Family ]:[&gt;4 Units ]])</f>
        <v>0</v>
      </c>
      <c r="L124" s="74"/>
      <c r="M124" s="74"/>
      <c r="N124" s="74"/>
      <c r="O124" s="60">
        <v>0</v>
      </c>
    </row>
    <row r="125" spans="1:15" s="57" customFormat="1">
      <c r="A125" s="52" t="s">
        <v>121</v>
      </c>
      <c r="B125" s="53" t="s">
        <v>50</v>
      </c>
      <c r="C125" s="54" t="s">
        <v>45</v>
      </c>
      <c r="D125" s="55">
        <v>71254.085099999997</v>
      </c>
      <c r="E125" s="55">
        <v>15275.41</v>
      </c>
      <c r="F125" s="56">
        <f>Table323[[#This Row],[Single Family]]+Table323[[#This Row],[2-4 Units]]+Table323[[#This Row],[&gt;4 Units]]</f>
        <v>20</v>
      </c>
      <c r="G125" s="56">
        <v>20</v>
      </c>
      <c r="H125" s="56">
        <v>0</v>
      </c>
      <c r="I125" s="56">
        <v>0</v>
      </c>
      <c r="J125" s="59">
        <v>13147.68</v>
      </c>
      <c r="K125" s="56">
        <f>SUM(Table323[[#This Row],[Single Family ]:[&gt;4 Units ]])</f>
        <v>1</v>
      </c>
      <c r="L125" s="74">
        <v>1</v>
      </c>
      <c r="M125" s="74">
        <v>0</v>
      </c>
      <c r="N125" s="74">
        <v>0</v>
      </c>
      <c r="O125" s="60">
        <v>2127.73</v>
      </c>
    </row>
    <row r="126" spans="1:15" s="57" customFormat="1">
      <c r="A126" s="52" t="s">
        <v>122</v>
      </c>
      <c r="B126" s="53" t="s">
        <v>48</v>
      </c>
      <c r="C126" s="54" t="s">
        <v>45</v>
      </c>
      <c r="D126" s="55">
        <v>0</v>
      </c>
      <c r="E126" s="55">
        <v>0</v>
      </c>
      <c r="F126" s="56">
        <f>Table323[[#This Row],[Single Family]]+Table323[[#This Row],[2-4 Units]]+Table323[[#This Row],[&gt;4 Units]]</f>
        <v>0</v>
      </c>
      <c r="G126" s="56"/>
      <c r="H126" s="56"/>
      <c r="I126" s="56"/>
      <c r="J126" s="59">
        <v>0</v>
      </c>
      <c r="K126" s="56">
        <f>SUM(Table323[[#This Row],[Single Family ]:[&gt;4 Units ]])</f>
        <v>0</v>
      </c>
      <c r="L126" s="74"/>
      <c r="M126" s="74"/>
      <c r="N126" s="74"/>
      <c r="O126" s="60">
        <v>0</v>
      </c>
    </row>
    <row r="127" spans="1:15" s="57" customFormat="1">
      <c r="A127" s="52" t="s">
        <v>122</v>
      </c>
      <c r="B127" s="53" t="s">
        <v>50</v>
      </c>
      <c r="C127" s="54" t="s">
        <v>45</v>
      </c>
      <c r="D127" s="55">
        <v>141902.04870000001</v>
      </c>
      <c r="E127" s="55">
        <v>33204.18</v>
      </c>
      <c r="F127" s="56">
        <f>Table323[[#This Row],[Single Family]]+Table323[[#This Row],[2-4 Units]]+Table323[[#This Row],[&gt;4 Units]]</f>
        <v>33</v>
      </c>
      <c r="G127" s="56">
        <v>33</v>
      </c>
      <c r="H127" s="56">
        <v>0</v>
      </c>
      <c r="I127" s="56">
        <v>0</v>
      </c>
      <c r="J127" s="59">
        <v>21080.720000000001</v>
      </c>
      <c r="K127" s="56">
        <f>SUM(Table323[[#This Row],[Single Family ]:[&gt;4 Units ]])</f>
        <v>8</v>
      </c>
      <c r="L127" s="74">
        <v>7</v>
      </c>
      <c r="M127" s="74">
        <v>1</v>
      </c>
      <c r="N127" s="74">
        <v>0</v>
      </c>
      <c r="O127" s="60">
        <v>12123.46</v>
      </c>
    </row>
    <row r="128" spans="1:15" s="57" customFormat="1">
      <c r="A128" s="52" t="s">
        <v>123</v>
      </c>
      <c r="B128" s="53" t="s">
        <v>48</v>
      </c>
      <c r="C128" s="54" t="s">
        <v>45</v>
      </c>
      <c r="D128" s="55">
        <v>190.06890000000001</v>
      </c>
      <c r="E128" s="55">
        <v>0</v>
      </c>
      <c r="F128" s="56">
        <f>Table323[[#This Row],[Single Family]]+Table323[[#This Row],[2-4 Units]]+Table323[[#This Row],[&gt;4 Units]]</f>
        <v>0</v>
      </c>
      <c r="G128" s="56"/>
      <c r="H128" s="56"/>
      <c r="I128" s="56"/>
      <c r="J128" s="59">
        <v>0</v>
      </c>
      <c r="K128" s="56">
        <f>SUM(Table323[[#This Row],[Single Family ]:[&gt;4 Units ]])</f>
        <v>0</v>
      </c>
      <c r="L128" s="74"/>
      <c r="M128" s="74"/>
      <c r="N128" s="74"/>
      <c r="O128" s="60">
        <v>0</v>
      </c>
    </row>
    <row r="129" spans="1:15" s="57" customFormat="1">
      <c r="A129" s="52" t="s">
        <v>123</v>
      </c>
      <c r="B129" s="53" t="s">
        <v>50</v>
      </c>
      <c r="C129" s="54" t="s">
        <v>45</v>
      </c>
      <c r="D129" s="55">
        <v>88643.617499999993</v>
      </c>
      <c r="E129" s="55">
        <v>37237.230000000003</v>
      </c>
      <c r="F129" s="56">
        <f>Table323[[#This Row],[Single Family]]+Table323[[#This Row],[2-4 Units]]+Table323[[#This Row],[&gt;4 Units]]</f>
        <v>19</v>
      </c>
      <c r="G129" s="56">
        <v>17</v>
      </c>
      <c r="H129" s="56">
        <v>2</v>
      </c>
      <c r="I129" s="56">
        <v>0</v>
      </c>
      <c r="J129" s="59">
        <v>9185.5</v>
      </c>
      <c r="K129" s="56">
        <f>SUM(Table323[[#This Row],[Single Family ]:[&gt;4 Units ]])</f>
        <v>11</v>
      </c>
      <c r="L129" s="74">
        <v>11</v>
      </c>
      <c r="M129" s="74">
        <v>0</v>
      </c>
      <c r="N129" s="74">
        <v>0</v>
      </c>
      <c r="O129" s="60">
        <v>28051.73</v>
      </c>
    </row>
    <row r="130" spans="1:15" s="57" customFormat="1">
      <c r="A130" s="52" t="s">
        <v>124</v>
      </c>
      <c r="B130" s="53" t="s">
        <v>48</v>
      </c>
      <c r="C130" s="54" t="s">
        <v>45</v>
      </c>
      <c r="D130" s="55">
        <v>0</v>
      </c>
      <c r="E130" s="55">
        <v>0</v>
      </c>
      <c r="F130" s="56">
        <f>Table323[[#This Row],[Single Family]]+Table323[[#This Row],[2-4 Units]]+Table323[[#This Row],[&gt;4 Units]]</f>
        <v>0</v>
      </c>
      <c r="G130" s="56"/>
      <c r="H130" s="56"/>
      <c r="I130" s="56"/>
      <c r="J130" s="59">
        <v>0</v>
      </c>
      <c r="K130" s="56">
        <f>SUM(Table323[[#This Row],[Single Family ]:[&gt;4 Units ]])</f>
        <v>0</v>
      </c>
      <c r="L130" s="74"/>
      <c r="M130" s="74"/>
      <c r="N130" s="74"/>
      <c r="O130" s="60">
        <v>0</v>
      </c>
    </row>
    <row r="131" spans="1:15" s="57" customFormat="1">
      <c r="A131" s="52" t="s">
        <v>124</v>
      </c>
      <c r="B131" s="53" t="s">
        <v>50</v>
      </c>
      <c r="C131" s="54" t="s">
        <v>45</v>
      </c>
      <c r="D131" s="55">
        <v>107562.7838</v>
      </c>
      <c r="E131" s="55">
        <v>26510.74</v>
      </c>
      <c r="F131" s="56">
        <f>Table323[[#This Row],[Single Family]]+Table323[[#This Row],[2-4 Units]]+Table323[[#This Row],[&gt;4 Units]]</f>
        <v>32</v>
      </c>
      <c r="G131" s="56">
        <v>32</v>
      </c>
      <c r="H131" s="56">
        <v>0</v>
      </c>
      <c r="I131" s="56">
        <v>0</v>
      </c>
      <c r="J131" s="59">
        <v>25623.02</v>
      </c>
      <c r="K131" s="56">
        <f>SUM(Table323[[#This Row],[Single Family ]:[&gt;4 Units ]])</f>
        <v>2</v>
      </c>
      <c r="L131" s="74">
        <v>2</v>
      </c>
      <c r="M131" s="74">
        <v>0</v>
      </c>
      <c r="N131" s="74">
        <v>0</v>
      </c>
      <c r="O131" s="60">
        <v>887.72</v>
      </c>
    </row>
    <row r="132" spans="1:15" s="57" customFormat="1">
      <c r="A132" s="52" t="s">
        <v>125</v>
      </c>
      <c r="B132" s="53" t="s">
        <v>48</v>
      </c>
      <c r="C132" s="54" t="s">
        <v>45</v>
      </c>
      <c r="D132" s="55">
        <v>338.9221</v>
      </c>
      <c r="E132" s="55">
        <v>5570.37</v>
      </c>
      <c r="F132" s="56">
        <f>Table323[[#This Row],[Single Family]]+Table323[[#This Row],[2-4 Units]]+Table323[[#This Row],[&gt;4 Units]]</f>
        <v>0</v>
      </c>
      <c r="G132" s="56"/>
      <c r="H132" s="56"/>
      <c r="I132" s="56"/>
      <c r="J132" s="59">
        <v>0</v>
      </c>
      <c r="K132" s="56">
        <f>SUM(Table323[[#This Row],[Single Family ]:[&gt;4 Units ]])</f>
        <v>1</v>
      </c>
      <c r="L132" s="74">
        <v>1</v>
      </c>
      <c r="M132" s="74">
        <v>0</v>
      </c>
      <c r="N132" s="74">
        <v>0</v>
      </c>
      <c r="O132" s="60">
        <v>5570.37</v>
      </c>
    </row>
    <row r="133" spans="1:15" s="57" customFormat="1">
      <c r="A133" s="52" t="s">
        <v>125</v>
      </c>
      <c r="B133" s="53" t="s">
        <v>126</v>
      </c>
      <c r="C133" s="54" t="s">
        <v>45</v>
      </c>
      <c r="D133" s="55">
        <v>0</v>
      </c>
      <c r="E133" s="55">
        <v>0</v>
      </c>
      <c r="F133" s="56">
        <f>Table323[[#This Row],[Single Family]]+Table323[[#This Row],[2-4 Units]]+Table323[[#This Row],[&gt;4 Units]]</f>
        <v>0</v>
      </c>
      <c r="G133" s="56"/>
      <c r="H133" s="56"/>
      <c r="I133" s="56"/>
      <c r="J133" s="59">
        <v>0</v>
      </c>
      <c r="K133" s="56">
        <f>SUM(Table323[[#This Row],[Single Family ]:[&gt;4 Units ]])</f>
        <v>0</v>
      </c>
      <c r="L133" s="74"/>
      <c r="M133" s="74"/>
      <c r="N133" s="74"/>
      <c r="O133" s="60">
        <v>0</v>
      </c>
    </row>
    <row r="134" spans="1:15" s="57" customFormat="1">
      <c r="A134" s="52" t="s">
        <v>125</v>
      </c>
      <c r="B134" s="53" t="s">
        <v>73</v>
      </c>
      <c r="C134" s="54" t="s">
        <v>45</v>
      </c>
      <c r="D134" s="55">
        <v>171.0093</v>
      </c>
      <c r="E134" s="55">
        <v>0</v>
      </c>
      <c r="F134" s="56">
        <f>Table323[[#This Row],[Single Family]]+Table323[[#This Row],[2-4 Units]]+Table323[[#This Row],[&gt;4 Units]]</f>
        <v>0</v>
      </c>
      <c r="G134" s="56"/>
      <c r="H134" s="56"/>
      <c r="I134" s="56"/>
      <c r="J134" s="59">
        <v>0</v>
      </c>
      <c r="K134" s="56">
        <f>SUM(Table323[[#This Row],[Single Family ]:[&gt;4 Units ]])</f>
        <v>0</v>
      </c>
      <c r="L134" s="74"/>
      <c r="M134" s="74"/>
      <c r="N134" s="74"/>
      <c r="O134" s="60">
        <v>0</v>
      </c>
    </row>
    <row r="135" spans="1:15" s="57" customFormat="1">
      <c r="A135" s="52" t="s">
        <v>125</v>
      </c>
      <c r="B135" s="53" t="s">
        <v>50</v>
      </c>
      <c r="C135" s="54" t="s">
        <v>45</v>
      </c>
      <c r="D135" s="55">
        <v>87751.845200000098</v>
      </c>
      <c r="E135" s="55">
        <v>41902.559999999998</v>
      </c>
      <c r="F135" s="56">
        <f>Table323[[#This Row],[Single Family]]+Table323[[#This Row],[2-4 Units]]+Table323[[#This Row],[&gt;4 Units]]</f>
        <v>25</v>
      </c>
      <c r="G135" s="56">
        <v>25</v>
      </c>
      <c r="H135" s="56">
        <v>0</v>
      </c>
      <c r="I135" s="56">
        <v>0</v>
      </c>
      <c r="J135" s="59">
        <v>17328.66</v>
      </c>
      <c r="K135" s="56">
        <f>SUM(Table323[[#This Row],[Single Family ]:[&gt;4 Units ]])</f>
        <v>6</v>
      </c>
      <c r="L135" s="74">
        <v>6</v>
      </c>
      <c r="M135" s="74">
        <v>0</v>
      </c>
      <c r="N135" s="74">
        <v>0</v>
      </c>
      <c r="O135" s="60">
        <v>24573.9</v>
      </c>
    </row>
    <row r="136" spans="1:15" s="57" customFormat="1">
      <c r="A136" s="52" t="s">
        <v>127</v>
      </c>
      <c r="B136" s="53" t="s">
        <v>126</v>
      </c>
      <c r="C136" s="54" t="s">
        <v>45</v>
      </c>
      <c r="D136" s="55">
        <v>46.748899999999999</v>
      </c>
      <c r="E136" s="55">
        <v>690.47</v>
      </c>
      <c r="F136" s="56">
        <f>Table323[[#This Row],[Single Family]]+Table323[[#This Row],[2-4 Units]]+Table323[[#This Row],[&gt;4 Units]]</f>
        <v>1</v>
      </c>
      <c r="G136" s="56">
        <v>1</v>
      </c>
      <c r="H136" s="56">
        <v>0</v>
      </c>
      <c r="I136" s="56">
        <v>0</v>
      </c>
      <c r="J136" s="59">
        <v>690.47</v>
      </c>
      <c r="K136" s="56">
        <f>SUM(Table323[[#This Row],[Single Family ]:[&gt;4 Units ]])</f>
        <v>0</v>
      </c>
      <c r="L136" s="74"/>
      <c r="M136" s="74"/>
      <c r="N136" s="74"/>
      <c r="O136" s="60">
        <v>0</v>
      </c>
    </row>
    <row r="137" spans="1:15" s="57" customFormat="1">
      <c r="A137" s="52" t="s">
        <v>127</v>
      </c>
      <c r="B137" s="53" t="s">
        <v>50</v>
      </c>
      <c r="C137" s="54" t="s">
        <v>45</v>
      </c>
      <c r="D137" s="55">
        <v>74716.111200000203</v>
      </c>
      <c r="E137" s="55">
        <v>29909.49</v>
      </c>
      <c r="F137" s="56">
        <f>Table323[[#This Row],[Single Family]]+Table323[[#This Row],[2-4 Units]]+Table323[[#This Row],[&gt;4 Units]]</f>
        <v>16</v>
      </c>
      <c r="G137" s="56">
        <v>16</v>
      </c>
      <c r="H137" s="56">
        <v>0</v>
      </c>
      <c r="I137" s="56">
        <v>0</v>
      </c>
      <c r="J137" s="59">
        <v>18720.04</v>
      </c>
      <c r="K137" s="56">
        <f>SUM(Table323[[#This Row],[Single Family ]:[&gt;4 Units ]])</f>
        <v>3</v>
      </c>
      <c r="L137" s="74">
        <v>3</v>
      </c>
      <c r="M137" s="74">
        <v>0</v>
      </c>
      <c r="N137" s="74">
        <v>0</v>
      </c>
      <c r="O137" s="60">
        <v>3439.45</v>
      </c>
    </row>
    <row r="138" spans="1:15" s="57" customFormat="1">
      <c r="A138" s="52" t="s">
        <v>128</v>
      </c>
      <c r="B138" s="53" t="s">
        <v>48</v>
      </c>
      <c r="C138" s="54" t="s">
        <v>45</v>
      </c>
      <c r="D138" s="55">
        <v>0</v>
      </c>
      <c r="E138" s="55">
        <v>0</v>
      </c>
      <c r="F138" s="56">
        <f>Table323[[#This Row],[Single Family]]+Table323[[#This Row],[2-4 Units]]+Table323[[#This Row],[&gt;4 Units]]</f>
        <v>0</v>
      </c>
      <c r="G138" s="56"/>
      <c r="H138" s="56"/>
      <c r="I138" s="56"/>
      <c r="J138" s="59">
        <v>0</v>
      </c>
      <c r="K138" s="56">
        <f>SUM(Table323[[#This Row],[Single Family ]:[&gt;4 Units ]])</f>
        <v>0</v>
      </c>
      <c r="L138" s="74"/>
      <c r="M138" s="74"/>
      <c r="N138" s="74"/>
      <c r="O138" s="60">
        <v>0</v>
      </c>
    </row>
    <row r="139" spans="1:15" s="57" customFormat="1">
      <c r="A139" s="52" t="s">
        <v>128</v>
      </c>
      <c r="B139" s="53" t="s">
        <v>126</v>
      </c>
      <c r="C139" s="54" t="s">
        <v>45</v>
      </c>
      <c r="D139" s="55">
        <v>415.14870000000002</v>
      </c>
      <c r="E139" s="55">
        <v>-1200</v>
      </c>
      <c r="F139" s="56">
        <f>Table323[[#This Row],[Single Family]]+Table323[[#This Row],[2-4 Units]]+Table323[[#This Row],[&gt;4 Units]]</f>
        <v>0</v>
      </c>
      <c r="G139" s="56"/>
      <c r="H139" s="56"/>
      <c r="I139" s="56"/>
      <c r="J139" s="59">
        <v>0</v>
      </c>
      <c r="K139" s="56">
        <f>SUM(Table323[[#This Row],[Single Family ]:[&gt;4 Units ]])</f>
        <v>0</v>
      </c>
      <c r="L139" s="74"/>
      <c r="M139" s="74"/>
      <c r="N139" s="74"/>
      <c r="O139" s="60">
        <v>0</v>
      </c>
    </row>
    <row r="140" spans="1:15" s="57" customFormat="1">
      <c r="A140" s="52" t="s">
        <v>128</v>
      </c>
      <c r="B140" s="53" t="s">
        <v>50</v>
      </c>
      <c r="C140" s="54" t="s">
        <v>45</v>
      </c>
      <c r="D140" s="55">
        <v>109772.8824</v>
      </c>
      <c r="E140" s="55">
        <v>36474.04</v>
      </c>
      <c r="F140" s="56">
        <f>Table323[[#This Row],[Single Family]]+Table323[[#This Row],[2-4 Units]]+Table323[[#This Row],[&gt;4 Units]]</f>
        <v>25</v>
      </c>
      <c r="G140" s="56">
        <v>25</v>
      </c>
      <c r="H140" s="56">
        <v>0</v>
      </c>
      <c r="I140" s="56">
        <v>0</v>
      </c>
      <c r="J140" s="59">
        <v>19809.03</v>
      </c>
      <c r="K140" s="56">
        <f>SUM(Table323[[#This Row],[Single Family ]:[&gt;4 Units ]])</f>
        <v>4</v>
      </c>
      <c r="L140" s="74">
        <v>4</v>
      </c>
      <c r="M140" s="74">
        <v>0</v>
      </c>
      <c r="N140" s="74">
        <v>0</v>
      </c>
      <c r="O140" s="60">
        <v>16665.009999999998</v>
      </c>
    </row>
    <row r="141" spans="1:15" s="57" customFormat="1">
      <c r="A141" s="52" t="s">
        <v>129</v>
      </c>
      <c r="B141" s="53" t="s">
        <v>126</v>
      </c>
      <c r="C141" s="54" t="s">
        <v>45</v>
      </c>
      <c r="D141" s="55">
        <v>278.06810000000002</v>
      </c>
      <c r="E141" s="55">
        <v>0</v>
      </c>
      <c r="F141" s="56">
        <f>Table323[[#This Row],[Single Family]]+Table323[[#This Row],[2-4 Units]]+Table323[[#This Row],[&gt;4 Units]]</f>
        <v>0</v>
      </c>
      <c r="G141" s="56"/>
      <c r="H141" s="56"/>
      <c r="I141" s="56"/>
      <c r="J141" s="59">
        <v>0</v>
      </c>
      <c r="K141" s="56">
        <f>SUM(Table323[[#This Row],[Single Family ]:[&gt;4 Units ]])</f>
        <v>0</v>
      </c>
      <c r="L141" s="74"/>
      <c r="M141" s="74"/>
      <c r="N141" s="74"/>
      <c r="O141" s="60">
        <v>0</v>
      </c>
    </row>
    <row r="142" spans="1:15" s="57" customFormat="1">
      <c r="A142" s="52" t="s">
        <v>129</v>
      </c>
      <c r="B142" s="53" t="s">
        <v>50</v>
      </c>
      <c r="C142" s="54" t="s">
        <v>45</v>
      </c>
      <c r="D142" s="55">
        <v>84.520700000000005</v>
      </c>
      <c r="E142" s="55">
        <v>0</v>
      </c>
      <c r="F142" s="56">
        <f>Table323[[#This Row],[Single Family]]+Table323[[#This Row],[2-4 Units]]+Table323[[#This Row],[&gt;4 Units]]</f>
        <v>0</v>
      </c>
      <c r="G142" s="56"/>
      <c r="H142" s="56"/>
      <c r="I142" s="56"/>
      <c r="J142" s="59">
        <v>0</v>
      </c>
      <c r="K142" s="56">
        <f>SUM(Table323[[#This Row],[Single Family ]:[&gt;4 Units ]])</f>
        <v>0</v>
      </c>
      <c r="L142" s="74"/>
      <c r="M142" s="74"/>
      <c r="N142" s="74"/>
      <c r="O142" s="60">
        <v>0</v>
      </c>
    </row>
    <row r="143" spans="1:15" s="57" customFormat="1">
      <c r="A143" s="52" t="s">
        <v>130</v>
      </c>
      <c r="B143" s="53" t="s">
        <v>126</v>
      </c>
      <c r="C143" s="54" t="s">
        <v>45</v>
      </c>
      <c r="D143" s="55">
        <v>569.35</v>
      </c>
      <c r="E143" s="55">
        <v>0</v>
      </c>
      <c r="F143" s="56">
        <f>Table323[[#This Row],[Single Family]]+Table323[[#This Row],[2-4 Units]]+Table323[[#This Row],[&gt;4 Units]]</f>
        <v>0</v>
      </c>
      <c r="G143" s="56"/>
      <c r="H143" s="56"/>
      <c r="I143" s="56"/>
      <c r="J143" s="59">
        <v>0</v>
      </c>
      <c r="K143" s="56">
        <f>SUM(Table323[[#This Row],[Single Family ]:[&gt;4 Units ]])</f>
        <v>0</v>
      </c>
      <c r="L143" s="74"/>
      <c r="M143" s="74"/>
      <c r="N143" s="74"/>
      <c r="O143" s="60">
        <v>0</v>
      </c>
    </row>
    <row r="144" spans="1:15" s="57" customFormat="1">
      <c r="A144" s="52" t="s">
        <v>131</v>
      </c>
      <c r="B144" s="53" t="s">
        <v>44</v>
      </c>
      <c r="C144" s="54" t="s">
        <v>45</v>
      </c>
      <c r="D144" s="55">
        <v>107348.76489999999</v>
      </c>
      <c r="E144" s="55">
        <v>42369.84</v>
      </c>
      <c r="F144" s="56">
        <f>Table323[[#This Row],[Single Family]]+Table323[[#This Row],[2-4 Units]]+Table323[[#This Row],[&gt;4 Units]]</f>
        <v>23</v>
      </c>
      <c r="G144" s="56">
        <v>23</v>
      </c>
      <c r="H144" s="56">
        <v>0</v>
      </c>
      <c r="I144" s="56">
        <v>0</v>
      </c>
      <c r="J144" s="59">
        <v>41169.839999999997</v>
      </c>
      <c r="K144" s="56">
        <f>SUM(Table323[[#This Row],[Single Family ]:[&gt;4 Units ]])</f>
        <v>0</v>
      </c>
      <c r="L144" s="74"/>
      <c r="M144" s="74"/>
      <c r="N144" s="74"/>
      <c r="O144" s="60">
        <v>0</v>
      </c>
    </row>
    <row r="145" spans="1:15" s="57" customFormat="1">
      <c r="A145" s="52" t="s">
        <v>131</v>
      </c>
      <c r="B145" s="53" t="s">
        <v>49</v>
      </c>
      <c r="C145" s="54" t="s">
        <v>45</v>
      </c>
      <c r="D145" s="55">
        <v>155.9145</v>
      </c>
      <c r="E145" s="55">
        <v>0</v>
      </c>
      <c r="F145" s="56">
        <f>Table323[[#This Row],[Single Family]]+Table323[[#This Row],[2-4 Units]]+Table323[[#This Row],[&gt;4 Units]]</f>
        <v>0</v>
      </c>
      <c r="G145" s="56"/>
      <c r="H145" s="56"/>
      <c r="I145" s="56"/>
      <c r="J145" s="59">
        <v>0</v>
      </c>
      <c r="K145" s="56">
        <f>SUM(Table323[[#This Row],[Single Family ]:[&gt;4 Units ]])</f>
        <v>0</v>
      </c>
      <c r="L145" s="74"/>
      <c r="M145" s="74"/>
      <c r="N145" s="74"/>
      <c r="O145" s="60">
        <v>0</v>
      </c>
    </row>
    <row r="146" spans="1:15" s="57" customFormat="1">
      <c r="A146" s="52" t="s">
        <v>131</v>
      </c>
      <c r="B146" s="53" t="s">
        <v>50</v>
      </c>
      <c r="C146" s="54" t="s">
        <v>45</v>
      </c>
      <c r="D146" s="55">
        <v>416.27140000000003</v>
      </c>
      <c r="E146" s="55">
        <v>0</v>
      </c>
      <c r="F146" s="56">
        <f>Table323[[#This Row],[Single Family]]+Table323[[#This Row],[2-4 Units]]+Table323[[#This Row],[&gt;4 Units]]</f>
        <v>0</v>
      </c>
      <c r="G146" s="56"/>
      <c r="H146" s="56"/>
      <c r="I146" s="56"/>
      <c r="J146" s="59">
        <v>0</v>
      </c>
      <c r="K146" s="56">
        <f>SUM(Table323[[#This Row],[Single Family ]:[&gt;4 Units ]])</f>
        <v>0</v>
      </c>
      <c r="L146" s="74"/>
      <c r="M146" s="74"/>
      <c r="N146" s="74"/>
      <c r="O146" s="60">
        <v>0</v>
      </c>
    </row>
    <row r="147" spans="1:15" s="57" customFormat="1">
      <c r="A147" s="52" t="s">
        <v>132</v>
      </c>
      <c r="B147" s="53" t="s">
        <v>44</v>
      </c>
      <c r="C147" s="54" t="s">
        <v>45</v>
      </c>
      <c r="D147" s="55">
        <v>95201.057400000005</v>
      </c>
      <c r="E147" s="55">
        <v>23739.83</v>
      </c>
      <c r="F147" s="56">
        <f>Table323[[#This Row],[Single Family]]+Table323[[#This Row],[2-4 Units]]+Table323[[#This Row],[&gt;4 Units]]</f>
        <v>17</v>
      </c>
      <c r="G147" s="56">
        <v>17</v>
      </c>
      <c r="H147" s="56">
        <v>0</v>
      </c>
      <c r="I147" s="56">
        <v>0</v>
      </c>
      <c r="J147" s="59">
        <v>22428.720000000001</v>
      </c>
      <c r="K147" s="56">
        <f>SUM(Table323[[#This Row],[Single Family ]:[&gt;4 Units ]])</f>
        <v>1</v>
      </c>
      <c r="L147" s="74">
        <v>1</v>
      </c>
      <c r="M147" s="74">
        <v>0</v>
      </c>
      <c r="N147" s="74">
        <v>0</v>
      </c>
      <c r="O147" s="60">
        <v>1311.11</v>
      </c>
    </row>
    <row r="148" spans="1:15" s="57" customFormat="1">
      <c r="A148" s="52" t="s">
        <v>132</v>
      </c>
      <c r="B148" s="53" t="s">
        <v>50</v>
      </c>
      <c r="C148" s="54" t="s">
        <v>45</v>
      </c>
      <c r="D148" s="55">
        <v>85.672499999999999</v>
      </c>
      <c r="E148" s="55">
        <v>0</v>
      </c>
      <c r="F148" s="56">
        <f>Table323[[#This Row],[Single Family]]+Table323[[#This Row],[2-4 Units]]+Table323[[#This Row],[&gt;4 Units]]</f>
        <v>0</v>
      </c>
      <c r="G148" s="56"/>
      <c r="H148" s="56"/>
      <c r="I148" s="56"/>
      <c r="J148" s="59">
        <v>0</v>
      </c>
      <c r="K148" s="56">
        <f>SUM(Table323[[#This Row],[Single Family ]:[&gt;4 Units ]])</f>
        <v>0</v>
      </c>
      <c r="L148" s="74"/>
      <c r="M148" s="74"/>
      <c r="N148" s="74"/>
      <c r="O148" s="60">
        <v>0</v>
      </c>
    </row>
    <row r="149" spans="1:15" s="57" customFormat="1">
      <c r="A149" s="52" t="s">
        <v>133</v>
      </c>
      <c r="B149" s="53" t="s">
        <v>126</v>
      </c>
      <c r="C149" s="54" t="s">
        <v>45</v>
      </c>
      <c r="D149" s="55">
        <v>47814.0262</v>
      </c>
      <c r="E149" s="55">
        <v>-4972.1099999999997</v>
      </c>
      <c r="F149" s="56">
        <f>Table323[[#This Row],[Single Family]]+Table323[[#This Row],[2-4 Units]]+Table323[[#This Row],[&gt;4 Units]]</f>
        <v>2</v>
      </c>
      <c r="G149" s="56">
        <v>2</v>
      </c>
      <c r="H149" s="56">
        <v>0</v>
      </c>
      <c r="I149" s="56">
        <v>0</v>
      </c>
      <c r="J149" s="59">
        <v>4192.8900000000003</v>
      </c>
      <c r="K149" s="56">
        <f>SUM(Table323[[#This Row],[Single Family ]:[&gt;4 Units ]])</f>
        <v>0</v>
      </c>
      <c r="L149" s="74"/>
      <c r="M149" s="74"/>
      <c r="N149" s="74"/>
      <c r="O149" s="60">
        <v>0</v>
      </c>
    </row>
    <row r="150" spans="1:15" s="57" customFormat="1">
      <c r="A150" s="52" t="s">
        <v>134</v>
      </c>
      <c r="B150" s="53" t="s">
        <v>126</v>
      </c>
      <c r="C150" s="54" t="s">
        <v>45</v>
      </c>
      <c r="D150" s="55">
        <v>91460.939399999901</v>
      </c>
      <c r="E150" s="55">
        <v>53772.12</v>
      </c>
      <c r="F150" s="56">
        <f>Table323[[#This Row],[Single Family]]+Table323[[#This Row],[2-4 Units]]+Table323[[#This Row],[&gt;4 Units]]</f>
        <v>24</v>
      </c>
      <c r="G150" s="56">
        <v>24</v>
      </c>
      <c r="H150" s="56">
        <v>0</v>
      </c>
      <c r="I150" s="56">
        <v>0</v>
      </c>
      <c r="J150" s="59">
        <v>27166.02</v>
      </c>
      <c r="K150" s="56">
        <f>SUM(Table323[[#This Row],[Single Family ]:[&gt;4 Units ]])</f>
        <v>6</v>
      </c>
      <c r="L150" s="74">
        <v>6</v>
      </c>
      <c r="M150" s="74">
        <v>0</v>
      </c>
      <c r="N150" s="74">
        <v>0</v>
      </c>
      <c r="O150" s="60">
        <v>17461.099999999999</v>
      </c>
    </row>
    <row r="151" spans="1:15" s="57" customFormat="1">
      <c r="A151" s="52" t="s">
        <v>135</v>
      </c>
      <c r="B151" s="53" t="s">
        <v>126</v>
      </c>
      <c r="C151" s="54" t="s">
        <v>45</v>
      </c>
      <c r="D151" s="55">
        <v>88933.272799999802</v>
      </c>
      <c r="E151" s="55">
        <v>62510.7</v>
      </c>
      <c r="F151" s="56">
        <f>Table323[[#This Row],[Single Family]]+Table323[[#This Row],[2-4 Units]]+Table323[[#This Row],[&gt;4 Units]]</f>
        <v>25</v>
      </c>
      <c r="G151" s="56">
        <v>24</v>
      </c>
      <c r="H151" s="56">
        <v>1</v>
      </c>
      <c r="I151" s="56">
        <v>0</v>
      </c>
      <c r="J151" s="59">
        <v>39263.410000000003</v>
      </c>
      <c r="K151" s="56">
        <f>SUM(Table323[[#This Row],[Single Family ]:[&gt;4 Units ]])</f>
        <v>6</v>
      </c>
      <c r="L151" s="74">
        <v>4</v>
      </c>
      <c r="M151" s="74">
        <v>2</v>
      </c>
      <c r="N151" s="74">
        <v>0</v>
      </c>
      <c r="O151" s="60">
        <v>23247.29</v>
      </c>
    </row>
    <row r="152" spans="1:15" s="57" customFormat="1">
      <c r="A152" s="52" t="s">
        <v>135</v>
      </c>
      <c r="B152" s="53" t="s">
        <v>73</v>
      </c>
      <c r="C152" s="54" t="s">
        <v>45</v>
      </c>
      <c r="D152" s="55">
        <v>112.0247</v>
      </c>
      <c r="E152" s="55">
        <v>0</v>
      </c>
      <c r="F152" s="56">
        <f>Table323[[#This Row],[Single Family]]+Table323[[#This Row],[2-4 Units]]+Table323[[#This Row],[&gt;4 Units]]</f>
        <v>0</v>
      </c>
      <c r="G152" s="56"/>
      <c r="H152" s="56"/>
      <c r="I152" s="56"/>
      <c r="J152" s="59">
        <v>0</v>
      </c>
      <c r="K152" s="56">
        <f>SUM(Table323[[#This Row],[Single Family ]:[&gt;4 Units ]])</f>
        <v>0</v>
      </c>
      <c r="L152" s="74"/>
      <c r="M152" s="74"/>
      <c r="N152" s="74"/>
      <c r="O152" s="60">
        <v>0</v>
      </c>
    </row>
    <row r="153" spans="1:15" s="57" customFormat="1">
      <c r="A153" s="52" t="s">
        <v>136</v>
      </c>
      <c r="B153" s="53" t="s">
        <v>126</v>
      </c>
      <c r="C153" s="54" t="s">
        <v>45</v>
      </c>
      <c r="D153" s="55">
        <v>119372.9991</v>
      </c>
      <c r="E153" s="55">
        <v>26013.5</v>
      </c>
      <c r="F153" s="56">
        <f>Table323[[#This Row],[Single Family]]+Table323[[#This Row],[2-4 Units]]+Table323[[#This Row],[&gt;4 Units]]</f>
        <v>25</v>
      </c>
      <c r="G153" s="56">
        <v>22</v>
      </c>
      <c r="H153" s="56">
        <v>3</v>
      </c>
      <c r="I153" s="56">
        <v>0</v>
      </c>
      <c r="J153" s="59">
        <v>20382.53</v>
      </c>
      <c r="K153" s="56">
        <f>SUM(Table323[[#This Row],[Single Family ]:[&gt;4 Units ]])</f>
        <v>5</v>
      </c>
      <c r="L153" s="74">
        <v>4</v>
      </c>
      <c r="M153" s="74">
        <v>1</v>
      </c>
      <c r="N153" s="74">
        <v>0</v>
      </c>
      <c r="O153" s="60">
        <v>5630.97</v>
      </c>
    </row>
    <row r="154" spans="1:15" s="57" customFormat="1">
      <c r="A154" s="52" t="s">
        <v>137</v>
      </c>
      <c r="B154" s="53" t="s">
        <v>126</v>
      </c>
      <c r="C154" s="54" t="s">
        <v>45</v>
      </c>
      <c r="D154" s="55">
        <v>65182.709900000002</v>
      </c>
      <c r="E154" s="55">
        <v>23476.27</v>
      </c>
      <c r="F154" s="56">
        <f>Table323[[#This Row],[Single Family]]+Table323[[#This Row],[2-4 Units]]+Table323[[#This Row],[&gt;4 Units]]</f>
        <v>11</v>
      </c>
      <c r="G154" s="56">
        <v>11</v>
      </c>
      <c r="H154" s="56">
        <v>0</v>
      </c>
      <c r="I154" s="56">
        <v>0</v>
      </c>
      <c r="J154" s="59">
        <v>12868.09</v>
      </c>
      <c r="K154" s="56">
        <f>SUM(Table323[[#This Row],[Single Family ]:[&gt;4 Units ]])</f>
        <v>1</v>
      </c>
      <c r="L154" s="74">
        <v>1</v>
      </c>
      <c r="M154" s="74">
        <v>0</v>
      </c>
      <c r="N154" s="74">
        <v>0</v>
      </c>
      <c r="O154" s="60">
        <v>10608.18</v>
      </c>
    </row>
    <row r="155" spans="1:15" s="57" customFormat="1">
      <c r="A155" s="52" t="s">
        <v>137</v>
      </c>
      <c r="B155" s="53" t="s">
        <v>73</v>
      </c>
      <c r="C155" s="54" t="s">
        <v>45</v>
      </c>
      <c r="D155" s="55">
        <v>92.837900000000005</v>
      </c>
      <c r="E155" s="55">
        <v>0</v>
      </c>
      <c r="F155" s="56">
        <f>Table323[[#This Row],[Single Family]]+Table323[[#This Row],[2-4 Units]]+Table323[[#This Row],[&gt;4 Units]]</f>
        <v>0</v>
      </c>
      <c r="G155" s="56"/>
      <c r="H155" s="56"/>
      <c r="I155" s="56"/>
      <c r="J155" s="59">
        <v>0</v>
      </c>
      <c r="K155" s="56">
        <f>SUM(Table323[[#This Row],[Single Family ]:[&gt;4 Units ]])</f>
        <v>0</v>
      </c>
      <c r="L155" s="74"/>
      <c r="M155" s="74"/>
      <c r="N155" s="74"/>
      <c r="O155" s="60">
        <v>0</v>
      </c>
    </row>
    <row r="156" spans="1:15" s="57" customFormat="1">
      <c r="A156" s="52" t="s">
        <v>137</v>
      </c>
      <c r="B156" s="53" t="s">
        <v>50</v>
      </c>
      <c r="C156" s="54" t="s">
        <v>45</v>
      </c>
      <c r="D156" s="55">
        <v>146.7696</v>
      </c>
      <c r="E156" s="55">
        <v>0</v>
      </c>
      <c r="F156" s="56">
        <f>Table323[[#This Row],[Single Family]]+Table323[[#This Row],[2-4 Units]]+Table323[[#This Row],[&gt;4 Units]]</f>
        <v>0</v>
      </c>
      <c r="G156" s="56"/>
      <c r="H156" s="56"/>
      <c r="I156" s="56"/>
      <c r="J156" s="59">
        <v>0</v>
      </c>
      <c r="K156" s="56">
        <f>SUM(Table323[[#This Row],[Single Family ]:[&gt;4 Units ]])</f>
        <v>0</v>
      </c>
      <c r="L156" s="74"/>
      <c r="M156" s="74"/>
      <c r="N156" s="74"/>
      <c r="O156" s="60">
        <v>0</v>
      </c>
    </row>
    <row r="157" spans="1:15" s="57" customFormat="1">
      <c r="A157" s="52" t="s">
        <v>138</v>
      </c>
      <c r="B157" s="53" t="s">
        <v>126</v>
      </c>
      <c r="C157" s="54" t="s">
        <v>45</v>
      </c>
      <c r="D157" s="55">
        <v>94505.718299999993</v>
      </c>
      <c r="E157" s="55">
        <v>30417.33</v>
      </c>
      <c r="F157" s="56">
        <f>Table323[[#This Row],[Single Family]]+Table323[[#This Row],[2-4 Units]]+Table323[[#This Row],[&gt;4 Units]]</f>
        <v>19</v>
      </c>
      <c r="G157" s="56">
        <v>19</v>
      </c>
      <c r="H157" s="56">
        <v>0</v>
      </c>
      <c r="I157" s="56">
        <v>0</v>
      </c>
      <c r="J157" s="59">
        <v>26304.36</v>
      </c>
      <c r="K157" s="56">
        <f>SUM(Table323[[#This Row],[Single Family ]:[&gt;4 Units ]])</f>
        <v>1</v>
      </c>
      <c r="L157" s="74">
        <v>1</v>
      </c>
      <c r="M157" s="74">
        <v>0</v>
      </c>
      <c r="N157" s="74">
        <v>0</v>
      </c>
      <c r="O157" s="60">
        <v>4112.97</v>
      </c>
    </row>
    <row r="158" spans="1:15" s="57" customFormat="1">
      <c r="A158" s="52" t="s">
        <v>139</v>
      </c>
      <c r="B158" s="53" t="s">
        <v>126</v>
      </c>
      <c r="C158" s="54" t="s">
        <v>45</v>
      </c>
      <c r="D158" s="55">
        <v>117735.0469</v>
      </c>
      <c r="E158" s="55">
        <v>41521.480000000003</v>
      </c>
      <c r="F158" s="56">
        <f>Table323[[#This Row],[Single Family]]+Table323[[#This Row],[2-4 Units]]+Table323[[#This Row],[&gt;4 Units]]</f>
        <v>27</v>
      </c>
      <c r="G158" s="56">
        <v>27</v>
      </c>
      <c r="H158" s="56">
        <v>0</v>
      </c>
      <c r="I158" s="56">
        <v>0</v>
      </c>
      <c r="J158" s="59">
        <v>33014.089999999997</v>
      </c>
      <c r="K158" s="56">
        <f>SUM(Table323[[#This Row],[Single Family ]:[&gt;4 Units ]])</f>
        <v>2</v>
      </c>
      <c r="L158" s="74">
        <v>2</v>
      </c>
      <c r="M158" s="74">
        <v>0</v>
      </c>
      <c r="N158" s="74">
        <v>0</v>
      </c>
      <c r="O158" s="60">
        <v>7307.39</v>
      </c>
    </row>
    <row r="159" spans="1:15" s="57" customFormat="1">
      <c r="A159" s="52" t="s">
        <v>139</v>
      </c>
      <c r="B159" s="53" t="s">
        <v>50</v>
      </c>
      <c r="C159" s="54" t="s">
        <v>45</v>
      </c>
      <c r="D159" s="55">
        <v>63.001300000000001</v>
      </c>
      <c r="E159" s="55">
        <v>0</v>
      </c>
      <c r="F159" s="56">
        <f>Table323[[#This Row],[Single Family]]+Table323[[#This Row],[2-4 Units]]+Table323[[#This Row],[&gt;4 Units]]</f>
        <v>0</v>
      </c>
      <c r="G159" s="56"/>
      <c r="H159" s="56"/>
      <c r="I159" s="56"/>
      <c r="J159" s="59">
        <v>0</v>
      </c>
      <c r="K159" s="56">
        <f>SUM(Table323[[#This Row],[Single Family ]:[&gt;4 Units ]])</f>
        <v>0</v>
      </c>
      <c r="L159" s="74"/>
      <c r="M159" s="74"/>
      <c r="N159" s="74"/>
      <c r="O159" s="60">
        <v>0</v>
      </c>
    </row>
    <row r="160" spans="1:15" s="57" customFormat="1">
      <c r="A160" s="52" t="s">
        <v>140</v>
      </c>
      <c r="B160" s="53" t="s">
        <v>49</v>
      </c>
      <c r="C160" s="54" t="s">
        <v>45</v>
      </c>
      <c r="D160" s="55">
        <v>729.55909999999994</v>
      </c>
      <c r="E160" s="55">
        <v>0</v>
      </c>
      <c r="F160" s="56">
        <f>Table323[[#This Row],[Single Family]]+Table323[[#This Row],[2-4 Units]]+Table323[[#This Row],[&gt;4 Units]]</f>
        <v>0</v>
      </c>
      <c r="G160" s="56"/>
      <c r="H160" s="56"/>
      <c r="I160" s="56"/>
      <c r="J160" s="59">
        <v>0</v>
      </c>
      <c r="K160" s="56">
        <f>SUM(Table323[[#This Row],[Single Family ]:[&gt;4 Units ]])</f>
        <v>0</v>
      </c>
      <c r="L160" s="74"/>
      <c r="M160" s="74"/>
      <c r="N160" s="74"/>
      <c r="O160" s="60">
        <v>0</v>
      </c>
    </row>
    <row r="161" spans="1:15" s="57" customFormat="1">
      <c r="A161" s="52" t="s">
        <v>140</v>
      </c>
      <c r="B161" s="53" t="s">
        <v>126</v>
      </c>
      <c r="C161" s="54" t="s">
        <v>45</v>
      </c>
      <c r="D161" s="55">
        <v>151887.48259999999</v>
      </c>
      <c r="E161" s="55">
        <v>38865.54</v>
      </c>
      <c r="F161" s="56">
        <f>Table323[[#This Row],[Single Family]]+Table323[[#This Row],[2-4 Units]]+Table323[[#This Row],[&gt;4 Units]]</f>
        <v>29</v>
      </c>
      <c r="G161" s="56">
        <v>28</v>
      </c>
      <c r="H161" s="56">
        <v>1</v>
      </c>
      <c r="I161" s="56">
        <v>0</v>
      </c>
      <c r="J161" s="59">
        <v>28663.75</v>
      </c>
      <c r="K161" s="56">
        <f>SUM(Table323[[#This Row],[Single Family ]:[&gt;4 Units ]])</f>
        <v>4</v>
      </c>
      <c r="L161" s="74">
        <v>2</v>
      </c>
      <c r="M161" s="74">
        <v>2</v>
      </c>
      <c r="N161" s="74">
        <v>0</v>
      </c>
      <c r="O161" s="60">
        <v>9301.7900000000009</v>
      </c>
    </row>
    <row r="162" spans="1:15" s="57" customFormat="1">
      <c r="A162" s="52" t="s">
        <v>141</v>
      </c>
      <c r="B162" s="53" t="s">
        <v>44</v>
      </c>
      <c r="C162" s="54" t="s">
        <v>45</v>
      </c>
      <c r="D162" s="55">
        <v>1588.1765</v>
      </c>
      <c r="E162" s="55">
        <v>0</v>
      </c>
      <c r="F162" s="56">
        <f>Table323[[#This Row],[Single Family]]+Table323[[#This Row],[2-4 Units]]+Table323[[#This Row],[&gt;4 Units]]</f>
        <v>0</v>
      </c>
      <c r="G162" s="56"/>
      <c r="H162" s="56"/>
      <c r="I162" s="56"/>
      <c r="J162" s="59">
        <v>0</v>
      </c>
      <c r="K162" s="56">
        <f>SUM(Table323[[#This Row],[Single Family ]:[&gt;4 Units ]])</f>
        <v>0</v>
      </c>
      <c r="L162" s="74"/>
      <c r="M162" s="74"/>
      <c r="N162" s="74"/>
      <c r="O162" s="60">
        <v>0</v>
      </c>
    </row>
    <row r="163" spans="1:15" s="57" customFormat="1">
      <c r="A163" s="52" t="s">
        <v>142</v>
      </c>
      <c r="B163" s="53" t="s">
        <v>48</v>
      </c>
      <c r="C163" s="54" t="s">
        <v>45</v>
      </c>
      <c r="D163" s="55">
        <v>46248.605099999899</v>
      </c>
      <c r="E163" s="55">
        <v>7200.74</v>
      </c>
      <c r="F163" s="56">
        <f>Table323[[#This Row],[Single Family]]+Table323[[#This Row],[2-4 Units]]+Table323[[#This Row],[&gt;4 Units]]</f>
        <v>1</v>
      </c>
      <c r="G163" s="56">
        <v>0</v>
      </c>
      <c r="H163" s="56">
        <v>1</v>
      </c>
      <c r="I163" s="56">
        <v>0</v>
      </c>
      <c r="J163" s="59">
        <v>481.19</v>
      </c>
      <c r="K163" s="56">
        <f>SUM(Table323[[#This Row],[Single Family ]:[&gt;4 Units ]])</f>
        <v>15</v>
      </c>
      <c r="L163" s="74">
        <v>5</v>
      </c>
      <c r="M163" s="74">
        <v>10</v>
      </c>
      <c r="N163" s="74">
        <v>0</v>
      </c>
      <c r="O163" s="60">
        <v>6719.55</v>
      </c>
    </row>
    <row r="164" spans="1:15" s="57" customFormat="1">
      <c r="A164" s="52" t="s">
        <v>143</v>
      </c>
      <c r="B164" s="53" t="s">
        <v>144</v>
      </c>
      <c r="C164" s="54" t="s">
        <v>45</v>
      </c>
      <c r="D164" s="55">
        <v>185.57749999999999</v>
      </c>
      <c r="E164" s="55">
        <v>0</v>
      </c>
      <c r="F164" s="56">
        <f>Table323[[#This Row],[Single Family]]+Table323[[#This Row],[2-4 Units]]+Table323[[#This Row],[&gt;4 Units]]</f>
        <v>0</v>
      </c>
      <c r="G164" s="56"/>
      <c r="H164" s="56"/>
      <c r="I164" s="56"/>
      <c r="J164" s="59">
        <v>0</v>
      </c>
      <c r="K164" s="56">
        <f>SUM(Table323[[#This Row],[Single Family ]:[&gt;4 Units ]])</f>
        <v>0</v>
      </c>
      <c r="L164" s="74"/>
      <c r="M164" s="74"/>
      <c r="N164" s="74"/>
      <c r="O164" s="60">
        <v>0</v>
      </c>
    </row>
    <row r="165" spans="1:15" s="57" customFormat="1">
      <c r="A165" s="52" t="s">
        <v>143</v>
      </c>
      <c r="B165" s="53" t="s">
        <v>145</v>
      </c>
      <c r="C165" s="54" t="s">
        <v>45</v>
      </c>
      <c r="D165" s="55">
        <v>113942.43889999999</v>
      </c>
      <c r="E165" s="55">
        <v>39504.980000000003</v>
      </c>
      <c r="F165" s="56">
        <f>Table323[[#This Row],[Single Family]]+Table323[[#This Row],[2-4 Units]]+Table323[[#This Row],[&gt;4 Units]]</f>
        <v>33</v>
      </c>
      <c r="G165" s="56">
        <v>31</v>
      </c>
      <c r="H165" s="56">
        <v>2</v>
      </c>
      <c r="I165" s="56">
        <v>0</v>
      </c>
      <c r="J165" s="59">
        <v>26591.68</v>
      </c>
      <c r="K165" s="56">
        <f>SUM(Table323[[#This Row],[Single Family ]:[&gt;4 Units ]])</f>
        <v>9</v>
      </c>
      <c r="L165" s="74">
        <v>8</v>
      </c>
      <c r="M165" s="74">
        <v>1</v>
      </c>
      <c r="N165" s="74">
        <v>0</v>
      </c>
      <c r="O165" s="60">
        <v>12913.3</v>
      </c>
    </row>
    <row r="166" spans="1:15" s="57" customFormat="1">
      <c r="A166" s="52" t="s">
        <v>143</v>
      </c>
      <c r="B166" s="53" t="s">
        <v>146</v>
      </c>
      <c r="C166" s="54" t="s">
        <v>45</v>
      </c>
      <c r="D166" s="55">
        <v>94.284899999999993</v>
      </c>
      <c r="E166" s="55">
        <v>0</v>
      </c>
      <c r="F166" s="56">
        <f>Table323[[#This Row],[Single Family]]+Table323[[#This Row],[2-4 Units]]+Table323[[#This Row],[&gt;4 Units]]</f>
        <v>0</v>
      </c>
      <c r="G166" s="56"/>
      <c r="H166" s="56"/>
      <c r="I166" s="56"/>
      <c r="J166" s="59">
        <v>0</v>
      </c>
      <c r="K166" s="56">
        <f>SUM(Table323[[#This Row],[Single Family ]:[&gt;4 Units ]])</f>
        <v>0</v>
      </c>
      <c r="L166" s="74"/>
      <c r="M166" s="74"/>
      <c r="N166" s="74"/>
      <c r="O166" s="60">
        <v>0</v>
      </c>
    </row>
    <row r="167" spans="1:15" s="57" customFormat="1">
      <c r="A167" s="52" t="s">
        <v>147</v>
      </c>
      <c r="B167" s="53" t="s">
        <v>144</v>
      </c>
      <c r="C167" s="54" t="s">
        <v>45</v>
      </c>
      <c r="D167" s="55">
        <v>53.532299999999999</v>
      </c>
      <c r="E167" s="55">
        <v>95.74</v>
      </c>
      <c r="F167" s="56">
        <f>Table323[[#This Row],[Single Family]]+Table323[[#This Row],[2-4 Units]]+Table323[[#This Row],[&gt;4 Units]]</f>
        <v>1</v>
      </c>
      <c r="G167" s="56">
        <v>1</v>
      </c>
      <c r="H167" s="56">
        <v>0</v>
      </c>
      <c r="I167" s="56">
        <v>0</v>
      </c>
      <c r="J167" s="59">
        <v>95.74</v>
      </c>
      <c r="K167" s="56">
        <f>SUM(Table323[[#This Row],[Single Family ]:[&gt;4 Units ]])</f>
        <v>0</v>
      </c>
      <c r="L167" s="74"/>
      <c r="M167" s="74"/>
      <c r="N167" s="74"/>
      <c r="O167" s="60">
        <v>0</v>
      </c>
    </row>
    <row r="168" spans="1:15" s="57" customFormat="1">
      <c r="A168" s="52" t="s">
        <v>147</v>
      </c>
      <c r="B168" s="53" t="s">
        <v>145</v>
      </c>
      <c r="C168" s="54" t="s">
        <v>45</v>
      </c>
      <c r="D168" s="55">
        <v>98942.964100000099</v>
      </c>
      <c r="E168" s="55">
        <v>18608.64</v>
      </c>
      <c r="F168" s="56">
        <f>Table323[[#This Row],[Single Family]]+Table323[[#This Row],[2-4 Units]]+Table323[[#This Row],[&gt;4 Units]]</f>
        <v>15</v>
      </c>
      <c r="G168" s="56">
        <v>10</v>
      </c>
      <c r="H168" s="56">
        <v>5</v>
      </c>
      <c r="I168" s="56">
        <v>0</v>
      </c>
      <c r="J168" s="59">
        <v>9749.84</v>
      </c>
      <c r="K168" s="56">
        <f>SUM(Table323[[#This Row],[Single Family ]:[&gt;4 Units ]])</f>
        <v>9</v>
      </c>
      <c r="L168" s="74">
        <v>3</v>
      </c>
      <c r="M168" s="74">
        <v>6</v>
      </c>
      <c r="N168" s="74">
        <v>0</v>
      </c>
      <c r="O168" s="60">
        <v>8858.7999999999993</v>
      </c>
    </row>
    <row r="169" spans="1:15" s="57" customFormat="1">
      <c r="A169" s="52" t="s">
        <v>147</v>
      </c>
      <c r="B169" s="53" t="s">
        <v>126</v>
      </c>
      <c r="C169" s="54" t="s">
        <v>45</v>
      </c>
      <c r="D169" s="55">
        <v>0</v>
      </c>
      <c r="E169" s="55">
        <v>0</v>
      </c>
      <c r="F169" s="56">
        <f>Table323[[#This Row],[Single Family]]+Table323[[#This Row],[2-4 Units]]+Table323[[#This Row],[&gt;4 Units]]</f>
        <v>0</v>
      </c>
      <c r="G169" s="56"/>
      <c r="H169" s="56"/>
      <c r="I169" s="56"/>
      <c r="J169" s="59">
        <v>0</v>
      </c>
      <c r="K169" s="56">
        <f>SUM(Table323[[#This Row],[Single Family ]:[&gt;4 Units ]])</f>
        <v>0</v>
      </c>
      <c r="L169" s="74"/>
      <c r="M169" s="74"/>
      <c r="N169" s="74"/>
      <c r="O169" s="60">
        <v>0</v>
      </c>
    </row>
    <row r="170" spans="1:15" s="57" customFormat="1">
      <c r="A170" s="52" t="s">
        <v>148</v>
      </c>
      <c r="B170" s="53" t="s">
        <v>144</v>
      </c>
      <c r="C170" s="54" t="s">
        <v>45</v>
      </c>
      <c r="D170" s="55">
        <v>74097.026599999997</v>
      </c>
      <c r="E170" s="55">
        <v>37210.910000000003</v>
      </c>
      <c r="F170" s="56">
        <f>Table323[[#This Row],[Single Family]]+Table323[[#This Row],[2-4 Units]]+Table323[[#This Row],[&gt;4 Units]]</f>
        <v>38</v>
      </c>
      <c r="G170" s="56">
        <v>38</v>
      </c>
      <c r="H170" s="56">
        <v>0</v>
      </c>
      <c r="I170" s="56">
        <v>0</v>
      </c>
      <c r="J170" s="59">
        <v>29673.11</v>
      </c>
      <c r="K170" s="56">
        <f>SUM(Table323[[#This Row],[Single Family ]:[&gt;4 Units ]])</f>
        <v>6</v>
      </c>
      <c r="L170" s="74">
        <v>6</v>
      </c>
      <c r="M170" s="74">
        <v>0</v>
      </c>
      <c r="N170" s="74">
        <v>0</v>
      </c>
      <c r="O170" s="60">
        <v>7537.8</v>
      </c>
    </row>
    <row r="171" spans="1:15" s="57" customFormat="1">
      <c r="A171" s="52" t="s">
        <v>148</v>
      </c>
      <c r="B171" s="53" t="s">
        <v>145</v>
      </c>
      <c r="C171" s="54" t="s">
        <v>45</v>
      </c>
      <c r="D171" s="55">
        <v>700.05820000000006</v>
      </c>
      <c r="E171" s="55">
        <v>0</v>
      </c>
      <c r="F171" s="56">
        <f>Table323[[#This Row],[Single Family]]+Table323[[#This Row],[2-4 Units]]+Table323[[#This Row],[&gt;4 Units]]</f>
        <v>0</v>
      </c>
      <c r="G171" s="56"/>
      <c r="H171" s="56"/>
      <c r="I171" s="56"/>
      <c r="J171" s="59">
        <v>0</v>
      </c>
      <c r="K171" s="56">
        <f>SUM(Table323[[#This Row],[Single Family ]:[&gt;4 Units ]])</f>
        <v>0</v>
      </c>
      <c r="L171" s="74"/>
      <c r="M171" s="74"/>
      <c r="N171" s="74"/>
      <c r="O171" s="60">
        <v>0</v>
      </c>
    </row>
    <row r="172" spans="1:15" s="57" customFormat="1">
      <c r="A172" s="52" t="s">
        <v>149</v>
      </c>
      <c r="B172" s="53" t="s">
        <v>144</v>
      </c>
      <c r="C172" s="54" t="s">
        <v>45</v>
      </c>
      <c r="D172" s="55">
        <v>85166.804499999998</v>
      </c>
      <c r="E172" s="55">
        <v>22374.48</v>
      </c>
      <c r="F172" s="56">
        <f>Table323[[#This Row],[Single Family]]+Table323[[#This Row],[2-4 Units]]+Table323[[#This Row],[&gt;4 Units]]</f>
        <v>19</v>
      </c>
      <c r="G172" s="56">
        <v>16</v>
      </c>
      <c r="H172" s="56">
        <v>3</v>
      </c>
      <c r="I172" s="56">
        <v>0</v>
      </c>
      <c r="J172" s="59">
        <v>13864.58</v>
      </c>
      <c r="K172" s="56">
        <f>SUM(Table323[[#This Row],[Single Family ]:[&gt;4 Units ]])</f>
        <v>6</v>
      </c>
      <c r="L172" s="74">
        <v>5</v>
      </c>
      <c r="M172" s="74">
        <v>1</v>
      </c>
      <c r="N172" s="74">
        <v>0</v>
      </c>
      <c r="O172" s="60">
        <v>6259.9</v>
      </c>
    </row>
    <row r="173" spans="1:15" s="57" customFormat="1">
      <c r="A173" s="52" t="s">
        <v>150</v>
      </c>
      <c r="B173" s="53" t="s">
        <v>84</v>
      </c>
      <c r="C173" s="54" t="s">
        <v>45</v>
      </c>
      <c r="D173" s="55">
        <v>0</v>
      </c>
      <c r="E173" s="55">
        <v>19066.36</v>
      </c>
      <c r="F173" s="56">
        <f>Table323[[#This Row],[Single Family]]+Table323[[#This Row],[2-4 Units]]+Table323[[#This Row],[&gt;4 Units]]</f>
        <v>19</v>
      </c>
      <c r="G173" s="56">
        <v>14</v>
      </c>
      <c r="H173" s="56">
        <v>5</v>
      </c>
      <c r="I173" s="56">
        <v>0</v>
      </c>
      <c r="J173" s="59">
        <v>16171.01</v>
      </c>
      <c r="K173" s="56">
        <f>SUM(Table323[[#This Row],[Single Family ]:[&gt;4 Units ]])</f>
        <v>4</v>
      </c>
      <c r="L173" s="74">
        <v>2</v>
      </c>
      <c r="M173" s="74">
        <v>2</v>
      </c>
      <c r="N173" s="74">
        <v>0</v>
      </c>
      <c r="O173" s="60">
        <v>2895.35</v>
      </c>
    </row>
    <row r="174" spans="1:15" s="57" customFormat="1">
      <c r="A174" s="52" t="s">
        <v>150</v>
      </c>
      <c r="B174" s="53" t="s">
        <v>144</v>
      </c>
      <c r="C174" s="54" t="s">
        <v>68</v>
      </c>
      <c r="D174" s="55">
        <v>72329.1342</v>
      </c>
      <c r="E174" s="55">
        <v>0</v>
      </c>
      <c r="F174" s="56">
        <f>Table323[[#This Row],[Single Family]]+Table323[[#This Row],[2-4 Units]]+Table323[[#This Row],[&gt;4 Units]]</f>
        <v>0</v>
      </c>
      <c r="G174" s="56"/>
      <c r="H174" s="56"/>
      <c r="I174" s="56"/>
      <c r="J174" s="59">
        <v>0</v>
      </c>
      <c r="K174" s="56">
        <f>SUM(Table323[[#This Row],[Single Family ]:[&gt;4 Units ]])</f>
        <v>0</v>
      </c>
      <c r="L174" s="74"/>
      <c r="M174" s="74"/>
      <c r="N174" s="74"/>
      <c r="O174" s="60">
        <v>0</v>
      </c>
    </row>
    <row r="175" spans="1:15" s="57" customFormat="1">
      <c r="A175" s="52" t="s">
        <v>150</v>
      </c>
      <c r="B175" s="53" t="s">
        <v>151</v>
      </c>
      <c r="C175" s="54" t="s">
        <v>45</v>
      </c>
      <c r="D175" s="55">
        <v>0</v>
      </c>
      <c r="E175" s="55">
        <v>250</v>
      </c>
      <c r="F175" s="56">
        <f>Table323[[#This Row],[Single Family]]+Table323[[#This Row],[2-4 Units]]+Table323[[#This Row],[&gt;4 Units]]</f>
        <v>0</v>
      </c>
      <c r="G175" s="56"/>
      <c r="H175" s="56"/>
      <c r="I175" s="56"/>
      <c r="J175" s="59">
        <v>250</v>
      </c>
      <c r="K175" s="56">
        <f>SUM(Table323[[#This Row],[Single Family ]:[&gt;4 Units ]])</f>
        <v>0</v>
      </c>
      <c r="L175" s="74"/>
      <c r="M175" s="74"/>
      <c r="N175" s="74"/>
      <c r="O175" s="60">
        <v>0</v>
      </c>
    </row>
    <row r="176" spans="1:15" s="57" customFormat="1">
      <c r="A176" s="52" t="s">
        <v>152</v>
      </c>
      <c r="B176" s="53" t="s">
        <v>144</v>
      </c>
      <c r="C176" s="54" t="s">
        <v>45</v>
      </c>
      <c r="D176" s="55">
        <v>50934.988800000101</v>
      </c>
      <c r="E176" s="55">
        <v>19181.37</v>
      </c>
      <c r="F176" s="56">
        <f>Table323[[#This Row],[Single Family]]+Table323[[#This Row],[2-4 Units]]+Table323[[#This Row],[&gt;4 Units]]</f>
        <v>13</v>
      </c>
      <c r="G176" s="56">
        <v>13</v>
      </c>
      <c r="H176" s="56">
        <v>0</v>
      </c>
      <c r="I176" s="56">
        <v>0</v>
      </c>
      <c r="J176" s="59">
        <v>9683.3700000000008</v>
      </c>
      <c r="K176" s="56">
        <f>SUM(Table323[[#This Row],[Single Family ]:[&gt;4 Units ]])</f>
        <v>9</v>
      </c>
      <c r="L176" s="74">
        <v>7</v>
      </c>
      <c r="M176" s="74">
        <v>2</v>
      </c>
      <c r="N176" s="74">
        <v>0</v>
      </c>
      <c r="O176" s="60">
        <v>9498</v>
      </c>
    </row>
    <row r="177" spans="1:15" s="57" customFormat="1">
      <c r="A177" s="52" t="s">
        <v>153</v>
      </c>
      <c r="B177" s="53" t="s">
        <v>154</v>
      </c>
      <c r="C177" s="54" t="s">
        <v>45</v>
      </c>
      <c r="D177" s="55">
        <v>226.78720000000001</v>
      </c>
      <c r="E177" s="55">
        <v>0</v>
      </c>
      <c r="F177" s="56">
        <f>Table323[[#This Row],[Single Family]]+Table323[[#This Row],[2-4 Units]]+Table323[[#This Row],[&gt;4 Units]]</f>
        <v>0</v>
      </c>
      <c r="G177" s="56"/>
      <c r="H177" s="56"/>
      <c r="I177" s="56"/>
      <c r="J177" s="59">
        <v>0</v>
      </c>
      <c r="K177" s="56">
        <f>SUM(Table323[[#This Row],[Single Family ]:[&gt;4 Units ]])</f>
        <v>0</v>
      </c>
      <c r="L177" s="74"/>
      <c r="M177" s="74"/>
      <c r="N177" s="74"/>
      <c r="O177" s="60">
        <v>0</v>
      </c>
    </row>
    <row r="178" spans="1:15" s="57" customFormat="1">
      <c r="A178" s="52" t="s">
        <v>155</v>
      </c>
      <c r="B178" s="53" t="s">
        <v>144</v>
      </c>
      <c r="C178" s="54" t="s">
        <v>45</v>
      </c>
      <c r="D178" s="55">
        <v>151.18</v>
      </c>
      <c r="E178" s="55">
        <v>0</v>
      </c>
      <c r="F178" s="56">
        <f>Table323[[#This Row],[Single Family]]+Table323[[#This Row],[2-4 Units]]+Table323[[#This Row],[&gt;4 Units]]</f>
        <v>0</v>
      </c>
      <c r="G178" s="56"/>
      <c r="H178" s="56"/>
      <c r="I178" s="56"/>
      <c r="J178" s="59">
        <v>0</v>
      </c>
      <c r="K178" s="56">
        <f>SUM(Table323[[#This Row],[Single Family ]:[&gt;4 Units ]])</f>
        <v>0</v>
      </c>
      <c r="L178" s="74"/>
      <c r="M178" s="74"/>
      <c r="N178" s="74"/>
      <c r="O178" s="60">
        <v>0</v>
      </c>
    </row>
    <row r="179" spans="1:15" s="57" customFormat="1">
      <c r="A179" s="52" t="s">
        <v>156</v>
      </c>
      <c r="B179" s="53" t="s">
        <v>144</v>
      </c>
      <c r="C179" s="54" t="s">
        <v>45</v>
      </c>
      <c r="D179" s="55">
        <v>65.553799999999995</v>
      </c>
      <c r="E179" s="55">
        <v>0</v>
      </c>
      <c r="F179" s="56">
        <f>Table323[[#This Row],[Single Family]]+Table323[[#This Row],[2-4 Units]]+Table323[[#This Row],[&gt;4 Units]]</f>
        <v>0</v>
      </c>
      <c r="G179" s="56"/>
      <c r="H179" s="56"/>
      <c r="I179" s="56"/>
      <c r="J179" s="59">
        <v>0</v>
      </c>
      <c r="K179" s="56">
        <f>SUM(Table323[[#This Row],[Single Family ]:[&gt;4 Units ]])</f>
        <v>0</v>
      </c>
      <c r="L179" s="74"/>
      <c r="M179" s="74"/>
      <c r="N179" s="74"/>
      <c r="O179" s="60">
        <v>0</v>
      </c>
    </row>
    <row r="180" spans="1:15" s="57" customFormat="1">
      <c r="A180" s="52" t="s">
        <v>156</v>
      </c>
      <c r="B180" s="53" t="s">
        <v>145</v>
      </c>
      <c r="C180" s="54" t="s">
        <v>45</v>
      </c>
      <c r="D180" s="55">
        <v>128.1962</v>
      </c>
      <c r="E180" s="55">
        <v>0</v>
      </c>
      <c r="F180" s="56">
        <f>Table323[[#This Row],[Single Family]]+Table323[[#This Row],[2-4 Units]]+Table323[[#This Row],[&gt;4 Units]]</f>
        <v>0</v>
      </c>
      <c r="G180" s="56"/>
      <c r="H180" s="56"/>
      <c r="I180" s="56"/>
      <c r="J180" s="59">
        <v>0</v>
      </c>
      <c r="K180" s="56">
        <f>SUM(Table323[[#This Row],[Single Family ]:[&gt;4 Units ]])</f>
        <v>0</v>
      </c>
      <c r="L180" s="74"/>
      <c r="M180" s="74"/>
      <c r="N180" s="74"/>
      <c r="O180" s="60">
        <v>0</v>
      </c>
    </row>
    <row r="181" spans="1:15" s="57" customFormat="1">
      <c r="A181" s="52" t="s">
        <v>157</v>
      </c>
      <c r="B181" s="53" t="s">
        <v>158</v>
      </c>
      <c r="C181" s="54" t="s">
        <v>45</v>
      </c>
      <c r="D181" s="55">
        <v>0</v>
      </c>
      <c r="E181" s="55">
        <v>370.41</v>
      </c>
      <c r="F181" s="56">
        <f>Table323[[#This Row],[Single Family]]+Table323[[#This Row],[2-4 Units]]+Table323[[#This Row],[&gt;4 Units]]</f>
        <v>2</v>
      </c>
      <c r="G181" s="56">
        <v>2</v>
      </c>
      <c r="H181" s="56">
        <v>0</v>
      </c>
      <c r="I181" s="56">
        <v>0</v>
      </c>
      <c r="J181" s="59">
        <v>370.41</v>
      </c>
      <c r="K181" s="56">
        <f>SUM(Table323[[#This Row],[Single Family ]:[&gt;4 Units ]])</f>
        <v>0</v>
      </c>
      <c r="L181" s="74"/>
      <c r="M181" s="74"/>
      <c r="N181" s="74"/>
      <c r="O181" s="60">
        <v>0</v>
      </c>
    </row>
    <row r="182" spans="1:15" s="57" customFormat="1">
      <c r="A182" s="52" t="s">
        <v>157</v>
      </c>
      <c r="B182" s="53" t="s">
        <v>159</v>
      </c>
      <c r="C182" s="54" t="s">
        <v>68</v>
      </c>
      <c r="D182" s="55">
        <v>53179.4405999999</v>
      </c>
      <c r="E182" s="55">
        <v>0</v>
      </c>
      <c r="F182" s="56">
        <f>Table323[[#This Row],[Single Family]]+Table323[[#This Row],[2-4 Units]]+Table323[[#This Row],[&gt;4 Units]]</f>
        <v>0</v>
      </c>
      <c r="G182" s="56"/>
      <c r="H182" s="56"/>
      <c r="I182" s="56"/>
      <c r="J182" s="59">
        <v>0</v>
      </c>
      <c r="K182" s="56">
        <f>SUM(Table323[[#This Row],[Single Family ]:[&gt;4 Units ]])</f>
        <v>0</v>
      </c>
      <c r="L182" s="74"/>
      <c r="M182" s="74"/>
      <c r="N182" s="74"/>
      <c r="O182" s="60">
        <v>0</v>
      </c>
    </row>
    <row r="183" spans="1:15" s="57" customFormat="1">
      <c r="A183" s="52" t="s">
        <v>160</v>
      </c>
      <c r="B183" s="53" t="s">
        <v>158</v>
      </c>
      <c r="C183" s="54" t="s">
        <v>45</v>
      </c>
      <c r="D183" s="55">
        <v>0</v>
      </c>
      <c r="E183" s="55">
        <v>0</v>
      </c>
      <c r="F183" s="56">
        <f>Table323[[#This Row],[Single Family]]+Table323[[#This Row],[2-4 Units]]+Table323[[#This Row],[&gt;4 Units]]</f>
        <v>0</v>
      </c>
      <c r="G183" s="56"/>
      <c r="H183" s="56"/>
      <c r="I183" s="56"/>
      <c r="J183" s="59">
        <v>0</v>
      </c>
      <c r="K183" s="56">
        <f>SUM(Table323[[#This Row],[Single Family ]:[&gt;4 Units ]])</f>
        <v>0</v>
      </c>
      <c r="L183" s="74"/>
      <c r="M183" s="74"/>
      <c r="N183" s="74"/>
      <c r="O183" s="60">
        <v>0</v>
      </c>
    </row>
    <row r="184" spans="1:15" s="57" customFormat="1">
      <c r="A184" s="52" t="s">
        <v>160</v>
      </c>
      <c r="B184" s="53" t="s">
        <v>159</v>
      </c>
      <c r="C184" s="54" t="s">
        <v>68</v>
      </c>
      <c r="D184" s="55">
        <v>5569.7996999999996</v>
      </c>
      <c r="E184" s="55">
        <v>0</v>
      </c>
      <c r="F184" s="56">
        <f>Table323[[#This Row],[Single Family]]+Table323[[#This Row],[2-4 Units]]+Table323[[#This Row],[&gt;4 Units]]</f>
        <v>0</v>
      </c>
      <c r="G184" s="56"/>
      <c r="H184" s="56"/>
      <c r="I184" s="56"/>
      <c r="J184" s="59">
        <v>0</v>
      </c>
      <c r="K184" s="56">
        <f>SUM(Table323[[#This Row],[Single Family ]:[&gt;4 Units ]])</f>
        <v>0</v>
      </c>
      <c r="L184" s="74"/>
      <c r="M184" s="74"/>
      <c r="N184" s="74"/>
      <c r="O184" s="60">
        <v>0</v>
      </c>
    </row>
    <row r="185" spans="1:15" s="57" customFormat="1">
      <c r="A185" s="52" t="s">
        <v>161</v>
      </c>
      <c r="B185" s="53" t="s">
        <v>158</v>
      </c>
      <c r="C185" s="54" t="s">
        <v>45</v>
      </c>
      <c r="D185" s="55">
        <v>0</v>
      </c>
      <c r="E185" s="55">
        <v>2174.4499999999998</v>
      </c>
      <c r="F185" s="56">
        <f>Table323[[#This Row],[Single Family]]+Table323[[#This Row],[2-4 Units]]+Table323[[#This Row],[&gt;4 Units]]</f>
        <v>1</v>
      </c>
      <c r="G185" s="56">
        <v>1</v>
      </c>
      <c r="H185" s="56">
        <v>0</v>
      </c>
      <c r="I185" s="56">
        <v>0</v>
      </c>
      <c r="J185" s="59">
        <v>284.16000000000003</v>
      </c>
      <c r="K185" s="56">
        <f>SUM(Table323[[#This Row],[Single Family ]:[&gt;4 Units ]])</f>
        <v>10</v>
      </c>
      <c r="L185" s="74">
        <v>2</v>
      </c>
      <c r="M185" s="74">
        <v>8</v>
      </c>
      <c r="N185" s="74">
        <v>0</v>
      </c>
      <c r="O185" s="60">
        <v>1890.29</v>
      </c>
    </row>
    <row r="186" spans="1:15" s="57" customFormat="1">
      <c r="A186" s="52" t="s">
        <v>161</v>
      </c>
      <c r="B186" s="53" t="s">
        <v>159</v>
      </c>
      <c r="C186" s="54" t="s">
        <v>68</v>
      </c>
      <c r="D186" s="55">
        <v>27566.794900000001</v>
      </c>
      <c r="E186" s="55">
        <v>0</v>
      </c>
      <c r="F186" s="56">
        <f>Table323[[#This Row],[Single Family]]+Table323[[#This Row],[2-4 Units]]+Table323[[#This Row],[&gt;4 Units]]</f>
        <v>0</v>
      </c>
      <c r="G186" s="56"/>
      <c r="H186" s="56"/>
      <c r="I186" s="56"/>
      <c r="J186" s="59">
        <v>0</v>
      </c>
      <c r="K186" s="56">
        <f>SUM(Table323[[#This Row],[Single Family ]:[&gt;4 Units ]])</f>
        <v>0</v>
      </c>
      <c r="L186" s="74"/>
      <c r="M186" s="74"/>
      <c r="N186" s="74"/>
      <c r="O186" s="60">
        <v>0</v>
      </c>
    </row>
    <row r="187" spans="1:15" s="57" customFormat="1">
      <c r="A187" s="52" t="s">
        <v>162</v>
      </c>
      <c r="B187" s="53" t="s">
        <v>158</v>
      </c>
      <c r="C187" s="54" t="s">
        <v>45</v>
      </c>
      <c r="D187" s="55">
        <v>0</v>
      </c>
      <c r="E187" s="55">
        <v>1533.48</v>
      </c>
      <c r="F187" s="56">
        <f>Table323[[#This Row],[Single Family]]+Table323[[#This Row],[2-4 Units]]+Table323[[#This Row],[&gt;4 Units]]</f>
        <v>4</v>
      </c>
      <c r="G187" s="56">
        <v>4</v>
      </c>
      <c r="H187" s="56">
        <v>0</v>
      </c>
      <c r="I187" s="56">
        <v>0</v>
      </c>
      <c r="J187" s="59">
        <v>913.68</v>
      </c>
      <c r="K187" s="56">
        <f>SUM(Table323[[#This Row],[Single Family ]:[&gt;4 Units ]])</f>
        <v>4</v>
      </c>
      <c r="L187" s="74">
        <v>1</v>
      </c>
      <c r="M187" s="74">
        <v>3</v>
      </c>
      <c r="N187" s="74">
        <v>0</v>
      </c>
      <c r="O187" s="60">
        <v>619.79999999999995</v>
      </c>
    </row>
    <row r="188" spans="1:15" s="57" customFormat="1">
      <c r="A188" s="52" t="s">
        <v>162</v>
      </c>
      <c r="B188" s="53" t="s">
        <v>159</v>
      </c>
      <c r="C188" s="54" t="s">
        <v>68</v>
      </c>
      <c r="D188" s="55">
        <v>41243.352400000098</v>
      </c>
      <c r="E188" s="55">
        <v>0</v>
      </c>
      <c r="F188" s="56">
        <f>Table323[[#This Row],[Single Family]]+Table323[[#This Row],[2-4 Units]]+Table323[[#This Row],[&gt;4 Units]]</f>
        <v>0</v>
      </c>
      <c r="G188" s="56"/>
      <c r="H188" s="56"/>
      <c r="I188" s="56"/>
      <c r="J188" s="59">
        <v>0</v>
      </c>
      <c r="K188" s="56">
        <f>SUM(Table323[[#This Row],[Single Family ]:[&gt;4 Units ]])</f>
        <v>0</v>
      </c>
      <c r="L188" s="74"/>
      <c r="M188" s="74"/>
      <c r="N188" s="74"/>
      <c r="O188" s="60">
        <v>0</v>
      </c>
    </row>
    <row r="189" spans="1:15" s="57" customFormat="1">
      <c r="A189" s="52" t="s">
        <v>163</v>
      </c>
      <c r="B189" s="53" t="s">
        <v>158</v>
      </c>
      <c r="C189" s="54" t="s">
        <v>45</v>
      </c>
      <c r="D189" s="55">
        <v>0</v>
      </c>
      <c r="E189" s="55">
        <v>2256.9499999999998</v>
      </c>
      <c r="F189" s="56">
        <f>Table323[[#This Row],[Single Family]]+Table323[[#This Row],[2-4 Units]]+Table323[[#This Row],[&gt;4 Units]]</f>
        <v>4</v>
      </c>
      <c r="G189" s="56">
        <v>4</v>
      </c>
      <c r="H189" s="56">
        <v>0</v>
      </c>
      <c r="I189" s="56">
        <v>0</v>
      </c>
      <c r="J189" s="59">
        <v>1274.28</v>
      </c>
      <c r="K189" s="56">
        <f>SUM(Table323[[#This Row],[Single Family ]:[&gt;4 Units ]])</f>
        <v>5</v>
      </c>
      <c r="L189" s="74">
        <v>3</v>
      </c>
      <c r="M189" s="74">
        <v>2</v>
      </c>
      <c r="N189" s="74">
        <v>0</v>
      </c>
      <c r="O189" s="60">
        <v>982.67</v>
      </c>
    </row>
    <row r="190" spans="1:15" s="57" customFormat="1">
      <c r="A190" s="52" t="s">
        <v>163</v>
      </c>
      <c r="B190" s="53" t="s">
        <v>159</v>
      </c>
      <c r="C190" s="54" t="s">
        <v>68</v>
      </c>
      <c r="D190" s="55">
        <v>40619.569599999901</v>
      </c>
      <c r="E190" s="55">
        <v>0</v>
      </c>
      <c r="F190" s="56">
        <f>Table323[[#This Row],[Single Family]]+Table323[[#This Row],[2-4 Units]]+Table323[[#This Row],[&gt;4 Units]]</f>
        <v>0</v>
      </c>
      <c r="G190" s="56"/>
      <c r="H190" s="56"/>
      <c r="I190" s="56"/>
      <c r="J190" s="59">
        <v>0</v>
      </c>
      <c r="K190" s="56">
        <f>SUM(Table323[[#This Row],[Single Family ]:[&gt;4 Units ]])</f>
        <v>0</v>
      </c>
      <c r="L190" s="74"/>
      <c r="M190" s="74"/>
      <c r="N190" s="74"/>
      <c r="O190" s="60">
        <v>0</v>
      </c>
    </row>
    <row r="191" spans="1:15" s="57" customFormat="1">
      <c r="A191" s="52" t="s">
        <v>164</v>
      </c>
      <c r="B191" s="53" t="s">
        <v>158</v>
      </c>
      <c r="C191" s="54" t="s">
        <v>45</v>
      </c>
      <c r="D191" s="55">
        <v>0</v>
      </c>
      <c r="E191" s="55">
        <v>3999.65</v>
      </c>
      <c r="F191" s="56">
        <f>Table323[[#This Row],[Single Family]]+Table323[[#This Row],[2-4 Units]]+Table323[[#This Row],[&gt;4 Units]]</f>
        <v>4</v>
      </c>
      <c r="G191" s="56">
        <v>3</v>
      </c>
      <c r="H191" s="56">
        <v>1</v>
      </c>
      <c r="I191" s="56">
        <v>0</v>
      </c>
      <c r="J191" s="59">
        <v>352.22</v>
      </c>
      <c r="K191" s="56">
        <f>SUM(Table323[[#This Row],[Single Family ]:[&gt;4 Units ]])</f>
        <v>13</v>
      </c>
      <c r="L191" s="74">
        <v>5</v>
      </c>
      <c r="M191" s="74">
        <v>8</v>
      </c>
      <c r="N191" s="74">
        <v>0</v>
      </c>
      <c r="O191" s="60">
        <v>2334.9299999999998</v>
      </c>
    </row>
    <row r="192" spans="1:15" s="57" customFormat="1">
      <c r="A192" s="52" t="s">
        <v>164</v>
      </c>
      <c r="B192" s="53" t="s">
        <v>159</v>
      </c>
      <c r="C192" s="54" t="s">
        <v>68</v>
      </c>
      <c r="D192" s="55">
        <v>52288.773399999904</v>
      </c>
      <c r="E192" s="55">
        <v>0</v>
      </c>
      <c r="F192" s="56">
        <f>Table323[[#This Row],[Single Family]]+Table323[[#This Row],[2-4 Units]]+Table323[[#This Row],[&gt;4 Units]]</f>
        <v>0</v>
      </c>
      <c r="G192" s="56"/>
      <c r="H192" s="56"/>
      <c r="I192" s="56"/>
      <c r="J192" s="59">
        <v>0</v>
      </c>
      <c r="K192" s="56">
        <f>SUM(Table323[[#This Row],[Single Family ]:[&gt;4 Units ]])</f>
        <v>0</v>
      </c>
      <c r="L192" s="74"/>
      <c r="M192" s="74"/>
      <c r="N192" s="74"/>
      <c r="O192" s="60">
        <v>0</v>
      </c>
    </row>
    <row r="193" spans="1:15" s="57" customFormat="1">
      <c r="A193" s="52" t="s">
        <v>165</v>
      </c>
      <c r="B193" s="53" t="s">
        <v>158</v>
      </c>
      <c r="C193" s="54" t="s">
        <v>45</v>
      </c>
      <c r="D193" s="55">
        <v>0</v>
      </c>
      <c r="E193" s="55">
        <v>2774.03</v>
      </c>
      <c r="F193" s="56">
        <f>Table323[[#This Row],[Single Family]]+Table323[[#This Row],[2-4 Units]]+Table323[[#This Row],[&gt;4 Units]]</f>
        <v>2</v>
      </c>
      <c r="G193" s="56">
        <v>1</v>
      </c>
      <c r="H193" s="56">
        <v>1</v>
      </c>
      <c r="I193" s="56">
        <v>0</v>
      </c>
      <c r="J193" s="59">
        <v>1320</v>
      </c>
      <c r="K193" s="56">
        <f>SUM(Table323[[#This Row],[Single Family ]:[&gt;4 Units ]])</f>
        <v>4</v>
      </c>
      <c r="L193" s="74">
        <v>0</v>
      </c>
      <c r="M193" s="74">
        <v>4</v>
      </c>
      <c r="N193" s="74">
        <v>0</v>
      </c>
      <c r="O193" s="60">
        <v>1454.03</v>
      </c>
    </row>
    <row r="194" spans="1:15" s="57" customFormat="1">
      <c r="A194" s="52" t="s">
        <v>165</v>
      </c>
      <c r="B194" s="53" t="s">
        <v>159</v>
      </c>
      <c r="C194" s="54" t="s">
        <v>68</v>
      </c>
      <c r="D194" s="55">
        <v>46744.9413999998</v>
      </c>
      <c r="E194" s="55">
        <v>0</v>
      </c>
      <c r="F194" s="56">
        <f>Table323[[#This Row],[Single Family]]+Table323[[#This Row],[2-4 Units]]+Table323[[#This Row],[&gt;4 Units]]</f>
        <v>0</v>
      </c>
      <c r="G194" s="56"/>
      <c r="H194" s="56"/>
      <c r="I194" s="56"/>
      <c r="J194" s="59">
        <v>0</v>
      </c>
      <c r="K194" s="56">
        <f>SUM(Table323[[#This Row],[Single Family ]:[&gt;4 Units ]])</f>
        <v>0</v>
      </c>
      <c r="L194" s="74"/>
      <c r="M194" s="74"/>
      <c r="N194" s="74"/>
      <c r="O194" s="60">
        <v>0</v>
      </c>
    </row>
    <row r="195" spans="1:15" s="57" customFormat="1">
      <c r="A195" s="52" t="s">
        <v>166</v>
      </c>
      <c r="B195" s="53" t="s">
        <v>67</v>
      </c>
      <c r="C195" s="54" t="s">
        <v>45</v>
      </c>
      <c r="D195" s="55">
        <v>0</v>
      </c>
      <c r="E195" s="55">
        <v>275</v>
      </c>
      <c r="F195" s="56">
        <f>Table323[[#This Row],[Single Family]]+Table323[[#This Row],[2-4 Units]]+Table323[[#This Row],[&gt;4 Units]]</f>
        <v>0</v>
      </c>
      <c r="G195" s="56"/>
      <c r="H195" s="56"/>
      <c r="I195" s="56"/>
      <c r="J195" s="59">
        <v>275</v>
      </c>
      <c r="K195" s="56">
        <f>SUM(Table323[[#This Row],[Single Family ]:[&gt;4 Units ]])</f>
        <v>0</v>
      </c>
      <c r="L195" s="74"/>
      <c r="M195" s="74"/>
      <c r="N195" s="74"/>
      <c r="O195" s="60">
        <v>0</v>
      </c>
    </row>
    <row r="196" spans="1:15" s="57" customFormat="1">
      <c r="A196" s="52" t="s">
        <v>166</v>
      </c>
      <c r="B196" s="53" t="s">
        <v>167</v>
      </c>
      <c r="C196" s="54" t="s">
        <v>45</v>
      </c>
      <c r="D196" s="55">
        <v>0</v>
      </c>
      <c r="E196" s="55">
        <v>110</v>
      </c>
      <c r="F196" s="56">
        <f>Table323[[#This Row],[Single Family]]+Table323[[#This Row],[2-4 Units]]+Table323[[#This Row],[&gt;4 Units]]</f>
        <v>0</v>
      </c>
      <c r="G196" s="56"/>
      <c r="H196" s="56"/>
      <c r="I196" s="56"/>
      <c r="J196" s="59">
        <v>110</v>
      </c>
      <c r="K196" s="56">
        <f>SUM(Table323[[#This Row],[Single Family ]:[&gt;4 Units ]])</f>
        <v>0</v>
      </c>
      <c r="L196" s="74"/>
      <c r="M196" s="74"/>
      <c r="N196" s="74"/>
      <c r="O196" s="60">
        <v>0</v>
      </c>
    </row>
    <row r="197" spans="1:15" s="57" customFormat="1">
      <c r="A197" s="52" t="s">
        <v>166</v>
      </c>
      <c r="B197" s="53" t="s">
        <v>49</v>
      </c>
      <c r="C197" s="54" t="s">
        <v>45</v>
      </c>
      <c r="D197" s="55">
        <v>0</v>
      </c>
      <c r="E197" s="55">
        <v>860</v>
      </c>
      <c r="F197" s="56">
        <f>Table323[[#This Row],[Single Family]]+Table323[[#This Row],[2-4 Units]]+Table323[[#This Row],[&gt;4 Units]]</f>
        <v>0</v>
      </c>
      <c r="G197" s="56"/>
      <c r="H197" s="56"/>
      <c r="I197" s="56"/>
      <c r="J197" s="59">
        <v>860</v>
      </c>
      <c r="K197" s="56">
        <f>SUM(Table323[[#This Row],[Single Family ]:[&gt;4 Units ]])</f>
        <v>0</v>
      </c>
      <c r="L197" s="74"/>
      <c r="M197" s="74"/>
      <c r="N197" s="74"/>
      <c r="O197" s="60">
        <v>0</v>
      </c>
    </row>
    <row r="198" spans="1:15" s="57" customFormat="1">
      <c r="A198" s="52" t="s">
        <v>166</v>
      </c>
      <c r="B198" s="53" t="s">
        <v>168</v>
      </c>
      <c r="C198" s="54" t="s">
        <v>45</v>
      </c>
      <c r="D198" s="55">
        <v>0</v>
      </c>
      <c r="E198" s="55">
        <v>155</v>
      </c>
      <c r="F198" s="56">
        <f>Table323[[#This Row],[Single Family]]+Table323[[#This Row],[2-4 Units]]+Table323[[#This Row],[&gt;4 Units]]</f>
        <v>0</v>
      </c>
      <c r="G198" s="56"/>
      <c r="H198" s="56"/>
      <c r="I198" s="56"/>
      <c r="J198" s="59">
        <v>155</v>
      </c>
      <c r="K198" s="56">
        <f>SUM(Table323[[#This Row],[Single Family ]:[&gt;4 Units ]])</f>
        <v>0</v>
      </c>
      <c r="L198" s="74"/>
      <c r="M198" s="74"/>
      <c r="N198" s="74"/>
      <c r="O198" s="60">
        <v>0</v>
      </c>
    </row>
    <row r="199" spans="1:15" s="57" customFormat="1">
      <c r="A199" s="52" t="s">
        <v>166</v>
      </c>
      <c r="B199" s="53" t="s">
        <v>169</v>
      </c>
      <c r="C199" s="54" t="s">
        <v>45</v>
      </c>
      <c r="D199" s="55">
        <v>0</v>
      </c>
      <c r="E199" s="55">
        <v>95</v>
      </c>
      <c r="F199" s="56">
        <f>Table323[[#This Row],[Single Family]]+Table323[[#This Row],[2-4 Units]]+Table323[[#This Row],[&gt;4 Units]]</f>
        <v>0</v>
      </c>
      <c r="G199" s="56"/>
      <c r="H199" s="56"/>
      <c r="I199" s="56"/>
      <c r="J199" s="59">
        <v>95</v>
      </c>
      <c r="K199" s="56">
        <f>SUM(Table323[[#This Row],[Single Family ]:[&gt;4 Units ]])</f>
        <v>0</v>
      </c>
      <c r="L199" s="74"/>
      <c r="M199" s="74"/>
      <c r="N199" s="74"/>
      <c r="O199" s="60">
        <v>0</v>
      </c>
    </row>
    <row r="200" spans="1:15" s="57" customFormat="1">
      <c r="A200" s="52" t="s">
        <v>166</v>
      </c>
      <c r="B200" s="53" t="s">
        <v>158</v>
      </c>
      <c r="C200" s="54" t="s">
        <v>45</v>
      </c>
      <c r="D200" s="55">
        <v>0</v>
      </c>
      <c r="E200" s="55">
        <v>3852.71</v>
      </c>
      <c r="F200" s="56">
        <f>Table323[[#This Row],[Single Family]]+Table323[[#This Row],[2-4 Units]]+Table323[[#This Row],[&gt;4 Units]]</f>
        <v>2</v>
      </c>
      <c r="G200" s="56">
        <v>1</v>
      </c>
      <c r="H200" s="56">
        <v>1</v>
      </c>
      <c r="I200" s="56">
        <v>0</v>
      </c>
      <c r="J200" s="59">
        <v>1247.45</v>
      </c>
      <c r="K200" s="56">
        <f>SUM(Table323[[#This Row],[Single Family ]:[&gt;4 Units ]])</f>
        <v>11</v>
      </c>
      <c r="L200" s="74">
        <v>5</v>
      </c>
      <c r="M200" s="74">
        <v>6</v>
      </c>
      <c r="N200" s="74">
        <v>0</v>
      </c>
      <c r="O200" s="60">
        <v>2605.2600000000002</v>
      </c>
    </row>
    <row r="201" spans="1:15" s="57" customFormat="1">
      <c r="A201" s="52" t="s">
        <v>166</v>
      </c>
      <c r="B201" s="53" t="s">
        <v>159</v>
      </c>
      <c r="C201" s="54" t="s">
        <v>68</v>
      </c>
      <c r="D201" s="55">
        <v>50564.050300000003</v>
      </c>
      <c r="E201" s="55">
        <v>0</v>
      </c>
      <c r="F201" s="56">
        <f>Table323[[#This Row],[Single Family]]+Table323[[#This Row],[2-4 Units]]+Table323[[#This Row],[&gt;4 Units]]</f>
        <v>0</v>
      </c>
      <c r="G201" s="56"/>
      <c r="H201" s="56"/>
      <c r="I201" s="56"/>
      <c r="J201" s="59">
        <v>0</v>
      </c>
      <c r="K201" s="56">
        <f>SUM(Table323[[#This Row],[Single Family ]:[&gt;4 Units ]])</f>
        <v>0</v>
      </c>
      <c r="L201" s="74"/>
      <c r="M201" s="74"/>
      <c r="N201" s="74"/>
      <c r="O201" s="60">
        <v>0</v>
      </c>
    </row>
    <row r="202" spans="1:15" s="57" customFormat="1">
      <c r="A202" s="52" t="s">
        <v>166</v>
      </c>
      <c r="B202" s="53" t="s">
        <v>170</v>
      </c>
      <c r="C202" s="54" t="s">
        <v>45</v>
      </c>
      <c r="D202" s="55">
        <v>0</v>
      </c>
      <c r="E202" s="55">
        <v>25</v>
      </c>
      <c r="F202" s="56">
        <f>Table323[[#This Row],[Single Family]]+Table323[[#This Row],[2-4 Units]]+Table323[[#This Row],[&gt;4 Units]]</f>
        <v>0</v>
      </c>
      <c r="G202" s="56"/>
      <c r="H202" s="56"/>
      <c r="I202" s="56"/>
      <c r="J202" s="59">
        <v>25</v>
      </c>
      <c r="K202" s="56">
        <f>SUM(Table323[[#This Row],[Single Family ]:[&gt;4 Units ]])</f>
        <v>0</v>
      </c>
      <c r="L202" s="74"/>
      <c r="M202" s="74"/>
      <c r="N202" s="74"/>
      <c r="O202" s="60">
        <v>0</v>
      </c>
    </row>
    <row r="203" spans="1:15" s="57" customFormat="1">
      <c r="A203" s="52" t="s">
        <v>166</v>
      </c>
      <c r="B203" s="53" t="s">
        <v>171</v>
      </c>
      <c r="C203" s="54" t="s">
        <v>45</v>
      </c>
      <c r="D203" s="55">
        <v>0</v>
      </c>
      <c r="E203" s="55">
        <v>275</v>
      </c>
      <c r="F203" s="56">
        <f>Table323[[#This Row],[Single Family]]+Table323[[#This Row],[2-4 Units]]+Table323[[#This Row],[&gt;4 Units]]</f>
        <v>0</v>
      </c>
      <c r="G203" s="56"/>
      <c r="H203" s="56"/>
      <c r="I203" s="56"/>
      <c r="J203" s="59">
        <v>275</v>
      </c>
      <c r="K203" s="56">
        <f>SUM(Table323[[#This Row],[Single Family ]:[&gt;4 Units ]])</f>
        <v>0</v>
      </c>
      <c r="L203" s="74"/>
      <c r="M203" s="74"/>
      <c r="N203" s="74"/>
      <c r="O203" s="60">
        <v>0</v>
      </c>
    </row>
    <row r="204" spans="1:15" s="57" customFormat="1">
      <c r="A204" s="52" t="s">
        <v>166</v>
      </c>
      <c r="B204" s="53" t="s">
        <v>172</v>
      </c>
      <c r="C204" s="54" t="s">
        <v>45</v>
      </c>
      <c r="D204" s="55">
        <v>0</v>
      </c>
      <c r="E204" s="55">
        <v>595</v>
      </c>
      <c r="F204" s="56">
        <f>Table323[[#This Row],[Single Family]]+Table323[[#This Row],[2-4 Units]]+Table323[[#This Row],[&gt;4 Units]]</f>
        <v>0</v>
      </c>
      <c r="G204" s="56"/>
      <c r="H204" s="56"/>
      <c r="I204" s="56"/>
      <c r="J204" s="59">
        <v>595</v>
      </c>
      <c r="K204" s="56">
        <f>SUM(Table323[[#This Row],[Single Family ]:[&gt;4 Units ]])</f>
        <v>0</v>
      </c>
      <c r="L204" s="74"/>
      <c r="M204" s="74"/>
      <c r="N204" s="74"/>
      <c r="O204" s="60">
        <v>0</v>
      </c>
    </row>
    <row r="205" spans="1:15" s="57" customFormat="1">
      <c r="A205" s="52" t="s">
        <v>166</v>
      </c>
      <c r="B205" s="53" t="s">
        <v>173</v>
      </c>
      <c r="C205" s="54" t="s">
        <v>45</v>
      </c>
      <c r="D205" s="55">
        <v>0</v>
      </c>
      <c r="E205" s="55">
        <v>25</v>
      </c>
      <c r="F205" s="56">
        <f>Table323[[#This Row],[Single Family]]+Table323[[#This Row],[2-4 Units]]+Table323[[#This Row],[&gt;4 Units]]</f>
        <v>0</v>
      </c>
      <c r="G205" s="56"/>
      <c r="H205" s="56"/>
      <c r="I205" s="56"/>
      <c r="J205" s="59">
        <v>25</v>
      </c>
      <c r="K205" s="56">
        <f>SUM(Table323[[#This Row],[Single Family ]:[&gt;4 Units ]])</f>
        <v>0</v>
      </c>
      <c r="L205" s="74"/>
      <c r="M205" s="74"/>
      <c r="N205" s="74"/>
      <c r="O205" s="60">
        <v>0</v>
      </c>
    </row>
    <row r="206" spans="1:15" s="57" customFormat="1">
      <c r="A206" s="52" t="s">
        <v>166</v>
      </c>
      <c r="B206" s="53" t="s">
        <v>70</v>
      </c>
      <c r="C206" s="54" t="s">
        <v>45</v>
      </c>
      <c r="D206" s="55">
        <v>0</v>
      </c>
      <c r="E206" s="55">
        <v>320</v>
      </c>
      <c r="F206" s="56">
        <f>Table323[[#This Row],[Single Family]]+Table323[[#This Row],[2-4 Units]]+Table323[[#This Row],[&gt;4 Units]]</f>
        <v>0</v>
      </c>
      <c r="G206" s="56"/>
      <c r="H206" s="56"/>
      <c r="I206" s="56"/>
      <c r="J206" s="59">
        <v>320</v>
      </c>
      <c r="K206" s="56">
        <f>SUM(Table323[[#This Row],[Single Family ]:[&gt;4 Units ]])</f>
        <v>0</v>
      </c>
      <c r="L206" s="74"/>
      <c r="M206" s="74"/>
      <c r="N206" s="74"/>
      <c r="O206" s="60">
        <v>0</v>
      </c>
    </row>
    <row r="207" spans="1:15" s="57" customFormat="1">
      <c r="A207" s="52" t="s">
        <v>166</v>
      </c>
      <c r="B207" s="53" t="s">
        <v>174</v>
      </c>
      <c r="C207" s="54" t="s">
        <v>45</v>
      </c>
      <c r="D207" s="55">
        <v>0</v>
      </c>
      <c r="E207" s="55">
        <v>350</v>
      </c>
      <c r="F207" s="56">
        <f>Table323[[#This Row],[Single Family]]+Table323[[#This Row],[2-4 Units]]+Table323[[#This Row],[&gt;4 Units]]</f>
        <v>0</v>
      </c>
      <c r="G207" s="56"/>
      <c r="H207" s="56"/>
      <c r="I207" s="56"/>
      <c r="J207" s="59">
        <v>350</v>
      </c>
      <c r="K207" s="56">
        <f>SUM(Table323[[#This Row],[Single Family ]:[&gt;4 Units ]])</f>
        <v>0</v>
      </c>
      <c r="L207" s="74"/>
      <c r="M207" s="74"/>
      <c r="N207" s="74"/>
      <c r="O207" s="60">
        <v>0</v>
      </c>
    </row>
    <row r="208" spans="1:15" s="57" customFormat="1">
      <c r="A208" s="52" t="s">
        <v>166</v>
      </c>
      <c r="B208" s="53" t="s">
        <v>175</v>
      </c>
      <c r="C208" s="54" t="s">
        <v>68</v>
      </c>
      <c r="D208" s="55">
        <v>43.247199999999999</v>
      </c>
      <c r="E208" s="55">
        <v>0</v>
      </c>
      <c r="F208" s="56">
        <f>Table323[[#This Row],[Single Family]]+Table323[[#This Row],[2-4 Units]]+Table323[[#This Row],[&gt;4 Units]]</f>
        <v>0</v>
      </c>
      <c r="G208" s="56"/>
      <c r="H208" s="56"/>
      <c r="I208" s="56"/>
      <c r="J208" s="59">
        <v>0</v>
      </c>
      <c r="K208" s="56">
        <f>SUM(Table323[[#This Row],[Single Family ]:[&gt;4 Units ]])</f>
        <v>0</v>
      </c>
      <c r="L208" s="74"/>
      <c r="M208" s="74"/>
      <c r="N208" s="74"/>
      <c r="O208" s="60">
        <v>0</v>
      </c>
    </row>
    <row r="209" spans="1:15" s="57" customFormat="1">
      <c r="A209" s="52" t="s">
        <v>176</v>
      </c>
      <c r="B209" s="53" t="s">
        <v>168</v>
      </c>
      <c r="C209" s="54" t="s">
        <v>45</v>
      </c>
      <c r="D209" s="55">
        <v>0</v>
      </c>
      <c r="E209" s="55">
        <v>97.04</v>
      </c>
      <c r="F209" s="56">
        <f>Table323[[#This Row],[Single Family]]+Table323[[#This Row],[2-4 Units]]+Table323[[#This Row],[&gt;4 Units]]</f>
        <v>0</v>
      </c>
      <c r="G209" s="56"/>
      <c r="H209" s="56"/>
      <c r="I209" s="56"/>
      <c r="J209" s="59">
        <v>0</v>
      </c>
      <c r="K209" s="56">
        <f>SUM(Table323[[#This Row],[Single Family ]:[&gt;4 Units ]])</f>
        <v>1</v>
      </c>
      <c r="L209" s="74">
        <v>1</v>
      </c>
      <c r="M209" s="74">
        <v>0</v>
      </c>
      <c r="N209" s="74">
        <v>0</v>
      </c>
      <c r="O209" s="60">
        <v>97.04</v>
      </c>
    </row>
    <row r="210" spans="1:15" s="57" customFormat="1">
      <c r="A210" s="52" t="s">
        <v>176</v>
      </c>
      <c r="B210" s="53" t="s">
        <v>158</v>
      </c>
      <c r="C210" s="54" t="s">
        <v>45</v>
      </c>
      <c r="D210" s="55">
        <v>0</v>
      </c>
      <c r="E210" s="55">
        <v>5327.67</v>
      </c>
      <c r="F210" s="56">
        <f>Table323[[#This Row],[Single Family]]+Table323[[#This Row],[2-4 Units]]+Table323[[#This Row],[&gt;4 Units]]</f>
        <v>5</v>
      </c>
      <c r="G210" s="56">
        <v>4</v>
      </c>
      <c r="H210" s="56">
        <v>1</v>
      </c>
      <c r="I210" s="56">
        <v>0</v>
      </c>
      <c r="J210" s="59">
        <v>1441.62</v>
      </c>
      <c r="K210" s="56">
        <f>SUM(Table323[[#This Row],[Single Family ]:[&gt;4 Units ]])</f>
        <v>21</v>
      </c>
      <c r="L210" s="74">
        <v>2</v>
      </c>
      <c r="M210" s="74">
        <v>19</v>
      </c>
      <c r="N210" s="74">
        <v>0</v>
      </c>
      <c r="O210" s="60">
        <v>3886.05</v>
      </c>
    </row>
    <row r="211" spans="1:15" s="57" customFormat="1">
      <c r="A211" s="52" t="s">
        <v>176</v>
      </c>
      <c r="B211" s="53" t="s">
        <v>159</v>
      </c>
      <c r="C211" s="54" t="s">
        <v>68</v>
      </c>
      <c r="D211" s="55">
        <v>55064.527799999902</v>
      </c>
      <c r="E211" s="55">
        <v>0</v>
      </c>
      <c r="F211" s="56">
        <f>Table323[[#This Row],[Single Family]]+Table323[[#This Row],[2-4 Units]]+Table323[[#This Row],[&gt;4 Units]]</f>
        <v>0</v>
      </c>
      <c r="G211" s="56"/>
      <c r="H211" s="56"/>
      <c r="I211" s="56"/>
      <c r="J211" s="59">
        <v>0</v>
      </c>
      <c r="K211" s="56">
        <f>SUM(Table323[[#This Row],[Single Family ]:[&gt;4 Units ]])</f>
        <v>0</v>
      </c>
      <c r="L211" s="74"/>
      <c r="M211" s="74"/>
      <c r="N211" s="74"/>
      <c r="O211" s="60">
        <v>0</v>
      </c>
    </row>
    <row r="212" spans="1:15" s="57" customFormat="1">
      <c r="A212" s="52" t="s">
        <v>177</v>
      </c>
      <c r="B212" s="53" t="s">
        <v>159</v>
      </c>
      <c r="C212" s="54" t="s">
        <v>45</v>
      </c>
      <c r="D212" s="55">
        <v>59341.469599999902</v>
      </c>
      <c r="E212" s="55">
        <v>8974.89</v>
      </c>
      <c r="F212" s="56">
        <f>Table323[[#This Row],[Single Family]]+Table323[[#This Row],[2-4 Units]]+Table323[[#This Row],[&gt;4 Units]]</f>
        <v>22</v>
      </c>
      <c r="G212" s="56">
        <v>16</v>
      </c>
      <c r="H212" s="56">
        <v>6</v>
      </c>
      <c r="I212" s="56">
        <v>0</v>
      </c>
      <c r="J212" s="59">
        <v>7525.73</v>
      </c>
      <c r="K212" s="56">
        <f>SUM(Table323[[#This Row],[Single Family ]:[&gt;4 Units ]])</f>
        <v>4</v>
      </c>
      <c r="L212" s="74">
        <v>4</v>
      </c>
      <c r="M212" s="74">
        <v>0</v>
      </c>
      <c r="N212" s="74">
        <v>0</v>
      </c>
      <c r="O212" s="60">
        <v>1449.16</v>
      </c>
    </row>
    <row r="213" spans="1:15" s="57" customFormat="1">
      <c r="A213" s="52" t="s">
        <v>178</v>
      </c>
      <c r="B213" s="53" t="s">
        <v>159</v>
      </c>
      <c r="C213" s="54" t="s">
        <v>45</v>
      </c>
      <c r="D213" s="55">
        <v>50898.5147</v>
      </c>
      <c r="E213" s="55">
        <v>26111.11</v>
      </c>
      <c r="F213" s="56">
        <f>Table323[[#This Row],[Single Family]]+Table323[[#This Row],[2-4 Units]]+Table323[[#This Row],[&gt;4 Units]]</f>
        <v>15</v>
      </c>
      <c r="G213" s="56">
        <v>15</v>
      </c>
      <c r="H213" s="56">
        <v>0</v>
      </c>
      <c r="I213" s="56">
        <v>0</v>
      </c>
      <c r="J213" s="59">
        <v>10059.84</v>
      </c>
      <c r="K213" s="56">
        <f>SUM(Table323[[#This Row],[Single Family ]:[&gt;4 Units ]])</f>
        <v>4</v>
      </c>
      <c r="L213" s="74">
        <v>4</v>
      </c>
      <c r="M213" s="74">
        <v>0</v>
      </c>
      <c r="N213" s="74">
        <v>0</v>
      </c>
      <c r="O213" s="60">
        <v>16051.27</v>
      </c>
    </row>
    <row r="214" spans="1:15" s="57" customFormat="1">
      <c r="A214" s="52" t="s">
        <v>178</v>
      </c>
      <c r="B214" s="53" t="s">
        <v>175</v>
      </c>
      <c r="C214" s="54" t="s">
        <v>45</v>
      </c>
      <c r="D214" s="55">
        <v>0</v>
      </c>
      <c r="E214" s="55">
        <v>0</v>
      </c>
      <c r="F214" s="56">
        <f>Table323[[#This Row],[Single Family]]+Table323[[#This Row],[2-4 Units]]+Table323[[#This Row],[&gt;4 Units]]</f>
        <v>0</v>
      </c>
      <c r="G214" s="56"/>
      <c r="H214" s="56"/>
      <c r="I214" s="56"/>
      <c r="J214" s="59">
        <v>0</v>
      </c>
      <c r="K214" s="56">
        <f>SUM(Table323[[#This Row],[Single Family ]:[&gt;4 Units ]])</f>
        <v>0</v>
      </c>
      <c r="L214" s="74"/>
      <c r="M214" s="74"/>
      <c r="N214" s="74"/>
      <c r="O214" s="60">
        <v>0</v>
      </c>
    </row>
    <row r="215" spans="1:15" s="57" customFormat="1">
      <c r="A215" s="52" t="s">
        <v>179</v>
      </c>
      <c r="B215" s="53" t="s">
        <v>159</v>
      </c>
      <c r="C215" s="54" t="s">
        <v>45</v>
      </c>
      <c r="D215" s="55">
        <v>62230.979699999902</v>
      </c>
      <c r="E215" s="55">
        <v>18001.45</v>
      </c>
      <c r="F215" s="56">
        <f>Table323[[#This Row],[Single Family]]+Table323[[#This Row],[2-4 Units]]+Table323[[#This Row],[&gt;4 Units]]</f>
        <v>10</v>
      </c>
      <c r="G215" s="56">
        <v>9</v>
      </c>
      <c r="H215" s="56">
        <v>1</v>
      </c>
      <c r="I215" s="56">
        <v>0</v>
      </c>
      <c r="J215" s="59">
        <v>4418.41</v>
      </c>
      <c r="K215" s="56">
        <f>SUM(Table323[[#This Row],[Single Family ]:[&gt;4 Units ]])</f>
        <v>16</v>
      </c>
      <c r="L215" s="74">
        <v>4</v>
      </c>
      <c r="M215" s="74">
        <v>12</v>
      </c>
      <c r="N215" s="74">
        <v>0</v>
      </c>
      <c r="O215" s="60">
        <v>13583.04</v>
      </c>
    </row>
    <row r="216" spans="1:15" s="57" customFormat="1">
      <c r="A216" s="52" t="s">
        <v>179</v>
      </c>
      <c r="B216" s="53" t="s">
        <v>154</v>
      </c>
      <c r="C216" s="54" t="s">
        <v>45</v>
      </c>
      <c r="D216" s="55">
        <v>0</v>
      </c>
      <c r="E216" s="55">
        <v>0</v>
      </c>
      <c r="F216" s="56">
        <f>Table323[[#This Row],[Single Family]]+Table323[[#This Row],[2-4 Units]]+Table323[[#This Row],[&gt;4 Units]]</f>
        <v>0</v>
      </c>
      <c r="G216" s="56"/>
      <c r="H216" s="56"/>
      <c r="I216" s="56"/>
      <c r="J216" s="59">
        <v>0</v>
      </c>
      <c r="K216" s="56">
        <f>SUM(Table323[[#This Row],[Single Family ]:[&gt;4 Units ]])</f>
        <v>0</v>
      </c>
      <c r="L216" s="74"/>
      <c r="M216" s="74"/>
      <c r="N216" s="74"/>
      <c r="O216" s="60">
        <v>0</v>
      </c>
    </row>
    <row r="217" spans="1:15" s="57" customFormat="1">
      <c r="A217" s="52" t="s">
        <v>180</v>
      </c>
      <c r="B217" s="53" t="s">
        <v>181</v>
      </c>
      <c r="C217" s="54" t="s">
        <v>68</v>
      </c>
      <c r="D217" s="55">
        <v>143.75399999999999</v>
      </c>
      <c r="E217" s="55">
        <v>0</v>
      </c>
      <c r="F217" s="56">
        <f>Table323[[#This Row],[Single Family]]+Table323[[#This Row],[2-4 Units]]+Table323[[#This Row],[&gt;4 Units]]</f>
        <v>0</v>
      </c>
      <c r="G217" s="56"/>
      <c r="H217" s="56"/>
      <c r="I217" s="56"/>
      <c r="J217" s="59">
        <v>0</v>
      </c>
      <c r="K217" s="56">
        <f>SUM(Table323[[#This Row],[Single Family ]:[&gt;4 Units ]])</f>
        <v>0</v>
      </c>
      <c r="L217" s="74"/>
      <c r="M217" s="74"/>
      <c r="N217" s="74"/>
      <c r="O217" s="60">
        <v>0</v>
      </c>
    </row>
    <row r="218" spans="1:15" s="57" customFormat="1">
      <c r="A218" s="52" t="s">
        <v>180</v>
      </c>
      <c r="B218" s="53" t="s">
        <v>158</v>
      </c>
      <c r="C218" s="54" t="s">
        <v>45</v>
      </c>
      <c r="D218" s="55">
        <v>0</v>
      </c>
      <c r="E218" s="55">
        <v>5178.01</v>
      </c>
      <c r="F218" s="56">
        <f>Table323[[#This Row],[Single Family]]+Table323[[#This Row],[2-4 Units]]+Table323[[#This Row],[&gt;4 Units]]</f>
        <v>2</v>
      </c>
      <c r="G218" s="56">
        <v>2</v>
      </c>
      <c r="H218" s="56">
        <v>0</v>
      </c>
      <c r="I218" s="56">
        <v>0</v>
      </c>
      <c r="J218" s="59">
        <v>1436.26</v>
      </c>
      <c r="K218" s="56">
        <f>SUM(Table323[[#This Row],[Single Family ]:[&gt;4 Units ]])</f>
        <v>7</v>
      </c>
      <c r="L218" s="74">
        <v>3</v>
      </c>
      <c r="M218" s="74">
        <v>3</v>
      </c>
      <c r="N218" s="74">
        <v>1</v>
      </c>
      <c r="O218" s="60">
        <v>3741.75</v>
      </c>
    </row>
    <row r="219" spans="1:15" s="57" customFormat="1">
      <c r="A219" s="52" t="s">
        <v>180</v>
      </c>
      <c r="B219" s="53" t="s">
        <v>159</v>
      </c>
      <c r="C219" s="54" t="s">
        <v>68</v>
      </c>
      <c r="D219" s="55">
        <v>76079.437600000005</v>
      </c>
      <c r="E219" s="55">
        <v>0</v>
      </c>
      <c r="F219" s="56">
        <f>Table323[[#This Row],[Single Family]]+Table323[[#This Row],[2-4 Units]]+Table323[[#This Row],[&gt;4 Units]]</f>
        <v>0</v>
      </c>
      <c r="G219" s="56"/>
      <c r="H219" s="56"/>
      <c r="I219" s="56"/>
      <c r="J219" s="59">
        <v>0</v>
      </c>
      <c r="K219" s="56">
        <f>SUM(Table323[[#This Row],[Single Family ]:[&gt;4 Units ]])</f>
        <v>0</v>
      </c>
      <c r="L219" s="74"/>
      <c r="M219" s="74"/>
      <c r="N219" s="74"/>
      <c r="O219" s="60">
        <v>0</v>
      </c>
    </row>
    <row r="220" spans="1:15" s="57" customFormat="1">
      <c r="A220" s="52" t="s">
        <v>182</v>
      </c>
      <c r="B220" s="53" t="s">
        <v>181</v>
      </c>
      <c r="C220" s="54" t="s">
        <v>45</v>
      </c>
      <c r="D220" s="55">
        <v>152.922</v>
      </c>
      <c r="E220" s="55">
        <v>0</v>
      </c>
      <c r="F220" s="56">
        <f>Table323[[#This Row],[Single Family]]+Table323[[#This Row],[2-4 Units]]+Table323[[#This Row],[&gt;4 Units]]</f>
        <v>0</v>
      </c>
      <c r="G220" s="56"/>
      <c r="H220" s="56"/>
      <c r="I220" s="56"/>
      <c r="J220" s="59">
        <v>0</v>
      </c>
      <c r="K220" s="56">
        <f>SUM(Table323[[#This Row],[Single Family ]:[&gt;4 Units ]])</f>
        <v>0</v>
      </c>
      <c r="L220" s="74"/>
      <c r="M220" s="74"/>
      <c r="N220" s="74"/>
      <c r="O220" s="60">
        <v>0</v>
      </c>
    </row>
    <row r="221" spans="1:15" s="57" customFormat="1">
      <c r="A221" s="52" t="s">
        <v>182</v>
      </c>
      <c r="B221" s="53" t="s">
        <v>159</v>
      </c>
      <c r="C221" s="54" t="s">
        <v>45</v>
      </c>
      <c r="D221" s="55">
        <v>67783.353199999998</v>
      </c>
      <c r="E221" s="55">
        <v>12592.36</v>
      </c>
      <c r="F221" s="56">
        <f>Table323[[#This Row],[Single Family]]+Table323[[#This Row],[2-4 Units]]+Table323[[#This Row],[&gt;4 Units]]</f>
        <v>12</v>
      </c>
      <c r="G221" s="56">
        <v>11</v>
      </c>
      <c r="H221" s="56">
        <v>1</v>
      </c>
      <c r="I221" s="56">
        <v>0</v>
      </c>
      <c r="J221" s="59">
        <v>3492.49</v>
      </c>
      <c r="K221" s="56">
        <f>SUM(Table323[[#This Row],[Single Family ]:[&gt;4 Units ]])</f>
        <v>14</v>
      </c>
      <c r="L221" s="74">
        <v>5</v>
      </c>
      <c r="M221" s="74">
        <v>9</v>
      </c>
      <c r="N221" s="74">
        <v>0</v>
      </c>
      <c r="O221" s="60">
        <v>9099.8700000000008</v>
      </c>
    </row>
    <row r="222" spans="1:15" s="57" customFormat="1">
      <c r="A222" s="52" t="s">
        <v>183</v>
      </c>
      <c r="B222" s="53" t="s">
        <v>181</v>
      </c>
      <c r="C222" s="54" t="s">
        <v>68</v>
      </c>
      <c r="D222" s="55">
        <v>94.991</v>
      </c>
      <c r="E222" s="55">
        <v>0</v>
      </c>
      <c r="F222" s="56">
        <f>Table323[[#This Row],[Single Family]]+Table323[[#This Row],[2-4 Units]]+Table323[[#This Row],[&gt;4 Units]]</f>
        <v>0</v>
      </c>
      <c r="G222" s="56"/>
      <c r="H222" s="56"/>
      <c r="I222" s="56"/>
      <c r="J222" s="59">
        <v>0</v>
      </c>
      <c r="K222" s="56">
        <f>SUM(Table323[[#This Row],[Single Family ]:[&gt;4 Units ]])</f>
        <v>0</v>
      </c>
      <c r="L222" s="74"/>
      <c r="M222" s="74"/>
      <c r="N222" s="74"/>
      <c r="O222" s="60">
        <v>0</v>
      </c>
    </row>
    <row r="223" spans="1:15" s="57" customFormat="1">
      <c r="A223" s="52" t="s">
        <v>183</v>
      </c>
      <c r="B223" s="53" t="s">
        <v>158</v>
      </c>
      <c r="C223" s="54" t="s">
        <v>45</v>
      </c>
      <c r="D223" s="55">
        <v>0</v>
      </c>
      <c r="E223" s="55">
        <v>47450.57</v>
      </c>
      <c r="F223" s="56">
        <f>Table323[[#This Row],[Single Family]]+Table323[[#This Row],[2-4 Units]]+Table323[[#This Row],[&gt;4 Units]]</f>
        <v>9</v>
      </c>
      <c r="G223" s="56">
        <v>7</v>
      </c>
      <c r="H223" s="56">
        <v>2</v>
      </c>
      <c r="I223" s="56">
        <v>0</v>
      </c>
      <c r="J223" s="59">
        <v>2901.52</v>
      </c>
      <c r="K223" s="56">
        <f>SUM(Table323[[#This Row],[Single Family ]:[&gt;4 Units ]])</f>
        <v>53</v>
      </c>
      <c r="L223" s="74">
        <v>19</v>
      </c>
      <c r="M223" s="74">
        <v>34</v>
      </c>
      <c r="N223" s="74">
        <v>0</v>
      </c>
      <c r="O223" s="60">
        <v>27049.05</v>
      </c>
    </row>
    <row r="224" spans="1:15" s="57" customFormat="1">
      <c r="A224" s="52" t="s">
        <v>183</v>
      </c>
      <c r="B224" s="53" t="s">
        <v>159</v>
      </c>
      <c r="C224" s="54" t="s">
        <v>68</v>
      </c>
      <c r="D224" s="55">
        <v>89500.176099999997</v>
      </c>
      <c r="E224" s="55">
        <v>0</v>
      </c>
      <c r="F224" s="56">
        <f>Table323[[#This Row],[Single Family]]+Table323[[#This Row],[2-4 Units]]+Table323[[#This Row],[&gt;4 Units]]</f>
        <v>0</v>
      </c>
      <c r="G224" s="56"/>
      <c r="H224" s="56"/>
      <c r="I224" s="56"/>
      <c r="J224" s="59">
        <v>0</v>
      </c>
      <c r="K224" s="56">
        <f>SUM(Table323[[#This Row],[Single Family ]:[&gt;4 Units ]])</f>
        <v>0</v>
      </c>
      <c r="L224" s="74"/>
      <c r="M224" s="74"/>
      <c r="N224" s="74"/>
      <c r="O224" s="60">
        <v>0</v>
      </c>
    </row>
    <row r="225" spans="1:15" s="57" customFormat="1">
      <c r="A225" s="52" t="s">
        <v>184</v>
      </c>
      <c r="B225" s="53" t="s">
        <v>158</v>
      </c>
      <c r="C225" s="54" t="s">
        <v>45</v>
      </c>
      <c r="D225" s="55">
        <v>0</v>
      </c>
      <c r="E225" s="55">
        <v>10815.87</v>
      </c>
      <c r="F225" s="56">
        <f>Table323[[#This Row],[Single Family]]+Table323[[#This Row],[2-4 Units]]+Table323[[#This Row],[&gt;4 Units]]</f>
        <v>4</v>
      </c>
      <c r="G225" s="56">
        <v>1</v>
      </c>
      <c r="H225" s="56">
        <v>3</v>
      </c>
      <c r="I225" s="56">
        <v>0</v>
      </c>
      <c r="J225" s="59">
        <v>484.3</v>
      </c>
      <c r="K225" s="56">
        <f>SUM(Table323[[#This Row],[Single Family ]:[&gt;4 Units ]])</f>
        <v>18</v>
      </c>
      <c r="L225" s="74">
        <v>5</v>
      </c>
      <c r="M225" s="74">
        <v>13</v>
      </c>
      <c r="N225" s="74">
        <v>0</v>
      </c>
      <c r="O225" s="60">
        <v>10331.57</v>
      </c>
    </row>
    <row r="226" spans="1:15" s="57" customFormat="1">
      <c r="A226" s="52" t="s">
        <v>184</v>
      </c>
      <c r="B226" s="53" t="s">
        <v>159</v>
      </c>
      <c r="C226" s="54" t="s">
        <v>68</v>
      </c>
      <c r="D226" s="55">
        <v>59212.536800000104</v>
      </c>
      <c r="E226" s="55">
        <v>0</v>
      </c>
      <c r="F226" s="56">
        <f>Table323[[#This Row],[Single Family]]+Table323[[#This Row],[2-4 Units]]+Table323[[#This Row],[&gt;4 Units]]</f>
        <v>0</v>
      </c>
      <c r="G226" s="56"/>
      <c r="H226" s="56"/>
      <c r="I226" s="56"/>
      <c r="J226" s="59">
        <v>0</v>
      </c>
      <c r="K226" s="56">
        <f>SUM(Table323[[#This Row],[Single Family ]:[&gt;4 Units ]])</f>
        <v>0</v>
      </c>
      <c r="L226" s="74"/>
      <c r="M226" s="74"/>
      <c r="N226" s="74"/>
      <c r="O226" s="60">
        <v>0</v>
      </c>
    </row>
    <row r="227" spans="1:15" s="57" customFormat="1">
      <c r="A227" s="52" t="s">
        <v>185</v>
      </c>
      <c r="B227" s="53" t="s">
        <v>181</v>
      </c>
      <c r="C227" s="54" t="s">
        <v>45</v>
      </c>
      <c r="D227" s="55">
        <v>177.19649999999999</v>
      </c>
      <c r="E227" s="55">
        <v>0</v>
      </c>
      <c r="F227" s="56">
        <f>Table323[[#This Row],[Single Family]]+Table323[[#This Row],[2-4 Units]]+Table323[[#This Row],[&gt;4 Units]]</f>
        <v>0</v>
      </c>
      <c r="G227" s="56"/>
      <c r="H227" s="56"/>
      <c r="I227" s="56"/>
      <c r="J227" s="59">
        <v>0</v>
      </c>
      <c r="K227" s="56">
        <f>SUM(Table323[[#This Row],[Single Family ]:[&gt;4 Units ]])</f>
        <v>0</v>
      </c>
      <c r="L227" s="74"/>
      <c r="M227" s="74"/>
      <c r="N227" s="74"/>
      <c r="O227" s="60">
        <v>0</v>
      </c>
    </row>
    <row r="228" spans="1:15" s="57" customFormat="1">
      <c r="A228" s="52" t="s">
        <v>185</v>
      </c>
      <c r="B228" s="53" t="s">
        <v>159</v>
      </c>
      <c r="C228" s="54" t="s">
        <v>45</v>
      </c>
      <c r="D228" s="55">
        <v>54159.681900000003</v>
      </c>
      <c r="E228" s="55">
        <v>6368.9</v>
      </c>
      <c r="F228" s="56">
        <f>Table323[[#This Row],[Single Family]]+Table323[[#This Row],[2-4 Units]]+Table323[[#This Row],[&gt;4 Units]]</f>
        <v>13</v>
      </c>
      <c r="G228" s="56">
        <v>8</v>
      </c>
      <c r="H228" s="56">
        <v>5</v>
      </c>
      <c r="I228" s="56">
        <v>0</v>
      </c>
      <c r="J228" s="59">
        <v>5320.43</v>
      </c>
      <c r="K228" s="56">
        <f>SUM(Table323[[#This Row],[Single Family ]:[&gt;4 Units ]])</f>
        <v>4</v>
      </c>
      <c r="L228" s="74">
        <v>1</v>
      </c>
      <c r="M228" s="74">
        <v>3</v>
      </c>
      <c r="N228" s="74">
        <v>0</v>
      </c>
      <c r="O228" s="60">
        <v>1048.47</v>
      </c>
    </row>
    <row r="229" spans="1:15" s="57" customFormat="1">
      <c r="A229" s="52" t="s">
        <v>186</v>
      </c>
      <c r="B229" s="53" t="s">
        <v>181</v>
      </c>
      <c r="C229" s="54" t="s">
        <v>45</v>
      </c>
      <c r="D229" s="55">
        <v>41.586100000000002</v>
      </c>
      <c r="E229" s="55">
        <v>0</v>
      </c>
      <c r="F229" s="56">
        <f>Table323[[#This Row],[Single Family]]+Table323[[#This Row],[2-4 Units]]+Table323[[#This Row],[&gt;4 Units]]</f>
        <v>0</v>
      </c>
      <c r="G229" s="56"/>
      <c r="H229" s="56"/>
      <c r="I229" s="56"/>
      <c r="J229" s="59">
        <v>0</v>
      </c>
      <c r="K229" s="56">
        <f>SUM(Table323[[#This Row],[Single Family ]:[&gt;4 Units ]])</f>
        <v>0</v>
      </c>
      <c r="L229" s="74"/>
      <c r="M229" s="74"/>
      <c r="N229" s="74"/>
      <c r="O229" s="60">
        <v>0</v>
      </c>
    </row>
    <row r="230" spans="1:15" s="57" customFormat="1">
      <c r="A230" s="52" t="s">
        <v>186</v>
      </c>
      <c r="B230" s="53" t="s">
        <v>159</v>
      </c>
      <c r="C230" s="54" t="s">
        <v>45</v>
      </c>
      <c r="D230" s="55">
        <v>72665.771399999896</v>
      </c>
      <c r="E230" s="55">
        <v>9616.59</v>
      </c>
      <c r="F230" s="56">
        <f>Table323[[#This Row],[Single Family]]+Table323[[#This Row],[2-4 Units]]+Table323[[#This Row],[&gt;4 Units]]</f>
        <v>17</v>
      </c>
      <c r="G230" s="56">
        <v>6</v>
      </c>
      <c r="H230" s="56">
        <v>11</v>
      </c>
      <c r="I230" s="56">
        <v>0</v>
      </c>
      <c r="J230" s="59">
        <v>9616.59</v>
      </c>
      <c r="K230" s="56">
        <f>SUM(Table323[[#This Row],[Single Family ]:[&gt;4 Units ]])</f>
        <v>0</v>
      </c>
      <c r="L230" s="74"/>
      <c r="M230" s="74"/>
      <c r="N230" s="74"/>
      <c r="O230" s="60">
        <v>0</v>
      </c>
    </row>
    <row r="231" spans="1:15" s="57" customFormat="1">
      <c r="A231" s="52" t="s">
        <v>187</v>
      </c>
      <c r="B231" s="53" t="s">
        <v>159</v>
      </c>
      <c r="C231" s="54" t="s">
        <v>45</v>
      </c>
      <c r="D231" s="55">
        <v>47650.880900000098</v>
      </c>
      <c r="E231" s="55">
        <v>2599.46</v>
      </c>
      <c r="F231" s="56">
        <f>Table323[[#This Row],[Single Family]]+Table323[[#This Row],[2-4 Units]]+Table323[[#This Row],[&gt;4 Units]]</f>
        <v>4</v>
      </c>
      <c r="G231" s="56">
        <v>4</v>
      </c>
      <c r="H231" s="56">
        <v>0</v>
      </c>
      <c r="I231" s="56">
        <v>0</v>
      </c>
      <c r="J231" s="59">
        <v>1909.94</v>
      </c>
      <c r="K231" s="56">
        <f>SUM(Table323[[#This Row],[Single Family ]:[&gt;4 Units ]])</f>
        <v>2</v>
      </c>
      <c r="L231" s="74">
        <v>0</v>
      </c>
      <c r="M231" s="74">
        <v>2</v>
      </c>
      <c r="N231" s="74">
        <v>0</v>
      </c>
      <c r="O231" s="60">
        <v>689.52</v>
      </c>
    </row>
    <row r="232" spans="1:15" s="57" customFormat="1">
      <c r="A232" s="52" t="s">
        <v>188</v>
      </c>
      <c r="B232" s="53" t="s">
        <v>158</v>
      </c>
      <c r="C232" s="54" t="s">
        <v>45</v>
      </c>
      <c r="D232" s="55">
        <v>0</v>
      </c>
      <c r="E232" s="55">
        <v>26.98</v>
      </c>
      <c r="F232" s="56">
        <f>Table323[[#This Row],[Single Family]]+Table323[[#This Row],[2-4 Units]]+Table323[[#This Row],[&gt;4 Units]]</f>
        <v>1</v>
      </c>
      <c r="G232" s="56">
        <v>0</v>
      </c>
      <c r="H232" s="56">
        <v>1</v>
      </c>
      <c r="I232" s="56">
        <v>0</v>
      </c>
      <c r="J232" s="59">
        <v>26.98</v>
      </c>
      <c r="K232" s="56">
        <f>SUM(Table323[[#This Row],[Single Family ]:[&gt;4 Units ]])</f>
        <v>0</v>
      </c>
      <c r="L232" s="74"/>
      <c r="M232" s="74"/>
      <c r="N232" s="74"/>
      <c r="O232" s="60">
        <v>0</v>
      </c>
    </row>
    <row r="233" spans="1:15" s="57" customFormat="1">
      <c r="A233" s="52" t="s">
        <v>188</v>
      </c>
      <c r="B233" s="53" t="s">
        <v>159</v>
      </c>
      <c r="C233" s="54" t="s">
        <v>68</v>
      </c>
      <c r="D233" s="55">
        <v>14835.8009</v>
      </c>
      <c r="E233" s="55">
        <v>0</v>
      </c>
      <c r="F233" s="56">
        <f>Table323[[#This Row],[Single Family]]+Table323[[#This Row],[2-4 Units]]+Table323[[#This Row],[&gt;4 Units]]</f>
        <v>0</v>
      </c>
      <c r="G233" s="56"/>
      <c r="H233" s="56"/>
      <c r="I233" s="56"/>
      <c r="J233" s="59">
        <v>0</v>
      </c>
      <c r="K233" s="56">
        <f>SUM(Table323[[#This Row],[Single Family ]:[&gt;4 Units ]])</f>
        <v>0</v>
      </c>
      <c r="L233" s="74"/>
      <c r="M233" s="74"/>
      <c r="N233" s="74"/>
      <c r="O233" s="60">
        <v>0</v>
      </c>
    </row>
    <row r="234" spans="1:15" s="57" customFormat="1">
      <c r="A234" s="52" t="s">
        <v>189</v>
      </c>
      <c r="B234" s="53" t="s">
        <v>159</v>
      </c>
      <c r="C234" s="54" t="s">
        <v>45</v>
      </c>
      <c r="D234" s="55">
        <v>31597.2291</v>
      </c>
      <c r="E234" s="55">
        <v>3747.81</v>
      </c>
      <c r="F234" s="56">
        <f>Table323[[#This Row],[Single Family]]+Table323[[#This Row],[2-4 Units]]+Table323[[#This Row],[&gt;4 Units]]</f>
        <v>1</v>
      </c>
      <c r="G234" s="56">
        <v>0</v>
      </c>
      <c r="H234" s="56">
        <v>1</v>
      </c>
      <c r="I234" s="56">
        <v>0</v>
      </c>
      <c r="J234" s="59">
        <v>1375.14</v>
      </c>
      <c r="K234" s="56">
        <f>SUM(Table323[[#This Row],[Single Family ]:[&gt;4 Units ]])</f>
        <v>1</v>
      </c>
      <c r="L234" s="74">
        <v>0</v>
      </c>
      <c r="M234" s="74">
        <v>1</v>
      </c>
      <c r="N234" s="74">
        <v>0</v>
      </c>
      <c r="O234" s="60">
        <v>2372.67</v>
      </c>
    </row>
    <row r="235" spans="1:15" s="57" customFormat="1">
      <c r="A235" s="52" t="s">
        <v>190</v>
      </c>
      <c r="B235" s="53" t="s">
        <v>191</v>
      </c>
      <c r="C235" s="54" t="s">
        <v>68</v>
      </c>
      <c r="D235" s="55">
        <v>0</v>
      </c>
      <c r="E235" s="55">
        <v>0</v>
      </c>
      <c r="F235" s="56">
        <f>Table323[[#This Row],[Single Family]]+Table323[[#This Row],[2-4 Units]]+Table323[[#This Row],[&gt;4 Units]]</f>
        <v>0</v>
      </c>
      <c r="G235" s="56"/>
      <c r="H235" s="56"/>
      <c r="I235" s="56"/>
      <c r="J235" s="59">
        <v>0</v>
      </c>
      <c r="K235" s="56">
        <f>SUM(Table323[[#This Row],[Single Family ]:[&gt;4 Units ]])</f>
        <v>0</v>
      </c>
      <c r="L235" s="74"/>
      <c r="M235" s="74"/>
      <c r="N235" s="74"/>
      <c r="O235" s="60">
        <v>0</v>
      </c>
    </row>
    <row r="236" spans="1:15" s="57" customFormat="1">
      <c r="A236" s="52" t="s">
        <v>190</v>
      </c>
      <c r="B236" s="53" t="s">
        <v>158</v>
      </c>
      <c r="C236" s="54" t="s">
        <v>45</v>
      </c>
      <c r="D236" s="55">
        <v>0</v>
      </c>
      <c r="E236" s="55">
        <v>10400.34</v>
      </c>
      <c r="F236" s="56">
        <f>Table323[[#This Row],[Single Family]]+Table323[[#This Row],[2-4 Units]]+Table323[[#This Row],[&gt;4 Units]]</f>
        <v>10</v>
      </c>
      <c r="G236" s="56">
        <v>3</v>
      </c>
      <c r="H236" s="56">
        <v>7</v>
      </c>
      <c r="I236" s="56">
        <v>0</v>
      </c>
      <c r="J236" s="59">
        <v>2968.24</v>
      </c>
      <c r="K236" s="56">
        <f>SUM(Table323[[#This Row],[Single Family ]:[&gt;4 Units ]])</f>
        <v>17</v>
      </c>
      <c r="L236" s="74">
        <v>2</v>
      </c>
      <c r="M236" s="74">
        <v>14</v>
      </c>
      <c r="N236" s="74">
        <v>1</v>
      </c>
      <c r="O236" s="60">
        <v>7432.1</v>
      </c>
    </row>
    <row r="237" spans="1:15" s="57" customFormat="1">
      <c r="A237" s="52" t="s">
        <v>190</v>
      </c>
      <c r="B237" s="53" t="s">
        <v>159</v>
      </c>
      <c r="C237" s="54" t="s">
        <v>68</v>
      </c>
      <c r="D237" s="55">
        <v>53392.115599999903</v>
      </c>
      <c r="E237" s="55">
        <v>0</v>
      </c>
      <c r="F237" s="56">
        <f>Table323[[#This Row],[Single Family]]+Table323[[#This Row],[2-4 Units]]+Table323[[#This Row],[&gt;4 Units]]</f>
        <v>0</v>
      </c>
      <c r="G237" s="56"/>
      <c r="H237" s="56"/>
      <c r="I237" s="56"/>
      <c r="J237" s="59">
        <v>0</v>
      </c>
      <c r="K237" s="56">
        <f>SUM(Table323[[#This Row],[Single Family ]:[&gt;4 Units ]])</f>
        <v>0</v>
      </c>
      <c r="L237" s="74"/>
      <c r="M237" s="74"/>
      <c r="N237" s="74"/>
      <c r="O237" s="60">
        <v>0</v>
      </c>
    </row>
    <row r="238" spans="1:15" s="57" customFormat="1">
      <c r="A238" s="52" t="s">
        <v>192</v>
      </c>
      <c r="B238" s="53" t="s">
        <v>158</v>
      </c>
      <c r="C238" s="54" t="s">
        <v>45</v>
      </c>
      <c r="D238" s="55">
        <v>0</v>
      </c>
      <c r="E238" s="55">
        <v>6815.37</v>
      </c>
      <c r="F238" s="56">
        <f>Table323[[#This Row],[Single Family]]+Table323[[#This Row],[2-4 Units]]+Table323[[#This Row],[&gt;4 Units]]</f>
        <v>6</v>
      </c>
      <c r="G238" s="56">
        <v>5</v>
      </c>
      <c r="H238" s="56">
        <v>1</v>
      </c>
      <c r="I238" s="56">
        <v>0</v>
      </c>
      <c r="J238" s="59">
        <v>2179.8000000000002</v>
      </c>
      <c r="K238" s="56">
        <f>SUM(Table323[[#This Row],[Single Family ]:[&gt;4 Units ]])</f>
        <v>18</v>
      </c>
      <c r="L238" s="74">
        <v>6</v>
      </c>
      <c r="M238" s="74">
        <v>12</v>
      </c>
      <c r="N238" s="74">
        <v>0</v>
      </c>
      <c r="O238" s="60">
        <v>4635.57</v>
      </c>
    </row>
    <row r="239" spans="1:15" s="57" customFormat="1">
      <c r="A239" s="52" t="s">
        <v>192</v>
      </c>
      <c r="B239" s="53" t="s">
        <v>159</v>
      </c>
      <c r="C239" s="54" t="s">
        <v>68</v>
      </c>
      <c r="D239" s="55">
        <v>54491.1928999999</v>
      </c>
      <c r="E239" s="55">
        <v>0</v>
      </c>
      <c r="F239" s="56">
        <f>Table323[[#This Row],[Single Family]]+Table323[[#This Row],[2-4 Units]]+Table323[[#This Row],[&gt;4 Units]]</f>
        <v>0</v>
      </c>
      <c r="G239" s="56"/>
      <c r="H239" s="56"/>
      <c r="I239" s="56"/>
      <c r="J239" s="59">
        <v>0</v>
      </c>
      <c r="K239" s="56">
        <f>SUM(Table323[[#This Row],[Single Family ]:[&gt;4 Units ]])</f>
        <v>0</v>
      </c>
      <c r="L239" s="74"/>
      <c r="M239" s="74"/>
      <c r="N239" s="74"/>
      <c r="O239" s="60">
        <v>0</v>
      </c>
    </row>
    <row r="240" spans="1:15" s="57" customFormat="1">
      <c r="A240" s="52" t="s">
        <v>193</v>
      </c>
      <c r="B240" s="53" t="s">
        <v>181</v>
      </c>
      <c r="C240" s="54" t="s">
        <v>68</v>
      </c>
      <c r="D240" s="55">
        <v>231.15710000000001</v>
      </c>
      <c r="E240" s="55">
        <v>0</v>
      </c>
      <c r="F240" s="56">
        <f>Table323[[#This Row],[Single Family]]+Table323[[#This Row],[2-4 Units]]+Table323[[#This Row],[&gt;4 Units]]</f>
        <v>0</v>
      </c>
      <c r="G240" s="56"/>
      <c r="H240" s="56"/>
      <c r="I240" s="56"/>
      <c r="J240" s="59">
        <v>0</v>
      </c>
      <c r="K240" s="56">
        <f>SUM(Table323[[#This Row],[Single Family ]:[&gt;4 Units ]])</f>
        <v>0</v>
      </c>
      <c r="L240" s="74"/>
      <c r="M240" s="74"/>
      <c r="N240" s="74"/>
      <c r="O240" s="60">
        <v>0</v>
      </c>
    </row>
    <row r="241" spans="1:15" s="57" customFormat="1">
      <c r="A241" s="52" t="s">
        <v>193</v>
      </c>
      <c r="B241" s="53" t="s">
        <v>158</v>
      </c>
      <c r="C241" s="54" t="s">
        <v>45</v>
      </c>
      <c r="D241" s="55">
        <v>0</v>
      </c>
      <c r="E241" s="55">
        <v>7352.41</v>
      </c>
      <c r="F241" s="56">
        <f>Table323[[#This Row],[Single Family]]+Table323[[#This Row],[2-4 Units]]+Table323[[#This Row],[&gt;4 Units]]</f>
        <v>9</v>
      </c>
      <c r="G241" s="56">
        <v>2</v>
      </c>
      <c r="H241" s="56">
        <v>7</v>
      </c>
      <c r="I241" s="56">
        <v>0</v>
      </c>
      <c r="J241" s="59">
        <v>2183.98</v>
      </c>
      <c r="K241" s="56">
        <f>SUM(Table323[[#This Row],[Single Family ]:[&gt;4 Units ]])</f>
        <v>8</v>
      </c>
      <c r="L241" s="74">
        <v>2</v>
      </c>
      <c r="M241" s="74">
        <v>6</v>
      </c>
      <c r="N241" s="74">
        <v>0</v>
      </c>
      <c r="O241" s="60">
        <v>5168.43</v>
      </c>
    </row>
    <row r="242" spans="1:15" s="57" customFormat="1">
      <c r="A242" s="52" t="s">
        <v>193</v>
      </c>
      <c r="B242" s="53" t="s">
        <v>159</v>
      </c>
      <c r="C242" s="54" t="s">
        <v>68</v>
      </c>
      <c r="D242" s="55">
        <v>64777.257400000097</v>
      </c>
      <c r="E242" s="55">
        <v>0</v>
      </c>
      <c r="F242" s="56">
        <f>Table323[[#This Row],[Single Family]]+Table323[[#This Row],[2-4 Units]]+Table323[[#This Row],[&gt;4 Units]]</f>
        <v>0</v>
      </c>
      <c r="G242" s="56"/>
      <c r="H242" s="56"/>
      <c r="I242" s="56"/>
      <c r="J242" s="59">
        <v>0</v>
      </c>
      <c r="K242" s="56">
        <f>SUM(Table323[[#This Row],[Single Family ]:[&gt;4 Units ]])</f>
        <v>0</v>
      </c>
      <c r="L242" s="74"/>
      <c r="M242" s="74"/>
      <c r="N242" s="74"/>
      <c r="O242" s="60">
        <v>0</v>
      </c>
    </row>
    <row r="243" spans="1:15" s="57" customFormat="1">
      <c r="A243" s="52" t="s">
        <v>194</v>
      </c>
      <c r="B243" s="53" t="s">
        <v>191</v>
      </c>
      <c r="C243" s="54" t="s">
        <v>45</v>
      </c>
      <c r="D243" s="55">
        <v>67.625799999999998</v>
      </c>
      <c r="E243" s="55">
        <v>0</v>
      </c>
      <c r="F243" s="56">
        <f>Table323[[#This Row],[Single Family]]+Table323[[#This Row],[2-4 Units]]+Table323[[#This Row],[&gt;4 Units]]</f>
        <v>0</v>
      </c>
      <c r="G243" s="56"/>
      <c r="H243" s="56"/>
      <c r="I243" s="56"/>
      <c r="J243" s="59">
        <v>0</v>
      </c>
      <c r="K243" s="56">
        <f>SUM(Table323[[#This Row],[Single Family ]:[&gt;4 Units ]])</f>
        <v>0</v>
      </c>
      <c r="L243" s="74"/>
      <c r="M243" s="74"/>
      <c r="N243" s="74"/>
      <c r="O243" s="60">
        <v>0</v>
      </c>
    </row>
    <row r="244" spans="1:15" s="57" customFormat="1">
      <c r="A244" s="52" t="s">
        <v>194</v>
      </c>
      <c r="B244" s="53" t="s">
        <v>159</v>
      </c>
      <c r="C244" s="54" t="s">
        <v>45</v>
      </c>
      <c r="D244" s="55">
        <v>92154.619600000093</v>
      </c>
      <c r="E244" s="55">
        <v>25570.16</v>
      </c>
      <c r="F244" s="56">
        <f>Table323[[#This Row],[Single Family]]+Table323[[#This Row],[2-4 Units]]+Table323[[#This Row],[&gt;4 Units]]</f>
        <v>12</v>
      </c>
      <c r="G244" s="56">
        <v>11</v>
      </c>
      <c r="H244" s="56">
        <v>1</v>
      </c>
      <c r="I244" s="56">
        <v>0</v>
      </c>
      <c r="J244" s="59">
        <v>5413.7</v>
      </c>
      <c r="K244" s="56">
        <f>SUM(Table323[[#This Row],[Single Family ]:[&gt;4 Units ]])</f>
        <v>22</v>
      </c>
      <c r="L244" s="74">
        <v>16</v>
      </c>
      <c r="M244" s="74">
        <v>5</v>
      </c>
      <c r="N244" s="74">
        <v>1</v>
      </c>
      <c r="O244" s="60">
        <v>20156.46</v>
      </c>
    </row>
    <row r="245" spans="1:15" s="57" customFormat="1">
      <c r="A245" s="52" t="s">
        <v>194</v>
      </c>
      <c r="B245" s="53" t="s">
        <v>195</v>
      </c>
      <c r="C245" s="54" t="s">
        <v>45</v>
      </c>
      <c r="D245" s="55">
        <v>529.9402</v>
      </c>
      <c r="E245" s="55">
        <v>0</v>
      </c>
      <c r="F245" s="56">
        <f>Table323[[#This Row],[Single Family]]+Table323[[#This Row],[2-4 Units]]+Table323[[#This Row],[&gt;4 Units]]</f>
        <v>0</v>
      </c>
      <c r="G245" s="56"/>
      <c r="H245" s="56"/>
      <c r="I245" s="56"/>
      <c r="J245" s="59">
        <v>0</v>
      </c>
      <c r="K245" s="56">
        <f>SUM(Table323[[#This Row],[Single Family ]:[&gt;4 Units ]])</f>
        <v>0</v>
      </c>
      <c r="L245" s="74"/>
      <c r="M245" s="74"/>
      <c r="N245" s="74"/>
      <c r="O245" s="60">
        <v>0</v>
      </c>
    </row>
    <row r="246" spans="1:15" s="57" customFormat="1">
      <c r="A246" s="52" t="s">
        <v>196</v>
      </c>
      <c r="B246" s="53" t="s">
        <v>191</v>
      </c>
      <c r="C246" s="54" t="s">
        <v>68</v>
      </c>
      <c r="D246" s="55">
        <v>0</v>
      </c>
      <c r="E246" s="55">
        <v>0</v>
      </c>
      <c r="F246" s="56">
        <f>Table323[[#This Row],[Single Family]]+Table323[[#This Row],[2-4 Units]]+Table323[[#This Row],[&gt;4 Units]]</f>
        <v>0</v>
      </c>
      <c r="G246" s="56"/>
      <c r="H246" s="56"/>
      <c r="I246" s="56"/>
      <c r="J246" s="59">
        <v>0</v>
      </c>
      <c r="K246" s="56">
        <f>SUM(Table323[[#This Row],[Single Family ]:[&gt;4 Units ]])</f>
        <v>0</v>
      </c>
      <c r="L246" s="74"/>
      <c r="M246" s="74"/>
      <c r="N246" s="74"/>
      <c r="O246" s="60">
        <v>0</v>
      </c>
    </row>
    <row r="247" spans="1:15" s="57" customFormat="1">
      <c r="A247" s="52" t="s">
        <v>196</v>
      </c>
      <c r="B247" s="53" t="s">
        <v>158</v>
      </c>
      <c r="C247" s="54" t="s">
        <v>45</v>
      </c>
      <c r="D247" s="55">
        <v>0</v>
      </c>
      <c r="E247" s="55">
        <v>14190.36</v>
      </c>
      <c r="F247" s="56">
        <f>Table323[[#This Row],[Single Family]]+Table323[[#This Row],[2-4 Units]]+Table323[[#This Row],[&gt;4 Units]]</f>
        <v>3</v>
      </c>
      <c r="G247" s="56">
        <v>3</v>
      </c>
      <c r="H247" s="56">
        <v>0</v>
      </c>
      <c r="I247" s="56">
        <v>0</v>
      </c>
      <c r="J247" s="59">
        <v>1888.11</v>
      </c>
      <c r="K247" s="56">
        <f>SUM(Table323[[#This Row],[Single Family ]:[&gt;4 Units ]])</f>
        <v>7</v>
      </c>
      <c r="L247" s="74">
        <v>3</v>
      </c>
      <c r="M247" s="74">
        <v>4</v>
      </c>
      <c r="N247" s="74">
        <v>0</v>
      </c>
      <c r="O247" s="60">
        <v>12302.25</v>
      </c>
    </row>
    <row r="248" spans="1:15" s="57" customFormat="1">
      <c r="A248" s="52" t="s">
        <v>196</v>
      </c>
      <c r="B248" s="53" t="s">
        <v>159</v>
      </c>
      <c r="C248" s="54" t="s">
        <v>68</v>
      </c>
      <c r="D248" s="55">
        <v>45179.0501</v>
      </c>
      <c r="E248" s="55">
        <v>0</v>
      </c>
      <c r="F248" s="56">
        <f>Table323[[#This Row],[Single Family]]+Table323[[#This Row],[2-4 Units]]+Table323[[#This Row],[&gt;4 Units]]</f>
        <v>0</v>
      </c>
      <c r="G248" s="56"/>
      <c r="H248" s="56"/>
      <c r="I248" s="56"/>
      <c r="J248" s="59">
        <v>0</v>
      </c>
      <c r="K248" s="56">
        <f>SUM(Table323[[#This Row],[Single Family ]:[&gt;4 Units ]])</f>
        <v>0</v>
      </c>
      <c r="L248" s="74"/>
      <c r="M248" s="74"/>
      <c r="N248" s="74"/>
      <c r="O248" s="60">
        <v>0</v>
      </c>
    </row>
    <row r="249" spans="1:15" s="57" customFormat="1">
      <c r="A249" s="52" t="s">
        <v>197</v>
      </c>
      <c r="B249" s="53" t="s">
        <v>191</v>
      </c>
      <c r="C249" s="54" t="s">
        <v>45</v>
      </c>
      <c r="D249" s="55">
        <v>588.71630000000005</v>
      </c>
      <c r="E249" s="55">
        <v>0</v>
      </c>
      <c r="F249" s="56">
        <f>Table323[[#This Row],[Single Family]]+Table323[[#This Row],[2-4 Units]]+Table323[[#This Row],[&gt;4 Units]]</f>
        <v>0</v>
      </c>
      <c r="G249" s="56"/>
      <c r="H249" s="56"/>
      <c r="I249" s="56"/>
      <c r="J249" s="59">
        <v>0</v>
      </c>
      <c r="K249" s="56">
        <f>SUM(Table323[[#This Row],[Single Family ]:[&gt;4 Units ]])</f>
        <v>0</v>
      </c>
      <c r="L249" s="74"/>
      <c r="M249" s="74"/>
      <c r="N249" s="74"/>
      <c r="O249" s="60">
        <v>0</v>
      </c>
    </row>
    <row r="250" spans="1:15" s="57" customFormat="1">
      <c r="A250" s="52" t="s">
        <v>197</v>
      </c>
      <c r="B250" s="53" t="s">
        <v>159</v>
      </c>
      <c r="C250" s="54" t="s">
        <v>45</v>
      </c>
      <c r="D250" s="55">
        <v>40066.7255</v>
      </c>
      <c r="E250" s="55">
        <v>16767.72</v>
      </c>
      <c r="F250" s="56">
        <f>Table323[[#This Row],[Single Family]]+Table323[[#This Row],[2-4 Units]]+Table323[[#This Row],[&gt;4 Units]]</f>
        <v>9</v>
      </c>
      <c r="G250" s="56">
        <v>8</v>
      </c>
      <c r="H250" s="56">
        <v>1</v>
      </c>
      <c r="I250" s="56">
        <v>0</v>
      </c>
      <c r="J250" s="59">
        <v>5025.12</v>
      </c>
      <c r="K250" s="56">
        <f>SUM(Table323[[#This Row],[Single Family ]:[&gt;4 Units ]])</f>
        <v>11</v>
      </c>
      <c r="L250" s="74">
        <v>6</v>
      </c>
      <c r="M250" s="74">
        <v>5</v>
      </c>
      <c r="N250" s="74">
        <v>0</v>
      </c>
      <c r="O250" s="60">
        <v>11742.6</v>
      </c>
    </row>
    <row r="251" spans="1:15" s="57" customFormat="1">
      <c r="A251" s="52" t="s">
        <v>197</v>
      </c>
      <c r="B251" s="53" t="s">
        <v>195</v>
      </c>
      <c r="C251" s="54" t="s">
        <v>45</v>
      </c>
      <c r="D251" s="55">
        <v>8.3750999999999998</v>
      </c>
      <c r="E251" s="55">
        <v>0</v>
      </c>
      <c r="F251" s="56">
        <f>Table323[[#This Row],[Single Family]]+Table323[[#This Row],[2-4 Units]]+Table323[[#This Row],[&gt;4 Units]]</f>
        <v>0</v>
      </c>
      <c r="G251" s="56"/>
      <c r="H251" s="56"/>
      <c r="I251" s="56"/>
      <c r="J251" s="59">
        <v>0</v>
      </c>
      <c r="K251" s="56">
        <f>SUM(Table323[[#This Row],[Single Family ]:[&gt;4 Units ]])</f>
        <v>0</v>
      </c>
      <c r="L251" s="74"/>
      <c r="M251" s="74"/>
      <c r="N251" s="74"/>
      <c r="O251" s="60">
        <v>0</v>
      </c>
    </row>
    <row r="252" spans="1:15" s="57" customFormat="1">
      <c r="A252" s="52" t="s">
        <v>197</v>
      </c>
      <c r="B252" s="53" t="s">
        <v>174</v>
      </c>
      <c r="C252" s="54" t="s">
        <v>45</v>
      </c>
      <c r="D252" s="55">
        <v>0</v>
      </c>
      <c r="E252" s="55">
        <v>3171.78</v>
      </c>
      <c r="F252" s="56">
        <f>Table323[[#This Row],[Single Family]]+Table323[[#This Row],[2-4 Units]]+Table323[[#This Row],[&gt;4 Units]]</f>
        <v>0</v>
      </c>
      <c r="G252" s="56"/>
      <c r="H252" s="56"/>
      <c r="I252" s="56"/>
      <c r="J252" s="59">
        <v>0</v>
      </c>
      <c r="K252" s="56">
        <f>SUM(Table323[[#This Row],[Single Family ]:[&gt;4 Units ]])</f>
        <v>2</v>
      </c>
      <c r="L252" s="74">
        <v>1</v>
      </c>
      <c r="M252" s="74">
        <v>1</v>
      </c>
      <c r="N252" s="74">
        <v>0</v>
      </c>
      <c r="O252" s="60">
        <v>3171.78</v>
      </c>
    </row>
    <row r="253" spans="1:15" s="57" customFormat="1">
      <c r="A253" s="52" t="s">
        <v>198</v>
      </c>
      <c r="B253" s="53" t="s">
        <v>191</v>
      </c>
      <c r="C253" s="54" t="s">
        <v>45</v>
      </c>
      <c r="D253" s="55">
        <v>752.1549</v>
      </c>
      <c r="E253" s="55">
        <v>0</v>
      </c>
      <c r="F253" s="56">
        <f>Table323[[#This Row],[Single Family]]+Table323[[#This Row],[2-4 Units]]+Table323[[#This Row],[&gt;4 Units]]</f>
        <v>0</v>
      </c>
      <c r="G253" s="56"/>
      <c r="H253" s="56"/>
      <c r="I253" s="56"/>
      <c r="J253" s="59">
        <v>0</v>
      </c>
      <c r="K253" s="56">
        <f>SUM(Table323[[#This Row],[Single Family ]:[&gt;4 Units ]])</f>
        <v>0</v>
      </c>
      <c r="L253" s="74"/>
      <c r="M253" s="74"/>
      <c r="N253" s="74"/>
      <c r="O253" s="60">
        <v>0</v>
      </c>
    </row>
    <row r="254" spans="1:15" s="57" customFormat="1">
      <c r="A254" s="52" t="s">
        <v>198</v>
      </c>
      <c r="B254" s="53" t="s">
        <v>159</v>
      </c>
      <c r="C254" s="54" t="s">
        <v>45</v>
      </c>
      <c r="D254" s="55">
        <v>83322.580300000103</v>
      </c>
      <c r="E254" s="55">
        <v>29975.46</v>
      </c>
      <c r="F254" s="56">
        <f>Table323[[#This Row],[Single Family]]+Table323[[#This Row],[2-4 Units]]+Table323[[#This Row],[&gt;4 Units]]</f>
        <v>8</v>
      </c>
      <c r="G254" s="56">
        <v>8</v>
      </c>
      <c r="H254" s="56">
        <v>0</v>
      </c>
      <c r="I254" s="56">
        <v>0</v>
      </c>
      <c r="J254" s="59">
        <v>8295.25</v>
      </c>
      <c r="K254" s="56">
        <f>SUM(Table323[[#This Row],[Single Family ]:[&gt;4 Units ]])</f>
        <v>20</v>
      </c>
      <c r="L254" s="74">
        <v>11</v>
      </c>
      <c r="M254" s="74">
        <v>9</v>
      </c>
      <c r="N254" s="74">
        <v>0</v>
      </c>
      <c r="O254" s="60">
        <v>15680.21</v>
      </c>
    </row>
    <row r="255" spans="1:15" s="57" customFormat="1">
      <c r="A255" s="52" t="s">
        <v>199</v>
      </c>
      <c r="B255" s="53" t="s">
        <v>191</v>
      </c>
      <c r="C255" s="54" t="s">
        <v>45</v>
      </c>
      <c r="D255" s="55">
        <v>897.51229999999998</v>
      </c>
      <c r="E255" s="55">
        <v>0</v>
      </c>
      <c r="F255" s="56">
        <f>Table323[[#This Row],[Single Family]]+Table323[[#This Row],[2-4 Units]]+Table323[[#This Row],[&gt;4 Units]]</f>
        <v>0</v>
      </c>
      <c r="G255" s="56"/>
      <c r="H255" s="56"/>
      <c r="I255" s="56"/>
      <c r="J255" s="59">
        <v>0</v>
      </c>
      <c r="K255" s="56">
        <f>SUM(Table323[[#This Row],[Single Family ]:[&gt;4 Units ]])</f>
        <v>0</v>
      </c>
      <c r="L255" s="74"/>
      <c r="M255" s="74"/>
      <c r="N255" s="74"/>
      <c r="O255" s="60">
        <v>0</v>
      </c>
    </row>
    <row r="256" spans="1:15" s="57" customFormat="1">
      <c r="A256" s="52" t="s">
        <v>199</v>
      </c>
      <c r="B256" s="53" t="s">
        <v>167</v>
      </c>
      <c r="C256" s="54" t="s">
        <v>45</v>
      </c>
      <c r="D256" s="55">
        <v>0</v>
      </c>
      <c r="E256" s="55">
        <v>490.74</v>
      </c>
      <c r="F256" s="56">
        <f>Table323[[#This Row],[Single Family]]+Table323[[#This Row],[2-4 Units]]+Table323[[#This Row],[&gt;4 Units]]</f>
        <v>0</v>
      </c>
      <c r="G256" s="56"/>
      <c r="H256" s="56"/>
      <c r="I256" s="56"/>
      <c r="J256" s="59">
        <v>0</v>
      </c>
      <c r="K256" s="56">
        <f>SUM(Table323[[#This Row],[Single Family ]:[&gt;4 Units ]])</f>
        <v>1</v>
      </c>
      <c r="L256" s="74">
        <v>0</v>
      </c>
      <c r="M256" s="74">
        <v>1</v>
      </c>
      <c r="N256" s="74">
        <v>0</v>
      </c>
      <c r="O256" s="60">
        <v>490.74</v>
      </c>
    </row>
    <row r="257" spans="1:15" s="57" customFormat="1">
      <c r="A257" s="52" t="s">
        <v>199</v>
      </c>
      <c r="B257" s="53" t="s">
        <v>159</v>
      </c>
      <c r="C257" s="54" t="s">
        <v>45</v>
      </c>
      <c r="D257" s="55">
        <v>77725.744400000098</v>
      </c>
      <c r="E257" s="55">
        <v>67092.72</v>
      </c>
      <c r="F257" s="56">
        <f>Table323[[#This Row],[Single Family]]+Table323[[#This Row],[2-4 Units]]+Table323[[#This Row],[&gt;4 Units]]</f>
        <v>69</v>
      </c>
      <c r="G257" s="56">
        <v>63</v>
      </c>
      <c r="H257" s="56">
        <v>6</v>
      </c>
      <c r="I257" s="56">
        <v>0</v>
      </c>
      <c r="J257" s="59">
        <v>38539.730000000003</v>
      </c>
      <c r="K257" s="56">
        <f>SUM(Table323[[#This Row],[Single Family ]:[&gt;4 Units ]])</f>
        <v>15</v>
      </c>
      <c r="L257" s="74">
        <v>13</v>
      </c>
      <c r="M257" s="74">
        <v>2</v>
      </c>
      <c r="N257" s="74">
        <v>0</v>
      </c>
      <c r="O257" s="60">
        <v>28552.99</v>
      </c>
    </row>
    <row r="258" spans="1:15" s="57" customFormat="1">
      <c r="A258" s="52" t="s">
        <v>200</v>
      </c>
      <c r="B258" s="53" t="s">
        <v>115</v>
      </c>
      <c r="C258" s="54" t="s">
        <v>45</v>
      </c>
      <c r="D258" s="55">
        <v>88019.366599999994</v>
      </c>
      <c r="E258" s="55">
        <v>10986.41</v>
      </c>
      <c r="F258" s="56">
        <f>Table323[[#This Row],[Single Family]]+Table323[[#This Row],[2-4 Units]]+Table323[[#This Row],[&gt;4 Units]]</f>
        <v>31</v>
      </c>
      <c r="G258" s="56">
        <v>16</v>
      </c>
      <c r="H258" s="56">
        <v>0</v>
      </c>
      <c r="I258" s="56">
        <v>15</v>
      </c>
      <c r="J258" s="59">
        <v>10986.41</v>
      </c>
      <c r="K258" s="56">
        <f>SUM(Table323[[#This Row],[Single Family ]:[&gt;4 Units ]])</f>
        <v>0</v>
      </c>
      <c r="L258" s="74"/>
      <c r="M258" s="74"/>
      <c r="N258" s="74"/>
      <c r="O258" s="60">
        <v>0</v>
      </c>
    </row>
    <row r="259" spans="1:15" s="57" customFormat="1">
      <c r="A259" s="52" t="s">
        <v>201</v>
      </c>
      <c r="B259" s="53" t="s">
        <v>115</v>
      </c>
      <c r="C259" s="54" t="s">
        <v>45</v>
      </c>
      <c r="D259" s="55">
        <v>58587.509199999899</v>
      </c>
      <c r="E259" s="55">
        <v>301300.26</v>
      </c>
      <c r="F259" s="56">
        <f>Table323[[#This Row],[Single Family]]+Table323[[#This Row],[2-4 Units]]+Table323[[#This Row],[&gt;4 Units]]</f>
        <v>17</v>
      </c>
      <c r="G259" s="56">
        <v>16</v>
      </c>
      <c r="H259" s="56">
        <v>1</v>
      </c>
      <c r="I259" s="56">
        <v>0</v>
      </c>
      <c r="J259" s="59">
        <v>10891.55</v>
      </c>
      <c r="K259" s="56">
        <f>SUM(Table323[[#This Row],[Single Family ]:[&gt;4 Units ]])</f>
        <v>4</v>
      </c>
      <c r="L259" s="74">
        <v>1</v>
      </c>
      <c r="M259" s="74">
        <v>2</v>
      </c>
      <c r="N259" s="74">
        <v>1</v>
      </c>
      <c r="O259" s="60">
        <v>289508.71000000002</v>
      </c>
    </row>
    <row r="260" spans="1:15" s="57" customFormat="1">
      <c r="A260" s="52" t="s">
        <v>202</v>
      </c>
      <c r="B260" s="53" t="s">
        <v>115</v>
      </c>
      <c r="C260" s="54" t="s">
        <v>45</v>
      </c>
      <c r="D260" s="55">
        <v>70907.985900000102</v>
      </c>
      <c r="E260" s="55">
        <v>9897.52</v>
      </c>
      <c r="F260" s="56">
        <f>Table323[[#This Row],[Single Family]]+Table323[[#This Row],[2-4 Units]]+Table323[[#This Row],[&gt;4 Units]]</f>
        <v>24</v>
      </c>
      <c r="G260" s="56">
        <v>19</v>
      </c>
      <c r="H260" s="56">
        <v>1</v>
      </c>
      <c r="I260" s="56">
        <v>4</v>
      </c>
      <c r="J260" s="59">
        <v>9039.11</v>
      </c>
      <c r="K260" s="56">
        <f>SUM(Table323[[#This Row],[Single Family ]:[&gt;4 Units ]])</f>
        <v>2</v>
      </c>
      <c r="L260" s="74">
        <v>2</v>
      </c>
      <c r="M260" s="74">
        <v>0</v>
      </c>
      <c r="N260" s="74">
        <v>0</v>
      </c>
      <c r="O260" s="60">
        <v>858.41</v>
      </c>
    </row>
    <row r="261" spans="1:15" s="57" customFormat="1">
      <c r="A261" s="52" t="s">
        <v>203</v>
      </c>
      <c r="B261" s="53" t="s">
        <v>115</v>
      </c>
      <c r="C261" s="54" t="s">
        <v>45</v>
      </c>
      <c r="D261" s="55">
        <v>72449.754100000006</v>
      </c>
      <c r="E261" s="55">
        <v>15589.52</v>
      </c>
      <c r="F261" s="56">
        <f>Table323[[#This Row],[Single Family]]+Table323[[#This Row],[2-4 Units]]+Table323[[#This Row],[&gt;4 Units]]</f>
        <v>37</v>
      </c>
      <c r="G261" s="56">
        <v>19</v>
      </c>
      <c r="H261" s="56">
        <v>3</v>
      </c>
      <c r="I261" s="56">
        <v>15</v>
      </c>
      <c r="J261" s="59">
        <v>11147.17</v>
      </c>
      <c r="K261" s="56">
        <f>SUM(Table323[[#This Row],[Single Family ]:[&gt;4 Units ]])</f>
        <v>4</v>
      </c>
      <c r="L261" s="74">
        <v>4</v>
      </c>
      <c r="M261" s="74">
        <v>0</v>
      </c>
      <c r="N261" s="74">
        <v>0</v>
      </c>
      <c r="O261" s="60">
        <v>4442.3500000000004</v>
      </c>
    </row>
    <row r="262" spans="1:15" s="57" customFormat="1">
      <c r="A262" s="52" t="s">
        <v>204</v>
      </c>
      <c r="B262" s="53" t="s">
        <v>115</v>
      </c>
      <c r="C262" s="54" t="s">
        <v>45</v>
      </c>
      <c r="D262" s="55">
        <v>76013.063599999805</v>
      </c>
      <c r="E262" s="55">
        <v>23082.76</v>
      </c>
      <c r="F262" s="56">
        <f>Table323[[#This Row],[Single Family]]+Table323[[#This Row],[2-4 Units]]+Table323[[#This Row],[&gt;4 Units]]</f>
        <v>33</v>
      </c>
      <c r="G262" s="56">
        <v>33</v>
      </c>
      <c r="H262" s="56">
        <v>0</v>
      </c>
      <c r="I262" s="56">
        <v>0</v>
      </c>
      <c r="J262" s="59">
        <v>20569.71</v>
      </c>
      <c r="K262" s="56">
        <f>SUM(Table323[[#This Row],[Single Family ]:[&gt;4 Units ]])</f>
        <v>5</v>
      </c>
      <c r="L262" s="74">
        <v>5</v>
      </c>
      <c r="M262" s="74">
        <v>0</v>
      </c>
      <c r="N262" s="74">
        <v>0</v>
      </c>
      <c r="O262" s="60">
        <v>2513.0500000000002</v>
      </c>
    </row>
    <row r="263" spans="1:15" s="57" customFormat="1">
      <c r="A263" s="52" t="s">
        <v>204</v>
      </c>
      <c r="B263" s="53" t="s">
        <v>172</v>
      </c>
      <c r="C263" s="54" t="s">
        <v>45</v>
      </c>
      <c r="D263" s="55">
        <v>0</v>
      </c>
      <c r="E263" s="55">
        <v>181.36</v>
      </c>
      <c r="F263" s="56">
        <f>Table323[[#This Row],[Single Family]]+Table323[[#This Row],[2-4 Units]]+Table323[[#This Row],[&gt;4 Units]]</f>
        <v>1</v>
      </c>
      <c r="G263" s="56">
        <v>1</v>
      </c>
      <c r="H263" s="56">
        <v>0</v>
      </c>
      <c r="I263" s="56">
        <v>0</v>
      </c>
      <c r="J263" s="59">
        <v>181.36</v>
      </c>
      <c r="K263" s="56">
        <f>SUM(Table323[[#This Row],[Single Family ]:[&gt;4 Units ]])</f>
        <v>0</v>
      </c>
      <c r="L263" s="74"/>
      <c r="M263" s="74"/>
      <c r="N263" s="74"/>
      <c r="O263" s="60">
        <v>0</v>
      </c>
    </row>
    <row r="264" spans="1:15" s="57" customFormat="1">
      <c r="A264" s="52" t="s">
        <v>205</v>
      </c>
      <c r="B264" s="53" t="s">
        <v>115</v>
      </c>
      <c r="C264" s="54" t="s">
        <v>45</v>
      </c>
      <c r="D264" s="55">
        <v>118660.9953</v>
      </c>
      <c r="E264" s="55">
        <v>120779.61</v>
      </c>
      <c r="F264" s="56">
        <f>Table323[[#This Row],[Single Family]]+Table323[[#This Row],[2-4 Units]]+Table323[[#This Row],[&gt;4 Units]]</f>
        <v>24</v>
      </c>
      <c r="G264" s="56">
        <v>24</v>
      </c>
      <c r="H264" s="56">
        <v>0</v>
      </c>
      <c r="I264" s="56">
        <v>0</v>
      </c>
      <c r="J264" s="59">
        <v>15405.65</v>
      </c>
      <c r="K264" s="56">
        <f>SUM(Table323[[#This Row],[Single Family ]:[&gt;4 Units ]])</f>
        <v>3</v>
      </c>
      <c r="L264" s="74">
        <v>3</v>
      </c>
      <c r="M264" s="74">
        <v>0</v>
      </c>
      <c r="N264" s="74">
        <v>0</v>
      </c>
      <c r="O264" s="60">
        <v>15373.96</v>
      </c>
    </row>
    <row r="265" spans="1:15" s="57" customFormat="1">
      <c r="A265" s="52" t="s">
        <v>206</v>
      </c>
      <c r="B265" s="53" t="s">
        <v>49</v>
      </c>
      <c r="C265" s="54" t="s">
        <v>45</v>
      </c>
      <c r="D265" s="55">
        <v>454.1302</v>
      </c>
      <c r="E265" s="55">
        <v>0</v>
      </c>
      <c r="F265" s="56">
        <f>Table323[[#This Row],[Single Family]]+Table323[[#This Row],[2-4 Units]]+Table323[[#This Row],[&gt;4 Units]]</f>
        <v>0</v>
      </c>
      <c r="G265" s="56"/>
      <c r="H265" s="56"/>
      <c r="I265" s="56"/>
      <c r="J265" s="59">
        <v>0</v>
      </c>
      <c r="K265" s="56">
        <f>SUM(Table323[[#This Row],[Single Family ]:[&gt;4 Units ]])</f>
        <v>0</v>
      </c>
      <c r="L265" s="74"/>
      <c r="M265" s="74"/>
      <c r="N265" s="74"/>
      <c r="O265" s="60">
        <v>0</v>
      </c>
    </row>
    <row r="266" spans="1:15" s="57" customFormat="1">
      <c r="A266" s="52" t="s">
        <v>206</v>
      </c>
      <c r="B266" s="53" t="s">
        <v>115</v>
      </c>
      <c r="C266" s="54" t="s">
        <v>45</v>
      </c>
      <c r="D266" s="55">
        <v>83005.870799999801</v>
      </c>
      <c r="E266" s="55">
        <v>19090.919999999998</v>
      </c>
      <c r="F266" s="56">
        <f>Table323[[#This Row],[Single Family]]+Table323[[#This Row],[2-4 Units]]+Table323[[#This Row],[&gt;4 Units]]</f>
        <v>25</v>
      </c>
      <c r="G266" s="56">
        <v>25</v>
      </c>
      <c r="H266" s="56">
        <v>0</v>
      </c>
      <c r="I266" s="56">
        <v>0</v>
      </c>
      <c r="J266" s="59">
        <v>15796.6</v>
      </c>
      <c r="K266" s="56">
        <f>SUM(Table323[[#This Row],[Single Family ]:[&gt;4 Units ]])</f>
        <v>1</v>
      </c>
      <c r="L266" s="74">
        <v>1</v>
      </c>
      <c r="M266" s="74">
        <v>0</v>
      </c>
      <c r="N266" s="74">
        <v>0</v>
      </c>
      <c r="O266" s="60">
        <v>3294.32</v>
      </c>
    </row>
    <row r="267" spans="1:15" s="57" customFormat="1">
      <c r="A267" s="52" t="s">
        <v>206</v>
      </c>
      <c r="B267" s="53" t="s">
        <v>146</v>
      </c>
      <c r="C267" s="54" t="s">
        <v>45</v>
      </c>
      <c r="D267" s="55">
        <v>728.59849999999994</v>
      </c>
      <c r="E267" s="55">
        <v>1151.49</v>
      </c>
      <c r="F267" s="56">
        <f>Table323[[#This Row],[Single Family]]+Table323[[#This Row],[2-4 Units]]+Table323[[#This Row],[&gt;4 Units]]</f>
        <v>1</v>
      </c>
      <c r="G267" s="56">
        <v>1</v>
      </c>
      <c r="H267" s="56">
        <v>0</v>
      </c>
      <c r="I267" s="56">
        <v>0</v>
      </c>
      <c r="J267" s="59">
        <v>1151.49</v>
      </c>
      <c r="K267" s="56">
        <f>SUM(Table323[[#This Row],[Single Family ]:[&gt;4 Units ]])</f>
        <v>0</v>
      </c>
      <c r="L267" s="74"/>
      <c r="M267" s="74"/>
      <c r="N267" s="74"/>
      <c r="O267" s="60">
        <v>0</v>
      </c>
    </row>
    <row r="268" spans="1:15" s="57" customFormat="1">
      <c r="A268" s="52" t="s">
        <v>207</v>
      </c>
      <c r="B268" s="53" t="s">
        <v>115</v>
      </c>
      <c r="C268" s="54" t="s">
        <v>45</v>
      </c>
      <c r="D268" s="55">
        <v>69671.752900000007</v>
      </c>
      <c r="E268" s="55">
        <v>9704.3799999999992</v>
      </c>
      <c r="F268" s="56">
        <f>Table323[[#This Row],[Single Family]]+Table323[[#This Row],[2-4 Units]]+Table323[[#This Row],[&gt;4 Units]]</f>
        <v>16</v>
      </c>
      <c r="G268" s="56">
        <v>16</v>
      </c>
      <c r="H268" s="56">
        <v>0</v>
      </c>
      <c r="I268" s="56">
        <v>0</v>
      </c>
      <c r="J268" s="59">
        <v>9601.5</v>
      </c>
      <c r="K268" s="56">
        <f>SUM(Table323[[#This Row],[Single Family ]:[&gt;4 Units ]])</f>
        <v>1</v>
      </c>
      <c r="L268" s="74">
        <v>0</v>
      </c>
      <c r="M268" s="74">
        <v>1</v>
      </c>
      <c r="N268" s="74">
        <v>0</v>
      </c>
      <c r="O268" s="60">
        <v>102.88</v>
      </c>
    </row>
    <row r="269" spans="1:15" s="57" customFormat="1">
      <c r="A269" s="52" t="s">
        <v>208</v>
      </c>
      <c r="B269" s="53" t="s">
        <v>115</v>
      </c>
      <c r="C269" s="54" t="s">
        <v>45</v>
      </c>
      <c r="D269" s="55">
        <v>80824.2261</v>
      </c>
      <c r="E269" s="55">
        <v>18168.400000000001</v>
      </c>
      <c r="F269" s="56">
        <f>Table323[[#This Row],[Single Family]]+Table323[[#This Row],[2-4 Units]]+Table323[[#This Row],[&gt;4 Units]]</f>
        <v>29</v>
      </c>
      <c r="G269" s="56">
        <v>29</v>
      </c>
      <c r="H269" s="56">
        <v>0</v>
      </c>
      <c r="I269" s="56">
        <v>0</v>
      </c>
      <c r="J269" s="59">
        <v>17324.400000000001</v>
      </c>
      <c r="K269" s="56">
        <f>SUM(Table323[[#This Row],[Single Family ]:[&gt;4 Units ]])</f>
        <v>2</v>
      </c>
      <c r="L269" s="74">
        <v>2</v>
      </c>
      <c r="M269" s="74">
        <v>0</v>
      </c>
      <c r="N269" s="74">
        <v>0</v>
      </c>
      <c r="O269" s="60">
        <v>844</v>
      </c>
    </row>
    <row r="270" spans="1:15" s="57" customFormat="1">
      <c r="A270" s="52" t="s">
        <v>209</v>
      </c>
      <c r="B270" s="53" t="s">
        <v>115</v>
      </c>
      <c r="C270" s="54" t="s">
        <v>45</v>
      </c>
      <c r="D270" s="55">
        <v>77262.277400000094</v>
      </c>
      <c r="E270" s="55">
        <v>11582.4</v>
      </c>
      <c r="F270" s="56">
        <f>Table323[[#This Row],[Single Family]]+Table323[[#This Row],[2-4 Units]]+Table323[[#This Row],[&gt;4 Units]]</f>
        <v>28</v>
      </c>
      <c r="G270" s="56">
        <v>25</v>
      </c>
      <c r="H270" s="56">
        <v>1</v>
      </c>
      <c r="I270" s="56">
        <v>2</v>
      </c>
      <c r="J270" s="59">
        <v>10668.61</v>
      </c>
      <c r="K270" s="56">
        <f>SUM(Table323[[#This Row],[Single Family ]:[&gt;4 Units ]])</f>
        <v>3</v>
      </c>
      <c r="L270" s="74">
        <v>2</v>
      </c>
      <c r="M270" s="74">
        <v>1</v>
      </c>
      <c r="N270" s="74">
        <v>0</v>
      </c>
      <c r="O270" s="60">
        <v>913.79</v>
      </c>
    </row>
    <row r="271" spans="1:15" s="57" customFormat="1">
      <c r="A271" s="52" t="s">
        <v>210</v>
      </c>
      <c r="B271" s="53" t="s">
        <v>115</v>
      </c>
      <c r="C271" s="54" t="s">
        <v>45</v>
      </c>
      <c r="D271" s="55">
        <v>116407.5059</v>
      </c>
      <c r="E271" s="55">
        <v>22949.33</v>
      </c>
      <c r="F271" s="56">
        <f>Table323[[#This Row],[Single Family]]+Table323[[#This Row],[2-4 Units]]+Table323[[#This Row],[&gt;4 Units]]</f>
        <v>43</v>
      </c>
      <c r="G271" s="56">
        <v>40</v>
      </c>
      <c r="H271" s="56">
        <v>1</v>
      </c>
      <c r="I271" s="56">
        <v>2</v>
      </c>
      <c r="J271" s="59">
        <v>22949.33</v>
      </c>
      <c r="K271" s="56">
        <f>SUM(Table323[[#This Row],[Single Family ]:[&gt;4 Units ]])</f>
        <v>0</v>
      </c>
      <c r="L271" s="74"/>
      <c r="M271" s="74"/>
      <c r="N271" s="74"/>
      <c r="O271" s="60">
        <v>0</v>
      </c>
    </row>
    <row r="272" spans="1:15" s="57" customFormat="1">
      <c r="A272" s="52" t="s">
        <v>211</v>
      </c>
      <c r="B272" s="53" t="s">
        <v>115</v>
      </c>
      <c r="C272" s="54" t="s">
        <v>45</v>
      </c>
      <c r="D272" s="55">
        <v>55146.045800000102</v>
      </c>
      <c r="E272" s="55">
        <v>21109.09</v>
      </c>
      <c r="F272" s="56">
        <f>Table323[[#This Row],[Single Family]]+Table323[[#This Row],[2-4 Units]]+Table323[[#This Row],[&gt;4 Units]]</f>
        <v>19</v>
      </c>
      <c r="G272" s="56">
        <v>18</v>
      </c>
      <c r="H272" s="56">
        <v>1</v>
      </c>
      <c r="I272" s="56">
        <v>0</v>
      </c>
      <c r="J272" s="59">
        <v>11439.41</v>
      </c>
      <c r="K272" s="56">
        <f>SUM(Table323[[#This Row],[Single Family ]:[&gt;4 Units ]])</f>
        <v>4</v>
      </c>
      <c r="L272" s="74">
        <v>4</v>
      </c>
      <c r="M272" s="74">
        <v>0</v>
      </c>
      <c r="N272" s="74">
        <v>0</v>
      </c>
      <c r="O272" s="60">
        <v>9669.68</v>
      </c>
    </row>
    <row r="273" spans="1:15" s="57" customFormat="1">
      <c r="A273" s="52" t="s">
        <v>211</v>
      </c>
      <c r="B273" s="53" t="s">
        <v>146</v>
      </c>
      <c r="C273" s="54" t="s">
        <v>45</v>
      </c>
      <c r="D273" s="55">
        <v>0</v>
      </c>
      <c r="E273" s="55">
        <v>0</v>
      </c>
      <c r="F273" s="56">
        <f>Table323[[#This Row],[Single Family]]+Table323[[#This Row],[2-4 Units]]+Table323[[#This Row],[&gt;4 Units]]</f>
        <v>0</v>
      </c>
      <c r="G273" s="56"/>
      <c r="H273" s="56"/>
      <c r="I273" s="56"/>
      <c r="J273" s="59">
        <v>0</v>
      </c>
      <c r="K273" s="56">
        <f>SUM(Table323[[#This Row],[Single Family ]:[&gt;4 Units ]])</f>
        <v>0</v>
      </c>
      <c r="L273" s="74"/>
      <c r="M273" s="74"/>
      <c r="N273" s="74"/>
      <c r="O273" s="60">
        <v>0</v>
      </c>
    </row>
    <row r="274" spans="1:15" s="57" customFormat="1">
      <c r="A274" s="52" t="s">
        <v>211</v>
      </c>
      <c r="B274" s="53" t="s">
        <v>175</v>
      </c>
      <c r="C274" s="54" t="s">
        <v>45</v>
      </c>
      <c r="D274" s="55">
        <v>43.496099999999998</v>
      </c>
      <c r="E274" s="55">
        <v>0</v>
      </c>
      <c r="F274" s="56">
        <f>Table323[[#This Row],[Single Family]]+Table323[[#This Row],[2-4 Units]]+Table323[[#This Row],[&gt;4 Units]]</f>
        <v>0</v>
      </c>
      <c r="G274" s="56"/>
      <c r="H274" s="56"/>
      <c r="I274" s="56"/>
      <c r="J274" s="59">
        <v>0</v>
      </c>
      <c r="K274" s="56">
        <f>SUM(Table323[[#This Row],[Single Family ]:[&gt;4 Units ]])</f>
        <v>0</v>
      </c>
      <c r="L274" s="74"/>
      <c r="M274" s="74"/>
      <c r="N274" s="74"/>
      <c r="O274" s="60">
        <v>0</v>
      </c>
    </row>
    <row r="275" spans="1:15" s="57" customFormat="1">
      <c r="A275" s="52" t="s">
        <v>212</v>
      </c>
      <c r="B275" s="53" t="s">
        <v>191</v>
      </c>
      <c r="C275" s="54" t="s">
        <v>45</v>
      </c>
      <c r="D275" s="55">
        <v>88.630099999999999</v>
      </c>
      <c r="E275" s="55">
        <v>0</v>
      </c>
      <c r="F275" s="56">
        <f>Table323[[#This Row],[Single Family]]+Table323[[#This Row],[2-4 Units]]+Table323[[#This Row],[&gt;4 Units]]</f>
        <v>0</v>
      </c>
      <c r="G275" s="56"/>
      <c r="H275" s="56"/>
      <c r="I275" s="56"/>
      <c r="J275" s="59">
        <v>0</v>
      </c>
      <c r="K275" s="56">
        <f>SUM(Table323[[#This Row],[Single Family ]:[&gt;4 Units ]])</f>
        <v>0</v>
      </c>
      <c r="L275" s="74"/>
      <c r="M275" s="74"/>
      <c r="N275" s="74"/>
      <c r="O275" s="60">
        <v>0</v>
      </c>
    </row>
    <row r="276" spans="1:15" s="57" customFormat="1">
      <c r="A276" s="52" t="s">
        <v>212</v>
      </c>
      <c r="B276" s="53" t="s">
        <v>159</v>
      </c>
      <c r="C276" s="54" t="s">
        <v>45</v>
      </c>
      <c r="D276" s="55">
        <v>138.0009</v>
      </c>
      <c r="E276" s="55">
        <v>0</v>
      </c>
      <c r="F276" s="56">
        <f>Table323[[#This Row],[Single Family]]+Table323[[#This Row],[2-4 Units]]+Table323[[#This Row],[&gt;4 Units]]</f>
        <v>0</v>
      </c>
      <c r="G276" s="56"/>
      <c r="H276" s="56"/>
      <c r="I276" s="56"/>
      <c r="J276" s="59">
        <v>0</v>
      </c>
      <c r="K276" s="56">
        <f>SUM(Table323[[#This Row],[Single Family ]:[&gt;4 Units ]])</f>
        <v>0</v>
      </c>
      <c r="L276" s="74"/>
      <c r="M276" s="74"/>
      <c r="N276" s="74"/>
      <c r="O276" s="60">
        <v>0</v>
      </c>
    </row>
    <row r="277" spans="1:15" s="57" customFormat="1">
      <c r="A277" s="52" t="s">
        <v>212</v>
      </c>
      <c r="B277" s="53" t="s">
        <v>175</v>
      </c>
      <c r="C277" s="54" t="s">
        <v>45</v>
      </c>
      <c r="D277" s="55">
        <v>140097.96650000001</v>
      </c>
      <c r="E277" s="55">
        <v>129756.75</v>
      </c>
      <c r="F277" s="56">
        <f>Table323[[#This Row],[Single Family]]+Table323[[#This Row],[2-4 Units]]+Table323[[#This Row],[&gt;4 Units]]</f>
        <v>29</v>
      </c>
      <c r="G277" s="56">
        <v>28</v>
      </c>
      <c r="H277" s="56">
        <v>1</v>
      </c>
      <c r="I277" s="56">
        <v>0</v>
      </c>
      <c r="J277" s="59">
        <v>25256.38</v>
      </c>
      <c r="K277" s="56">
        <f>SUM(Table323[[#This Row],[Single Family ]:[&gt;4 Units ]])</f>
        <v>11</v>
      </c>
      <c r="L277" s="74">
        <v>7</v>
      </c>
      <c r="M277" s="74">
        <v>2</v>
      </c>
      <c r="N277" s="74">
        <v>2</v>
      </c>
      <c r="O277" s="60">
        <v>104500.37</v>
      </c>
    </row>
    <row r="278" spans="1:15" s="57" customFormat="1">
      <c r="A278" s="52" t="s">
        <v>213</v>
      </c>
      <c r="B278" s="53" t="s">
        <v>191</v>
      </c>
      <c r="C278" s="54" t="s">
        <v>45</v>
      </c>
      <c r="D278" s="55">
        <v>546.85829999999999</v>
      </c>
      <c r="E278" s="55">
        <v>0</v>
      </c>
      <c r="F278" s="56">
        <f>Table323[[#This Row],[Single Family]]+Table323[[#This Row],[2-4 Units]]+Table323[[#This Row],[&gt;4 Units]]</f>
        <v>0</v>
      </c>
      <c r="G278" s="56"/>
      <c r="H278" s="56"/>
      <c r="I278" s="56"/>
      <c r="J278" s="59">
        <v>0</v>
      </c>
      <c r="K278" s="56">
        <f>SUM(Table323[[#This Row],[Single Family ]:[&gt;4 Units ]])</f>
        <v>0</v>
      </c>
      <c r="L278" s="74"/>
      <c r="M278" s="74"/>
      <c r="N278" s="74"/>
      <c r="O278" s="60">
        <v>0</v>
      </c>
    </row>
    <row r="279" spans="1:15" s="57" customFormat="1">
      <c r="A279" s="52" t="s">
        <v>213</v>
      </c>
      <c r="B279" s="53" t="s">
        <v>195</v>
      </c>
      <c r="C279" s="54" t="s">
        <v>45</v>
      </c>
      <c r="D279" s="55">
        <v>476.2285</v>
      </c>
      <c r="E279" s="55">
        <v>1460.87</v>
      </c>
      <c r="F279" s="56">
        <f>Table323[[#This Row],[Single Family]]+Table323[[#This Row],[2-4 Units]]+Table323[[#This Row],[&gt;4 Units]]</f>
        <v>1</v>
      </c>
      <c r="G279" s="56">
        <v>1</v>
      </c>
      <c r="H279" s="56">
        <v>0</v>
      </c>
      <c r="I279" s="56">
        <v>0</v>
      </c>
      <c r="J279" s="59">
        <v>1460.87</v>
      </c>
      <c r="K279" s="56">
        <f>SUM(Table323[[#This Row],[Single Family ]:[&gt;4 Units ]])</f>
        <v>0</v>
      </c>
      <c r="L279" s="74"/>
      <c r="M279" s="74"/>
      <c r="N279" s="74"/>
      <c r="O279" s="60">
        <v>0</v>
      </c>
    </row>
    <row r="280" spans="1:15" s="57" customFormat="1">
      <c r="A280" s="52" t="s">
        <v>213</v>
      </c>
      <c r="B280" s="53" t="s">
        <v>175</v>
      </c>
      <c r="C280" s="54" t="s">
        <v>45</v>
      </c>
      <c r="D280" s="55">
        <v>124643.2671</v>
      </c>
      <c r="E280" s="55">
        <v>33276.18</v>
      </c>
      <c r="F280" s="56">
        <f>Table323[[#This Row],[Single Family]]+Table323[[#This Row],[2-4 Units]]+Table323[[#This Row],[&gt;4 Units]]</f>
        <v>15</v>
      </c>
      <c r="G280" s="56">
        <v>14</v>
      </c>
      <c r="H280" s="56">
        <v>1</v>
      </c>
      <c r="I280" s="56">
        <v>0</v>
      </c>
      <c r="J280" s="59">
        <v>7405.83</v>
      </c>
      <c r="K280" s="56">
        <f>SUM(Table323[[#This Row],[Single Family ]:[&gt;4 Units ]])</f>
        <v>11</v>
      </c>
      <c r="L280" s="74">
        <v>5</v>
      </c>
      <c r="M280" s="74">
        <v>5</v>
      </c>
      <c r="N280" s="74">
        <v>1</v>
      </c>
      <c r="O280" s="60">
        <v>25870.35</v>
      </c>
    </row>
    <row r="281" spans="1:15" s="57" customFormat="1">
      <c r="A281" s="52" t="s">
        <v>214</v>
      </c>
      <c r="B281" s="53" t="s">
        <v>191</v>
      </c>
      <c r="C281" s="54" t="s">
        <v>68</v>
      </c>
      <c r="D281" s="55">
        <v>645.16579999999999</v>
      </c>
      <c r="E281" s="55">
        <v>0</v>
      </c>
      <c r="F281" s="56">
        <f>Table323[[#This Row],[Single Family]]+Table323[[#This Row],[2-4 Units]]+Table323[[#This Row],[&gt;4 Units]]</f>
        <v>0</v>
      </c>
      <c r="G281" s="56"/>
      <c r="H281" s="56"/>
      <c r="I281" s="56"/>
      <c r="J281" s="59">
        <v>0</v>
      </c>
      <c r="K281" s="56">
        <f>SUM(Table323[[#This Row],[Single Family ]:[&gt;4 Units ]])</f>
        <v>0</v>
      </c>
      <c r="L281" s="74"/>
      <c r="M281" s="74"/>
      <c r="N281" s="74"/>
      <c r="O281" s="60">
        <v>0</v>
      </c>
    </row>
    <row r="282" spans="1:15" s="57" customFormat="1">
      <c r="A282" s="52" t="s">
        <v>214</v>
      </c>
      <c r="B282" s="53" t="s">
        <v>159</v>
      </c>
      <c r="C282" s="54" t="s">
        <v>68</v>
      </c>
      <c r="D282" s="55">
        <v>0</v>
      </c>
      <c r="E282" s="55">
        <v>0</v>
      </c>
      <c r="F282" s="56">
        <f>Table323[[#This Row],[Single Family]]+Table323[[#This Row],[2-4 Units]]+Table323[[#This Row],[&gt;4 Units]]</f>
        <v>0</v>
      </c>
      <c r="G282" s="56"/>
      <c r="H282" s="56"/>
      <c r="I282" s="56"/>
      <c r="J282" s="59">
        <v>0</v>
      </c>
      <c r="K282" s="56">
        <f>SUM(Table323[[#This Row],[Single Family ]:[&gt;4 Units ]])</f>
        <v>0</v>
      </c>
      <c r="L282" s="74"/>
      <c r="M282" s="74"/>
      <c r="N282" s="74"/>
      <c r="O282" s="60">
        <v>0</v>
      </c>
    </row>
    <row r="283" spans="1:15" s="57" customFormat="1">
      <c r="A283" s="52" t="s">
        <v>214</v>
      </c>
      <c r="B283" s="53" t="s">
        <v>195</v>
      </c>
      <c r="C283" s="54" t="s">
        <v>68</v>
      </c>
      <c r="D283" s="55">
        <v>0</v>
      </c>
      <c r="E283" s="55">
        <v>0</v>
      </c>
      <c r="F283" s="56">
        <f>Table323[[#This Row],[Single Family]]+Table323[[#This Row],[2-4 Units]]+Table323[[#This Row],[&gt;4 Units]]</f>
        <v>0</v>
      </c>
      <c r="G283" s="56"/>
      <c r="H283" s="56"/>
      <c r="I283" s="56"/>
      <c r="J283" s="59">
        <v>0</v>
      </c>
      <c r="K283" s="56">
        <f>SUM(Table323[[#This Row],[Single Family ]:[&gt;4 Units ]])</f>
        <v>0</v>
      </c>
      <c r="L283" s="74"/>
      <c r="M283" s="74"/>
      <c r="N283" s="74"/>
      <c r="O283" s="60">
        <v>0</v>
      </c>
    </row>
    <row r="284" spans="1:15" s="57" customFormat="1">
      <c r="A284" s="52" t="s">
        <v>214</v>
      </c>
      <c r="B284" s="53" t="s">
        <v>174</v>
      </c>
      <c r="C284" s="54" t="s">
        <v>45</v>
      </c>
      <c r="D284" s="55">
        <v>0</v>
      </c>
      <c r="E284" s="55">
        <v>6856.05</v>
      </c>
      <c r="F284" s="56">
        <f>Table323[[#This Row],[Single Family]]+Table323[[#This Row],[2-4 Units]]+Table323[[#This Row],[&gt;4 Units]]</f>
        <v>10</v>
      </c>
      <c r="G284" s="56">
        <v>10</v>
      </c>
      <c r="H284" s="56">
        <v>0</v>
      </c>
      <c r="I284" s="56">
        <v>0</v>
      </c>
      <c r="J284" s="59">
        <v>5153.3999999999996</v>
      </c>
      <c r="K284" s="56">
        <f>SUM(Table323[[#This Row],[Single Family ]:[&gt;4 Units ]])</f>
        <v>7</v>
      </c>
      <c r="L284" s="74">
        <v>1</v>
      </c>
      <c r="M284" s="74">
        <v>6</v>
      </c>
      <c r="N284" s="74">
        <v>0</v>
      </c>
      <c r="O284" s="60">
        <v>1702.65</v>
      </c>
    </row>
    <row r="285" spans="1:15" s="57" customFormat="1">
      <c r="A285" s="52" t="s">
        <v>214</v>
      </c>
      <c r="B285" s="53" t="s">
        <v>175</v>
      </c>
      <c r="C285" s="54" t="s">
        <v>68</v>
      </c>
      <c r="D285" s="55">
        <v>67239.908799999801</v>
      </c>
      <c r="E285" s="55">
        <v>0</v>
      </c>
      <c r="F285" s="56">
        <f>Table323[[#This Row],[Single Family]]+Table323[[#This Row],[2-4 Units]]+Table323[[#This Row],[&gt;4 Units]]</f>
        <v>0</v>
      </c>
      <c r="G285" s="56"/>
      <c r="H285" s="56"/>
      <c r="I285" s="56"/>
      <c r="J285" s="59">
        <v>0</v>
      </c>
      <c r="K285" s="56">
        <f>SUM(Table323[[#This Row],[Single Family ]:[&gt;4 Units ]])</f>
        <v>0</v>
      </c>
      <c r="L285" s="74"/>
      <c r="M285" s="74"/>
      <c r="N285" s="74"/>
      <c r="O285" s="60">
        <v>0</v>
      </c>
    </row>
    <row r="286" spans="1:15" s="57" customFormat="1">
      <c r="A286" s="52" t="s">
        <v>215</v>
      </c>
      <c r="B286" s="53" t="s">
        <v>191</v>
      </c>
      <c r="C286" s="54" t="s">
        <v>45</v>
      </c>
      <c r="D286" s="55">
        <v>123.0565</v>
      </c>
      <c r="E286" s="55">
        <v>0</v>
      </c>
      <c r="F286" s="56">
        <f>Table323[[#This Row],[Single Family]]+Table323[[#This Row],[2-4 Units]]+Table323[[#This Row],[&gt;4 Units]]</f>
        <v>0</v>
      </c>
      <c r="G286" s="56"/>
      <c r="H286" s="56"/>
      <c r="I286" s="56"/>
      <c r="J286" s="59">
        <v>0</v>
      </c>
      <c r="K286" s="56">
        <f>SUM(Table323[[#This Row],[Single Family ]:[&gt;4 Units ]])</f>
        <v>0</v>
      </c>
      <c r="L286" s="74"/>
      <c r="M286" s="74"/>
      <c r="N286" s="74"/>
      <c r="O286" s="60">
        <v>0</v>
      </c>
    </row>
    <row r="287" spans="1:15" s="57" customFormat="1">
      <c r="A287" s="52" t="s">
        <v>215</v>
      </c>
      <c r="B287" s="53" t="s">
        <v>159</v>
      </c>
      <c r="C287" s="54" t="s">
        <v>45</v>
      </c>
      <c r="D287" s="55">
        <v>9.6715999999999998</v>
      </c>
      <c r="E287" s="55">
        <v>0</v>
      </c>
      <c r="F287" s="56">
        <f>Table323[[#This Row],[Single Family]]+Table323[[#This Row],[2-4 Units]]+Table323[[#This Row],[&gt;4 Units]]</f>
        <v>0</v>
      </c>
      <c r="G287" s="56"/>
      <c r="H287" s="56"/>
      <c r="I287" s="56"/>
      <c r="J287" s="59">
        <v>0</v>
      </c>
      <c r="K287" s="56">
        <f>SUM(Table323[[#This Row],[Single Family ]:[&gt;4 Units ]])</f>
        <v>0</v>
      </c>
      <c r="L287" s="74"/>
      <c r="M287" s="74"/>
      <c r="N287" s="74"/>
      <c r="O287" s="60">
        <v>0</v>
      </c>
    </row>
    <row r="288" spans="1:15" s="57" customFormat="1">
      <c r="A288" s="52" t="s">
        <v>215</v>
      </c>
      <c r="B288" s="53" t="s">
        <v>195</v>
      </c>
      <c r="C288" s="54" t="s">
        <v>45</v>
      </c>
      <c r="D288" s="55">
        <v>174.66720000000001</v>
      </c>
      <c r="E288" s="55">
        <v>0</v>
      </c>
      <c r="F288" s="56">
        <f>Table323[[#This Row],[Single Family]]+Table323[[#This Row],[2-4 Units]]+Table323[[#This Row],[&gt;4 Units]]</f>
        <v>0</v>
      </c>
      <c r="G288" s="56"/>
      <c r="H288" s="56"/>
      <c r="I288" s="56"/>
      <c r="J288" s="59">
        <v>0</v>
      </c>
      <c r="K288" s="56">
        <f>SUM(Table323[[#This Row],[Single Family ]:[&gt;4 Units ]])</f>
        <v>0</v>
      </c>
      <c r="L288" s="74"/>
      <c r="M288" s="74"/>
      <c r="N288" s="74"/>
      <c r="O288" s="60">
        <v>0</v>
      </c>
    </row>
    <row r="289" spans="1:15" s="57" customFormat="1">
      <c r="A289" s="52" t="s">
        <v>215</v>
      </c>
      <c r="B289" s="53" t="s">
        <v>175</v>
      </c>
      <c r="C289" s="54" t="s">
        <v>45</v>
      </c>
      <c r="D289" s="55">
        <v>74841.980299999894</v>
      </c>
      <c r="E289" s="55">
        <v>16304.8</v>
      </c>
      <c r="F289" s="56">
        <f>Table323[[#This Row],[Single Family]]+Table323[[#This Row],[2-4 Units]]+Table323[[#This Row],[&gt;4 Units]]</f>
        <v>13</v>
      </c>
      <c r="G289" s="56">
        <v>10</v>
      </c>
      <c r="H289" s="56">
        <v>2</v>
      </c>
      <c r="I289" s="56">
        <v>1</v>
      </c>
      <c r="J289" s="59">
        <v>8270.57</v>
      </c>
      <c r="K289" s="56">
        <f>SUM(Table323[[#This Row],[Single Family ]:[&gt;4 Units ]])</f>
        <v>5</v>
      </c>
      <c r="L289" s="74">
        <v>4</v>
      </c>
      <c r="M289" s="74">
        <v>1</v>
      </c>
      <c r="N289" s="74">
        <v>0</v>
      </c>
      <c r="O289" s="60">
        <v>8034.23</v>
      </c>
    </row>
    <row r="290" spans="1:15" s="57" customFormat="1">
      <c r="A290" s="52" t="s">
        <v>216</v>
      </c>
      <c r="B290" s="53" t="s">
        <v>195</v>
      </c>
      <c r="C290" s="54" t="s">
        <v>45</v>
      </c>
      <c r="D290" s="55">
        <v>313.58850000000001</v>
      </c>
      <c r="E290" s="55">
        <v>0</v>
      </c>
      <c r="F290" s="56">
        <f>Table323[[#This Row],[Single Family]]+Table323[[#This Row],[2-4 Units]]+Table323[[#This Row],[&gt;4 Units]]</f>
        <v>0</v>
      </c>
      <c r="G290" s="56"/>
      <c r="H290" s="56"/>
      <c r="I290" s="56"/>
      <c r="J290" s="59">
        <v>0</v>
      </c>
      <c r="K290" s="56">
        <f>SUM(Table323[[#This Row],[Single Family ]:[&gt;4 Units ]])</f>
        <v>0</v>
      </c>
      <c r="L290" s="74"/>
      <c r="M290" s="74"/>
      <c r="N290" s="74"/>
      <c r="O290" s="60">
        <v>0</v>
      </c>
    </row>
    <row r="291" spans="1:15" s="57" customFormat="1">
      <c r="A291" s="52" t="s">
        <v>216</v>
      </c>
      <c r="B291" s="53" t="s">
        <v>175</v>
      </c>
      <c r="C291" s="54" t="s">
        <v>45</v>
      </c>
      <c r="D291" s="55">
        <v>110784.84239999999</v>
      </c>
      <c r="E291" s="55">
        <v>34515.480000000003</v>
      </c>
      <c r="F291" s="56">
        <f>Table323[[#This Row],[Single Family]]+Table323[[#This Row],[2-4 Units]]+Table323[[#This Row],[&gt;4 Units]]</f>
        <v>40</v>
      </c>
      <c r="G291" s="56">
        <v>40</v>
      </c>
      <c r="H291" s="56">
        <v>0</v>
      </c>
      <c r="I291" s="56">
        <v>0</v>
      </c>
      <c r="J291" s="59">
        <v>26315.15</v>
      </c>
      <c r="K291" s="56">
        <f>SUM(Table323[[#This Row],[Single Family ]:[&gt;4 Units ]])</f>
        <v>6</v>
      </c>
      <c r="L291" s="74">
        <v>6</v>
      </c>
      <c r="M291" s="74">
        <v>0</v>
      </c>
      <c r="N291" s="74">
        <v>0</v>
      </c>
      <c r="O291" s="60">
        <v>8200.33</v>
      </c>
    </row>
    <row r="292" spans="1:15" s="57" customFormat="1">
      <c r="A292" s="52" t="s">
        <v>217</v>
      </c>
      <c r="B292" s="53" t="s">
        <v>191</v>
      </c>
      <c r="C292" s="54" t="s">
        <v>45</v>
      </c>
      <c r="D292" s="55">
        <v>147.84030000000001</v>
      </c>
      <c r="E292" s="55">
        <v>0</v>
      </c>
      <c r="F292" s="56">
        <f>Table323[[#This Row],[Single Family]]+Table323[[#This Row],[2-4 Units]]+Table323[[#This Row],[&gt;4 Units]]</f>
        <v>0</v>
      </c>
      <c r="G292" s="56"/>
      <c r="H292" s="56"/>
      <c r="I292" s="56"/>
      <c r="J292" s="59">
        <v>0</v>
      </c>
      <c r="K292" s="56">
        <f>SUM(Table323[[#This Row],[Single Family ]:[&gt;4 Units ]])</f>
        <v>0</v>
      </c>
      <c r="L292" s="74"/>
      <c r="M292" s="74"/>
      <c r="N292" s="74"/>
      <c r="O292" s="60">
        <v>0</v>
      </c>
    </row>
    <row r="293" spans="1:15" s="57" customFormat="1">
      <c r="A293" s="52" t="s">
        <v>217</v>
      </c>
      <c r="B293" s="53" t="s">
        <v>195</v>
      </c>
      <c r="C293" s="54" t="s">
        <v>45</v>
      </c>
      <c r="D293" s="55">
        <v>110.60680000000001</v>
      </c>
      <c r="E293" s="55">
        <v>980.87</v>
      </c>
      <c r="F293" s="56">
        <f>Table323[[#This Row],[Single Family]]+Table323[[#This Row],[2-4 Units]]+Table323[[#This Row],[&gt;4 Units]]</f>
        <v>1</v>
      </c>
      <c r="G293" s="56">
        <v>1</v>
      </c>
      <c r="H293" s="56">
        <v>0</v>
      </c>
      <c r="I293" s="56">
        <v>0</v>
      </c>
      <c r="J293" s="59">
        <v>980.87</v>
      </c>
      <c r="K293" s="56">
        <f>SUM(Table323[[#This Row],[Single Family ]:[&gt;4 Units ]])</f>
        <v>0</v>
      </c>
      <c r="L293" s="74"/>
      <c r="M293" s="74"/>
      <c r="N293" s="74"/>
      <c r="O293" s="60">
        <v>0</v>
      </c>
    </row>
    <row r="294" spans="1:15" s="57" customFormat="1">
      <c r="A294" s="52" t="s">
        <v>217</v>
      </c>
      <c r="B294" s="53" t="s">
        <v>175</v>
      </c>
      <c r="C294" s="54" t="s">
        <v>45</v>
      </c>
      <c r="D294" s="55">
        <v>88384.266499999998</v>
      </c>
      <c r="E294" s="55">
        <v>33572.9</v>
      </c>
      <c r="F294" s="56">
        <f>Table323[[#This Row],[Single Family]]+Table323[[#This Row],[2-4 Units]]+Table323[[#This Row],[&gt;4 Units]]</f>
        <v>37</v>
      </c>
      <c r="G294" s="56">
        <v>37</v>
      </c>
      <c r="H294" s="56">
        <v>0</v>
      </c>
      <c r="I294" s="56">
        <v>0</v>
      </c>
      <c r="J294" s="59">
        <v>29726.9</v>
      </c>
      <c r="K294" s="56">
        <f>SUM(Table323[[#This Row],[Single Family ]:[&gt;4 Units ]])</f>
        <v>4</v>
      </c>
      <c r="L294" s="74">
        <v>4</v>
      </c>
      <c r="M294" s="74">
        <v>0</v>
      </c>
      <c r="N294" s="74">
        <v>0</v>
      </c>
      <c r="O294" s="60">
        <v>3846</v>
      </c>
    </row>
    <row r="295" spans="1:15" s="57" customFormat="1">
      <c r="A295" s="52" t="s">
        <v>218</v>
      </c>
      <c r="B295" s="53" t="s">
        <v>191</v>
      </c>
      <c r="C295" s="54" t="s">
        <v>45</v>
      </c>
      <c r="D295" s="55">
        <v>40.914700000000003</v>
      </c>
      <c r="E295" s="55">
        <v>0</v>
      </c>
      <c r="F295" s="56">
        <f>Table323[[#This Row],[Single Family]]+Table323[[#This Row],[2-4 Units]]+Table323[[#This Row],[&gt;4 Units]]</f>
        <v>0</v>
      </c>
      <c r="G295" s="56"/>
      <c r="H295" s="56"/>
      <c r="I295" s="56"/>
      <c r="J295" s="59">
        <v>0</v>
      </c>
      <c r="K295" s="56">
        <f>SUM(Table323[[#This Row],[Single Family ]:[&gt;4 Units ]])</f>
        <v>0</v>
      </c>
      <c r="L295" s="74"/>
      <c r="M295" s="74"/>
      <c r="N295" s="74"/>
      <c r="O295" s="60">
        <v>0</v>
      </c>
    </row>
    <row r="296" spans="1:15" s="57" customFormat="1">
      <c r="A296" s="52" t="s">
        <v>218</v>
      </c>
      <c r="B296" s="53" t="s">
        <v>175</v>
      </c>
      <c r="C296" s="54" t="s">
        <v>45</v>
      </c>
      <c r="D296" s="55">
        <v>60957.443399999902</v>
      </c>
      <c r="E296" s="55">
        <v>11480.45</v>
      </c>
      <c r="F296" s="56">
        <f>Table323[[#This Row],[Single Family]]+Table323[[#This Row],[2-4 Units]]+Table323[[#This Row],[&gt;4 Units]]</f>
        <v>9</v>
      </c>
      <c r="G296" s="56">
        <v>7</v>
      </c>
      <c r="H296" s="56">
        <v>2</v>
      </c>
      <c r="I296" s="56">
        <v>0</v>
      </c>
      <c r="J296" s="59">
        <v>5673.56</v>
      </c>
      <c r="K296" s="56">
        <f>SUM(Table323[[#This Row],[Single Family ]:[&gt;4 Units ]])</f>
        <v>8</v>
      </c>
      <c r="L296" s="74">
        <v>1</v>
      </c>
      <c r="M296" s="74">
        <v>7</v>
      </c>
      <c r="N296" s="74">
        <v>0</v>
      </c>
      <c r="O296" s="60">
        <v>5806.89</v>
      </c>
    </row>
    <row r="297" spans="1:15" s="57" customFormat="1">
      <c r="A297" s="52" t="s">
        <v>219</v>
      </c>
      <c r="B297" s="53" t="s">
        <v>191</v>
      </c>
      <c r="C297" s="54" t="s">
        <v>45</v>
      </c>
      <c r="D297" s="55">
        <v>151.34780000000001</v>
      </c>
      <c r="E297" s="55">
        <v>0</v>
      </c>
      <c r="F297" s="56">
        <f>Table323[[#This Row],[Single Family]]+Table323[[#This Row],[2-4 Units]]+Table323[[#This Row],[&gt;4 Units]]</f>
        <v>0</v>
      </c>
      <c r="G297" s="56"/>
      <c r="H297" s="56"/>
      <c r="I297" s="56"/>
      <c r="J297" s="59">
        <v>0</v>
      </c>
      <c r="K297" s="56">
        <f>SUM(Table323[[#This Row],[Single Family ]:[&gt;4 Units ]])</f>
        <v>0</v>
      </c>
      <c r="L297" s="74"/>
      <c r="M297" s="74"/>
      <c r="N297" s="74"/>
      <c r="O297" s="60">
        <v>0</v>
      </c>
    </row>
    <row r="298" spans="1:15" s="57" customFormat="1">
      <c r="A298" s="52" t="s">
        <v>219</v>
      </c>
      <c r="B298" s="53" t="s">
        <v>195</v>
      </c>
      <c r="C298" s="54" t="s">
        <v>45</v>
      </c>
      <c r="D298" s="55">
        <v>7.1828000000000003</v>
      </c>
      <c r="E298" s="55">
        <v>0</v>
      </c>
      <c r="F298" s="56">
        <f>Table323[[#This Row],[Single Family]]+Table323[[#This Row],[2-4 Units]]+Table323[[#This Row],[&gt;4 Units]]</f>
        <v>0</v>
      </c>
      <c r="G298" s="56"/>
      <c r="H298" s="56"/>
      <c r="I298" s="56"/>
      <c r="J298" s="59">
        <v>0</v>
      </c>
      <c r="K298" s="56">
        <f>SUM(Table323[[#This Row],[Single Family ]:[&gt;4 Units ]])</f>
        <v>0</v>
      </c>
      <c r="L298" s="74"/>
      <c r="M298" s="74"/>
      <c r="N298" s="74"/>
      <c r="O298" s="60">
        <v>0</v>
      </c>
    </row>
    <row r="299" spans="1:15" s="57" customFormat="1">
      <c r="A299" s="52" t="s">
        <v>219</v>
      </c>
      <c r="B299" s="53" t="s">
        <v>175</v>
      </c>
      <c r="C299" s="54" t="s">
        <v>45</v>
      </c>
      <c r="D299" s="55">
        <v>74234.418299999903</v>
      </c>
      <c r="E299" s="55">
        <v>15127.42</v>
      </c>
      <c r="F299" s="56">
        <f>Table323[[#This Row],[Single Family]]+Table323[[#This Row],[2-4 Units]]+Table323[[#This Row],[&gt;4 Units]]</f>
        <v>19</v>
      </c>
      <c r="G299" s="56">
        <v>15</v>
      </c>
      <c r="H299" s="56">
        <v>4</v>
      </c>
      <c r="I299" s="56">
        <v>0</v>
      </c>
      <c r="J299" s="59">
        <v>7183.68</v>
      </c>
      <c r="K299" s="56">
        <f>SUM(Table323[[#This Row],[Single Family ]:[&gt;4 Units ]])</f>
        <v>12</v>
      </c>
      <c r="L299" s="74">
        <v>7</v>
      </c>
      <c r="M299" s="74">
        <v>5</v>
      </c>
      <c r="N299" s="74">
        <v>0</v>
      </c>
      <c r="O299" s="60">
        <v>7943.74</v>
      </c>
    </row>
    <row r="300" spans="1:15" s="57" customFormat="1">
      <c r="A300" s="52" t="s">
        <v>220</v>
      </c>
      <c r="B300" s="53" t="s">
        <v>191</v>
      </c>
      <c r="C300" s="54" t="s">
        <v>68</v>
      </c>
      <c r="D300" s="55">
        <v>102.4053</v>
      </c>
      <c r="E300" s="55">
        <v>0</v>
      </c>
      <c r="F300" s="56">
        <f>Table323[[#This Row],[Single Family]]+Table323[[#This Row],[2-4 Units]]+Table323[[#This Row],[&gt;4 Units]]</f>
        <v>0</v>
      </c>
      <c r="G300" s="56"/>
      <c r="H300" s="56"/>
      <c r="I300" s="56"/>
      <c r="J300" s="59">
        <v>0</v>
      </c>
      <c r="K300" s="56">
        <f>SUM(Table323[[#This Row],[Single Family ]:[&gt;4 Units ]])</f>
        <v>0</v>
      </c>
      <c r="L300" s="74"/>
      <c r="M300" s="74"/>
      <c r="N300" s="74"/>
      <c r="O300" s="60">
        <v>0</v>
      </c>
    </row>
    <row r="301" spans="1:15" s="57" customFormat="1">
      <c r="A301" s="52" t="s">
        <v>220</v>
      </c>
      <c r="B301" s="53" t="s">
        <v>167</v>
      </c>
      <c r="C301" s="54" t="s">
        <v>45</v>
      </c>
      <c r="D301" s="55">
        <v>0</v>
      </c>
      <c r="E301" s="55">
        <v>0</v>
      </c>
      <c r="F301" s="56">
        <f>Table323[[#This Row],[Single Family]]+Table323[[#This Row],[2-4 Units]]+Table323[[#This Row],[&gt;4 Units]]</f>
        <v>0</v>
      </c>
      <c r="G301" s="56"/>
      <c r="H301" s="56"/>
      <c r="I301" s="56"/>
      <c r="J301" s="59">
        <v>0</v>
      </c>
      <c r="K301" s="56">
        <f>SUM(Table323[[#This Row],[Single Family ]:[&gt;4 Units ]])</f>
        <v>0</v>
      </c>
      <c r="L301" s="74"/>
      <c r="M301" s="74"/>
      <c r="N301" s="74"/>
      <c r="O301" s="60">
        <v>0</v>
      </c>
    </row>
    <row r="302" spans="1:15" s="57" customFormat="1">
      <c r="A302" s="52" t="s">
        <v>220</v>
      </c>
      <c r="B302" s="53" t="s">
        <v>170</v>
      </c>
      <c r="C302" s="54" t="s">
        <v>45</v>
      </c>
      <c r="D302" s="55">
        <v>0</v>
      </c>
      <c r="E302" s="55">
        <v>0</v>
      </c>
      <c r="F302" s="56">
        <f>Table323[[#This Row],[Single Family]]+Table323[[#This Row],[2-4 Units]]+Table323[[#This Row],[&gt;4 Units]]</f>
        <v>0</v>
      </c>
      <c r="G302" s="56"/>
      <c r="H302" s="56"/>
      <c r="I302" s="56"/>
      <c r="J302" s="59">
        <v>0</v>
      </c>
      <c r="K302" s="56">
        <f>SUM(Table323[[#This Row],[Single Family ]:[&gt;4 Units ]])</f>
        <v>0</v>
      </c>
      <c r="L302" s="74"/>
      <c r="M302" s="74"/>
      <c r="N302" s="74"/>
      <c r="O302" s="60">
        <v>0</v>
      </c>
    </row>
    <row r="303" spans="1:15" s="57" customFormat="1">
      <c r="A303" s="52" t="s">
        <v>220</v>
      </c>
      <c r="B303" s="53" t="s">
        <v>195</v>
      </c>
      <c r="C303" s="54" t="s">
        <v>68</v>
      </c>
      <c r="D303" s="55">
        <v>231.11080000000001</v>
      </c>
      <c r="E303" s="55">
        <v>0</v>
      </c>
      <c r="F303" s="56">
        <f>Table323[[#This Row],[Single Family]]+Table323[[#This Row],[2-4 Units]]+Table323[[#This Row],[&gt;4 Units]]</f>
        <v>0</v>
      </c>
      <c r="G303" s="56"/>
      <c r="H303" s="56"/>
      <c r="I303" s="56"/>
      <c r="J303" s="59">
        <v>0</v>
      </c>
      <c r="K303" s="56">
        <f>SUM(Table323[[#This Row],[Single Family ]:[&gt;4 Units ]])</f>
        <v>0</v>
      </c>
      <c r="L303" s="74"/>
      <c r="M303" s="74"/>
      <c r="N303" s="74"/>
      <c r="O303" s="60">
        <v>0</v>
      </c>
    </row>
    <row r="304" spans="1:15" s="57" customFormat="1">
      <c r="A304" s="52" t="s">
        <v>220</v>
      </c>
      <c r="B304" s="53" t="s">
        <v>174</v>
      </c>
      <c r="C304" s="54" t="s">
        <v>45</v>
      </c>
      <c r="D304" s="55">
        <v>0</v>
      </c>
      <c r="E304" s="55">
        <v>3513.67</v>
      </c>
      <c r="F304" s="56">
        <f>Table323[[#This Row],[Single Family]]+Table323[[#This Row],[2-4 Units]]+Table323[[#This Row],[&gt;4 Units]]</f>
        <v>8</v>
      </c>
      <c r="G304" s="56">
        <v>7</v>
      </c>
      <c r="H304" s="56">
        <v>1</v>
      </c>
      <c r="I304" s="56">
        <v>0</v>
      </c>
      <c r="J304" s="59">
        <v>2475.16</v>
      </c>
      <c r="K304" s="56">
        <f>SUM(Table323[[#This Row],[Single Family ]:[&gt;4 Units ]])</f>
        <v>3</v>
      </c>
      <c r="L304" s="74">
        <v>2</v>
      </c>
      <c r="M304" s="74">
        <v>1</v>
      </c>
      <c r="N304" s="74">
        <v>0</v>
      </c>
      <c r="O304" s="60">
        <v>1038.51</v>
      </c>
    </row>
    <row r="305" spans="1:15" s="57" customFormat="1">
      <c r="A305" s="52" t="s">
        <v>220</v>
      </c>
      <c r="B305" s="53" t="s">
        <v>175</v>
      </c>
      <c r="C305" s="54" t="s">
        <v>68</v>
      </c>
      <c r="D305" s="55">
        <v>52121.565699999897</v>
      </c>
      <c r="E305" s="55">
        <v>0</v>
      </c>
      <c r="F305" s="56">
        <f>Table323[[#This Row],[Single Family]]+Table323[[#This Row],[2-4 Units]]+Table323[[#This Row],[&gt;4 Units]]</f>
        <v>0</v>
      </c>
      <c r="G305" s="56"/>
      <c r="H305" s="56"/>
      <c r="I305" s="56"/>
      <c r="J305" s="59">
        <v>0</v>
      </c>
      <c r="K305" s="56">
        <f>SUM(Table323[[#This Row],[Single Family ]:[&gt;4 Units ]])</f>
        <v>0</v>
      </c>
      <c r="L305" s="74"/>
      <c r="M305" s="74"/>
      <c r="N305" s="74"/>
      <c r="O305" s="60">
        <v>0</v>
      </c>
    </row>
    <row r="306" spans="1:15" s="57" customFormat="1">
      <c r="A306" s="52" t="s">
        <v>221</v>
      </c>
      <c r="B306" s="53" t="s">
        <v>115</v>
      </c>
      <c r="C306" s="54" t="s">
        <v>45</v>
      </c>
      <c r="D306" s="55">
        <v>104.54689999999999</v>
      </c>
      <c r="E306" s="55">
        <v>0</v>
      </c>
      <c r="F306" s="56">
        <f>Table323[[#This Row],[Single Family]]+Table323[[#This Row],[2-4 Units]]+Table323[[#This Row],[&gt;4 Units]]</f>
        <v>0</v>
      </c>
      <c r="G306" s="56"/>
      <c r="H306" s="56"/>
      <c r="I306" s="56"/>
      <c r="J306" s="59">
        <v>0</v>
      </c>
      <c r="K306" s="56">
        <f>SUM(Table323[[#This Row],[Single Family ]:[&gt;4 Units ]])</f>
        <v>0</v>
      </c>
      <c r="L306" s="74"/>
      <c r="M306" s="74"/>
      <c r="N306" s="74"/>
      <c r="O306" s="60">
        <v>0</v>
      </c>
    </row>
    <row r="307" spans="1:15" s="57" customFormat="1">
      <c r="A307" s="52" t="s">
        <v>221</v>
      </c>
      <c r="B307" s="53" t="s">
        <v>146</v>
      </c>
      <c r="C307" s="54" t="s">
        <v>45</v>
      </c>
      <c r="D307" s="55">
        <v>54371.503700000103</v>
      </c>
      <c r="E307" s="55">
        <v>14309.76</v>
      </c>
      <c r="F307" s="56">
        <f>Table323[[#This Row],[Single Family]]+Table323[[#This Row],[2-4 Units]]+Table323[[#This Row],[&gt;4 Units]]</f>
        <v>11</v>
      </c>
      <c r="G307" s="56">
        <v>11</v>
      </c>
      <c r="H307" s="56">
        <v>0</v>
      </c>
      <c r="I307" s="56">
        <v>0</v>
      </c>
      <c r="J307" s="59">
        <v>14101.68</v>
      </c>
      <c r="K307" s="56">
        <f>SUM(Table323[[#This Row],[Single Family ]:[&gt;4 Units ]])</f>
        <v>2</v>
      </c>
      <c r="L307" s="74">
        <v>1</v>
      </c>
      <c r="M307" s="74">
        <v>1</v>
      </c>
      <c r="N307" s="74">
        <v>0</v>
      </c>
      <c r="O307" s="60">
        <v>208.08</v>
      </c>
    </row>
    <row r="308" spans="1:15" s="57" customFormat="1">
      <c r="A308" s="52" t="s">
        <v>221</v>
      </c>
      <c r="B308" s="53" t="s">
        <v>175</v>
      </c>
      <c r="C308" s="54" t="s">
        <v>45</v>
      </c>
      <c r="D308" s="55">
        <v>0</v>
      </c>
      <c r="E308" s="55">
        <v>0</v>
      </c>
      <c r="F308" s="56">
        <f>Table323[[#This Row],[Single Family]]+Table323[[#This Row],[2-4 Units]]+Table323[[#This Row],[&gt;4 Units]]</f>
        <v>0</v>
      </c>
      <c r="G308" s="56"/>
      <c r="H308" s="56"/>
      <c r="I308" s="56"/>
      <c r="J308" s="59">
        <v>0</v>
      </c>
      <c r="K308" s="56">
        <f>SUM(Table323[[#This Row],[Single Family ]:[&gt;4 Units ]])</f>
        <v>0</v>
      </c>
      <c r="L308" s="74"/>
      <c r="M308" s="74"/>
      <c r="N308" s="74"/>
      <c r="O308" s="60">
        <v>0</v>
      </c>
    </row>
    <row r="309" spans="1:15" s="57" customFormat="1">
      <c r="A309" s="52" t="s">
        <v>222</v>
      </c>
      <c r="B309" s="53" t="s">
        <v>168</v>
      </c>
      <c r="C309" s="54" t="s">
        <v>45</v>
      </c>
      <c r="D309" s="55">
        <v>0</v>
      </c>
      <c r="E309" s="55">
        <v>121.71</v>
      </c>
      <c r="F309" s="56">
        <f>Table323[[#This Row],[Single Family]]+Table323[[#This Row],[2-4 Units]]+Table323[[#This Row],[&gt;4 Units]]</f>
        <v>1</v>
      </c>
      <c r="G309" s="56">
        <v>1</v>
      </c>
      <c r="H309" s="56">
        <v>0</v>
      </c>
      <c r="I309" s="56">
        <v>0</v>
      </c>
      <c r="J309" s="59">
        <v>121.71</v>
      </c>
      <c r="K309" s="56">
        <f>SUM(Table323[[#This Row],[Single Family ]:[&gt;4 Units ]])</f>
        <v>0</v>
      </c>
      <c r="L309" s="74"/>
      <c r="M309" s="74"/>
      <c r="N309" s="74"/>
      <c r="O309" s="60">
        <v>0</v>
      </c>
    </row>
    <row r="310" spans="1:15" s="57" customFormat="1">
      <c r="A310" s="52" t="s">
        <v>222</v>
      </c>
      <c r="B310" s="53" t="s">
        <v>115</v>
      </c>
      <c r="C310" s="54" t="s">
        <v>45</v>
      </c>
      <c r="D310" s="55">
        <v>71.1738</v>
      </c>
      <c r="E310" s="55">
        <v>0</v>
      </c>
      <c r="F310" s="56">
        <f>Table323[[#This Row],[Single Family]]+Table323[[#This Row],[2-4 Units]]+Table323[[#This Row],[&gt;4 Units]]</f>
        <v>0</v>
      </c>
      <c r="G310" s="56"/>
      <c r="H310" s="56"/>
      <c r="I310" s="56"/>
      <c r="J310" s="59">
        <v>0</v>
      </c>
      <c r="K310" s="56">
        <f>SUM(Table323[[#This Row],[Single Family ]:[&gt;4 Units ]])</f>
        <v>0</v>
      </c>
      <c r="L310" s="74"/>
      <c r="M310" s="74"/>
      <c r="N310" s="74"/>
      <c r="O310" s="60">
        <v>0</v>
      </c>
    </row>
    <row r="311" spans="1:15" s="57" customFormat="1">
      <c r="A311" s="52" t="s">
        <v>222</v>
      </c>
      <c r="B311" s="53" t="s">
        <v>146</v>
      </c>
      <c r="C311" s="54" t="s">
        <v>45</v>
      </c>
      <c r="D311" s="55">
        <v>81277.952100000097</v>
      </c>
      <c r="E311" s="55">
        <v>62612.52</v>
      </c>
      <c r="F311" s="56">
        <f>Table323[[#This Row],[Single Family]]+Table323[[#This Row],[2-4 Units]]+Table323[[#This Row],[&gt;4 Units]]</f>
        <v>33</v>
      </c>
      <c r="G311" s="56">
        <v>33</v>
      </c>
      <c r="H311" s="56">
        <v>0</v>
      </c>
      <c r="I311" s="56">
        <v>0</v>
      </c>
      <c r="J311" s="59">
        <v>39465.019999999997</v>
      </c>
      <c r="K311" s="56">
        <f>SUM(Table323[[#This Row],[Single Family ]:[&gt;4 Units ]])</f>
        <v>3</v>
      </c>
      <c r="L311" s="74">
        <v>3</v>
      </c>
      <c r="M311" s="74">
        <v>0</v>
      </c>
      <c r="N311" s="74">
        <v>0</v>
      </c>
      <c r="O311" s="60">
        <v>23147.5</v>
      </c>
    </row>
    <row r="312" spans="1:15" s="57" customFormat="1">
      <c r="A312" s="52" t="s">
        <v>223</v>
      </c>
      <c r="B312" s="53" t="s">
        <v>145</v>
      </c>
      <c r="C312" s="54" t="s">
        <v>45</v>
      </c>
      <c r="D312" s="55">
        <v>7500.3773000000001</v>
      </c>
      <c r="E312" s="55">
        <v>6065.33</v>
      </c>
      <c r="F312" s="56">
        <f>Table323[[#This Row],[Single Family]]+Table323[[#This Row],[2-4 Units]]+Table323[[#This Row],[&gt;4 Units]]</f>
        <v>5</v>
      </c>
      <c r="G312" s="56">
        <v>4</v>
      </c>
      <c r="H312" s="56">
        <v>1</v>
      </c>
      <c r="I312" s="56">
        <v>0</v>
      </c>
      <c r="J312" s="59">
        <v>6065.33</v>
      </c>
      <c r="K312" s="56">
        <f>SUM(Table323[[#This Row],[Single Family ]:[&gt;4 Units ]])</f>
        <v>0</v>
      </c>
      <c r="L312" s="74"/>
      <c r="M312" s="74"/>
      <c r="N312" s="74"/>
      <c r="O312" s="60">
        <v>0</v>
      </c>
    </row>
    <row r="313" spans="1:15" s="57" customFormat="1">
      <c r="A313" s="52" t="s">
        <v>223</v>
      </c>
      <c r="B313" s="53" t="s">
        <v>146</v>
      </c>
      <c r="C313" s="54" t="s">
        <v>45</v>
      </c>
      <c r="D313" s="55">
        <v>77580.580099999905</v>
      </c>
      <c r="E313" s="55">
        <v>44691.62</v>
      </c>
      <c r="F313" s="56">
        <f>Table323[[#This Row],[Single Family]]+Table323[[#This Row],[2-4 Units]]+Table323[[#This Row],[&gt;4 Units]]</f>
        <v>25</v>
      </c>
      <c r="G313" s="56">
        <v>25</v>
      </c>
      <c r="H313" s="56">
        <v>0</v>
      </c>
      <c r="I313" s="56">
        <v>0</v>
      </c>
      <c r="J313" s="59">
        <v>23789.84</v>
      </c>
      <c r="K313" s="56">
        <f>SUM(Table323[[#This Row],[Single Family ]:[&gt;4 Units ]])</f>
        <v>4</v>
      </c>
      <c r="L313" s="74">
        <v>4</v>
      </c>
      <c r="M313" s="74">
        <v>0</v>
      </c>
      <c r="N313" s="74">
        <v>0</v>
      </c>
      <c r="O313" s="60">
        <v>20901.78</v>
      </c>
    </row>
    <row r="314" spans="1:15" s="57" customFormat="1">
      <c r="A314" s="52" t="s">
        <v>224</v>
      </c>
      <c r="B314" s="53" t="s">
        <v>146</v>
      </c>
      <c r="C314" s="54" t="s">
        <v>45</v>
      </c>
      <c r="D314" s="55">
        <v>93459.739199999996</v>
      </c>
      <c r="E314" s="55">
        <v>63453.120000000003</v>
      </c>
      <c r="F314" s="56">
        <f>Table323[[#This Row],[Single Family]]+Table323[[#This Row],[2-4 Units]]+Table323[[#This Row],[&gt;4 Units]]</f>
        <v>38</v>
      </c>
      <c r="G314" s="56">
        <v>38</v>
      </c>
      <c r="H314" s="56">
        <v>0</v>
      </c>
      <c r="I314" s="56">
        <v>0</v>
      </c>
      <c r="J314" s="59">
        <v>54080.47</v>
      </c>
      <c r="K314" s="56">
        <f>SUM(Table323[[#This Row],[Single Family ]:[&gt;4 Units ]])</f>
        <v>5</v>
      </c>
      <c r="L314" s="74">
        <v>5</v>
      </c>
      <c r="M314" s="74">
        <v>0</v>
      </c>
      <c r="N314" s="74">
        <v>0</v>
      </c>
      <c r="O314" s="60">
        <v>9372.65</v>
      </c>
    </row>
    <row r="315" spans="1:15" s="57" customFormat="1">
      <c r="A315" s="52" t="s">
        <v>225</v>
      </c>
      <c r="B315" s="53" t="s">
        <v>144</v>
      </c>
      <c r="C315" s="54" t="s">
        <v>45</v>
      </c>
      <c r="D315" s="55">
        <v>364.3947</v>
      </c>
      <c r="E315" s="55">
        <v>0</v>
      </c>
      <c r="F315" s="56">
        <f>Table323[[#This Row],[Single Family]]+Table323[[#This Row],[2-4 Units]]+Table323[[#This Row],[&gt;4 Units]]</f>
        <v>0</v>
      </c>
      <c r="G315" s="56"/>
      <c r="H315" s="56"/>
      <c r="I315" s="56"/>
      <c r="J315" s="59">
        <v>0</v>
      </c>
      <c r="K315" s="56">
        <f>SUM(Table323[[#This Row],[Single Family ]:[&gt;4 Units ]])</f>
        <v>0</v>
      </c>
      <c r="L315" s="74"/>
      <c r="M315" s="74"/>
      <c r="N315" s="74"/>
      <c r="O315" s="60">
        <v>0</v>
      </c>
    </row>
    <row r="316" spans="1:15" s="57" customFormat="1">
      <c r="A316" s="52" t="s">
        <v>225</v>
      </c>
      <c r="B316" s="53" t="s">
        <v>154</v>
      </c>
      <c r="C316" s="54" t="s">
        <v>45</v>
      </c>
      <c r="D316" s="55">
        <v>88447.433699999907</v>
      </c>
      <c r="E316" s="55">
        <v>35951.83</v>
      </c>
      <c r="F316" s="56">
        <f>Table323[[#This Row],[Single Family]]+Table323[[#This Row],[2-4 Units]]+Table323[[#This Row],[&gt;4 Units]]</f>
        <v>29</v>
      </c>
      <c r="G316" s="56">
        <v>29</v>
      </c>
      <c r="H316" s="56">
        <v>0</v>
      </c>
      <c r="I316" s="56">
        <v>0</v>
      </c>
      <c r="J316" s="59">
        <v>35951.83</v>
      </c>
      <c r="K316" s="56">
        <f>SUM(Table323[[#This Row],[Single Family ]:[&gt;4 Units ]])</f>
        <v>0</v>
      </c>
      <c r="L316" s="74"/>
      <c r="M316" s="74"/>
      <c r="N316" s="74"/>
      <c r="O316" s="60">
        <v>0</v>
      </c>
    </row>
    <row r="317" spans="1:15" s="57" customFormat="1">
      <c r="A317" s="52" t="s">
        <v>226</v>
      </c>
      <c r="B317" s="53" t="s">
        <v>159</v>
      </c>
      <c r="C317" s="54" t="s">
        <v>45</v>
      </c>
      <c r="D317" s="55">
        <v>38.472200000000001</v>
      </c>
      <c r="E317" s="55">
        <v>0</v>
      </c>
      <c r="F317" s="56">
        <f>Table323[[#This Row],[Single Family]]+Table323[[#This Row],[2-4 Units]]+Table323[[#This Row],[&gt;4 Units]]</f>
        <v>0</v>
      </c>
      <c r="G317" s="56"/>
      <c r="H317" s="56"/>
      <c r="I317" s="56"/>
      <c r="J317" s="59">
        <v>0</v>
      </c>
      <c r="K317" s="56">
        <f>SUM(Table323[[#This Row],[Single Family ]:[&gt;4 Units ]])</f>
        <v>0</v>
      </c>
      <c r="L317" s="74"/>
      <c r="M317" s="74"/>
      <c r="N317" s="74"/>
      <c r="O317" s="60">
        <v>0</v>
      </c>
    </row>
    <row r="318" spans="1:15" s="57" customFormat="1">
      <c r="A318" s="52" t="s">
        <v>226</v>
      </c>
      <c r="B318" s="53" t="s">
        <v>154</v>
      </c>
      <c r="C318" s="54" t="s">
        <v>45</v>
      </c>
      <c r="D318" s="55">
        <v>127202.5885</v>
      </c>
      <c r="E318" s="55">
        <v>40561.25</v>
      </c>
      <c r="F318" s="56">
        <f>Table323[[#This Row],[Single Family]]+Table323[[#This Row],[2-4 Units]]+Table323[[#This Row],[&gt;4 Units]]</f>
        <v>25</v>
      </c>
      <c r="G318" s="56">
        <v>24</v>
      </c>
      <c r="H318" s="56">
        <v>1</v>
      </c>
      <c r="I318" s="56">
        <v>0</v>
      </c>
      <c r="J318" s="59">
        <v>34644.83</v>
      </c>
      <c r="K318" s="56">
        <f>SUM(Table323[[#This Row],[Single Family ]:[&gt;4 Units ]])</f>
        <v>2</v>
      </c>
      <c r="L318" s="74">
        <v>2</v>
      </c>
      <c r="M318" s="74">
        <v>0</v>
      </c>
      <c r="N318" s="74">
        <v>0</v>
      </c>
      <c r="O318" s="60">
        <v>5916.42</v>
      </c>
    </row>
    <row r="319" spans="1:15" s="57" customFormat="1">
      <c r="A319" s="52" t="s">
        <v>227</v>
      </c>
      <c r="B319" s="53" t="s">
        <v>181</v>
      </c>
      <c r="C319" s="54" t="s">
        <v>45</v>
      </c>
      <c r="D319" s="55">
        <v>60626.775900000102</v>
      </c>
      <c r="E319" s="55">
        <v>29109.47</v>
      </c>
      <c r="F319" s="56">
        <f>Table323[[#This Row],[Single Family]]+Table323[[#This Row],[2-4 Units]]+Table323[[#This Row],[&gt;4 Units]]</f>
        <v>31</v>
      </c>
      <c r="G319" s="56">
        <v>30</v>
      </c>
      <c r="H319" s="56">
        <v>1</v>
      </c>
      <c r="I319" s="56">
        <v>0</v>
      </c>
      <c r="J319" s="59">
        <v>16284.12</v>
      </c>
      <c r="K319" s="56">
        <f>SUM(Table323[[#This Row],[Single Family ]:[&gt;4 Units ]])</f>
        <v>12</v>
      </c>
      <c r="L319" s="74">
        <v>9</v>
      </c>
      <c r="M319" s="74">
        <v>3</v>
      </c>
      <c r="N319" s="74">
        <v>0</v>
      </c>
      <c r="O319" s="60">
        <v>12825.35</v>
      </c>
    </row>
    <row r="320" spans="1:15" s="57" customFormat="1">
      <c r="A320" s="52" t="s">
        <v>227</v>
      </c>
      <c r="B320" s="53" t="s">
        <v>195</v>
      </c>
      <c r="C320" s="54" t="s">
        <v>45</v>
      </c>
      <c r="D320" s="55">
        <v>0</v>
      </c>
      <c r="E320" s="55">
        <v>0</v>
      </c>
      <c r="F320" s="56">
        <f>Table323[[#This Row],[Single Family]]+Table323[[#This Row],[2-4 Units]]+Table323[[#This Row],[&gt;4 Units]]</f>
        <v>0</v>
      </c>
      <c r="G320" s="56"/>
      <c r="H320" s="56"/>
      <c r="I320" s="56"/>
      <c r="J320" s="59">
        <v>0</v>
      </c>
      <c r="K320" s="56">
        <f>SUM(Table323[[#This Row],[Single Family ]:[&gt;4 Units ]])</f>
        <v>0</v>
      </c>
      <c r="L320" s="74"/>
      <c r="M320" s="74"/>
      <c r="N320" s="74"/>
      <c r="O320" s="60">
        <v>0</v>
      </c>
    </row>
    <row r="321" spans="1:15" s="57" customFormat="1">
      <c r="A321" s="52" t="s">
        <v>228</v>
      </c>
      <c r="B321" s="53" t="s">
        <v>181</v>
      </c>
      <c r="C321" s="54" t="s">
        <v>45</v>
      </c>
      <c r="D321" s="55">
        <v>48468.042599999899</v>
      </c>
      <c r="E321" s="55">
        <v>13366.62</v>
      </c>
      <c r="F321" s="56">
        <f>Table323[[#This Row],[Single Family]]+Table323[[#This Row],[2-4 Units]]+Table323[[#This Row],[&gt;4 Units]]</f>
        <v>14</v>
      </c>
      <c r="G321" s="56">
        <v>14</v>
      </c>
      <c r="H321" s="56">
        <v>0</v>
      </c>
      <c r="I321" s="56">
        <v>0</v>
      </c>
      <c r="J321" s="59">
        <v>11908.14</v>
      </c>
      <c r="K321" s="56">
        <f>SUM(Table323[[#This Row],[Single Family ]:[&gt;4 Units ]])</f>
        <v>2</v>
      </c>
      <c r="L321" s="74">
        <v>2</v>
      </c>
      <c r="M321" s="74">
        <v>0</v>
      </c>
      <c r="N321" s="74">
        <v>0</v>
      </c>
      <c r="O321" s="60">
        <v>1458.48</v>
      </c>
    </row>
    <row r="322" spans="1:15" s="57" customFormat="1">
      <c r="A322" s="52" t="s">
        <v>228</v>
      </c>
      <c r="B322" s="53" t="s">
        <v>195</v>
      </c>
      <c r="C322" s="54" t="s">
        <v>45</v>
      </c>
      <c r="D322" s="55">
        <v>0</v>
      </c>
      <c r="E322" s="55">
        <v>0</v>
      </c>
      <c r="F322" s="56">
        <f>Table323[[#This Row],[Single Family]]+Table323[[#This Row],[2-4 Units]]+Table323[[#This Row],[&gt;4 Units]]</f>
        <v>0</v>
      </c>
      <c r="G322" s="56"/>
      <c r="H322" s="56"/>
      <c r="I322" s="56"/>
      <c r="J322" s="59">
        <v>0</v>
      </c>
      <c r="K322" s="56">
        <f>SUM(Table323[[#This Row],[Single Family ]:[&gt;4 Units ]])</f>
        <v>0</v>
      </c>
      <c r="L322" s="74"/>
      <c r="M322" s="74"/>
      <c r="N322" s="74"/>
      <c r="O322" s="60">
        <v>0</v>
      </c>
    </row>
    <row r="323" spans="1:15" s="57" customFormat="1">
      <c r="A323" s="52" t="s">
        <v>229</v>
      </c>
      <c r="B323" s="53" t="s">
        <v>181</v>
      </c>
      <c r="C323" s="54" t="s">
        <v>45</v>
      </c>
      <c r="D323" s="55">
        <v>34716.817999999999</v>
      </c>
      <c r="E323" s="55">
        <v>13678.03</v>
      </c>
      <c r="F323" s="56">
        <f>Table323[[#This Row],[Single Family]]+Table323[[#This Row],[2-4 Units]]+Table323[[#This Row],[&gt;4 Units]]</f>
        <v>18</v>
      </c>
      <c r="G323" s="56">
        <v>18</v>
      </c>
      <c r="H323" s="56">
        <v>0</v>
      </c>
      <c r="I323" s="56">
        <v>0</v>
      </c>
      <c r="J323" s="59">
        <v>13497.32</v>
      </c>
      <c r="K323" s="56">
        <f>SUM(Table323[[#This Row],[Single Family ]:[&gt;4 Units ]])</f>
        <v>1</v>
      </c>
      <c r="L323" s="74">
        <v>1</v>
      </c>
      <c r="M323" s="74">
        <v>0</v>
      </c>
      <c r="N323" s="74">
        <v>0</v>
      </c>
      <c r="O323" s="60">
        <v>180.71</v>
      </c>
    </row>
    <row r="324" spans="1:15" s="57" customFormat="1">
      <c r="A324" s="52" t="s">
        <v>230</v>
      </c>
      <c r="B324" s="53" t="s">
        <v>181</v>
      </c>
      <c r="C324" s="54" t="s">
        <v>45</v>
      </c>
      <c r="D324" s="55">
        <v>82247.570100000201</v>
      </c>
      <c r="E324" s="55">
        <v>93458.42</v>
      </c>
      <c r="F324" s="56">
        <f>Table323[[#This Row],[Single Family]]+Table323[[#This Row],[2-4 Units]]+Table323[[#This Row],[&gt;4 Units]]</f>
        <v>34</v>
      </c>
      <c r="G324" s="56">
        <v>32</v>
      </c>
      <c r="H324" s="56">
        <v>2</v>
      </c>
      <c r="I324" s="56">
        <v>0</v>
      </c>
      <c r="J324" s="59">
        <v>13669.07</v>
      </c>
      <c r="K324" s="56">
        <f>SUM(Table323[[#This Row],[Single Family ]:[&gt;4 Units ]])</f>
        <v>14</v>
      </c>
      <c r="L324" s="74">
        <v>10</v>
      </c>
      <c r="M324" s="74">
        <v>4</v>
      </c>
      <c r="N324" s="74">
        <v>0</v>
      </c>
      <c r="O324" s="60">
        <v>13189.35</v>
      </c>
    </row>
    <row r="325" spans="1:15" s="57" customFormat="1">
      <c r="A325" s="52" t="s">
        <v>230</v>
      </c>
      <c r="B325" s="53" t="s">
        <v>159</v>
      </c>
      <c r="C325" s="54" t="s">
        <v>45</v>
      </c>
      <c r="D325" s="55">
        <v>0</v>
      </c>
      <c r="E325" s="55">
        <v>0</v>
      </c>
      <c r="F325" s="56">
        <f>Table323[[#This Row],[Single Family]]+Table323[[#This Row],[2-4 Units]]+Table323[[#This Row],[&gt;4 Units]]</f>
        <v>0</v>
      </c>
      <c r="G325" s="56"/>
      <c r="H325" s="56"/>
      <c r="I325" s="56"/>
      <c r="J325" s="59">
        <v>0</v>
      </c>
      <c r="K325" s="56">
        <f>SUM(Table323[[#This Row],[Single Family ]:[&gt;4 Units ]])</f>
        <v>0</v>
      </c>
      <c r="L325" s="74"/>
      <c r="M325" s="74"/>
      <c r="N325" s="74"/>
      <c r="O325" s="60">
        <v>0</v>
      </c>
    </row>
    <row r="326" spans="1:15" s="57" customFormat="1">
      <c r="A326" s="52" t="s">
        <v>231</v>
      </c>
      <c r="B326" s="53" t="s">
        <v>168</v>
      </c>
      <c r="C326" s="54" t="s">
        <v>45</v>
      </c>
      <c r="D326" s="55">
        <v>0</v>
      </c>
      <c r="E326" s="55">
        <v>42110.68</v>
      </c>
      <c r="F326" s="56">
        <f>Table323[[#This Row],[Single Family]]+Table323[[#This Row],[2-4 Units]]+Table323[[#This Row],[&gt;4 Units]]</f>
        <v>12</v>
      </c>
      <c r="G326" s="56">
        <v>10</v>
      </c>
      <c r="H326" s="56">
        <v>2</v>
      </c>
      <c r="I326" s="56">
        <v>0</v>
      </c>
      <c r="J326" s="59">
        <v>4485.84</v>
      </c>
      <c r="K326" s="56">
        <f>SUM(Table323[[#This Row],[Single Family ]:[&gt;4 Units ]])</f>
        <v>21</v>
      </c>
      <c r="L326" s="74">
        <v>11</v>
      </c>
      <c r="M326" s="74">
        <v>9</v>
      </c>
      <c r="N326" s="74">
        <v>1</v>
      </c>
      <c r="O326" s="60">
        <v>37624.839999999997</v>
      </c>
    </row>
    <row r="327" spans="1:15" s="57" customFormat="1">
      <c r="A327" s="52" t="s">
        <v>231</v>
      </c>
      <c r="B327" s="53" t="s">
        <v>181</v>
      </c>
      <c r="C327" s="54" t="s">
        <v>68</v>
      </c>
      <c r="D327" s="55">
        <v>67465.568400000004</v>
      </c>
      <c r="E327" s="55">
        <v>0</v>
      </c>
      <c r="F327" s="56">
        <f>Table323[[#This Row],[Single Family]]+Table323[[#This Row],[2-4 Units]]+Table323[[#This Row],[&gt;4 Units]]</f>
        <v>0</v>
      </c>
      <c r="G327" s="56"/>
      <c r="H327" s="56"/>
      <c r="I327" s="56"/>
      <c r="J327" s="59">
        <v>0</v>
      </c>
      <c r="K327" s="56">
        <f>SUM(Table323[[#This Row],[Single Family ]:[&gt;4 Units ]])</f>
        <v>0</v>
      </c>
      <c r="L327" s="74"/>
      <c r="M327" s="74"/>
      <c r="N327" s="74"/>
      <c r="O327" s="60">
        <v>0</v>
      </c>
    </row>
    <row r="328" spans="1:15" s="57" customFormat="1">
      <c r="A328" s="52" t="s">
        <v>231</v>
      </c>
      <c r="B328" s="53" t="s">
        <v>158</v>
      </c>
      <c r="C328" s="54" t="s">
        <v>45</v>
      </c>
      <c r="D328" s="55">
        <v>0</v>
      </c>
      <c r="E328" s="55">
        <v>26.37</v>
      </c>
      <c r="F328" s="56">
        <f>Table323[[#This Row],[Single Family]]+Table323[[#This Row],[2-4 Units]]+Table323[[#This Row],[&gt;4 Units]]</f>
        <v>1</v>
      </c>
      <c r="G328" s="56">
        <v>1</v>
      </c>
      <c r="H328" s="56">
        <v>0</v>
      </c>
      <c r="I328" s="56">
        <v>0</v>
      </c>
      <c r="J328" s="59">
        <v>26.37</v>
      </c>
      <c r="K328" s="56">
        <f>SUM(Table323[[#This Row],[Single Family ]:[&gt;4 Units ]])</f>
        <v>0</v>
      </c>
      <c r="L328" s="74"/>
      <c r="M328" s="74"/>
      <c r="N328" s="74"/>
      <c r="O328" s="60">
        <v>0</v>
      </c>
    </row>
    <row r="329" spans="1:15" s="57" customFormat="1">
      <c r="A329" s="52" t="s">
        <v>231</v>
      </c>
      <c r="B329" s="53" t="s">
        <v>159</v>
      </c>
      <c r="C329" s="54" t="s">
        <v>68</v>
      </c>
      <c r="D329" s="55">
        <v>766.12699999999995</v>
      </c>
      <c r="E329" s="55">
        <v>0</v>
      </c>
      <c r="F329" s="56">
        <f>Table323[[#This Row],[Single Family]]+Table323[[#This Row],[2-4 Units]]+Table323[[#This Row],[&gt;4 Units]]</f>
        <v>0</v>
      </c>
      <c r="G329" s="56"/>
      <c r="H329" s="56"/>
      <c r="I329" s="56"/>
      <c r="J329" s="59">
        <v>0</v>
      </c>
      <c r="K329" s="56">
        <f>SUM(Table323[[#This Row],[Single Family ]:[&gt;4 Units ]])</f>
        <v>0</v>
      </c>
      <c r="L329" s="74"/>
      <c r="M329" s="74"/>
      <c r="N329" s="74"/>
      <c r="O329" s="60">
        <v>0</v>
      </c>
    </row>
    <row r="330" spans="1:15" s="57" customFormat="1">
      <c r="A330" s="52" t="s">
        <v>232</v>
      </c>
      <c r="B330" s="53" t="s">
        <v>181</v>
      </c>
      <c r="C330" s="54" t="s">
        <v>45</v>
      </c>
      <c r="D330" s="55">
        <v>85902.613000000201</v>
      </c>
      <c r="E330" s="55">
        <v>29461.26</v>
      </c>
      <c r="F330" s="56">
        <f>Table323[[#This Row],[Single Family]]+Table323[[#This Row],[2-4 Units]]+Table323[[#This Row],[&gt;4 Units]]</f>
        <v>22</v>
      </c>
      <c r="G330" s="56">
        <v>21</v>
      </c>
      <c r="H330" s="56">
        <v>1</v>
      </c>
      <c r="I330" s="56">
        <v>0</v>
      </c>
      <c r="J330" s="59">
        <v>12783.17</v>
      </c>
      <c r="K330" s="56">
        <f>SUM(Table323[[#This Row],[Single Family ]:[&gt;4 Units ]])</f>
        <v>16</v>
      </c>
      <c r="L330" s="74">
        <v>13</v>
      </c>
      <c r="M330" s="74">
        <v>3</v>
      </c>
      <c r="N330" s="74">
        <v>0</v>
      </c>
      <c r="O330" s="60">
        <v>16678.09</v>
      </c>
    </row>
    <row r="331" spans="1:15" s="57" customFormat="1">
      <c r="A331" s="52" t="s">
        <v>233</v>
      </c>
      <c r="B331" s="53" t="s">
        <v>181</v>
      </c>
      <c r="C331" s="54" t="s">
        <v>45</v>
      </c>
      <c r="D331" s="55">
        <v>67016.043900000004</v>
      </c>
      <c r="E331" s="55">
        <v>53703</v>
      </c>
      <c r="F331" s="56">
        <f>Table323[[#This Row],[Single Family]]+Table323[[#This Row],[2-4 Units]]+Table323[[#This Row],[&gt;4 Units]]</f>
        <v>25</v>
      </c>
      <c r="G331" s="56">
        <v>24</v>
      </c>
      <c r="H331" s="56">
        <v>1</v>
      </c>
      <c r="I331" s="56">
        <v>0</v>
      </c>
      <c r="J331" s="59">
        <v>15612.71</v>
      </c>
      <c r="K331" s="56">
        <f>SUM(Table323[[#This Row],[Single Family ]:[&gt;4 Units ]])</f>
        <v>19</v>
      </c>
      <c r="L331" s="74">
        <v>14</v>
      </c>
      <c r="M331" s="74">
        <v>5</v>
      </c>
      <c r="N331" s="74">
        <v>0</v>
      </c>
      <c r="O331" s="60">
        <v>38090.29</v>
      </c>
    </row>
    <row r="332" spans="1:15" s="57" customFormat="1">
      <c r="A332" s="52" t="s">
        <v>233</v>
      </c>
      <c r="B332" s="53" t="s">
        <v>159</v>
      </c>
      <c r="C332" s="54" t="s">
        <v>45</v>
      </c>
      <c r="D332" s="55">
        <v>0</v>
      </c>
      <c r="E332" s="55">
        <v>0</v>
      </c>
      <c r="F332" s="56">
        <f>Table323[[#This Row],[Single Family]]+Table323[[#This Row],[2-4 Units]]+Table323[[#This Row],[&gt;4 Units]]</f>
        <v>0</v>
      </c>
      <c r="G332" s="56"/>
      <c r="H332" s="56"/>
      <c r="I332" s="56"/>
      <c r="J332" s="59">
        <v>0</v>
      </c>
      <c r="K332" s="56">
        <f>SUM(Table323[[#This Row],[Single Family ]:[&gt;4 Units ]])</f>
        <v>0</v>
      </c>
      <c r="L332" s="74"/>
      <c r="M332" s="74"/>
      <c r="N332" s="74"/>
      <c r="O332" s="60">
        <v>0</v>
      </c>
    </row>
    <row r="333" spans="1:15" s="57" customFormat="1">
      <c r="A333" s="52" t="s">
        <v>233</v>
      </c>
      <c r="B333" s="53" t="s">
        <v>170</v>
      </c>
      <c r="C333" s="54" t="s">
        <v>45</v>
      </c>
      <c r="D333" s="55">
        <v>0</v>
      </c>
      <c r="E333" s="55">
        <v>924.07</v>
      </c>
      <c r="F333" s="56">
        <f>Table323[[#This Row],[Single Family]]+Table323[[#This Row],[2-4 Units]]+Table323[[#This Row],[&gt;4 Units]]</f>
        <v>1</v>
      </c>
      <c r="G333" s="56">
        <v>1</v>
      </c>
      <c r="H333" s="56">
        <v>0</v>
      </c>
      <c r="I333" s="56">
        <v>0</v>
      </c>
      <c r="J333" s="59">
        <v>924.07</v>
      </c>
      <c r="K333" s="56">
        <f>SUM(Table323[[#This Row],[Single Family ]:[&gt;4 Units ]])</f>
        <v>0</v>
      </c>
      <c r="L333" s="74"/>
      <c r="M333" s="74"/>
      <c r="N333" s="74"/>
      <c r="O333" s="60">
        <v>0</v>
      </c>
    </row>
    <row r="334" spans="1:15" s="57" customFormat="1">
      <c r="A334" s="52" t="s">
        <v>234</v>
      </c>
      <c r="B334" s="53" t="s">
        <v>181</v>
      </c>
      <c r="C334" s="54" t="s">
        <v>45</v>
      </c>
      <c r="D334" s="55">
        <v>77328.733099999998</v>
      </c>
      <c r="E334" s="55">
        <v>12576.38</v>
      </c>
      <c r="F334" s="56">
        <f>Table323[[#This Row],[Single Family]]+Table323[[#This Row],[2-4 Units]]+Table323[[#This Row],[&gt;4 Units]]</f>
        <v>15</v>
      </c>
      <c r="G334" s="56">
        <v>13</v>
      </c>
      <c r="H334" s="56">
        <v>2</v>
      </c>
      <c r="I334" s="56">
        <v>0</v>
      </c>
      <c r="J334" s="59">
        <v>10374.67</v>
      </c>
      <c r="K334" s="56">
        <f>SUM(Table323[[#This Row],[Single Family ]:[&gt;4 Units ]])</f>
        <v>3</v>
      </c>
      <c r="L334" s="74">
        <v>2</v>
      </c>
      <c r="M334" s="74">
        <v>1</v>
      </c>
      <c r="N334" s="74">
        <v>0</v>
      </c>
      <c r="O334" s="60">
        <v>2201.71</v>
      </c>
    </row>
    <row r="335" spans="1:15" s="57" customFormat="1">
      <c r="A335" s="52" t="s">
        <v>235</v>
      </c>
      <c r="B335" s="53" t="s">
        <v>181</v>
      </c>
      <c r="C335" s="54" t="s">
        <v>45</v>
      </c>
      <c r="D335" s="55">
        <v>76841.958499999906</v>
      </c>
      <c r="E335" s="55">
        <v>50093.18</v>
      </c>
      <c r="F335" s="56">
        <f>Table323[[#This Row],[Single Family]]+Table323[[#This Row],[2-4 Units]]+Table323[[#This Row],[&gt;4 Units]]</f>
        <v>34</v>
      </c>
      <c r="G335" s="56">
        <v>34</v>
      </c>
      <c r="H335" s="56">
        <v>0</v>
      </c>
      <c r="I335" s="56">
        <v>0</v>
      </c>
      <c r="J335" s="59">
        <v>34273.54</v>
      </c>
      <c r="K335" s="56">
        <f>SUM(Table323[[#This Row],[Single Family ]:[&gt;4 Units ]])</f>
        <v>7</v>
      </c>
      <c r="L335" s="74">
        <v>7</v>
      </c>
      <c r="M335" s="74">
        <v>0</v>
      </c>
      <c r="N335" s="74">
        <v>0</v>
      </c>
      <c r="O335" s="60">
        <v>15819.64</v>
      </c>
    </row>
    <row r="336" spans="1:15" s="57" customFormat="1">
      <c r="A336" s="52" t="s">
        <v>235</v>
      </c>
      <c r="B336" s="53" t="s">
        <v>159</v>
      </c>
      <c r="C336" s="54" t="s">
        <v>45</v>
      </c>
      <c r="D336" s="55">
        <v>0</v>
      </c>
      <c r="E336" s="55">
        <v>0</v>
      </c>
      <c r="F336" s="56">
        <f>Table323[[#This Row],[Single Family]]+Table323[[#This Row],[2-4 Units]]+Table323[[#This Row],[&gt;4 Units]]</f>
        <v>0</v>
      </c>
      <c r="G336" s="56"/>
      <c r="H336" s="56"/>
      <c r="I336" s="56"/>
      <c r="J336" s="59">
        <v>0</v>
      </c>
      <c r="K336" s="56">
        <f>SUM(Table323[[#This Row],[Single Family ]:[&gt;4 Units ]])</f>
        <v>0</v>
      </c>
      <c r="L336" s="74"/>
      <c r="M336" s="74"/>
      <c r="N336" s="74"/>
      <c r="O336" s="60">
        <v>0</v>
      </c>
    </row>
    <row r="337" spans="1:15" s="57" customFormat="1">
      <c r="A337" s="52" t="s">
        <v>236</v>
      </c>
      <c r="B337" s="53" t="s">
        <v>181</v>
      </c>
      <c r="C337" s="54" t="s">
        <v>45</v>
      </c>
      <c r="D337" s="55">
        <v>144930.68359999999</v>
      </c>
      <c r="E337" s="55">
        <v>65336.89</v>
      </c>
      <c r="F337" s="56">
        <f>Table323[[#This Row],[Single Family]]+Table323[[#This Row],[2-4 Units]]+Table323[[#This Row],[&gt;4 Units]]</f>
        <v>60</v>
      </c>
      <c r="G337" s="56">
        <v>60</v>
      </c>
      <c r="H337" s="56">
        <v>0</v>
      </c>
      <c r="I337" s="56">
        <v>0</v>
      </c>
      <c r="J337" s="59">
        <v>54032.35</v>
      </c>
      <c r="K337" s="56">
        <f>SUM(Table323[[#This Row],[Single Family ]:[&gt;4 Units ]])</f>
        <v>8</v>
      </c>
      <c r="L337" s="74">
        <v>6</v>
      </c>
      <c r="M337" s="74">
        <v>2</v>
      </c>
      <c r="N337" s="74">
        <v>0</v>
      </c>
      <c r="O337" s="60">
        <v>11304.54</v>
      </c>
    </row>
    <row r="338" spans="1:15" s="57" customFormat="1">
      <c r="A338" s="52" t="s">
        <v>237</v>
      </c>
      <c r="B338" s="53" t="s">
        <v>181</v>
      </c>
      <c r="C338" s="54" t="s">
        <v>45</v>
      </c>
      <c r="D338" s="55">
        <v>103220.78479999999</v>
      </c>
      <c r="E338" s="55">
        <v>63414.76</v>
      </c>
      <c r="F338" s="56">
        <f>Table323[[#This Row],[Single Family]]+Table323[[#This Row],[2-4 Units]]+Table323[[#This Row],[&gt;4 Units]]</f>
        <v>18</v>
      </c>
      <c r="G338" s="56">
        <v>17</v>
      </c>
      <c r="H338" s="56">
        <v>0</v>
      </c>
      <c r="I338" s="56">
        <v>1</v>
      </c>
      <c r="J338" s="59">
        <v>28756.23</v>
      </c>
      <c r="K338" s="56">
        <f>SUM(Table323[[#This Row],[Single Family ]:[&gt;4 Units ]])</f>
        <v>5</v>
      </c>
      <c r="L338" s="74">
        <v>3</v>
      </c>
      <c r="M338" s="74">
        <v>0</v>
      </c>
      <c r="N338" s="74">
        <v>2</v>
      </c>
      <c r="O338" s="60">
        <v>34658.53</v>
      </c>
    </row>
    <row r="339" spans="1:15" s="57" customFormat="1">
      <c r="A339" s="52" t="s">
        <v>238</v>
      </c>
      <c r="B339" s="53" t="s">
        <v>181</v>
      </c>
      <c r="C339" s="54" t="s">
        <v>45</v>
      </c>
      <c r="D339" s="55">
        <v>88585.424700000105</v>
      </c>
      <c r="E339" s="55">
        <v>25722.63</v>
      </c>
      <c r="F339" s="56">
        <f>Table323[[#This Row],[Single Family]]+Table323[[#This Row],[2-4 Units]]+Table323[[#This Row],[&gt;4 Units]]</f>
        <v>27</v>
      </c>
      <c r="G339" s="56">
        <v>27</v>
      </c>
      <c r="H339" s="56">
        <v>0</v>
      </c>
      <c r="I339" s="56">
        <v>0</v>
      </c>
      <c r="J339" s="59">
        <v>25302.69</v>
      </c>
      <c r="K339" s="56">
        <f>SUM(Table323[[#This Row],[Single Family ]:[&gt;4 Units ]])</f>
        <v>3</v>
      </c>
      <c r="L339" s="74">
        <v>1</v>
      </c>
      <c r="M339" s="74">
        <v>2</v>
      </c>
      <c r="N339" s="74">
        <v>0</v>
      </c>
      <c r="O339" s="60">
        <v>419.94</v>
      </c>
    </row>
    <row r="340" spans="1:15" s="57" customFormat="1">
      <c r="A340" s="52" t="s">
        <v>238</v>
      </c>
      <c r="B340" s="53" t="s">
        <v>159</v>
      </c>
      <c r="C340" s="54" t="s">
        <v>45</v>
      </c>
      <c r="D340" s="55">
        <v>0</v>
      </c>
      <c r="E340" s="55">
        <v>0</v>
      </c>
      <c r="F340" s="56">
        <f>Table323[[#This Row],[Single Family]]+Table323[[#This Row],[2-4 Units]]+Table323[[#This Row],[&gt;4 Units]]</f>
        <v>0</v>
      </c>
      <c r="G340" s="56"/>
      <c r="H340" s="56"/>
      <c r="I340" s="56"/>
      <c r="J340" s="59">
        <v>0</v>
      </c>
      <c r="K340" s="56">
        <f>SUM(Table323[[#This Row],[Single Family ]:[&gt;4 Units ]])</f>
        <v>0</v>
      </c>
      <c r="L340" s="74"/>
      <c r="M340" s="74"/>
      <c r="N340" s="74"/>
      <c r="O340" s="60">
        <v>0</v>
      </c>
    </row>
    <row r="341" spans="1:15" s="57" customFormat="1">
      <c r="A341" s="52" t="s">
        <v>238</v>
      </c>
      <c r="B341" s="53" t="s">
        <v>195</v>
      </c>
      <c r="C341" s="54" t="s">
        <v>45</v>
      </c>
      <c r="D341" s="55">
        <v>227.32550000000001</v>
      </c>
      <c r="E341" s="55">
        <v>0</v>
      </c>
      <c r="F341" s="56">
        <f>Table323[[#This Row],[Single Family]]+Table323[[#This Row],[2-4 Units]]+Table323[[#This Row],[&gt;4 Units]]</f>
        <v>0</v>
      </c>
      <c r="G341" s="56"/>
      <c r="H341" s="56"/>
      <c r="I341" s="56"/>
      <c r="J341" s="59">
        <v>0</v>
      </c>
      <c r="K341" s="56">
        <f>SUM(Table323[[#This Row],[Single Family ]:[&gt;4 Units ]])</f>
        <v>0</v>
      </c>
      <c r="L341" s="74"/>
      <c r="M341" s="74"/>
      <c r="N341" s="74"/>
      <c r="O341" s="60">
        <v>0</v>
      </c>
    </row>
    <row r="342" spans="1:15" s="57" customFormat="1">
      <c r="A342" s="52" t="s">
        <v>239</v>
      </c>
      <c r="B342" s="53" t="s">
        <v>181</v>
      </c>
      <c r="C342" s="54" t="s">
        <v>45</v>
      </c>
      <c r="D342" s="55">
        <v>695.01679999999999</v>
      </c>
      <c r="E342" s="55">
        <v>0</v>
      </c>
      <c r="F342" s="56">
        <f>Table323[[#This Row],[Single Family]]+Table323[[#This Row],[2-4 Units]]+Table323[[#This Row],[&gt;4 Units]]</f>
        <v>0</v>
      </c>
      <c r="G342" s="56"/>
      <c r="H342" s="56"/>
      <c r="I342" s="56"/>
      <c r="J342" s="59">
        <v>0</v>
      </c>
      <c r="K342" s="56">
        <f>SUM(Table323[[#This Row],[Single Family ]:[&gt;4 Units ]])</f>
        <v>0</v>
      </c>
      <c r="L342" s="74"/>
      <c r="M342" s="74"/>
      <c r="N342" s="74"/>
      <c r="O342" s="60">
        <v>0</v>
      </c>
    </row>
    <row r="343" spans="1:15" s="57" customFormat="1">
      <c r="A343" s="52" t="s">
        <v>239</v>
      </c>
      <c r="B343" s="53" t="s">
        <v>195</v>
      </c>
      <c r="C343" s="54" t="s">
        <v>45</v>
      </c>
      <c r="D343" s="55">
        <v>175927.88690000001</v>
      </c>
      <c r="E343" s="55">
        <v>93222.22</v>
      </c>
      <c r="F343" s="56">
        <f>Table323[[#This Row],[Single Family]]+Table323[[#This Row],[2-4 Units]]+Table323[[#This Row],[&gt;4 Units]]</f>
        <v>71</v>
      </c>
      <c r="G343" s="56">
        <v>71</v>
      </c>
      <c r="H343" s="56">
        <v>0</v>
      </c>
      <c r="I343" s="56">
        <v>0</v>
      </c>
      <c r="J343" s="59">
        <v>85224.95</v>
      </c>
      <c r="K343" s="56">
        <f>SUM(Table323[[#This Row],[Single Family ]:[&gt;4 Units ]])</f>
        <v>4</v>
      </c>
      <c r="L343" s="74">
        <v>3</v>
      </c>
      <c r="M343" s="74">
        <v>1</v>
      </c>
      <c r="N343" s="74">
        <v>0</v>
      </c>
      <c r="O343" s="60">
        <v>7997.27</v>
      </c>
    </row>
    <row r="344" spans="1:15" s="57" customFormat="1">
      <c r="A344" s="52" t="s">
        <v>240</v>
      </c>
      <c r="B344" s="53" t="s">
        <v>191</v>
      </c>
      <c r="C344" s="54" t="s">
        <v>45</v>
      </c>
      <c r="D344" s="55">
        <v>0</v>
      </c>
      <c r="E344" s="55">
        <v>0</v>
      </c>
      <c r="F344" s="56">
        <f>Table323[[#This Row],[Single Family]]+Table323[[#This Row],[2-4 Units]]+Table323[[#This Row],[&gt;4 Units]]</f>
        <v>0</v>
      </c>
      <c r="G344" s="56"/>
      <c r="H344" s="56"/>
      <c r="I344" s="56"/>
      <c r="J344" s="59">
        <v>0</v>
      </c>
      <c r="K344" s="56">
        <f>SUM(Table323[[#This Row],[Single Family ]:[&gt;4 Units ]])</f>
        <v>0</v>
      </c>
      <c r="L344" s="74"/>
      <c r="M344" s="74"/>
      <c r="N344" s="74"/>
      <c r="O344" s="60">
        <v>0</v>
      </c>
    </row>
    <row r="345" spans="1:15" s="57" customFormat="1">
      <c r="A345" s="52" t="s">
        <v>240</v>
      </c>
      <c r="B345" s="53" t="s">
        <v>168</v>
      </c>
      <c r="C345" s="54" t="s">
        <v>45</v>
      </c>
      <c r="D345" s="55">
        <v>0</v>
      </c>
      <c r="E345" s="55">
        <v>481.11</v>
      </c>
      <c r="F345" s="56">
        <f>Table323[[#This Row],[Single Family]]+Table323[[#This Row],[2-4 Units]]+Table323[[#This Row],[&gt;4 Units]]</f>
        <v>0</v>
      </c>
      <c r="G345" s="56"/>
      <c r="H345" s="56"/>
      <c r="I345" s="56"/>
      <c r="J345" s="59">
        <v>0</v>
      </c>
      <c r="K345" s="56">
        <f>SUM(Table323[[#This Row],[Single Family ]:[&gt;4 Units ]])</f>
        <v>1</v>
      </c>
      <c r="L345" s="74">
        <v>1</v>
      </c>
      <c r="M345" s="74">
        <v>0</v>
      </c>
      <c r="N345" s="74">
        <v>0</v>
      </c>
      <c r="O345" s="60">
        <v>481.11</v>
      </c>
    </row>
    <row r="346" spans="1:15" s="57" customFormat="1">
      <c r="A346" s="52" t="s">
        <v>240</v>
      </c>
      <c r="B346" s="53" t="s">
        <v>195</v>
      </c>
      <c r="C346" s="54" t="s">
        <v>45</v>
      </c>
      <c r="D346" s="55">
        <v>81742.303499999907</v>
      </c>
      <c r="E346" s="55">
        <v>33941.129999999997</v>
      </c>
      <c r="F346" s="56">
        <f>Table323[[#This Row],[Single Family]]+Table323[[#This Row],[2-4 Units]]+Table323[[#This Row],[&gt;4 Units]]</f>
        <v>34</v>
      </c>
      <c r="G346" s="56">
        <v>34</v>
      </c>
      <c r="H346" s="56">
        <v>0</v>
      </c>
      <c r="I346" s="56">
        <v>0</v>
      </c>
      <c r="J346" s="59">
        <v>33316.230000000003</v>
      </c>
      <c r="K346" s="56">
        <f>SUM(Table323[[#This Row],[Single Family ]:[&gt;4 Units ]])</f>
        <v>2</v>
      </c>
      <c r="L346" s="74">
        <v>2</v>
      </c>
      <c r="M346" s="74">
        <v>0</v>
      </c>
      <c r="N346" s="74">
        <v>0</v>
      </c>
      <c r="O346" s="60">
        <v>624.9</v>
      </c>
    </row>
    <row r="347" spans="1:15" s="57" customFormat="1">
      <c r="A347" s="52" t="s">
        <v>240</v>
      </c>
      <c r="B347" s="53" t="s">
        <v>175</v>
      </c>
      <c r="C347" s="54" t="s">
        <v>45</v>
      </c>
      <c r="D347" s="55">
        <v>565.22900000000004</v>
      </c>
      <c r="E347" s="55">
        <v>0</v>
      </c>
      <c r="F347" s="56">
        <f>Table323[[#This Row],[Single Family]]+Table323[[#This Row],[2-4 Units]]+Table323[[#This Row],[&gt;4 Units]]</f>
        <v>0</v>
      </c>
      <c r="G347" s="56"/>
      <c r="H347" s="56"/>
      <c r="I347" s="56"/>
      <c r="J347" s="59">
        <v>0</v>
      </c>
      <c r="K347" s="56">
        <f>SUM(Table323[[#This Row],[Single Family ]:[&gt;4 Units ]])</f>
        <v>0</v>
      </c>
      <c r="L347" s="74"/>
      <c r="M347" s="74"/>
      <c r="N347" s="74"/>
      <c r="O347" s="60">
        <v>0</v>
      </c>
    </row>
    <row r="348" spans="1:15" s="57" customFormat="1">
      <c r="A348" s="52" t="s">
        <v>241</v>
      </c>
      <c r="B348" s="53" t="s">
        <v>191</v>
      </c>
      <c r="C348" s="54" t="s">
        <v>45</v>
      </c>
      <c r="D348" s="55">
        <v>34.721600000000002</v>
      </c>
      <c r="E348" s="55">
        <v>0</v>
      </c>
      <c r="F348" s="56">
        <f>Table323[[#This Row],[Single Family]]+Table323[[#This Row],[2-4 Units]]+Table323[[#This Row],[&gt;4 Units]]</f>
        <v>0</v>
      </c>
      <c r="G348" s="56"/>
      <c r="H348" s="56"/>
      <c r="I348" s="56"/>
      <c r="J348" s="59">
        <v>0</v>
      </c>
      <c r="K348" s="56">
        <f>SUM(Table323[[#This Row],[Single Family ]:[&gt;4 Units ]])</f>
        <v>0</v>
      </c>
      <c r="L348" s="74"/>
      <c r="M348" s="74"/>
      <c r="N348" s="74"/>
      <c r="O348" s="60">
        <v>0</v>
      </c>
    </row>
    <row r="349" spans="1:15" s="57" customFormat="1">
      <c r="A349" s="52" t="s">
        <v>241</v>
      </c>
      <c r="B349" s="53" t="s">
        <v>159</v>
      </c>
      <c r="C349" s="54" t="s">
        <v>45</v>
      </c>
      <c r="D349" s="55">
        <v>0.1389</v>
      </c>
      <c r="E349" s="55">
        <v>0</v>
      </c>
      <c r="F349" s="56">
        <f>Table323[[#This Row],[Single Family]]+Table323[[#This Row],[2-4 Units]]+Table323[[#This Row],[&gt;4 Units]]</f>
        <v>0</v>
      </c>
      <c r="G349" s="56"/>
      <c r="H349" s="56"/>
      <c r="I349" s="56"/>
      <c r="J349" s="59">
        <v>0</v>
      </c>
      <c r="K349" s="56">
        <f>SUM(Table323[[#This Row],[Single Family ]:[&gt;4 Units ]])</f>
        <v>0</v>
      </c>
      <c r="L349" s="74"/>
      <c r="M349" s="74"/>
      <c r="N349" s="74"/>
      <c r="O349" s="60">
        <v>0</v>
      </c>
    </row>
    <row r="350" spans="1:15" s="57" customFormat="1">
      <c r="A350" s="52" t="s">
        <v>241</v>
      </c>
      <c r="B350" s="53" t="s">
        <v>195</v>
      </c>
      <c r="C350" s="54" t="s">
        <v>45</v>
      </c>
      <c r="D350" s="55">
        <v>87141.806999999899</v>
      </c>
      <c r="E350" s="55">
        <v>38271.480000000003</v>
      </c>
      <c r="F350" s="56">
        <f>Table323[[#This Row],[Single Family]]+Table323[[#This Row],[2-4 Units]]+Table323[[#This Row],[&gt;4 Units]]</f>
        <v>23</v>
      </c>
      <c r="G350" s="56">
        <v>23</v>
      </c>
      <c r="H350" s="56">
        <v>0</v>
      </c>
      <c r="I350" s="56">
        <v>0</v>
      </c>
      <c r="J350" s="59">
        <v>33866.21</v>
      </c>
      <c r="K350" s="56">
        <f>SUM(Table323[[#This Row],[Single Family ]:[&gt;4 Units ]])</f>
        <v>6</v>
      </c>
      <c r="L350" s="74">
        <v>5</v>
      </c>
      <c r="M350" s="74">
        <v>1</v>
      </c>
      <c r="N350" s="74">
        <v>0</v>
      </c>
      <c r="O350" s="60">
        <v>4405.2700000000004</v>
      </c>
    </row>
    <row r="351" spans="1:15" s="57" customFormat="1">
      <c r="A351" s="52" t="s">
        <v>241</v>
      </c>
      <c r="B351" s="53" t="s">
        <v>175</v>
      </c>
      <c r="C351" s="54" t="s">
        <v>45</v>
      </c>
      <c r="D351" s="55">
        <v>764.91129999999998</v>
      </c>
      <c r="E351" s="55">
        <v>0</v>
      </c>
      <c r="F351" s="56">
        <f>Table323[[#This Row],[Single Family]]+Table323[[#This Row],[2-4 Units]]+Table323[[#This Row],[&gt;4 Units]]</f>
        <v>0</v>
      </c>
      <c r="G351" s="56"/>
      <c r="H351" s="56"/>
      <c r="I351" s="56"/>
      <c r="J351" s="59">
        <v>0</v>
      </c>
      <c r="K351" s="56">
        <f>SUM(Table323[[#This Row],[Single Family ]:[&gt;4 Units ]])</f>
        <v>0</v>
      </c>
      <c r="L351" s="74"/>
      <c r="M351" s="74"/>
      <c r="N351" s="74"/>
      <c r="O351" s="60">
        <v>0</v>
      </c>
    </row>
    <row r="352" spans="1:15" s="57" customFormat="1">
      <c r="A352" s="52" t="s">
        <v>242</v>
      </c>
      <c r="B352" s="53" t="s">
        <v>191</v>
      </c>
      <c r="C352" s="54" t="s">
        <v>45</v>
      </c>
      <c r="D352" s="55">
        <v>442.22449999999998</v>
      </c>
      <c r="E352" s="55">
        <v>0</v>
      </c>
      <c r="F352" s="56">
        <f>Table323[[#This Row],[Single Family]]+Table323[[#This Row],[2-4 Units]]+Table323[[#This Row],[&gt;4 Units]]</f>
        <v>0</v>
      </c>
      <c r="G352" s="56"/>
      <c r="H352" s="56"/>
      <c r="I352" s="56"/>
      <c r="J352" s="59">
        <v>0</v>
      </c>
      <c r="K352" s="56">
        <f>SUM(Table323[[#This Row],[Single Family ]:[&gt;4 Units ]])</f>
        <v>0</v>
      </c>
      <c r="L352" s="74"/>
      <c r="M352" s="74"/>
      <c r="N352" s="74"/>
      <c r="O352" s="60">
        <v>0</v>
      </c>
    </row>
    <row r="353" spans="1:15" s="57" customFormat="1">
      <c r="A353" s="52" t="s">
        <v>242</v>
      </c>
      <c r="B353" s="53" t="s">
        <v>159</v>
      </c>
      <c r="C353" s="54" t="s">
        <v>45</v>
      </c>
      <c r="D353" s="55">
        <v>19.053799999999999</v>
      </c>
      <c r="E353" s="55">
        <v>0</v>
      </c>
      <c r="F353" s="56">
        <f>Table323[[#This Row],[Single Family]]+Table323[[#This Row],[2-4 Units]]+Table323[[#This Row],[&gt;4 Units]]</f>
        <v>0</v>
      </c>
      <c r="G353" s="56"/>
      <c r="H353" s="56"/>
      <c r="I353" s="56"/>
      <c r="J353" s="59">
        <v>0</v>
      </c>
      <c r="K353" s="56">
        <f>SUM(Table323[[#This Row],[Single Family ]:[&gt;4 Units ]])</f>
        <v>0</v>
      </c>
      <c r="L353" s="74"/>
      <c r="M353" s="74"/>
      <c r="N353" s="74"/>
      <c r="O353" s="60">
        <v>0</v>
      </c>
    </row>
    <row r="354" spans="1:15" s="57" customFormat="1">
      <c r="A354" s="52" t="s">
        <v>242</v>
      </c>
      <c r="B354" s="53" t="s">
        <v>195</v>
      </c>
      <c r="C354" s="54" t="s">
        <v>45</v>
      </c>
      <c r="D354" s="55">
        <v>148627.13149999999</v>
      </c>
      <c r="E354" s="55">
        <v>68371.47</v>
      </c>
      <c r="F354" s="56">
        <f>Table323[[#This Row],[Single Family]]+Table323[[#This Row],[2-4 Units]]+Table323[[#This Row],[&gt;4 Units]]</f>
        <v>62</v>
      </c>
      <c r="G354" s="56">
        <v>62</v>
      </c>
      <c r="H354" s="56">
        <v>0</v>
      </c>
      <c r="I354" s="56">
        <v>0</v>
      </c>
      <c r="J354" s="59">
        <v>61363.07</v>
      </c>
      <c r="K354" s="56">
        <f>SUM(Table323[[#This Row],[Single Family ]:[&gt;4 Units ]])</f>
        <v>3</v>
      </c>
      <c r="L354" s="74">
        <v>3</v>
      </c>
      <c r="M354" s="74">
        <v>0</v>
      </c>
      <c r="N354" s="74">
        <v>0</v>
      </c>
      <c r="O354" s="60">
        <v>7008.4</v>
      </c>
    </row>
    <row r="355" spans="1:15" s="57" customFormat="1">
      <c r="A355" s="52" t="s">
        <v>243</v>
      </c>
      <c r="B355" s="53" t="s">
        <v>191</v>
      </c>
      <c r="C355" s="54" t="s">
        <v>45</v>
      </c>
      <c r="D355" s="55">
        <v>115517.04399999999</v>
      </c>
      <c r="E355" s="55">
        <v>0</v>
      </c>
      <c r="F355" s="56">
        <f>Table323[[#This Row],[Single Family]]+Table323[[#This Row],[2-4 Units]]+Table323[[#This Row],[&gt;4 Units]]</f>
        <v>0</v>
      </c>
      <c r="G355" s="56"/>
      <c r="H355" s="56"/>
      <c r="I355" s="56"/>
      <c r="J355" s="59">
        <v>0</v>
      </c>
      <c r="K355" s="56">
        <f>SUM(Table323[[#This Row],[Single Family ]:[&gt;4 Units ]])</f>
        <v>0</v>
      </c>
      <c r="L355" s="74"/>
      <c r="M355" s="74"/>
      <c r="N355" s="74"/>
      <c r="O355" s="60">
        <v>0</v>
      </c>
    </row>
    <row r="356" spans="1:15" s="57" customFormat="1">
      <c r="A356" s="52" t="s">
        <v>243</v>
      </c>
      <c r="B356" s="53" t="s">
        <v>167</v>
      </c>
      <c r="C356" s="54" t="s">
        <v>45</v>
      </c>
      <c r="D356" s="55">
        <v>0</v>
      </c>
      <c r="E356" s="55">
        <v>23509.03</v>
      </c>
      <c r="F356" s="56">
        <f>Table323[[#This Row],[Single Family]]+Table323[[#This Row],[2-4 Units]]+Table323[[#This Row],[&gt;4 Units]]</f>
        <v>26</v>
      </c>
      <c r="G356" s="56">
        <v>26</v>
      </c>
      <c r="H356" s="56">
        <v>0</v>
      </c>
      <c r="I356" s="56">
        <v>0</v>
      </c>
      <c r="J356" s="59">
        <v>15074.44</v>
      </c>
      <c r="K356" s="56">
        <f>SUM(Table323[[#This Row],[Single Family ]:[&gt;4 Units ]])</f>
        <v>7</v>
      </c>
      <c r="L356" s="74">
        <v>6</v>
      </c>
      <c r="M356" s="74">
        <v>1</v>
      </c>
      <c r="N356" s="74">
        <v>0</v>
      </c>
      <c r="O356" s="60">
        <v>8434.59</v>
      </c>
    </row>
    <row r="357" spans="1:15" s="57" customFormat="1">
      <c r="A357" s="52" t="s">
        <v>243</v>
      </c>
      <c r="B357" s="53" t="s">
        <v>159</v>
      </c>
      <c r="C357" s="54" t="s">
        <v>45</v>
      </c>
      <c r="D357" s="55">
        <v>0</v>
      </c>
      <c r="E357" s="55">
        <v>0</v>
      </c>
      <c r="F357" s="56">
        <f>Table323[[#This Row],[Single Family]]+Table323[[#This Row],[2-4 Units]]+Table323[[#This Row],[&gt;4 Units]]</f>
        <v>0</v>
      </c>
      <c r="G357" s="56"/>
      <c r="H357" s="56"/>
      <c r="I357" s="56"/>
      <c r="J357" s="59">
        <v>0</v>
      </c>
      <c r="K357" s="56">
        <f>SUM(Table323[[#This Row],[Single Family ]:[&gt;4 Units ]])</f>
        <v>0</v>
      </c>
      <c r="L357" s="74"/>
      <c r="M357" s="74"/>
      <c r="N357" s="74"/>
      <c r="O357" s="60">
        <v>0</v>
      </c>
    </row>
    <row r="358" spans="1:15" s="57" customFormat="1">
      <c r="A358" s="52" t="s">
        <v>243</v>
      </c>
      <c r="B358" s="53" t="s">
        <v>195</v>
      </c>
      <c r="C358" s="54" t="s">
        <v>45</v>
      </c>
      <c r="D358" s="55">
        <v>54.371499999999997</v>
      </c>
      <c r="E358" s="55">
        <v>0</v>
      </c>
      <c r="F358" s="56">
        <f>Table323[[#This Row],[Single Family]]+Table323[[#This Row],[2-4 Units]]+Table323[[#This Row],[&gt;4 Units]]</f>
        <v>0</v>
      </c>
      <c r="G358" s="56"/>
      <c r="H358" s="56"/>
      <c r="I358" s="56"/>
      <c r="J358" s="59">
        <v>0</v>
      </c>
      <c r="K358" s="56">
        <f>SUM(Table323[[#This Row],[Single Family ]:[&gt;4 Units ]])</f>
        <v>0</v>
      </c>
      <c r="L358" s="74"/>
      <c r="M358" s="74"/>
      <c r="N358" s="74"/>
      <c r="O358" s="60">
        <v>0</v>
      </c>
    </row>
    <row r="359" spans="1:15" s="57" customFormat="1">
      <c r="A359" s="52" t="s">
        <v>243</v>
      </c>
      <c r="B359" s="53" t="s">
        <v>175</v>
      </c>
      <c r="C359" s="54" t="s">
        <v>45</v>
      </c>
      <c r="D359" s="55">
        <v>264.08440000000002</v>
      </c>
      <c r="E359" s="55">
        <v>0</v>
      </c>
      <c r="F359" s="56">
        <f>Table323[[#This Row],[Single Family]]+Table323[[#This Row],[2-4 Units]]+Table323[[#This Row],[&gt;4 Units]]</f>
        <v>0</v>
      </c>
      <c r="G359" s="56"/>
      <c r="H359" s="56"/>
      <c r="I359" s="56"/>
      <c r="J359" s="59">
        <v>0</v>
      </c>
      <c r="K359" s="56">
        <f>SUM(Table323[[#This Row],[Single Family ]:[&gt;4 Units ]])</f>
        <v>0</v>
      </c>
      <c r="L359" s="74"/>
      <c r="M359" s="74"/>
      <c r="N359" s="74"/>
      <c r="O359" s="60">
        <v>0</v>
      </c>
    </row>
    <row r="360" spans="1:15" s="57" customFormat="1">
      <c r="A360" s="52" t="s">
        <v>244</v>
      </c>
      <c r="B360" s="53" t="s">
        <v>191</v>
      </c>
      <c r="C360" s="54" t="s">
        <v>45</v>
      </c>
      <c r="D360" s="55">
        <v>93038.672899999801</v>
      </c>
      <c r="E360" s="55">
        <v>0</v>
      </c>
      <c r="F360" s="56">
        <f>Table323[[#This Row],[Single Family]]+Table323[[#This Row],[2-4 Units]]+Table323[[#This Row],[&gt;4 Units]]</f>
        <v>0</v>
      </c>
      <c r="G360" s="56"/>
      <c r="H360" s="56"/>
      <c r="I360" s="56"/>
      <c r="J360" s="59">
        <v>0</v>
      </c>
      <c r="K360" s="56">
        <f>SUM(Table323[[#This Row],[Single Family ]:[&gt;4 Units ]])</f>
        <v>0</v>
      </c>
      <c r="L360" s="74"/>
      <c r="M360" s="74"/>
      <c r="N360" s="74"/>
      <c r="O360" s="60">
        <v>0</v>
      </c>
    </row>
    <row r="361" spans="1:15" s="57" customFormat="1">
      <c r="A361" s="52" t="s">
        <v>244</v>
      </c>
      <c r="B361" s="53" t="s">
        <v>167</v>
      </c>
      <c r="C361" s="54" t="s">
        <v>45</v>
      </c>
      <c r="D361" s="55">
        <v>0</v>
      </c>
      <c r="E361" s="55">
        <v>39022.559999999998</v>
      </c>
      <c r="F361" s="56">
        <f>Table323[[#This Row],[Single Family]]+Table323[[#This Row],[2-4 Units]]+Table323[[#This Row],[&gt;4 Units]]</f>
        <v>43</v>
      </c>
      <c r="G361" s="56">
        <v>35</v>
      </c>
      <c r="H361" s="56">
        <v>8</v>
      </c>
      <c r="I361" s="56">
        <v>0</v>
      </c>
      <c r="J361" s="59">
        <v>20662.79</v>
      </c>
      <c r="K361" s="56">
        <f>SUM(Table323[[#This Row],[Single Family ]:[&gt;4 Units ]])</f>
        <v>15</v>
      </c>
      <c r="L361" s="74">
        <v>14</v>
      </c>
      <c r="M361" s="74">
        <v>1</v>
      </c>
      <c r="N361" s="74">
        <v>0</v>
      </c>
      <c r="O361" s="60">
        <v>18359.77</v>
      </c>
    </row>
    <row r="362" spans="1:15" s="57" customFormat="1">
      <c r="A362" s="52" t="s">
        <v>244</v>
      </c>
      <c r="B362" s="53" t="s">
        <v>159</v>
      </c>
      <c r="C362" s="54" t="s">
        <v>45</v>
      </c>
      <c r="D362" s="55">
        <v>174.75399999999999</v>
      </c>
      <c r="E362" s="55">
        <v>8.5</v>
      </c>
      <c r="F362" s="56">
        <f>Table323[[#This Row],[Single Family]]+Table323[[#This Row],[2-4 Units]]+Table323[[#This Row],[&gt;4 Units]]</f>
        <v>1</v>
      </c>
      <c r="G362" s="56">
        <v>0</v>
      </c>
      <c r="H362" s="56">
        <v>1</v>
      </c>
      <c r="I362" s="56">
        <v>0</v>
      </c>
      <c r="J362" s="59">
        <v>8.5</v>
      </c>
      <c r="K362" s="56">
        <f>SUM(Table323[[#This Row],[Single Family ]:[&gt;4 Units ]])</f>
        <v>0</v>
      </c>
      <c r="L362" s="74"/>
      <c r="M362" s="74"/>
      <c r="N362" s="74"/>
      <c r="O362" s="60">
        <v>0</v>
      </c>
    </row>
    <row r="363" spans="1:15" s="57" customFormat="1">
      <c r="A363" s="52" t="s">
        <v>244</v>
      </c>
      <c r="B363" s="53" t="s">
        <v>195</v>
      </c>
      <c r="C363" s="54" t="s">
        <v>45</v>
      </c>
      <c r="D363" s="55">
        <v>137.0864</v>
      </c>
      <c r="E363" s="55">
        <v>0</v>
      </c>
      <c r="F363" s="56">
        <f>Table323[[#This Row],[Single Family]]+Table323[[#This Row],[2-4 Units]]+Table323[[#This Row],[&gt;4 Units]]</f>
        <v>0</v>
      </c>
      <c r="G363" s="56"/>
      <c r="H363" s="56"/>
      <c r="I363" s="56"/>
      <c r="J363" s="59">
        <v>0</v>
      </c>
      <c r="K363" s="56">
        <f>SUM(Table323[[#This Row],[Single Family ]:[&gt;4 Units ]])</f>
        <v>0</v>
      </c>
      <c r="L363" s="74"/>
      <c r="M363" s="74"/>
      <c r="N363" s="74"/>
      <c r="O363" s="60">
        <v>0</v>
      </c>
    </row>
    <row r="364" spans="1:15" s="57" customFormat="1">
      <c r="A364" s="52" t="s">
        <v>244</v>
      </c>
      <c r="B364" s="53" t="s">
        <v>175</v>
      </c>
      <c r="C364" s="54" t="s">
        <v>45</v>
      </c>
      <c r="D364" s="55">
        <v>94.562600000000003</v>
      </c>
      <c r="E364" s="55">
        <v>0</v>
      </c>
      <c r="F364" s="56">
        <f>Table323[[#This Row],[Single Family]]+Table323[[#This Row],[2-4 Units]]+Table323[[#This Row],[&gt;4 Units]]</f>
        <v>0</v>
      </c>
      <c r="G364" s="56"/>
      <c r="H364" s="56"/>
      <c r="I364" s="56"/>
      <c r="J364" s="59">
        <v>0</v>
      </c>
      <c r="K364" s="56">
        <f>SUM(Table323[[#This Row],[Single Family ]:[&gt;4 Units ]])</f>
        <v>0</v>
      </c>
      <c r="L364" s="74"/>
      <c r="M364" s="74"/>
      <c r="N364" s="74"/>
      <c r="O364" s="60">
        <v>0</v>
      </c>
    </row>
    <row r="365" spans="1:15" s="57" customFormat="1">
      <c r="A365" s="52" t="s">
        <v>245</v>
      </c>
      <c r="B365" s="53" t="s">
        <v>191</v>
      </c>
      <c r="C365" s="54" t="s">
        <v>45</v>
      </c>
      <c r="D365" s="55">
        <v>39263.134100000003</v>
      </c>
      <c r="E365" s="55">
        <v>0</v>
      </c>
      <c r="F365" s="56">
        <f>Table323[[#This Row],[Single Family]]+Table323[[#This Row],[2-4 Units]]+Table323[[#This Row],[&gt;4 Units]]</f>
        <v>0</v>
      </c>
      <c r="G365" s="56"/>
      <c r="H365" s="56"/>
      <c r="I365" s="56"/>
      <c r="J365" s="59">
        <v>0</v>
      </c>
      <c r="K365" s="56">
        <f>SUM(Table323[[#This Row],[Single Family ]:[&gt;4 Units ]])</f>
        <v>0</v>
      </c>
      <c r="L365" s="74"/>
      <c r="M365" s="74"/>
      <c r="N365" s="74"/>
      <c r="O365" s="60">
        <v>0</v>
      </c>
    </row>
    <row r="366" spans="1:15" s="57" customFormat="1">
      <c r="A366" s="52" t="s">
        <v>245</v>
      </c>
      <c r="B366" s="53" t="s">
        <v>167</v>
      </c>
      <c r="C366" s="54" t="s">
        <v>45</v>
      </c>
      <c r="D366" s="55">
        <v>0</v>
      </c>
      <c r="E366" s="55">
        <v>5787.8</v>
      </c>
      <c r="F366" s="56">
        <f>Table323[[#This Row],[Single Family]]+Table323[[#This Row],[2-4 Units]]+Table323[[#This Row],[&gt;4 Units]]</f>
        <v>8</v>
      </c>
      <c r="G366" s="56">
        <v>8</v>
      </c>
      <c r="H366" s="56">
        <v>0</v>
      </c>
      <c r="I366" s="56">
        <v>0</v>
      </c>
      <c r="J366" s="59">
        <v>1388.51</v>
      </c>
      <c r="K366" s="56">
        <f>SUM(Table323[[#This Row],[Single Family ]:[&gt;4 Units ]])</f>
        <v>6</v>
      </c>
      <c r="L366" s="74">
        <v>3</v>
      </c>
      <c r="M366" s="74">
        <v>1</v>
      </c>
      <c r="N366" s="74">
        <v>2</v>
      </c>
      <c r="O366" s="60">
        <v>4399.29</v>
      </c>
    </row>
    <row r="367" spans="1:15" s="57" customFormat="1">
      <c r="A367" s="52" t="s">
        <v>245</v>
      </c>
      <c r="B367" s="53" t="s">
        <v>159</v>
      </c>
      <c r="C367" s="54" t="s">
        <v>45</v>
      </c>
      <c r="D367" s="55">
        <v>541.58529999999996</v>
      </c>
      <c r="E367" s="55">
        <v>0</v>
      </c>
      <c r="F367" s="56">
        <f>Table323[[#This Row],[Single Family]]+Table323[[#This Row],[2-4 Units]]+Table323[[#This Row],[&gt;4 Units]]</f>
        <v>0</v>
      </c>
      <c r="G367" s="56"/>
      <c r="H367" s="56"/>
      <c r="I367" s="56"/>
      <c r="J367" s="59">
        <v>0</v>
      </c>
      <c r="K367" s="56">
        <f>SUM(Table323[[#This Row],[Single Family ]:[&gt;4 Units ]])</f>
        <v>0</v>
      </c>
      <c r="L367" s="74"/>
      <c r="M367" s="74"/>
      <c r="N367" s="74"/>
      <c r="O367" s="60">
        <v>0</v>
      </c>
    </row>
    <row r="368" spans="1:15" s="57" customFormat="1">
      <c r="A368" s="52" t="s">
        <v>245</v>
      </c>
      <c r="B368" s="53" t="s">
        <v>195</v>
      </c>
      <c r="C368" s="54" t="s">
        <v>45</v>
      </c>
      <c r="D368" s="55">
        <v>0</v>
      </c>
      <c r="E368" s="55">
        <v>0</v>
      </c>
      <c r="F368" s="56">
        <f>Table323[[#This Row],[Single Family]]+Table323[[#This Row],[2-4 Units]]+Table323[[#This Row],[&gt;4 Units]]</f>
        <v>0</v>
      </c>
      <c r="G368" s="56"/>
      <c r="H368" s="56"/>
      <c r="I368" s="56"/>
      <c r="J368" s="59">
        <v>0</v>
      </c>
      <c r="K368" s="56">
        <f>SUM(Table323[[#This Row],[Single Family ]:[&gt;4 Units ]])</f>
        <v>0</v>
      </c>
      <c r="L368" s="74"/>
      <c r="M368" s="74"/>
      <c r="N368" s="74"/>
      <c r="O368" s="60">
        <v>0</v>
      </c>
    </row>
    <row r="369" spans="1:15" s="57" customFormat="1">
      <c r="A369" s="52" t="s">
        <v>245</v>
      </c>
      <c r="B369" s="53" t="s">
        <v>175</v>
      </c>
      <c r="C369" s="54" t="s">
        <v>45</v>
      </c>
      <c r="D369" s="55">
        <v>18.827999999999999</v>
      </c>
      <c r="E369" s="55">
        <v>0</v>
      </c>
      <c r="F369" s="56">
        <f>Table323[[#This Row],[Single Family]]+Table323[[#This Row],[2-4 Units]]+Table323[[#This Row],[&gt;4 Units]]</f>
        <v>0</v>
      </c>
      <c r="G369" s="56"/>
      <c r="H369" s="56"/>
      <c r="I369" s="56"/>
      <c r="J369" s="59">
        <v>0</v>
      </c>
      <c r="K369" s="56">
        <f>SUM(Table323[[#This Row],[Single Family ]:[&gt;4 Units ]])</f>
        <v>0</v>
      </c>
      <c r="L369" s="74"/>
      <c r="M369" s="74"/>
      <c r="N369" s="74"/>
      <c r="O369" s="60">
        <v>0</v>
      </c>
    </row>
    <row r="370" spans="1:15" s="57" customFormat="1">
      <c r="A370" s="52" t="s">
        <v>246</v>
      </c>
      <c r="B370" s="53" t="s">
        <v>191</v>
      </c>
      <c r="C370" s="54" t="s">
        <v>45</v>
      </c>
      <c r="D370" s="55">
        <v>44023.715199999999</v>
      </c>
      <c r="E370" s="55">
        <v>0</v>
      </c>
      <c r="F370" s="56">
        <f>Table323[[#This Row],[Single Family]]+Table323[[#This Row],[2-4 Units]]+Table323[[#This Row],[&gt;4 Units]]</f>
        <v>0</v>
      </c>
      <c r="G370" s="56"/>
      <c r="H370" s="56"/>
      <c r="I370" s="56"/>
      <c r="J370" s="59">
        <v>0</v>
      </c>
      <c r="K370" s="56">
        <f>SUM(Table323[[#This Row],[Single Family ]:[&gt;4 Units ]])</f>
        <v>0</v>
      </c>
      <c r="L370" s="74"/>
      <c r="M370" s="74"/>
      <c r="N370" s="74"/>
      <c r="O370" s="60">
        <v>0</v>
      </c>
    </row>
    <row r="371" spans="1:15" s="57" customFormat="1">
      <c r="A371" s="52" t="s">
        <v>246</v>
      </c>
      <c r="B371" s="53" t="s">
        <v>167</v>
      </c>
      <c r="C371" s="54" t="s">
        <v>45</v>
      </c>
      <c r="D371" s="55">
        <v>0</v>
      </c>
      <c r="E371" s="55">
        <v>25336.11</v>
      </c>
      <c r="F371" s="56">
        <f>Table323[[#This Row],[Single Family]]+Table323[[#This Row],[2-4 Units]]+Table323[[#This Row],[&gt;4 Units]]</f>
        <v>16</v>
      </c>
      <c r="G371" s="56">
        <v>15</v>
      </c>
      <c r="H371" s="56">
        <v>1</v>
      </c>
      <c r="I371" s="56">
        <v>0</v>
      </c>
      <c r="J371" s="59">
        <v>9933.64</v>
      </c>
      <c r="K371" s="56">
        <f>SUM(Table323[[#This Row],[Single Family ]:[&gt;4 Units ]])</f>
        <v>10</v>
      </c>
      <c r="L371" s="74">
        <v>10</v>
      </c>
      <c r="M371" s="74">
        <v>0</v>
      </c>
      <c r="N371" s="74">
        <v>0</v>
      </c>
      <c r="O371" s="60">
        <v>15402.47</v>
      </c>
    </row>
    <row r="372" spans="1:15" s="57" customFormat="1">
      <c r="A372" s="52" t="s">
        <v>246</v>
      </c>
      <c r="B372" s="53" t="s">
        <v>175</v>
      </c>
      <c r="C372" s="54" t="s">
        <v>45</v>
      </c>
      <c r="D372" s="55">
        <v>0</v>
      </c>
      <c r="E372" s="55">
        <v>0</v>
      </c>
      <c r="F372" s="56">
        <f>Table323[[#This Row],[Single Family]]+Table323[[#This Row],[2-4 Units]]+Table323[[#This Row],[&gt;4 Units]]</f>
        <v>0</v>
      </c>
      <c r="G372" s="56"/>
      <c r="H372" s="56"/>
      <c r="I372" s="56"/>
      <c r="J372" s="59">
        <v>0</v>
      </c>
      <c r="K372" s="56">
        <f>SUM(Table323[[#This Row],[Single Family ]:[&gt;4 Units ]])</f>
        <v>0</v>
      </c>
      <c r="L372" s="74"/>
      <c r="M372" s="74"/>
      <c r="N372" s="74"/>
      <c r="O372" s="60">
        <v>0</v>
      </c>
    </row>
    <row r="373" spans="1:15" s="57" customFormat="1">
      <c r="A373" s="52" t="s">
        <v>247</v>
      </c>
      <c r="B373" s="53" t="s">
        <v>191</v>
      </c>
      <c r="C373" s="54" t="s">
        <v>45</v>
      </c>
      <c r="D373" s="55">
        <v>82435.041299999997</v>
      </c>
      <c r="E373" s="55">
        <v>0</v>
      </c>
      <c r="F373" s="56">
        <f>Table323[[#This Row],[Single Family]]+Table323[[#This Row],[2-4 Units]]+Table323[[#This Row],[&gt;4 Units]]</f>
        <v>0</v>
      </c>
      <c r="G373" s="56"/>
      <c r="H373" s="56"/>
      <c r="I373" s="56"/>
      <c r="J373" s="59">
        <v>0</v>
      </c>
      <c r="K373" s="56">
        <f>SUM(Table323[[#This Row],[Single Family ]:[&gt;4 Units ]])</f>
        <v>0</v>
      </c>
      <c r="L373" s="74"/>
      <c r="M373" s="74"/>
      <c r="N373" s="74"/>
      <c r="O373" s="60">
        <v>0</v>
      </c>
    </row>
    <row r="374" spans="1:15" s="57" customFormat="1">
      <c r="A374" s="52" t="s">
        <v>247</v>
      </c>
      <c r="B374" s="53" t="s">
        <v>167</v>
      </c>
      <c r="C374" s="54" t="s">
        <v>45</v>
      </c>
      <c r="D374" s="55">
        <v>0</v>
      </c>
      <c r="E374" s="55">
        <v>36318.230000000003</v>
      </c>
      <c r="F374" s="56">
        <f>Table323[[#This Row],[Single Family]]+Table323[[#This Row],[2-4 Units]]+Table323[[#This Row],[&gt;4 Units]]</f>
        <v>30</v>
      </c>
      <c r="G374" s="56">
        <v>30</v>
      </c>
      <c r="H374" s="56">
        <v>0</v>
      </c>
      <c r="I374" s="56">
        <v>0</v>
      </c>
      <c r="J374" s="59">
        <v>24995.01</v>
      </c>
      <c r="K374" s="56">
        <f>SUM(Table323[[#This Row],[Single Family ]:[&gt;4 Units ]])</f>
        <v>8</v>
      </c>
      <c r="L374" s="74">
        <v>5</v>
      </c>
      <c r="M374" s="74">
        <v>3</v>
      </c>
      <c r="N374" s="74">
        <v>0</v>
      </c>
      <c r="O374" s="60">
        <v>11323.22</v>
      </c>
    </row>
    <row r="375" spans="1:15" s="57" customFormat="1">
      <c r="A375" s="52" t="s">
        <v>247</v>
      </c>
      <c r="B375" s="53" t="s">
        <v>159</v>
      </c>
      <c r="C375" s="54" t="s">
        <v>45</v>
      </c>
      <c r="D375" s="55">
        <v>433.71039999999999</v>
      </c>
      <c r="E375" s="55">
        <v>0</v>
      </c>
      <c r="F375" s="56">
        <f>Table323[[#This Row],[Single Family]]+Table323[[#This Row],[2-4 Units]]+Table323[[#This Row],[&gt;4 Units]]</f>
        <v>0</v>
      </c>
      <c r="G375" s="56"/>
      <c r="H375" s="56"/>
      <c r="I375" s="56"/>
      <c r="J375" s="59">
        <v>0</v>
      </c>
      <c r="K375" s="56">
        <f>SUM(Table323[[#This Row],[Single Family ]:[&gt;4 Units ]])</f>
        <v>0</v>
      </c>
      <c r="L375" s="74"/>
      <c r="M375" s="74"/>
      <c r="N375" s="74"/>
      <c r="O375" s="60">
        <v>0</v>
      </c>
    </row>
    <row r="376" spans="1:15" s="57" customFormat="1">
      <c r="A376" s="52" t="s">
        <v>247</v>
      </c>
      <c r="B376" s="53" t="s">
        <v>175</v>
      </c>
      <c r="C376" s="54" t="s">
        <v>45</v>
      </c>
      <c r="D376" s="55">
        <v>70.126199999999997</v>
      </c>
      <c r="E376" s="55">
        <v>0</v>
      </c>
      <c r="F376" s="56">
        <f>Table323[[#This Row],[Single Family]]+Table323[[#This Row],[2-4 Units]]+Table323[[#This Row],[&gt;4 Units]]</f>
        <v>0</v>
      </c>
      <c r="G376" s="56"/>
      <c r="H376" s="56"/>
      <c r="I376" s="56"/>
      <c r="J376" s="59">
        <v>0</v>
      </c>
      <c r="K376" s="56">
        <f>SUM(Table323[[#This Row],[Single Family ]:[&gt;4 Units ]])</f>
        <v>0</v>
      </c>
      <c r="L376" s="74"/>
      <c r="M376" s="74"/>
      <c r="N376" s="74"/>
      <c r="O376" s="60">
        <v>0</v>
      </c>
    </row>
    <row r="377" spans="1:15" s="57" customFormat="1">
      <c r="A377" s="52" t="s">
        <v>248</v>
      </c>
      <c r="B377" s="53" t="s">
        <v>191</v>
      </c>
      <c r="C377" s="54" t="s">
        <v>45</v>
      </c>
      <c r="D377" s="55">
        <v>52661.118400000101</v>
      </c>
      <c r="E377" s="55">
        <v>0</v>
      </c>
      <c r="F377" s="56">
        <f>Table323[[#This Row],[Single Family]]+Table323[[#This Row],[2-4 Units]]+Table323[[#This Row],[&gt;4 Units]]</f>
        <v>0</v>
      </c>
      <c r="G377" s="56"/>
      <c r="H377" s="56"/>
      <c r="I377" s="56"/>
      <c r="J377" s="59">
        <v>0</v>
      </c>
      <c r="K377" s="56">
        <f>SUM(Table323[[#This Row],[Single Family ]:[&gt;4 Units ]])</f>
        <v>0</v>
      </c>
      <c r="L377" s="74"/>
      <c r="M377" s="74"/>
      <c r="N377" s="74"/>
      <c r="O377" s="60">
        <v>0</v>
      </c>
    </row>
    <row r="378" spans="1:15" s="57" customFormat="1">
      <c r="A378" s="52" t="s">
        <v>248</v>
      </c>
      <c r="B378" s="53" t="s">
        <v>167</v>
      </c>
      <c r="C378" s="54" t="s">
        <v>45</v>
      </c>
      <c r="D378" s="55">
        <v>0</v>
      </c>
      <c r="E378" s="55">
        <v>36834.97</v>
      </c>
      <c r="F378" s="56">
        <f>Table323[[#This Row],[Single Family]]+Table323[[#This Row],[2-4 Units]]+Table323[[#This Row],[&gt;4 Units]]</f>
        <v>23</v>
      </c>
      <c r="G378" s="56">
        <v>23</v>
      </c>
      <c r="H378" s="56">
        <v>0</v>
      </c>
      <c r="I378" s="56">
        <v>0</v>
      </c>
      <c r="J378" s="59">
        <v>22070.45</v>
      </c>
      <c r="K378" s="56">
        <f>SUM(Table323[[#This Row],[Single Family ]:[&gt;4 Units ]])</f>
        <v>5</v>
      </c>
      <c r="L378" s="74">
        <v>5</v>
      </c>
      <c r="M378" s="74">
        <v>0</v>
      </c>
      <c r="N378" s="74">
        <v>0</v>
      </c>
      <c r="O378" s="60">
        <v>14764.52</v>
      </c>
    </row>
    <row r="379" spans="1:15" s="57" customFormat="1">
      <c r="A379" s="52" t="s">
        <v>248</v>
      </c>
      <c r="B379" s="53" t="s">
        <v>159</v>
      </c>
      <c r="C379" s="54" t="s">
        <v>45</v>
      </c>
      <c r="D379" s="55">
        <v>0</v>
      </c>
      <c r="E379" s="55">
        <v>0</v>
      </c>
      <c r="F379" s="56">
        <f>Table323[[#This Row],[Single Family]]+Table323[[#This Row],[2-4 Units]]+Table323[[#This Row],[&gt;4 Units]]</f>
        <v>0</v>
      </c>
      <c r="G379" s="56"/>
      <c r="H379" s="56"/>
      <c r="I379" s="56"/>
      <c r="J379" s="59">
        <v>0</v>
      </c>
      <c r="K379" s="56">
        <f>SUM(Table323[[#This Row],[Single Family ]:[&gt;4 Units ]])</f>
        <v>0</v>
      </c>
      <c r="L379" s="74"/>
      <c r="M379" s="74"/>
      <c r="N379" s="74"/>
      <c r="O379" s="60">
        <v>0</v>
      </c>
    </row>
    <row r="380" spans="1:15" s="57" customFormat="1">
      <c r="A380" s="52" t="s">
        <v>248</v>
      </c>
      <c r="B380" s="53" t="s">
        <v>249</v>
      </c>
      <c r="C380" s="54" t="s">
        <v>45</v>
      </c>
      <c r="D380" s="55">
        <v>0</v>
      </c>
      <c r="E380" s="55">
        <v>0</v>
      </c>
      <c r="F380" s="56">
        <f>Table323[[#This Row],[Single Family]]+Table323[[#This Row],[2-4 Units]]+Table323[[#This Row],[&gt;4 Units]]</f>
        <v>0</v>
      </c>
      <c r="G380" s="56"/>
      <c r="H380" s="56"/>
      <c r="I380" s="56"/>
      <c r="J380" s="59">
        <v>0</v>
      </c>
      <c r="K380" s="56">
        <f>SUM(Table323[[#This Row],[Single Family ]:[&gt;4 Units ]])</f>
        <v>0</v>
      </c>
      <c r="L380" s="74"/>
      <c r="M380" s="74"/>
      <c r="N380" s="74"/>
      <c r="O380" s="60">
        <v>0</v>
      </c>
    </row>
    <row r="381" spans="1:15" s="57" customFormat="1">
      <c r="A381" s="52" t="s">
        <v>248</v>
      </c>
      <c r="B381" s="53" t="s">
        <v>195</v>
      </c>
      <c r="C381" s="54" t="s">
        <v>45</v>
      </c>
      <c r="D381" s="55">
        <v>55.563800000000001</v>
      </c>
      <c r="E381" s="55">
        <v>0</v>
      </c>
      <c r="F381" s="56">
        <f>Table323[[#This Row],[Single Family]]+Table323[[#This Row],[2-4 Units]]+Table323[[#This Row],[&gt;4 Units]]</f>
        <v>0</v>
      </c>
      <c r="G381" s="56"/>
      <c r="H381" s="56"/>
      <c r="I381" s="56"/>
      <c r="J381" s="59">
        <v>0</v>
      </c>
      <c r="K381" s="56">
        <f>SUM(Table323[[#This Row],[Single Family ]:[&gt;4 Units ]])</f>
        <v>0</v>
      </c>
      <c r="L381" s="74"/>
      <c r="M381" s="74"/>
      <c r="N381" s="74"/>
      <c r="O381" s="60">
        <v>0</v>
      </c>
    </row>
    <row r="382" spans="1:15" s="57" customFormat="1">
      <c r="A382" s="52" t="s">
        <v>250</v>
      </c>
      <c r="B382" s="53" t="s">
        <v>191</v>
      </c>
      <c r="C382" s="54" t="s">
        <v>45</v>
      </c>
      <c r="D382" s="55">
        <v>71853.173799999902</v>
      </c>
      <c r="E382" s="55">
        <v>0</v>
      </c>
      <c r="F382" s="56">
        <f>Table323[[#This Row],[Single Family]]+Table323[[#This Row],[2-4 Units]]+Table323[[#This Row],[&gt;4 Units]]</f>
        <v>0</v>
      </c>
      <c r="G382" s="56"/>
      <c r="H382" s="56"/>
      <c r="I382" s="56"/>
      <c r="J382" s="59">
        <v>0</v>
      </c>
      <c r="K382" s="56">
        <f>SUM(Table323[[#This Row],[Single Family ]:[&gt;4 Units ]])</f>
        <v>0</v>
      </c>
      <c r="L382" s="74"/>
      <c r="M382" s="74"/>
      <c r="N382" s="74"/>
      <c r="O382" s="60">
        <v>0</v>
      </c>
    </row>
    <row r="383" spans="1:15" s="57" customFormat="1">
      <c r="A383" s="52" t="s">
        <v>250</v>
      </c>
      <c r="B383" s="53" t="s">
        <v>167</v>
      </c>
      <c r="C383" s="54" t="s">
        <v>45</v>
      </c>
      <c r="D383" s="55">
        <v>0</v>
      </c>
      <c r="E383" s="55">
        <v>38316.32</v>
      </c>
      <c r="F383" s="56">
        <f>Table323[[#This Row],[Single Family]]+Table323[[#This Row],[2-4 Units]]+Table323[[#This Row],[&gt;4 Units]]</f>
        <v>26</v>
      </c>
      <c r="G383" s="56">
        <v>25</v>
      </c>
      <c r="H383" s="56">
        <v>1</v>
      </c>
      <c r="I383" s="56">
        <v>0</v>
      </c>
      <c r="J383" s="59">
        <v>23207.040000000001</v>
      </c>
      <c r="K383" s="56">
        <f>SUM(Table323[[#This Row],[Single Family ]:[&gt;4 Units ]])</f>
        <v>3</v>
      </c>
      <c r="L383" s="74">
        <v>3</v>
      </c>
      <c r="M383" s="74">
        <v>0</v>
      </c>
      <c r="N383" s="74">
        <v>0</v>
      </c>
      <c r="O383" s="60">
        <v>15109.28</v>
      </c>
    </row>
    <row r="384" spans="1:15" s="57" customFormat="1">
      <c r="A384" s="52" t="s">
        <v>250</v>
      </c>
      <c r="B384" s="53" t="s">
        <v>159</v>
      </c>
      <c r="C384" s="54" t="s">
        <v>45</v>
      </c>
      <c r="D384" s="55">
        <v>0</v>
      </c>
      <c r="E384" s="55">
        <v>0</v>
      </c>
      <c r="F384" s="56">
        <f>Table323[[#This Row],[Single Family]]+Table323[[#This Row],[2-4 Units]]+Table323[[#This Row],[&gt;4 Units]]</f>
        <v>0</v>
      </c>
      <c r="G384" s="56"/>
      <c r="H384" s="56"/>
      <c r="I384" s="56"/>
      <c r="J384" s="59">
        <v>0</v>
      </c>
      <c r="K384" s="56">
        <f>SUM(Table323[[#This Row],[Single Family ]:[&gt;4 Units ]])</f>
        <v>0</v>
      </c>
      <c r="L384" s="74"/>
      <c r="M384" s="74"/>
      <c r="N384" s="74"/>
      <c r="O384" s="60">
        <v>0</v>
      </c>
    </row>
    <row r="385" spans="1:15" s="57" customFormat="1">
      <c r="A385" s="52" t="s">
        <v>250</v>
      </c>
      <c r="B385" s="53" t="s">
        <v>195</v>
      </c>
      <c r="C385" s="54" t="s">
        <v>45</v>
      </c>
      <c r="D385" s="55">
        <v>1270.8086000000001</v>
      </c>
      <c r="E385" s="55">
        <v>0</v>
      </c>
      <c r="F385" s="56">
        <f>Table323[[#This Row],[Single Family]]+Table323[[#This Row],[2-4 Units]]+Table323[[#This Row],[&gt;4 Units]]</f>
        <v>0</v>
      </c>
      <c r="G385" s="56"/>
      <c r="H385" s="56"/>
      <c r="I385" s="56"/>
      <c r="J385" s="59">
        <v>0</v>
      </c>
      <c r="K385" s="56">
        <f>SUM(Table323[[#This Row],[Single Family ]:[&gt;4 Units ]])</f>
        <v>0</v>
      </c>
      <c r="L385" s="74"/>
      <c r="M385" s="74"/>
      <c r="N385" s="74"/>
      <c r="O385" s="60">
        <v>0</v>
      </c>
    </row>
    <row r="386" spans="1:15" s="57" customFormat="1">
      <c r="A386" s="52" t="s">
        <v>251</v>
      </c>
      <c r="B386" s="53" t="s">
        <v>249</v>
      </c>
      <c r="C386" s="54" t="s">
        <v>45</v>
      </c>
      <c r="D386" s="55">
        <v>2754.6410000000001</v>
      </c>
      <c r="E386" s="55">
        <v>1454.35</v>
      </c>
      <c r="F386" s="56">
        <f>Table323[[#This Row],[Single Family]]+Table323[[#This Row],[2-4 Units]]+Table323[[#This Row],[&gt;4 Units]]</f>
        <v>2</v>
      </c>
      <c r="G386" s="56">
        <v>2</v>
      </c>
      <c r="H386" s="56">
        <v>0</v>
      </c>
      <c r="I386" s="56">
        <v>0</v>
      </c>
      <c r="J386" s="59">
        <v>1454.35</v>
      </c>
      <c r="K386" s="56">
        <f>SUM(Table323[[#This Row],[Single Family ]:[&gt;4 Units ]])</f>
        <v>0</v>
      </c>
      <c r="L386" s="74"/>
      <c r="M386" s="74"/>
      <c r="N386" s="74"/>
      <c r="O386" s="60">
        <v>0</v>
      </c>
    </row>
    <row r="387" spans="1:15" s="57" customFormat="1">
      <c r="A387" s="52" t="s">
        <v>252</v>
      </c>
      <c r="B387" s="53" t="s">
        <v>191</v>
      </c>
      <c r="C387" s="54" t="s">
        <v>45</v>
      </c>
      <c r="D387" s="55">
        <v>70.791799999999995</v>
      </c>
      <c r="E387" s="55">
        <v>0</v>
      </c>
      <c r="F387" s="56">
        <f>Table323[[#This Row],[Single Family]]+Table323[[#This Row],[2-4 Units]]+Table323[[#This Row],[&gt;4 Units]]</f>
        <v>0</v>
      </c>
      <c r="G387" s="56"/>
      <c r="H387" s="56"/>
      <c r="I387" s="56"/>
      <c r="J387" s="59">
        <v>0</v>
      </c>
      <c r="K387" s="56">
        <f>SUM(Table323[[#This Row],[Single Family ]:[&gt;4 Units ]])</f>
        <v>0</v>
      </c>
      <c r="L387" s="74"/>
      <c r="M387" s="74"/>
      <c r="N387" s="74"/>
      <c r="O387" s="60">
        <v>0</v>
      </c>
    </row>
    <row r="388" spans="1:15" s="57" customFormat="1">
      <c r="A388" s="52" t="s">
        <v>252</v>
      </c>
      <c r="B388" s="53" t="s">
        <v>249</v>
      </c>
      <c r="C388" s="54" t="s">
        <v>45</v>
      </c>
      <c r="D388" s="55">
        <v>137173.78909999999</v>
      </c>
      <c r="E388" s="55">
        <v>50849.24</v>
      </c>
      <c r="F388" s="56">
        <f>Table323[[#This Row],[Single Family]]+Table323[[#This Row],[2-4 Units]]+Table323[[#This Row],[&gt;4 Units]]</f>
        <v>46</v>
      </c>
      <c r="G388" s="56">
        <v>45</v>
      </c>
      <c r="H388" s="56">
        <v>1</v>
      </c>
      <c r="I388" s="56">
        <v>0</v>
      </c>
      <c r="J388" s="59">
        <v>48984.59</v>
      </c>
      <c r="K388" s="56">
        <f>SUM(Table323[[#This Row],[Single Family ]:[&gt;4 Units ]])</f>
        <v>3</v>
      </c>
      <c r="L388" s="74">
        <v>1</v>
      </c>
      <c r="M388" s="74">
        <v>2</v>
      </c>
      <c r="N388" s="74">
        <v>0</v>
      </c>
      <c r="O388" s="60">
        <v>1864.65</v>
      </c>
    </row>
    <row r="389" spans="1:15" s="57" customFormat="1">
      <c r="A389" s="52" t="s">
        <v>253</v>
      </c>
      <c r="B389" s="53" t="s">
        <v>249</v>
      </c>
      <c r="C389" s="54" t="s">
        <v>45</v>
      </c>
      <c r="D389" s="55">
        <v>10810.026099999999</v>
      </c>
      <c r="E389" s="55">
        <v>4833.62</v>
      </c>
      <c r="F389" s="56">
        <f>Table323[[#This Row],[Single Family]]+Table323[[#This Row],[2-4 Units]]+Table323[[#This Row],[&gt;4 Units]]</f>
        <v>4</v>
      </c>
      <c r="G389" s="56">
        <v>4</v>
      </c>
      <c r="H389" s="56">
        <v>0</v>
      </c>
      <c r="I389" s="56">
        <v>0</v>
      </c>
      <c r="J389" s="59">
        <v>4833.62</v>
      </c>
      <c r="K389" s="56">
        <f>SUM(Table323[[#This Row],[Single Family ]:[&gt;4 Units ]])</f>
        <v>0</v>
      </c>
      <c r="L389" s="74"/>
      <c r="M389" s="74"/>
      <c r="N389" s="74"/>
      <c r="O389" s="60">
        <v>0</v>
      </c>
    </row>
    <row r="390" spans="1:15" s="57" customFormat="1">
      <c r="A390" s="52" t="s">
        <v>253</v>
      </c>
      <c r="B390" s="53" t="s">
        <v>195</v>
      </c>
      <c r="C390" s="54" t="s">
        <v>45</v>
      </c>
      <c r="D390" s="55">
        <v>75.867800000000003</v>
      </c>
      <c r="E390" s="55">
        <v>0</v>
      </c>
      <c r="F390" s="56">
        <f>Table323[[#This Row],[Single Family]]+Table323[[#This Row],[2-4 Units]]+Table323[[#This Row],[&gt;4 Units]]</f>
        <v>0</v>
      </c>
      <c r="G390" s="56"/>
      <c r="H390" s="56"/>
      <c r="I390" s="56"/>
      <c r="J390" s="59">
        <v>0</v>
      </c>
      <c r="K390" s="56">
        <f>SUM(Table323[[#This Row],[Single Family ]:[&gt;4 Units ]])</f>
        <v>0</v>
      </c>
      <c r="L390" s="74"/>
      <c r="M390" s="74"/>
      <c r="N390" s="74"/>
      <c r="O390" s="60">
        <v>0</v>
      </c>
    </row>
    <row r="391" spans="1:15" s="57" customFormat="1">
      <c r="A391" s="52" t="s">
        <v>254</v>
      </c>
      <c r="B391" s="53" t="s">
        <v>249</v>
      </c>
      <c r="C391" s="54" t="s">
        <v>45</v>
      </c>
      <c r="D391" s="55">
        <v>283.57240000000002</v>
      </c>
      <c r="E391" s="55">
        <v>0</v>
      </c>
      <c r="F391" s="56">
        <f>Table323[[#This Row],[Single Family]]+Table323[[#This Row],[2-4 Units]]+Table323[[#This Row],[&gt;4 Units]]</f>
        <v>0</v>
      </c>
      <c r="G391" s="56"/>
      <c r="H391" s="56"/>
      <c r="I391" s="56"/>
      <c r="J391" s="59">
        <v>0</v>
      </c>
      <c r="K391" s="56">
        <f>SUM(Table323[[#This Row],[Single Family ]:[&gt;4 Units ]])</f>
        <v>0</v>
      </c>
      <c r="L391" s="74"/>
      <c r="M391" s="74"/>
      <c r="N391" s="74"/>
      <c r="O391" s="60">
        <v>0</v>
      </c>
    </row>
    <row r="392" spans="1:15" s="57" customFormat="1" ht="21" customHeight="1">
      <c r="A392" s="52" t="s">
        <v>255</v>
      </c>
      <c r="B392" s="53" t="s">
        <v>158</v>
      </c>
      <c r="C392" s="54" t="s">
        <v>45</v>
      </c>
      <c r="D392" s="55">
        <v>0</v>
      </c>
      <c r="E392" s="55">
        <v>0</v>
      </c>
      <c r="F392" s="56">
        <f>Table323[[#This Row],[Single Family]]+Table323[[#This Row],[2-4 Units]]+Table323[[#This Row],[&gt;4 Units]]</f>
        <v>0</v>
      </c>
      <c r="G392" s="56"/>
      <c r="H392" s="56"/>
      <c r="I392" s="56"/>
      <c r="J392" s="59">
        <v>0</v>
      </c>
      <c r="K392" s="56">
        <f>SUM(Table323[[#This Row],[Single Family ]:[&gt;4 Units ]])</f>
        <v>0</v>
      </c>
      <c r="L392" s="74"/>
      <c r="M392" s="74"/>
      <c r="N392" s="74"/>
      <c r="O392" s="60">
        <v>0</v>
      </c>
    </row>
    <row r="393" spans="1:15" s="57" customFormat="1">
      <c r="A393" s="52" t="s">
        <v>255</v>
      </c>
      <c r="B393" s="53" t="s">
        <v>159</v>
      </c>
      <c r="C393" s="54" t="s">
        <v>68</v>
      </c>
      <c r="D393" s="55">
        <v>22608.335299999999</v>
      </c>
      <c r="E393" s="55">
        <v>0</v>
      </c>
      <c r="F393" s="56">
        <f>Table323[[#This Row],[Single Family]]+Table323[[#This Row],[2-4 Units]]+Table323[[#This Row],[&gt;4 Units]]</f>
        <v>0</v>
      </c>
      <c r="G393" s="56"/>
      <c r="H393" s="56"/>
      <c r="I393" s="56"/>
      <c r="J393" s="59">
        <v>0</v>
      </c>
      <c r="K393" s="56">
        <f>SUM(Table323[[#This Row],[Single Family ]:[&gt;4 Units ]])</f>
        <v>0</v>
      </c>
      <c r="L393" s="74"/>
      <c r="M393" s="74"/>
      <c r="N393" s="74"/>
      <c r="O393" s="60">
        <v>0</v>
      </c>
    </row>
    <row r="394" spans="1:15" s="57" customFormat="1">
      <c r="A394" s="52" t="s">
        <v>256</v>
      </c>
      <c r="B394" s="53" t="s">
        <v>158</v>
      </c>
      <c r="C394" s="54" t="s">
        <v>45</v>
      </c>
      <c r="D394" s="55">
        <v>0</v>
      </c>
      <c r="E394" s="55">
        <v>2918.62</v>
      </c>
      <c r="F394" s="56">
        <f>Table323[[#This Row],[Single Family]]+Table323[[#This Row],[2-4 Units]]+Table323[[#This Row],[&gt;4 Units]]</f>
        <v>0</v>
      </c>
      <c r="G394" s="56"/>
      <c r="H394" s="56"/>
      <c r="I394" s="56"/>
      <c r="J394" s="59">
        <v>0</v>
      </c>
      <c r="K394" s="56">
        <f>SUM(Table323[[#This Row],[Single Family ]:[&gt;4 Units ]])</f>
        <v>1</v>
      </c>
      <c r="L394" s="74">
        <v>0</v>
      </c>
      <c r="M394" s="74">
        <v>1</v>
      </c>
      <c r="N394" s="74">
        <v>0</v>
      </c>
      <c r="O394" s="60">
        <v>2918.62</v>
      </c>
    </row>
    <row r="395" spans="1:15" s="57" customFormat="1">
      <c r="A395" s="52" t="s">
        <v>256</v>
      </c>
      <c r="B395" s="53" t="s">
        <v>159</v>
      </c>
      <c r="C395" s="54" t="s">
        <v>68</v>
      </c>
      <c r="D395" s="55">
        <v>4781.3608999999997</v>
      </c>
      <c r="E395" s="55">
        <v>0</v>
      </c>
      <c r="F395" s="56">
        <f>Table323[[#This Row],[Single Family]]+Table323[[#This Row],[2-4 Units]]+Table323[[#This Row],[&gt;4 Units]]</f>
        <v>0</v>
      </c>
      <c r="G395" s="56"/>
      <c r="H395" s="56"/>
      <c r="I395" s="56"/>
      <c r="J395" s="59">
        <v>0</v>
      </c>
      <c r="K395" s="56">
        <f>SUM(Table323[[#This Row],[Single Family ]:[&gt;4 Units ]])</f>
        <v>0</v>
      </c>
      <c r="L395" s="74"/>
      <c r="M395" s="74"/>
      <c r="N395" s="74"/>
      <c r="O395" s="60">
        <v>0</v>
      </c>
    </row>
    <row r="396" spans="1:15" s="57" customFormat="1">
      <c r="A396" s="52" t="s">
        <v>257</v>
      </c>
      <c r="B396" s="53" t="s">
        <v>191</v>
      </c>
      <c r="C396" s="54" t="s">
        <v>45</v>
      </c>
      <c r="D396" s="55">
        <v>192.12350000000001</v>
      </c>
      <c r="E396" s="55">
        <v>0</v>
      </c>
      <c r="F396" s="56">
        <f>Table323[[#This Row],[Single Family]]+Table323[[#This Row],[2-4 Units]]+Table323[[#This Row],[&gt;4 Units]]</f>
        <v>0</v>
      </c>
      <c r="G396" s="56"/>
      <c r="H396" s="56"/>
      <c r="I396" s="56"/>
      <c r="J396" s="59">
        <v>0</v>
      </c>
      <c r="K396" s="56">
        <f>SUM(Table323[[#This Row],[Single Family ]:[&gt;4 Units ]])</f>
        <v>0</v>
      </c>
      <c r="L396" s="74"/>
      <c r="M396" s="74"/>
      <c r="N396" s="74"/>
      <c r="O396" s="60">
        <v>0</v>
      </c>
    </row>
    <row r="397" spans="1:15" s="57" customFormat="1">
      <c r="A397" s="52" t="s">
        <v>257</v>
      </c>
      <c r="B397" s="53" t="s">
        <v>175</v>
      </c>
      <c r="C397" s="54" t="s">
        <v>45</v>
      </c>
      <c r="D397" s="55">
        <v>88395.970500000098</v>
      </c>
      <c r="E397" s="55">
        <v>17211.07</v>
      </c>
      <c r="F397" s="56">
        <f>Table323[[#This Row],[Single Family]]+Table323[[#This Row],[2-4 Units]]+Table323[[#This Row],[&gt;4 Units]]</f>
        <v>9</v>
      </c>
      <c r="G397" s="56">
        <v>8</v>
      </c>
      <c r="H397" s="56">
        <v>1</v>
      </c>
      <c r="I397" s="56">
        <v>0</v>
      </c>
      <c r="J397" s="59">
        <v>7639.43</v>
      </c>
      <c r="K397" s="56">
        <f>SUM(Table323[[#This Row],[Single Family ]:[&gt;4 Units ]])</f>
        <v>11</v>
      </c>
      <c r="L397" s="74">
        <v>6</v>
      </c>
      <c r="M397" s="74">
        <v>5</v>
      </c>
      <c r="N397" s="74">
        <v>0</v>
      </c>
      <c r="O397" s="60">
        <v>9571.64</v>
      </c>
    </row>
    <row r="398" spans="1:15" s="57" customFormat="1">
      <c r="A398" s="52" t="s">
        <v>258</v>
      </c>
      <c r="B398" s="53" t="s">
        <v>84</v>
      </c>
      <c r="C398" s="54" t="s">
        <v>45</v>
      </c>
      <c r="D398" s="55">
        <v>0</v>
      </c>
      <c r="E398" s="55">
        <v>62913.355929077901</v>
      </c>
      <c r="F398" s="56">
        <f>Table323[[#This Row],[Single Family]]+Table323[[#This Row],[2-4 Units]]+Table323[[#This Row],[&gt;4 Units]]</f>
        <v>2</v>
      </c>
      <c r="G398" s="56">
        <v>2</v>
      </c>
      <c r="H398" s="56">
        <v>0</v>
      </c>
      <c r="I398" s="56">
        <v>0</v>
      </c>
      <c r="J398" s="59">
        <v>18452.82</v>
      </c>
      <c r="K398" s="56">
        <f>SUM(Table323[[#This Row],[Single Family ]:[&gt;4 Units ]])</f>
        <v>0</v>
      </c>
      <c r="L398" s="74"/>
      <c r="M398" s="74"/>
      <c r="N398" s="74"/>
      <c r="O398" s="60">
        <v>0</v>
      </c>
    </row>
    <row r="399" spans="1:15" s="57" customFormat="1">
      <c r="A399" s="52" t="s">
        <v>258</v>
      </c>
      <c r="B399" s="53" t="s">
        <v>67</v>
      </c>
      <c r="C399" s="54" t="s">
        <v>45</v>
      </c>
      <c r="D399" s="55">
        <v>0</v>
      </c>
      <c r="E399" s="55">
        <v>913038.08950161596</v>
      </c>
      <c r="F399" s="56">
        <f>Table323[[#This Row],[Single Family]]+Table323[[#This Row],[2-4 Units]]+Table323[[#This Row],[&gt;4 Units]]</f>
        <v>0</v>
      </c>
      <c r="G399" s="56"/>
      <c r="H399" s="56"/>
      <c r="I399" s="56"/>
      <c r="J399" s="59">
        <v>133985</v>
      </c>
      <c r="K399" s="56">
        <f>SUM(Table323[[#This Row],[Single Family ]:[&gt;4 Units ]])</f>
        <v>32</v>
      </c>
      <c r="L399" s="74">
        <v>2</v>
      </c>
      <c r="M399" s="74">
        <v>21</v>
      </c>
      <c r="N399" s="74">
        <v>9</v>
      </c>
      <c r="O399" s="60">
        <v>463431.42</v>
      </c>
    </row>
    <row r="400" spans="1:15" s="57" customFormat="1">
      <c r="A400" s="52" t="s">
        <v>258</v>
      </c>
      <c r="B400" s="53" t="s">
        <v>151</v>
      </c>
      <c r="C400" s="54" t="s">
        <v>45</v>
      </c>
      <c r="D400" s="55">
        <v>0</v>
      </c>
      <c r="E400" s="55">
        <v>41045.884946403101</v>
      </c>
      <c r="F400" s="56">
        <f>Table323[[#This Row],[Single Family]]+Table323[[#This Row],[2-4 Units]]+Table323[[#This Row],[&gt;4 Units]]</f>
        <v>1</v>
      </c>
      <c r="G400" s="56">
        <v>0</v>
      </c>
      <c r="H400" s="56">
        <v>1</v>
      </c>
      <c r="I400" s="56">
        <v>0</v>
      </c>
      <c r="J400" s="59">
        <v>9405.74</v>
      </c>
      <c r="K400" s="56">
        <f>SUM(Table323[[#This Row],[Single Family ]:[&gt;4 Units ]])</f>
        <v>0</v>
      </c>
      <c r="L400" s="74"/>
      <c r="M400" s="74"/>
      <c r="N400" s="74"/>
      <c r="O400" s="60">
        <v>0</v>
      </c>
    </row>
    <row r="401" spans="1:15" s="57" customFormat="1">
      <c r="A401" s="52" t="s">
        <v>258</v>
      </c>
      <c r="B401" s="53" t="s">
        <v>167</v>
      </c>
      <c r="C401" s="54" t="s">
        <v>45</v>
      </c>
      <c r="D401" s="55">
        <v>0</v>
      </c>
      <c r="E401" s="55">
        <v>142818.13116241901</v>
      </c>
      <c r="F401" s="56">
        <f>Table323[[#This Row],[Single Family]]+Table323[[#This Row],[2-4 Units]]+Table323[[#This Row],[&gt;4 Units]]</f>
        <v>1</v>
      </c>
      <c r="G401" s="56">
        <v>1</v>
      </c>
      <c r="H401" s="56">
        <v>0</v>
      </c>
      <c r="I401" s="56">
        <v>0</v>
      </c>
      <c r="J401" s="59">
        <v>47406.42</v>
      </c>
      <c r="K401" s="56">
        <f>SUM(Table323[[#This Row],[Single Family ]:[&gt;4 Units ]])</f>
        <v>1</v>
      </c>
      <c r="L401" s="74">
        <v>0</v>
      </c>
      <c r="M401" s="74">
        <v>0</v>
      </c>
      <c r="N401" s="74">
        <v>1</v>
      </c>
      <c r="O401" s="60">
        <v>25741.64</v>
      </c>
    </row>
    <row r="402" spans="1:15" s="57" customFormat="1">
      <c r="A402" s="52" t="s">
        <v>258</v>
      </c>
      <c r="B402" s="53" t="s">
        <v>259</v>
      </c>
      <c r="C402" s="54" t="s">
        <v>45</v>
      </c>
      <c r="D402" s="55">
        <v>0</v>
      </c>
      <c r="E402" s="55">
        <v>21832.469643990698</v>
      </c>
      <c r="F402" s="56">
        <f>Table323[[#This Row],[Single Family]]+Table323[[#This Row],[2-4 Units]]+Table323[[#This Row],[&gt;4 Units]]</f>
        <v>0</v>
      </c>
      <c r="G402" s="56"/>
      <c r="H402" s="56"/>
      <c r="I402" s="56"/>
      <c r="J402" s="59">
        <v>6680</v>
      </c>
      <c r="K402" s="56">
        <f>SUM(Table323[[#This Row],[Single Family ]:[&gt;4 Units ]])</f>
        <v>0</v>
      </c>
      <c r="L402" s="74"/>
      <c r="M402" s="74"/>
      <c r="N402" s="74"/>
      <c r="O402" s="60">
        <v>0</v>
      </c>
    </row>
    <row r="403" spans="1:15" s="57" customFormat="1">
      <c r="A403" s="52" t="s">
        <v>258</v>
      </c>
      <c r="B403" s="53" t="s">
        <v>49</v>
      </c>
      <c r="C403" s="54" t="s">
        <v>45</v>
      </c>
      <c r="D403" s="55">
        <v>0</v>
      </c>
      <c r="E403" s="55">
        <v>253603.43658669299</v>
      </c>
      <c r="F403" s="56">
        <f>Table323[[#This Row],[Single Family]]+Table323[[#This Row],[2-4 Units]]+Table323[[#This Row],[&gt;4 Units]]</f>
        <v>3</v>
      </c>
      <c r="G403" s="56">
        <v>3</v>
      </c>
      <c r="H403" s="56">
        <v>0</v>
      </c>
      <c r="I403" s="56">
        <v>0</v>
      </c>
      <c r="J403" s="59">
        <v>107859.46</v>
      </c>
      <c r="K403" s="56">
        <f>SUM(Table323[[#This Row],[Single Family ]:[&gt;4 Units ]])</f>
        <v>1</v>
      </c>
      <c r="L403" s="74">
        <v>0</v>
      </c>
      <c r="M403" s="74">
        <v>1</v>
      </c>
      <c r="N403" s="74">
        <v>0</v>
      </c>
      <c r="O403" s="60">
        <v>14.01</v>
      </c>
    </row>
    <row r="404" spans="1:15" s="57" customFormat="1">
      <c r="A404" s="52" t="s">
        <v>258</v>
      </c>
      <c r="B404" s="53" t="s">
        <v>168</v>
      </c>
      <c r="C404" s="54" t="s">
        <v>45</v>
      </c>
      <c r="D404" s="55">
        <v>0</v>
      </c>
      <c r="E404" s="55">
        <v>207187.97852310099</v>
      </c>
      <c r="F404" s="56">
        <f>Table323[[#This Row],[Single Family]]+Table323[[#This Row],[2-4 Units]]+Table323[[#This Row],[&gt;4 Units]]</f>
        <v>1</v>
      </c>
      <c r="G404" s="56">
        <v>1</v>
      </c>
      <c r="H404" s="56">
        <v>0</v>
      </c>
      <c r="I404" s="56">
        <v>0</v>
      </c>
      <c r="J404" s="59">
        <v>61683.06</v>
      </c>
      <c r="K404" s="56">
        <f>SUM(Table323[[#This Row],[Single Family ]:[&gt;4 Units ]])</f>
        <v>1</v>
      </c>
      <c r="L404" s="74">
        <v>0</v>
      </c>
      <c r="M404" s="74">
        <v>0</v>
      </c>
      <c r="N404" s="74">
        <v>1</v>
      </c>
      <c r="O404" s="60">
        <v>9162.9</v>
      </c>
    </row>
    <row r="405" spans="1:15" s="57" customFormat="1">
      <c r="A405" s="52" t="s">
        <v>258</v>
      </c>
      <c r="B405" s="53" t="s">
        <v>169</v>
      </c>
      <c r="C405" s="54" t="s">
        <v>45</v>
      </c>
      <c r="D405" s="55">
        <v>0</v>
      </c>
      <c r="E405" s="55">
        <v>289565.00002887001</v>
      </c>
      <c r="F405" s="56">
        <f>Table323[[#This Row],[Single Family]]+Table323[[#This Row],[2-4 Units]]+Table323[[#This Row],[&gt;4 Units]]</f>
        <v>1</v>
      </c>
      <c r="G405" s="56">
        <v>1</v>
      </c>
      <c r="H405" s="56">
        <v>0</v>
      </c>
      <c r="I405" s="56">
        <v>0</v>
      </c>
      <c r="J405" s="59">
        <v>91350.28</v>
      </c>
      <c r="K405" s="56">
        <f>SUM(Table323[[#This Row],[Single Family ]:[&gt;4 Units ]])</f>
        <v>1</v>
      </c>
      <c r="L405" s="74">
        <v>1</v>
      </c>
      <c r="M405" s="74">
        <v>0</v>
      </c>
      <c r="N405" s="74">
        <v>0</v>
      </c>
      <c r="O405" s="60">
        <v>392.27</v>
      </c>
    </row>
    <row r="406" spans="1:15" s="57" customFormat="1">
      <c r="A406" s="52" t="s">
        <v>258</v>
      </c>
      <c r="B406" s="53" t="s">
        <v>158</v>
      </c>
      <c r="C406" s="54" t="s">
        <v>45</v>
      </c>
      <c r="D406" s="55">
        <v>0</v>
      </c>
      <c r="E406" s="55">
        <v>540039.09776377899</v>
      </c>
      <c r="F406" s="56">
        <f>Table323[[#This Row],[Single Family]]+Table323[[#This Row],[2-4 Units]]+Table323[[#This Row],[&gt;4 Units]]</f>
        <v>10</v>
      </c>
      <c r="G406" s="56">
        <v>5</v>
      </c>
      <c r="H406" s="56">
        <v>5</v>
      </c>
      <c r="I406" s="56">
        <v>0</v>
      </c>
      <c r="J406" s="59">
        <v>146861.18</v>
      </c>
      <c r="K406" s="56">
        <f>SUM(Table323[[#This Row],[Single Family ]:[&gt;4 Units ]])</f>
        <v>11</v>
      </c>
      <c r="L406" s="74">
        <v>2</v>
      </c>
      <c r="M406" s="74">
        <v>7</v>
      </c>
      <c r="N406" s="74">
        <v>2</v>
      </c>
      <c r="O406" s="60">
        <v>19982.87</v>
      </c>
    </row>
    <row r="407" spans="1:15" s="57" customFormat="1">
      <c r="A407" s="52" t="s">
        <v>258</v>
      </c>
      <c r="B407" s="53" t="s">
        <v>260</v>
      </c>
      <c r="C407" s="54" t="s">
        <v>45</v>
      </c>
      <c r="D407" s="55">
        <v>0</v>
      </c>
      <c r="E407" s="55">
        <v>38853.272233997202</v>
      </c>
      <c r="F407" s="56">
        <f>Table323[[#This Row],[Single Family]]+Table323[[#This Row],[2-4 Units]]+Table323[[#This Row],[&gt;4 Units]]</f>
        <v>0</v>
      </c>
      <c r="G407" s="56"/>
      <c r="H407" s="56"/>
      <c r="I407" s="56"/>
      <c r="J407" s="59">
        <v>8355</v>
      </c>
      <c r="K407" s="56">
        <f>SUM(Table323[[#This Row],[Single Family ]:[&gt;4 Units ]])</f>
        <v>0</v>
      </c>
      <c r="L407" s="74"/>
      <c r="M407" s="74"/>
      <c r="N407" s="74"/>
      <c r="O407" s="60">
        <v>0</v>
      </c>
    </row>
    <row r="408" spans="1:15" s="57" customFormat="1">
      <c r="A408" s="52" t="s">
        <v>258</v>
      </c>
      <c r="B408" s="53" t="s">
        <v>170</v>
      </c>
      <c r="C408" s="54" t="s">
        <v>45</v>
      </c>
      <c r="D408" s="55">
        <v>0</v>
      </c>
      <c r="E408" s="55">
        <v>92942.518629290498</v>
      </c>
      <c r="F408" s="56">
        <f>Table323[[#This Row],[Single Family]]+Table323[[#This Row],[2-4 Units]]+Table323[[#This Row],[&gt;4 Units]]</f>
        <v>1</v>
      </c>
      <c r="G408" s="56">
        <v>1</v>
      </c>
      <c r="H408" s="56">
        <v>0</v>
      </c>
      <c r="I408" s="56">
        <v>0</v>
      </c>
      <c r="J408" s="59">
        <v>39014.71</v>
      </c>
      <c r="K408" s="56">
        <f>SUM(Table323[[#This Row],[Single Family ]:[&gt;4 Units ]])</f>
        <v>0</v>
      </c>
      <c r="L408" s="74"/>
      <c r="M408" s="74"/>
      <c r="N408" s="74"/>
      <c r="O408" s="60">
        <v>0</v>
      </c>
    </row>
    <row r="409" spans="1:15" s="57" customFormat="1">
      <c r="A409" s="52" t="s">
        <v>258</v>
      </c>
      <c r="B409" s="53" t="s">
        <v>171</v>
      </c>
      <c r="C409" s="54" t="s">
        <v>45</v>
      </c>
      <c r="D409" s="55">
        <v>0</v>
      </c>
      <c r="E409" s="55">
        <v>212361.382322363</v>
      </c>
      <c r="F409" s="56">
        <f>Table323[[#This Row],[Single Family]]+Table323[[#This Row],[2-4 Units]]+Table323[[#This Row],[&gt;4 Units]]</f>
        <v>1</v>
      </c>
      <c r="G409" s="56">
        <v>1</v>
      </c>
      <c r="H409" s="56">
        <v>0</v>
      </c>
      <c r="I409" s="56">
        <v>0</v>
      </c>
      <c r="J409" s="59">
        <v>99042.95</v>
      </c>
      <c r="K409" s="56">
        <f>SUM(Table323[[#This Row],[Single Family ]:[&gt;4 Units ]])</f>
        <v>1</v>
      </c>
      <c r="L409" s="74">
        <v>1</v>
      </c>
      <c r="M409" s="74">
        <v>0</v>
      </c>
      <c r="N409" s="74">
        <v>0</v>
      </c>
      <c r="O409" s="60">
        <v>0</v>
      </c>
    </row>
    <row r="410" spans="1:15" s="57" customFormat="1">
      <c r="A410" s="52" t="s">
        <v>258</v>
      </c>
      <c r="B410" s="53" t="s">
        <v>172</v>
      </c>
      <c r="C410" s="54" t="s">
        <v>45</v>
      </c>
      <c r="D410" s="55">
        <v>0</v>
      </c>
      <c r="E410" s="55">
        <v>140475.628274285</v>
      </c>
      <c r="F410" s="56">
        <f>Table323[[#This Row],[Single Family]]+Table323[[#This Row],[2-4 Units]]+Table323[[#This Row],[&gt;4 Units]]</f>
        <v>2</v>
      </c>
      <c r="G410" s="56">
        <v>2</v>
      </c>
      <c r="H410" s="56">
        <v>0</v>
      </c>
      <c r="I410" s="56">
        <v>0</v>
      </c>
      <c r="J410" s="59">
        <v>50461.43</v>
      </c>
      <c r="K410" s="56">
        <f>SUM(Table323[[#This Row],[Single Family ]:[&gt;4 Units ]])</f>
        <v>0</v>
      </c>
      <c r="L410" s="74"/>
      <c r="M410" s="74"/>
      <c r="N410" s="74"/>
      <c r="O410" s="60">
        <v>0</v>
      </c>
    </row>
    <row r="411" spans="1:15" s="57" customFormat="1">
      <c r="A411" s="52" t="s">
        <v>258</v>
      </c>
      <c r="B411" s="53" t="s">
        <v>73</v>
      </c>
      <c r="C411" s="54" t="s">
        <v>45</v>
      </c>
      <c r="D411" s="55">
        <v>0</v>
      </c>
      <c r="E411" s="55">
        <v>189956.43335628501</v>
      </c>
      <c r="F411" s="56">
        <f>Table323[[#This Row],[Single Family]]+Table323[[#This Row],[2-4 Units]]+Table323[[#This Row],[&gt;4 Units]]</f>
        <v>0</v>
      </c>
      <c r="G411" s="56"/>
      <c r="H411" s="56"/>
      <c r="I411" s="56"/>
      <c r="J411" s="59">
        <v>73435</v>
      </c>
      <c r="K411" s="56">
        <f>SUM(Table323[[#This Row],[Single Family ]:[&gt;4 Units ]])</f>
        <v>2</v>
      </c>
      <c r="L411" s="74">
        <v>1</v>
      </c>
      <c r="M411" s="74">
        <v>1</v>
      </c>
      <c r="N411" s="74">
        <v>0</v>
      </c>
      <c r="O411" s="60">
        <v>62.5</v>
      </c>
    </row>
    <row r="412" spans="1:15" s="57" customFormat="1">
      <c r="A412" s="52" t="s">
        <v>258</v>
      </c>
      <c r="B412" s="53" t="s">
        <v>70</v>
      </c>
      <c r="C412" s="54" t="s">
        <v>45</v>
      </c>
      <c r="D412" s="55">
        <v>0</v>
      </c>
      <c r="E412" s="55">
        <v>113161.117743087</v>
      </c>
      <c r="F412" s="56">
        <f>Table323[[#This Row],[Single Family]]+Table323[[#This Row],[2-4 Units]]+Table323[[#This Row],[&gt;4 Units]]</f>
        <v>0</v>
      </c>
      <c r="G412" s="56"/>
      <c r="H412" s="56"/>
      <c r="I412" s="56"/>
      <c r="J412" s="59">
        <v>38705</v>
      </c>
      <c r="K412" s="56">
        <f>SUM(Table323[[#This Row],[Single Family ]:[&gt;4 Units ]])</f>
        <v>1</v>
      </c>
      <c r="L412" s="74">
        <v>1</v>
      </c>
      <c r="M412" s="74">
        <v>0</v>
      </c>
      <c r="N412" s="74">
        <v>0</v>
      </c>
      <c r="O412" s="60">
        <v>119.6</v>
      </c>
    </row>
    <row r="413" spans="1:15" s="57" customFormat="1">
      <c r="A413" s="52" t="s">
        <v>258</v>
      </c>
      <c r="B413" s="53" t="s">
        <v>174</v>
      </c>
      <c r="C413" s="54" t="s">
        <v>45</v>
      </c>
      <c r="D413" s="55">
        <v>0</v>
      </c>
      <c r="E413" s="55">
        <v>196062.24219178699</v>
      </c>
      <c r="F413" s="56">
        <f>Table323[[#This Row],[Single Family]]+Table323[[#This Row],[2-4 Units]]+Table323[[#This Row],[&gt;4 Units]]</f>
        <v>0</v>
      </c>
      <c r="G413" s="56"/>
      <c r="H413" s="56"/>
      <c r="I413" s="56"/>
      <c r="J413" s="59">
        <v>67375</v>
      </c>
      <c r="K413" s="56">
        <f>SUM(Table323[[#This Row],[Single Family ]:[&gt;4 Units ]])</f>
        <v>0</v>
      </c>
      <c r="L413" s="74"/>
      <c r="M413" s="74"/>
      <c r="N413" s="74"/>
      <c r="O413" s="60">
        <v>0</v>
      </c>
    </row>
    <row r="414" spans="1:15" s="57" customFormat="1">
      <c r="A414" s="52" t="s">
        <v>258</v>
      </c>
      <c r="B414" s="53" t="s">
        <v>261</v>
      </c>
      <c r="C414" s="54" t="s">
        <v>45</v>
      </c>
      <c r="D414" s="55">
        <v>0</v>
      </c>
      <c r="E414" s="55">
        <v>21933.9211629567</v>
      </c>
      <c r="F414" s="56"/>
      <c r="G414" s="56"/>
      <c r="H414" s="56"/>
      <c r="I414" s="56"/>
      <c r="J414" s="59">
        <v>3380</v>
      </c>
      <c r="K414" s="56"/>
      <c r="L414" s="74"/>
      <c r="M414" s="74"/>
      <c r="N414" s="74"/>
      <c r="O414" s="60">
        <v>0</v>
      </c>
    </row>
    <row r="415" spans="1:15" s="57" customFormat="1">
      <c r="A415" s="52"/>
      <c r="B415" s="53"/>
      <c r="C415" s="58"/>
      <c r="D415" s="55"/>
      <c r="E415" s="55"/>
      <c r="F415" s="56"/>
      <c r="G415" s="56"/>
      <c r="H415" s="56"/>
      <c r="I415" s="56"/>
      <c r="J415" s="59"/>
      <c r="K415" s="56"/>
      <c r="L415" s="74"/>
      <c r="M415" s="74"/>
      <c r="N415" s="74"/>
      <c r="O415" s="60"/>
    </row>
    <row r="416" spans="1:15" s="57" customFormat="1">
      <c r="A416" s="52"/>
      <c r="B416" s="53"/>
      <c r="C416" s="54"/>
      <c r="D416" s="55"/>
      <c r="E416" s="55"/>
      <c r="F416" s="56"/>
      <c r="G416" s="56"/>
      <c r="H416" s="56"/>
      <c r="I416" s="56"/>
      <c r="J416" s="59"/>
      <c r="K416" s="56"/>
      <c r="L416" s="74"/>
      <c r="M416" s="74"/>
      <c r="N416" s="74"/>
      <c r="O416" s="60"/>
    </row>
    <row r="417" spans="1:15" s="57" customFormat="1">
      <c r="A417" s="52"/>
      <c r="B417" s="53"/>
      <c r="C417" s="54"/>
      <c r="D417" s="55"/>
      <c r="E417" s="55"/>
      <c r="F417" s="56"/>
      <c r="G417" s="56"/>
      <c r="H417" s="56"/>
      <c r="I417" s="56"/>
      <c r="J417" s="59"/>
      <c r="K417" s="56"/>
      <c r="L417" s="74"/>
      <c r="M417" s="74"/>
      <c r="N417" s="74"/>
      <c r="O417" s="60"/>
    </row>
    <row r="418" spans="1:15" s="57" customFormat="1" ht="15.75" thickBot="1">
      <c r="A418" s="65"/>
      <c r="B418" s="66"/>
      <c r="C418" s="68" t="s">
        <v>263</v>
      </c>
      <c r="D418" s="69">
        <f t="shared" ref="D418:E418" si="0">SUM(D6:D417)</f>
        <v>12129792.9309</v>
      </c>
      <c r="E418" s="67">
        <f t="shared" si="0"/>
        <v>8494544.290000001</v>
      </c>
      <c r="F418" s="71">
        <f t="shared" ref="F418:I418" si="1">SUM(F6:F417)</f>
        <v>2950</v>
      </c>
      <c r="G418" s="70">
        <f t="shared" si="1"/>
        <v>2732</v>
      </c>
      <c r="H418" s="70">
        <f t="shared" si="1"/>
        <v>177</v>
      </c>
      <c r="I418" s="70">
        <f t="shared" si="1"/>
        <v>41</v>
      </c>
      <c r="J418" s="67">
        <f t="shared" ref="J418" si="2">SUM(J6:J417)</f>
        <v>3161000.9200000009</v>
      </c>
      <c r="K418" s="70">
        <f t="shared" ref="K418" si="3">SUM(K6:K417)</f>
        <v>1555</v>
      </c>
      <c r="L418" s="72">
        <f t="shared" ref="L418" si="4">SUM(L6:L417)</f>
        <v>868</v>
      </c>
      <c r="M418" s="72">
        <f t="shared" ref="M418" si="5">SUM(M6:M417)</f>
        <v>651</v>
      </c>
      <c r="N418" s="72">
        <f t="shared" ref="N418" si="6">SUM(N6:N417)</f>
        <v>36</v>
      </c>
      <c r="O418" s="69">
        <f t="shared" ref="O418" si="7">SUM(O6:O417)</f>
        <v>3112583.67</v>
      </c>
    </row>
    <row r="421" spans="1:15">
      <c r="A421" s="34"/>
      <c r="B421" s="34"/>
      <c r="C421" s="34"/>
      <c r="F421" s="34"/>
      <c r="G421" s="34"/>
      <c r="H421" s="32"/>
      <c r="I421" s="34"/>
      <c r="J421" s="34"/>
      <c r="K421" s="34"/>
      <c r="L421" s="34"/>
      <c r="M421" s="34"/>
      <c r="N421" s="34"/>
      <c r="O421" s="34"/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&amp;L&amp;22&amp;A&amp;C&amp;22&amp;F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3211C-72C2-4F4F-A202-86CA3606A40F}"/>
</file>

<file path=customXml/itemProps2.xml><?xml version="1.0" encoding="utf-8"?>
<ds:datastoreItem xmlns:ds="http://schemas.openxmlformats.org/officeDocument/2006/customXml" ds:itemID="{D64EEF6B-5648-44EC-84D3-AB13F29CF8B9}"/>
</file>

<file path=customXml/itemProps3.xml><?xml version="1.0" encoding="utf-8"?>
<ds:datastoreItem xmlns:ds="http://schemas.openxmlformats.org/officeDocument/2006/customXml" ds:itemID="{D589610C-501B-48F6-9341-A5735D828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Dube, Rebecca</cp:lastModifiedBy>
  <cp:revision/>
  <dcterms:created xsi:type="dcterms:W3CDTF">2016-02-22T14:14:55Z</dcterms:created>
  <dcterms:modified xsi:type="dcterms:W3CDTF">2022-08-15T20:15:07Z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-705356572</vt:i4>
  </property>
  <property fmtid="{D5CDD505-2E9C-101B-9397-08002B2CF9AE}" pid="3" name="_NewReviewCycle">
    <vt:lpwstr/>
  </property>
  <property fmtid="{D5CDD505-2E9C-101B-9397-08002B2CF9AE}" pid="4" name="_EmailSubject">
    <vt:lpwstr>Equitable Distribution Data - UI</vt:lpwstr>
  </property>
  <property fmtid="{D5CDD505-2E9C-101B-9397-08002B2CF9AE}" pid="5" name="_AuthorEmail">
    <vt:lpwstr>Tyfannie.Mack@uinet.com</vt:lpwstr>
  </property>
  <property fmtid="{D5CDD505-2E9C-101B-9397-08002B2CF9AE}" pid="6" name="_AuthorEmailDisplayName">
    <vt:lpwstr>Tyfannie Mack</vt:lpwstr>
  </property>
  <property fmtid="{D5CDD505-2E9C-101B-9397-08002B2CF9AE}" pid="7" name="_PreviousAdHocReviewCycleID">
    <vt:i4>947089174</vt:i4>
  </property>
  <property fmtid="{D5CDD505-2E9C-101B-9397-08002B2CF9AE}" pid="8" name="_ReviewingToolsShownOnce">
    <vt:lpwstr/>
  </property>
  <property fmtid="{D5CDD505-2E9C-101B-9397-08002B2CF9AE}" pid="9" name="ContentTypeId">
    <vt:lpwstr>0x010100B2F7BD22DB32E54A9D444E2614F545ED</vt:lpwstr>
  </property>
  <property fmtid="{D5CDD505-2E9C-101B-9397-08002B2CF9AE}" pid="10" name="MediaServiceImageTags">
    <vt:lpwstr/>
  </property>
</Properties>
</file>