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brina/Downloads/ps1-vector-space-model-swong040/"/>
    </mc:Choice>
  </mc:AlternateContent>
  <xr:revisionPtr revIDLastSave="0" documentId="13_ncr:1_{E2858370-F340-044A-83EF-CB6CBC152E8E}" xr6:coauthVersionLast="40" xr6:coauthVersionMax="40" xr10:uidLastSave="{00000000-0000-0000-0000-000000000000}"/>
  <bookViews>
    <workbookView xWindow="33600" yWindow="460" windowWidth="33600" windowHeight="20540" xr2:uid="{384D9387-6084-1042-AEE6-6BE5728690FD}"/>
  </bookViews>
  <sheets>
    <sheet name="Sheet1" sheetId="1" r:id="rId1"/>
    <sheet name="Sheet2" sheetId="2" r:id="rId2"/>
  </sheets>
  <definedNames>
    <definedName name="d1_tot">Sheet1!$Q$11</definedName>
    <definedName name="d2_tot">Sheet1!$Q$12</definedName>
    <definedName name="d3_tot">Sheet1!$Q$13</definedName>
    <definedName name="d4_tot">Sheet1!$Q$14</definedName>
    <definedName name="d5_tot">Sheet1!$Q$15</definedName>
    <definedName name="d6_tot">Sheet1!$Q$16</definedName>
    <definedName name="d7_tot">Sheet1!$Q$17</definedName>
    <definedName name="d8_tot">Sheet1!$Q$18</definedName>
    <definedName name="totTerms">Sheet1!$B$82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Q16" i="1" l="1"/>
  <c r="Q18" i="1"/>
  <c r="Q17" i="1"/>
  <c r="Q15" i="1"/>
  <c r="Q14" i="1"/>
  <c r="Q13" i="1"/>
  <c r="Q12" i="1"/>
  <c r="Q11" i="1"/>
  <c r="K37" i="1" l="1"/>
  <c r="K81" i="1" s="1"/>
  <c r="K36" i="1"/>
  <c r="K80" i="1" s="1"/>
  <c r="K35" i="1"/>
  <c r="K79" i="1" s="1"/>
  <c r="K34" i="1"/>
  <c r="K78" i="1" s="1"/>
  <c r="K33" i="1"/>
  <c r="K77" i="1" s="1"/>
  <c r="K32" i="1"/>
  <c r="K76" i="1" s="1"/>
  <c r="K31" i="1"/>
  <c r="K75" i="1" s="1"/>
  <c r="K30" i="1"/>
  <c r="K74" i="1" s="1"/>
  <c r="K29" i="1"/>
  <c r="K73" i="1" s="1"/>
  <c r="K28" i="1"/>
  <c r="K72" i="1" s="1"/>
  <c r="K27" i="1"/>
  <c r="K71" i="1" s="1"/>
  <c r="K26" i="1"/>
  <c r="K70" i="1" s="1"/>
  <c r="K25" i="1"/>
  <c r="K69" i="1" s="1"/>
  <c r="K24" i="1"/>
  <c r="K68" i="1" s="1"/>
  <c r="K23" i="1"/>
  <c r="K67" i="1" s="1"/>
  <c r="K22" i="1"/>
  <c r="K66" i="1" s="1"/>
  <c r="K21" i="1"/>
  <c r="K65" i="1" s="1"/>
  <c r="K20" i="1"/>
  <c r="K64" i="1" s="1"/>
  <c r="K19" i="1"/>
  <c r="K63" i="1" s="1"/>
  <c r="K18" i="1"/>
  <c r="K62" i="1" s="1"/>
  <c r="K17" i="1"/>
  <c r="K61" i="1" s="1"/>
  <c r="K16" i="1"/>
  <c r="K60" i="1" s="1"/>
  <c r="K15" i="1"/>
  <c r="K59" i="1" s="1"/>
  <c r="K14" i="1"/>
  <c r="K58" i="1" s="1"/>
  <c r="K13" i="1"/>
  <c r="K57" i="1" s="1"/>
  <c r="K12" i="1"/>
  <c r="K56" i="1" s="1"/>
  <c r="K11" i="1"/>
  <c r="K55" i="1" s="1"/>
  <c r="K10" i="1"/>
  <c r="K54" i="1" s="1"/>
  <c r="K9" i="1"/>
  <c r="K53" i="1" s="1"/>
  <c r="K8" i="1"/>
  <c r="K52" i="1" s="1"/>
  <c r="K7" i="1"/>
  <c r="K51" i="1" s="1"/>
  <c r="K6" i="1"/>
  <c r="K50" i="1" s="1"/>
  <c r="K5" i="1"/>
  <c r="K49" i="1" s="1"/>
  <c r="K4" i="1"/>
  <c r="K48" i="1" s="1"/>
  <c r="K3" i="1"/>
  <c r="K47" i="1" s="1"/>
  <c r="J81" i="1" l="1"/>
  <c r="I81" i="1"/>
  <c r="H81" i="1"/>
  <c r="G81" i="1"/>
  <c r="F81" i="1"/>
  <c r="E81" i="1"/>
  <c r="B82" i="1"/>
  <c r="E40" i="1"/>
  <c r="G40" i="1"/>
  <c r="C40" i="1"/>
  <c r="C81" i="1" l="1"/>
  <c r="C47" i="1"/>
  <c r="D81" i="1"/>
  <c r="D47" i="1"/>
  <c r="G47" i="1"/>
  <c r="C48" i="1"/>
  <c r="G48" i="1"/>
  <c r="C49" i="1"/>
  <c r="G49" i="1"/>
  <c r="C50" i="1"/>
  <c r="G50" i="1"/>
  <c r="C51" i="1"/>
  <c r="G51" i="1"/>
  <c r="C52" i="1"/>
  <c r="G52" i="1"/>
  <c r="C53" i="1"/>
  <c r="G53" i="1"/>
  <c r="C54" i="1"/>
  <c r="G54" i="1"/>
  <c r="C55" i="1"/>
  <c r="G55" i="1"/>
  <c r="C56" i="1"/>
  <c r="G56" i="1"/>
  <c r="C57" i="1"/>
  <c r="G57" i="1"/>
  <c r="C58" i="1"/>
  <c r="G58" i="1"/>
  <c r="C59" i="1"/>
  <c r="G59" i="1"/>
  <c r="C60" i="1"/>
  <c r="G60" i="1"/>
  <c r="C61" i="1"/>
  <c r="G61" i="1"/>
  <c r="C62" i="1"/>
  <c r="G62" i="1"/>
  <c r="C63" i="1"/>
  <c r="G63" i="1"/>
  <c r="C64" i="1"/>
  <c r="L64" i="1" s="1"/>
  <c r="G64" i="1"/>
  <c r="C65" i="1"/>
  <c r="G65" i="1"/>
  <c r="C66" i="1"/>
  <c r="G66" i="1"/>
  <c r="C67" i="1"/>
  <c r="G67" i="1"/>
  <c r="C68" i="1"/>
  <c r="L68" i="1" s="1"/>
  <c r="G68" i="1"/>
  <c r="C69" i="1"/>
  <c r="G69" i="1"/>
  <c r="C70" i="1"/>
  <c r="G70" i="1"/>
  <c r="C71" i="1"/>
  <c r="G71" i="1"/>
  <c r="C72" i="1"/>
  <c r="G72" i="1"/>
  <c r="C73" i="1"/>
  <c r="G73" i="1"/>
  <c r="C74" i="1"/>
  <c r="G74" i="1"/>
  <c r="C75" i="1"/>
  <c r="G75" i="1"/>
  <c r="C76" i="1"/>
  <c r="G76" i="1"/>
  <c r="C77" i="1"/>
  <c r="G77" i="1"/>
  <c r="C78" i="1"/>
  <c r="G78" i="1"/>
  <c r="C79" i="1"/>
  <c r="G79" i="1"/>
  <c r="C80" i="1"/>
  <c r="G80" i="1"/>
  <c r="H47" i="1"/>
  <c r="D48" i="1"/>
  <c r="H48" i="1"/>
  <c r="D49" i="1"/>
  <c r="H49" i="1"/>
  <c r="D50" i="1"/>
  <c r="H50" i="1"/>
  <c r="D51" i="1"/>
  <c r="H51" i="1"/>
  <c r="D52" i="1"/>
  <c r="H52" i="1"/>
  <c r="D53" i="1"/>
  <c r="H53" i="1"/>
  <c r="D54" i="1"/>
  <c r="H54" i="1"/>
  <c r="D55" i="1"/>
  <c r="H55" i="1"/>
  <c r="D56" i="1"/>
  <c r="H56" i="1"/>
  <c r="D57" i="1"/>
  <c r="H57" i="1"/>
  <c r="D58" i="1"/>
  <c r="H58" i="1"/>
  <c r="D59" i="1"/>
  <c r="H59" i="1"/>
  <c r="D60" i="1"/>
  <c r="H60" i="1"/>
  <c r="D61" i="1"/>
  <c r="H61" i="1"/>
  <c r="D62" i="1"/>
  <c r="H62" i="1"/>
  <c r="D63" i="1"/>
  <c r="H63" i="1"/>
  <c r="D64" i="1"/>
  <c r="H64" i="1"/>
  <c r="D65" i="1"/>
  <c r="H65" i="1"/>
  <c r="D66" i="1"/>
  <c r="H66" i="1"/>
  <c r="D67" i="1"/>
  <c r="H67" i="1"/>
  <c r="D68" i="1"/>
  <c r="H68" i="1"/>
  <c r="D69" i="1"/>
  <c r="H69" i="1"/>
  <c r="D70" i="1"/>
  <c r="H70" i="1"/>
  <c r="D71" i="1"/>
  <c r="H71" i="1"/>
  <c r="D72" i="1"/>
  <c r="H72" i="1"/>
  <c r="D73" i="1"/>
  <c r="H73" i="1"/>
  <c r="D74" i="1"/>
  <c r="H74" i="1"/>
  <c r="D75" i="1"/>
  <c r="H75" i="1"/>
  <c r="D76" i="1"/>
  <c r="H76" i="1"/>
  <c r="D77" i="1"/>
  <c r="H77" i="1"/>
  <c r="D78" i="1"/>
  <c r="H78" i="1"/>
  <c r="D79" i="1"/>
  <c r="H79" i="1"/>
  <c r="D80" i="1"/>
  <c r="H80" i="1"/>
  <c r="E47" i="1"/>
  <c r="I47" i="1"/>
  <c r="E48" i="1"/>
  <c r="I48" i="1"/>
  <c r="E49" i="1"/>
  <c r="I49" i="1"/>
  <c r="E50" i="1"/>
  <c r="I50" i="1"/>
  <c r="E51" i="1"/>
  <c r="I51" i="1"/>
  <c r="E52" i="1"/>
  <c r="I52" i="1"/>
  <c r="E53" i="1"/>
  <c r="I53" i="1"/>
  <c r="E54" i="1"/>
  <c r="I54" i="1"/>
  <c r="E55" i="1"/>
  <c r="I55" i="1"/>
  <c r="E56" i="1"/>
  <c r="I56" i="1"/>
  <c r="E57" i="1"/>
  <c r="I57" i="1"/>
  <c r="E58" i="1"/>
  <c r="I58" i="1"/>
  <c r="E59" i="1"/>
  <c r="I59" i="1"/>
  <c r="E60" i="1"/>
  <c r="I60" i="1"/>
  <c r="E61" i="1"/>
  <c r="I61" i="1"/>
  <c r="E62" i="1"/>
  <c r="I62" i="1"/>
  <c r="E63" i="1"/>
  <c r="I63" i="1"/>
  <c r="E64" i="1"/>
  <c r="I64" i="1"/>
  <c r="E65" i="1"/>
  <c r="I65" i="1"/>
  <c r="E66" i="1"/>
  <c r="I66" i="1"/>
  <c r="E67" i="1"/>
  <c r="I67" i="1"/>
  <c r="E68" i="1"/>
  <c r="I68" i="1"/>
  <c r="E69" i="1"/>
  <c r="I69" i="1"/>
  <c r="E70" i="1"/>
  <c r="I70" i="1"/>
  <c r="E71" i="1"/>
  <c r="I71" i="1"/>
  <c r="E72" i="1"/>
  <c r="I72" i="1"/>
  <c r="E73" i="1"/>
  <c r="I73" i="1"/>
  <c r="E74" i="1"/>
  <c r="I74" i="1"/>
  <c r="E75" i="1"/>
  <c r="I75" i="1"/>
  <c r="E76" i="1"/>
  <c r="I76" i="1"/>
  <c r="E77" i="1"/>
  <c r="I77" i="1"/>
  <c r="E78" i="1"/>
  <c r="I78" i="1"/>
  <c r="E79" i="1"/>
  <c r="I79" i="1"/>
  <c r="E80" i="1"/>
  <c r="I80" i="1"/>
  <c r="F47" i="1"/>
  <c r="J47" i="1"/>
  <c r="F48" i="1"/>
  <c r="J48" i="1"/>
  <c r="F49" i="1"/>
  <c r="J49" i="1"/>
  <c r="F50" i="1"/>
  <c r="J50" i="1"/>
  <c r="F51" i="1"/>
  <c r="J51" i="1"/>
  <c r="F52" i="1"/>
  <c r="J52" i="1"/>
  <c r="F53" i="1"/>
  <c r="J53" i="1"/>
  <c r="F54" i="1"/>
  <c r="J54" i="1"/>
  <c r="F55" i="1"/>
  <c r="J55" i="1"/>
  <c r="F56" i="1"/>
  <c r="J56" i="1"/>
  <c r="F57" i="1"/>
  <c r="J57" i="1"/>
  <c r="F58" i="1"/>
  <c r="J58" i="1"/>
  <c r="F59" i="1"/>
  <c r="J59" i="1"/>
  <c r="F60" i="1"/>
  <c r="J60" i="1"/>
  <c r="F61" i="1"/>
  <c r="J61" i="1"/>
  <c r="F62" i="1"/>
  <c r="J62" i="1"/>
  <c r="F63" i="1"/>
  <c r="J63" i="1"/>
  <c r="F64" i="1"/>
  <c r="J64" i="1"/>
  <c r="F65" i="1"/>
  <c r="J65" i="1"/>
  <c r="F66" i="1"/>
  <c r="J66" i="1"/>
  <c r="F67" i="1"/>
  <c r="J67" i="1"/>
  <c r="F68" i="1"/>
  <c r="J68" i="1"/>
  <c r="F69" i="1"/>
  <c r="J69" i="1"/>
  <c r="F70" i="1"/>
  <c r="J70" i="1"/>
  <c r="F71" i="1"/>
  <c r="J71" i="1"/>
  <c r="F72" i="1"/>
  <c r="J72" i="1"/>
  <c r="F73" i="1"/>
  <c r="J73" i="1"/>
  <c r="F74" i="1"/>
  <c r="J74" i="1"/>
  <c r="F75" i="1"/>
  <c r="J75" i="1"/>
  <c r="F76" i="1"/>
  <c r="J76" i="1"/>
  <c r="F77" i="1"/>
  <c r="J77" i="1"/>
  <c r="F78" i="1"/>
  <c r="J78" i="1"/>
  <c r="F79" i="1"/>
  <c r="J79" i="1"/>
  <c r="F80" i="1"/>
  <c r="J80" i="1"/>
  <c r="L67" i="1" l="1"/>
  <c r="L76" i="1"/>
  <c r="L79" i="1"/>
</calcChain>
</file>

<file path=xl/sharedStrings.xml><?xml version="1.0" encoding="utf-8"?>
<sst xmlns="http://schemas.openxmlformats.org/spreadsheetml/2006/main" count="131" uniqueCount="94">
  <si>
    <t>VSM</t>
  </si>
  <si>
    <t>d1</t>
  </si>
  <si>
    <t>d2</t>
  </si>
  <si>
    <t>d3</t>
  </si>
  <si>
    <t>d4</t>
  </si>
  <si>
    <t>d5</t>
  </si>
  <si>
    <t>d6</t>
  </si>
  <si>
    <t>d7</t>
  </si>
  <si>
    <t>d8</t>
  </si>
  <si>
    <t>jack</t>
  </si>
  <si>
    <t>and</t>
  </si>
  <si>
    <t>jill</t>
  </si>
  <si>
    <t>went</t>
  </si>
  <si>
    <t>up</t>
  </si>
  <si>
    <t>hill</t>
  </si>
  <si>
    <t>the</t>
  </si>
  <si>
    <t>fetch</t>
  </si>
  <si>
    <t>to</t>
  </si>
  <si>
    <t>pail</t>
  </si>
  <si>
    <t>water</t>
  </si>
  <si>
    <t>a</t>
  </si>
  <si>
    <t>of</t>
  </si>
  <si>
    <t>fell</t>
  </si>
  <si>
    <t>down</t>
  </si>
  <si>
    <t>broke</t>
  </si>
  <si>
    <t>his</t>
  </si>
  <si>
    <t>crown</t>
  </si>
  <si>
    <t>came</t>
  </si>
  <si>
    <t>tumbling</t>
  </si>
  <si>
    <t>after</t>
  </si>
  <si>
    <t>got</t>
  </si>
  <si>
    <t>home</t>
  </si>
  <si>
    <t>did</t>
  </si>
  <si>
    <t>trot</t>
  </si>
  <si>
    <t>as</t>
  </si>
  <si>
    <t>fast</t>
  </si>
  <si>
    <t>he</t>
  </si>
  <si>
    <t xml:space="preserve">could </t>
  </si>
  <si>
    <t>caper</t>
  </si>
  <si>
    <t>old</t>
  </si>
  <si>
    <t>dame</t>
  </si>
  <si>
    <t>dob</t>
  </si>
  <si>
    <t>who</t>
  </si>
  <si>
    <t xml:space="preserve">patcheed </t>
  </si>
  <si>
    <t>nob</t>
  </si>
  <si>
    <t>with</t>
  </si>
  <si>
    <t>vinegar</t>
  </si>
  <si>
    <t>brown</t>
  </si>
  <si>
    <t>paper</t>
  </si>
  <si>
    <t>STOP</t>
  </si>
  <si>
    <t>score (jack)</t>
  </si>
  <si>
    <t>cosSim (jack)</t>
  </si>
  <si>
    <t>binary text representation sets the scores and cosine similarity to represent D in either 1 or 0</t>
  </si>
  <si>
    <t>a vector space model that computes the similarity measure by finding the the sum term weights</t>
  </si>
  <si>
    <t>idf</t>
  </si>
  <si>
    <t>inner-product(q, d) = sigma_1-V (q_i * d_i)</t>
  </si>
  <si>
    <t>CosSim(q, d) = sigma (q_i * d_i) / sigma q_i ^2 sigma d_i^2</t>
  </si>
  <si>
    <t>tf = # term appears in doc / total # of words in a doc</t>
  </si>
  <si>
    <t>idf = 0 , ln (total # docs / # docs with term)</t>
  </si>
  <si>
    <t>D1</t>
  </si>
  <si>
    <t>D2</t>
  </si>
  <si>
    <t>D3</t>
  </si>
  <si>
    <t>D4</t>
  </si>
  <si>
    <t>D5</t>
  </si>
  <si>
    <t>D6</t>
  </si>
  <si>
    <t>D7</t>
  </si>
  <si>
    <t>D8</t>
  </si>
  <si>
    <t>jack and jill went up the hill</t>
  </si>
  <si>
    <t>to fetch a pail of water</t>
  </si>
  <si>
    <t>jack fell down and broke his crown</t>
  </si>
  <si>
    <t>and jill came tumbling after</t>
  </si>
  <si>
    <t>up jack got and home did trot</t>
  </si>
  <si>
    <t>as fast as he could caper</t>
  </si>
  <si>
    <t>to old dame dob who patched his nob</t>
  </si>
  <si>
    <t>with vinegar and brown paper</t>
  </si>
  <si>
    <t>total</t>
  </si>
  <si>
    <t>tf1</t>
  </si>
  <si>
    <t>tf2</t>
  </si>
  <si>
    <t>tf3</t>
  </si>
  <si>
    <t>tf4</t>
  </si>
  <si>
    <t>tf5</t>
  </si>
  <si>
    <t>tf6</t>
  </si>
  <si>
    <t>tf7</t>
  </si>
  <si>
    <t>tf8</t>
  </si>
  <si>
    <t>tf.idf (d1)</t>
  </si>
  <si>
    <t xml:space="preserve">(1) Given a query-vector q and a document-vector d, the inner product (i.e, the score given to document d for query q) is given by, </t>
  </si>
  <si>
    <r>
      <t xml:space="preserve">Using the inner product, what is the score given to each document </t>
    </r>
    <r>
      <rPr>
        <sz val="11"/>
        <color theme="1"/>
        <rFont val="CMMI10"/>
      </rPr>
      <t>D</t>
    </r>
    <r>
      <rPr>
        <sz val="8"/>
        <color theme="1"/>
        <rFont val="CMR8"/>
      </rPr>
      <t xml:space="preserve">1 </t>
    </r>
    <r>
      <rPr>
        <sz val="11"/>
        <color theme="1"/>
        <rFont val="CMMI10"/>
      </rPr>
      <t>. . . D</t>
    </r>
    <r>
      <rPr>
        <sz val="8"/>
        <color theme="1"/>
        <rFont val="CMR8"/>
      </rPr>
      <t xml:space="preserve">8 </t>
    </r>
    <r>
      <rPr>
        <sz val="11"/>
        <color theme="1"/>
        <rFont val="CMR10"/>
      </rPr>
      <t xml:space="preserve">in response to the query ‘jack’? </t>
    </r>
  </si>
  <si>
    <t xml:space="preserve">(2) Given a query-vector q and a document-vector d, the cosine similarity (i.e, the score given to document d for query q) is given by, </t>
  </si>
  <si>
    <r>
      <t xml:space="preserve">Using the cosine similarity, what is the score given to each document </t>
    </r>
    <r>
      <rPr>
        <sz val="11"/>
        <color theme="1"/>
        <rFont val="CMMI10"/>
      </rPr>
      <t>D</t>
    </r>
    <r>
      <rPr>
        <sz val="8"/>
        <color theme="1"/>
        <rFont val="CMR8"/>
      </rPr>
      <t xml:space="preserve">1 </t>
    </r>
    <r>
      <rPr>
        <sz val="11"/>
        <color theme="1"/>
        <rFont val="CMMI10"/>
      </rPr>
      <t>. . . D</t>
    </r>
    <r>
      <rPr>
        <sz val="8"/>
        <color theme="1"/>
        <rFont val="CMR8"/>
      </rPr>
      <t xml:space="preserve">8 </t>
    </r>
    <r>
      <rPr>
        <sz val="11"/>
        <color theme="1"/>
        <rFont val="CMR10"/>
      </rPr>
      <t xml:space="preserve">in response to the query ‘jack’? </t>
    </r>
  </si>
  <si>
    <r>
      <t xml:space="preserve">(3) For this particular query, scoring documents </t>
    </r>
    <r>
      <rPr>
        <sz val="11"/>
        <color theme="1"/>
        <rFont val="CMMI10"/>
      </rPr>
      <t>D</t>
    </r>
    <r>
      <rPr>
        <sz val="8"/>
        <color theme="1"/>
        <rFont val="CMR8"/>
      </rPr>
      <t xml:space="preserve">1 </t>
    </r>
    <r>
      <rPr>
        <sz val="11"/>
        <color theme="1"/>
        <rFont val="CMMI10"/>
      </rPr>
      <t>. . . D</t>
    </r>
    <r>
      <rPr>
        <sz val="8"/>
        <color theme="1"/>
        <rFont val="CMR8"/>
      </rPr>
      <t xml:space="preserve">8 </t>
    </r>
    <r>
      <rPr>
        <sz val="11"/>
        <color theme="1"/>
        <rFont val="CMR10"/>
      </rPr>
      <t xml:space="preserve">using the inner-product and the cosine similarity would result in equal rankings (HINT: if theyre not, you made a mistake). Why? </t>
    </r>
  </si>
  <si>
    <r>
      <t xml:space="preserve">(4) Give an example of a query for which scoring documents </t>
    </r>
    <r>
      <rPr>
        <sz val="11"/>
        <color theme="1"/>
        <rFont val="CMMI10"/>
      </rPr>
      <t>D</t>
    </r>
    <r>
      <rPr>
        <sz val="8"/>
        <color theme="1"/>
        <rFont val="CMR8"/>
      </rPr>
      <t xml:space="preserve">1 </t>
    </r>
    <r>
      <rPr>
        <sz val="11"/>
        <color theme="1"/>
        <rFont val="CMMI10"/>
      </rPr>
      <t>. . . D</t>
    </r>
    <r>
      <rPr>
        <sz val="8"/>
        <color theme="1"/>
        <rFont val="CMR8"/>
      </rPr>
      <t xml:space="preserve">8 </t>
    </r>
    <r>
      <rPr>
        <sz val="11"/>
        <color theme="1"/>
        <rFont val="CMR10"/>
      </rPr>
      <t xml:space="preserve">using the inner-product and the cosine similarity would result in different rankings. </t>
    </r>
  </si>
  <si>
    <r>
      <t xml:space="preserve">(5) The vector space model has the flexibility that it can accommodate different term-weighting schemes. Different term-weighting schemes make different assumptions about which terms are most important. Compute TF-IDF for terms in </t>
    </r>
    <r>
      <rPr>
        <sz val="11"/>
        <color theme="1"/>
        <rFont val="CMMI10"/>
      </rPr>
      <t>D</t>
    </r>
    <r>
      <rPr>
        <sz val="8"/>
        <color theme="1"/>
        <rFont val="CMR8"/>
      </rPr>
      <t>1</t>
    </r>
    <r>
      <rPr>
        <sz val="11"/>
        <color theme="1"/>
        <rFont val="CMR10"/>
      </rPr>
      <t xml:space="preserve">. Use </t>
    </r>
    <r>
      <rPr>
        <sz val="11"/>
        <color theme="1"/>
        <rFont val="CMMI10"/>
      </rPr>
      <t>D</t>
    </r>
    <r>
      <rPr>
        <sz val="8"/>
        <color theme="1"/>
        <rFont val="CMR8"/>
      </rPr>
      <t xml:space="preserve">1 </t>
    </r>
    <r>
      <rPr>
        <sz val="11"/>
        <color theme="1"/>
        <rFont val="CMMI10"/>
      </rPr>
      <t>. . . D</t>
    </r>
    <r>
      <rPr>
        <sz val="8"/>
        <color theme="1"/>
        <rFont val="CMR8"/>
      </rPr>
      <t xml:space="preserve">8 </t>
    </r>
    <r>
      <rPr>
        <sz val="11"/>
        <color theme="1"/>
        <rFont val="CMR10"/>
      </rPr>
      <t xml:space="preserve">to compute corpus statistics such as </t>
    </r>
    <r>
      <rPr>
        <sz val="11"/>
        <color theme="1"/>
        <rFont val="CMMI10"/>
      </rPr>
      <t xml:space="preserve">df </t>
    </r>
    <r>
      <rPr>
        <sz val="8"/>
        <color theme="1"/>
        <rFont val="CMR8"/>
      </rPr>
      <t xml:space="preserve">1 </t>
    </r>
    <r>
      <rPr>
        <sz val="11"/>
        <color theme="1"/>
        <rFont val="CMR10"/>
      </rPr>
      <t xml:space="preserve">. </t>
    </r>
  </si>
  <si>
    <t>TF(t) = (Number of times term t appears in a document) / (Total number of terms in the document).</t>
  </si>
  <si>
    <t>IDF(t) = log_e(Total number of documents / Number of documents with term t in it).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</si>
</sst>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color theme="1"/>
      <name val="CMMI10"/>
    </font>
    <font>
      <sz val="8"/>
      <color theme="1"/>
      <name val="CMR8"/>
    </font>
    <font>
      <sz val="11"/>
      <color theme="1"/>
      <name val="CMR10"/>
    </font>
    <font>
      <sz val="8"/>
      <color theme="1"/>
      <name val="CMMI8"/>
    </font>
    <font>
      <sz val="11"/>
      <color theme="1"/>
      <name val="CMEX10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0" borderId="0" xfId="0" applyFont="1"/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7F34D-70DE-3A4B-8197-7EC6DB94C321}">
  <dimension ref="A1:Q82"/>
  <sheetViews>
    <sheetView tabSelected="1" zoomScale="89" zoomScaleNormal="89" workbookViewId="0">
      <selection activeCell="K80" sqref="K80"/>
    </sheetView>
  </sheetViews>
  <sheetFormatPr baseColWidth="10" defaultRowHeight="16"/>
  <cols>
    <col min="2" max="2" width="12" bestFit="1" customWidth="1"/>
  </cols>
  <sheetData>
    <row r="1" spans="1:17">
      <c r="A1">
        <v>1</v>
      </c>
      <c r="B1" t="s">
        <v>0</v>
      </c>
    </row>
    <row r="2" spans="1:17"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75</v>
      </c>
      <c r="N2" t="s">
        <v>49</v>
      </c>
    </row>
    <row r="3" spans="1:17">
      <c r="B3" t="s">
        <v>29</v>
      </c>
      <c r="F3">
        <v>1</v>
      </c>
      <c r="K3">
        <f>COUNTA(C3:J3)</f>
        <v>1</v>
      </c>
      <c r="N3" t="s">
        <v>10</v>
      </c>
    </row>
    <row r="4" spans="1:17">
      <c r="B4" t="s">
        <v>34</v>
      </c>
      <c r="H4">
        <v>1</v>
      </c>
      <c r="K4">
        <f t="shared" ref="K4:K37" si="0">COUNTA(C4:J4)</f>
        <v>1</v>
      </c>
      <c r="N4" t="s">
        <v>15</v>
      </c>
    </row>
    <row r="5" spans="1:17">
      <c r="B5" t="s">
        <v>24</v>
      </c>
      <c r="E5">
        <v>1</v>
      </c>
      <c r="K5">
        <f t="shared" si="0"/>
        <v>1</v>
      </c>
      <c r="N5" t="s">
        <v>17</v>
      </c>
    </row>
    <row r="6" spans="1:17">
      <c r="B6" t="s">
        <v>47</v>
      </c>
      <c r="J6">
        <v>1</v>
      </c>
      <c r="K6">
        <f t="shared" si="0"/>
        <v>1</v>
      </c>
      <c r="N6" t="s">
        <v>20</v>
      </c>
    </row>
    <row r="7" spans="1:17">
      <c r="B7" t="s">
        <v>27</v>
      </c>
      <c r="F7">
        <v>1</v>
      </c>
      <c r="K7">
        <f t="shared" si="0"/>
        <v>1</v>
      </c>
      <c r="N7" t="s">
        <v>21</v>
      </c>
    </row>
    <row r="8" spans="1:17">
      <c r="B8" t="s">
        <v>38</v>
      </c>
      <c r="H8">
        <v>1</v>
      </c>
      <c r="K8">
        <f t="shared" si="0"/>
        <v>1</v>
      </c>
    </row>
    <row r="9" spans="1:17">
      <c r="B9" t="s">
        <v>37</v>
      </c>
      <c r="H9">
        <v>1</v>
      </c>
      <c r="K9">
        <f t="shared" si="0"/>
        <v>1</v>
      </c>
    </row>
    <row r="10" spans="1:17">
      <c r="B10" t="s">
        <v>26</v>
      </c>
      <c r="E10">
        <v>1</v>
      </c>
      <c r="K10">
        <f t="shared" si="0"/>
        <v>1</v>
      </c>
      <c r="Q10" t="s">
        <v>75</v>
      </c>
    </row>
    <row r="11" spans="1:17">
      <c r="B11" t="s">
        <v>40</v>
      </c>
      <c r="I11">
        <v>1</v>
      </c>
      <c r="K11">
        <f t="shared" si="0"/>
        <v>1</v>
      </c>
      <c r="M11" t="s">
        <v>59</v>
      </c>
      <c r="N11" t="s">
        <v>67</v>
      </c>
      <c r="Q11">
        <f>IF(LEN(TRIM(N11))=0,0,LEN(TRIM(N11))-LEN(SUBSTITUTE(N11," ",""))+1)-2</f>
        <v>5</v>
      </c>
    </row>
    <row r="12" spans="1:17">
      <c r="B12" t="s">
        <v>32</v>
      </c>
      <c r="G12">
        <v>1</v>
      </c>
      <c r="K12">
        <f t="shared" si="0"/>
        <v>1</v>
      </c>
      <c r="M12" t="s">
        <v>60</v>
      </c>
      <c r="N12" t="s">
        <v>68</v>
      </c>
      <c r="Q12">
        <f>IF(LEN(TRIM(N12))=0,0,LEN(TRIM(N12))-LEN(SUBSTITUTE(N12," ",""))+1)-3</f>
        <v>3</v>
      </c>
    </row>
    <row r="13" spans="1:17">
      <c r="B13" t="s">
        <v>41</v>
      </c>
      <c r="I13">
        <v>1</v>
      </c>
      <c r="K13">
        <f t="shared" si="0"/>
        <v>1</v>
      </c>
      <c r="M13" t="s">
        <v>61</v>
      </c>
      <c r="N13" t="s">
        <v>69</v>
      </c>
      <c r="Q13">
        <f>IF(LEN(TRIM(N13))=0,0,LEN(TRIM(N13))-LEN(SUBSTITUTE(N13," ",""))+1)-1</f>
        <v>6</v>
      </c>
    </row>
    <row r="14" spans="1:17">
      <c r="B14" t="s">
        <v>23</v>
      </c>
      <c r="E14">
        <v>1</v>
      </c>
      <c r="K14">
        <f t="shared" si="0"/>
        <v>1</v>
      </c>
      <c r="M14" t="s">
        <v>62</v>
      </c>
      <c r="N14" t="s">
        <v>70</v>
      </c>
      <c r="Q14">
        <f>IF(LEN(TRIM(N14))=0,0,LEN(TRIM(N14))-LEN(SUBSTITUTE(N14," ",""))+1)-1</f>
        <v>4</v>
      </c>
    </row>
    <row r="15" spans="1:17">
      <c r="B15" t="s">
        <v>35</v>
      </c>
      <c r="H15">
        <v>1</v>
      </c>
      <c r="K15">
        <f t="shared" si="0"/>
        <v>1</v>
      </c>
      <c r="M15" t="s">
        <v>63</v>
      </c>
      <c r="N15" t="s">
        <v>71</v>
      </c>
      <c r="Q15">
        <f>IF(LEN(TRIM(N15))=0,0,LEN(TRIM(N15))-LEN(SUBSTITUTE(N15," ",""))+1)-1</f>
        <v>6</v>
      </c>
    </row>
    <row r="16" spans="1:17">
      <c r="B16" t="s">
        <v>22</v>
      </c>
      <c r="E16">
        <v>1</v>
      </c>
      <c r="K16">
        <f t="shared" si="0"/>
        <v>1</v>
      </c>
      <c r="M16" t="s">
        <v>64</v>
      </c>
      <c r="N16" t="s">
        <v>72</v>
      </c>
      <c r="Q16">
        <f>IF(LEN(TRIM(N16))=0,0,LEN(TRIM(N16))-LEN(SUBSTITUTE(N16," ",""))+1)</f>
        <v>6</v>
      </c>
    </row>
    <row r="17" spans="2:17">
      <c r="B17" t="s">
        <v>16</v>
      </c>
      <c r="D17">
        <v>1</v>
      </c>
      <c r="K17">
        <f t="shared" si="0"/>
        <v>1</v>
      </c>
      <c r="M17" t="s">
        <v>65</v>
      </c>
      <c r="N17" t="s">
        <v>73</v>
      </c>
      <c r="Q17">
        <f>IF(LEN(TRIM(N17))=0,0,LEN(TRIM(N17))-LEN(SUBSTITUTE(N17," ",""))+1)-1</f>
        <v>7</v>
      </c>
    </row>
    <row r="18" spans="2:17">
      <c r="B18" t="s">
        <v>30</v>
      </c>
      <c r="G18">
        <v>1</v>
      </c>
      <c r="K18">
        <f t="shared" si="0"/>
        <v>1</v>
      </c>
      <c r="M18" t="s">
        <v>66</v>
      </c>
      <c r="N18" t="s">
        <v>74</v>
      </c>
      <c r="Q18">
        <f>IF(LEN(TRIM(N18))=0,0,LEN(TRIM(N18))-LEN(SUBSTITUTE(N18," ",""))+1)-1</f>
        <v>4</v>
      </c>
    </row>
    <row r="19" spans="2:17">
      <c r="B19" t="s">
        <v>36</v>
      </c>
      <c r="H19">
        <v>1</v>
      </c>
      <c r="K19">
        <f t="shared" si="0"/>
        <v>1</v>
      </c>
    </row>
    <row r="20" spans="2:17">
      <c r="B20" t="s">
        <v>14</v>
      </c>
      <c r="C20">
        <v>1</v>
      </c>
      <c r="K20">
        <f t="shared" si="0"/>
        <v>1</v>
      </c>
    </row>
    <row r="21" spans="2:17">
      <c r="B21" t="s">
        <v>25</v>
      </c>
      <c r="E21">
        <v>1</v>
      </c>
      <c r="I21">
        <v>1</v>
      </c>
      <c r="K21">
        <f t="shared" si="0"/>
        <v>2</v>
      </c>
    </row>
    <row r="22" spans="2:17">
      <c r="B22" t="s">
        <v>31</v>
      </c>
      <c r="G22">
        <v>1</v>
      </c>
      <c r="K22">
        <f t="shared" si="0"/>
        <v>1</v>
      </c>
    </row>
    <row r="23" spans="2:17">
      <c r="B23" t="s">
        <v>9</v>
      </c>
      <c r="C23">
        <v>1</v>
      </c>
      <c r="E23">
        <v>1</v>
      </c>
      <c r="G23">
        <v>1</v>
      </c>
      <c r="K23">
        <f t="shared" si="0"/>
        <v>3</v>
      </c>
    </row>
    <row r="24" spans="2:17">
      <c r="B24" t="s">
        <v>11</v>
      </c>
      <c r="C24">
        <v>1</v>
      </c>
      <c r="F24">
        <v>1</v>
      </c>
      <c r="K24">
        <f t="shared" si="0"/>
        <v>2</v>
      </c>
    </row>
    <row r="25" spans="2:17">
      <c r="B25" t="s">
        <v>44</v>
      </c>
      <c r="I25">
        <v>1</v>
      </c>
      <c r="K25">
        <f t="shared" si="0"/>
        <v>1</v>
      </c>
    </row>
    <row r="26" spans="2:17">
      <c r="B26" t="s">
        <v>39</v>
      </c>
      <c r="I26">
        <v>1</v>
      </c>
      <c r="K26">
        <f t="shared" si="0"/>
        <v>1</v>
      </c>
    </row>
    <row r="27" spans="2:17">
      <c r="B27" t="s">
        <v>18</v>
      </c>
      <c r="D27">
        <v>1</v>
      </c>
      <c r="K27">
        <f t="shared" si="0"/>
        <v>1</v>
      </c>
    </row>
    <row r="28" spans="2:17">
      <c r="B28" t="s">
        <v>48</v>
      </c>
      <c r="J28">
        <v>1</v>
      </c>
      <c r="K28">
        <f t="shared" si="0"/>
        <v>1</v>
      </c>
    </row>
    <row r="29" spans="2:17">
      <c r="B29" t="s">
        <v>43</v>
      </c>
      <c r="I29">
        <v>1</v>
      </c>
      <c r="K29">
        <f t="shared" si="0"/>
        <v>1</v>
      </c>
    </row>
    <row r="30" spans="2:17">
      <c r="B30" t="s">
        <v>33</v>
      </c>
      <c r="G30">
        <v>1</v>
      </c>
      <c r="K30">
        <f t="shared" si="0"/>
        <v>1</v>
      </c>
    </row>
    <row r="31" spans="2:17">
      <c r="B31" t="s">
        <v>28</v>
      </c>
      <c r="F31">
        <v>1</v>
      </c>
      <c r="K31">
        <f t="shared" si="0"/>
        <v>1</v>
      </c>
    </row>
    <row r="32" spans="2:17">
      <c r="B32" t="s">
        <v>13</v>
      </c>
      <c r="C32">
        <v>1</v>
      </c>
      <c r="G32">
        <v>1</v>
      </c>
      <c r="K32">
        <f t="shared" si="0"/>
        <v>2</v>
      </c>
    </row>
    <row r="33" spans="1:13">
      <c r="B33" t="s">
        <v>46</v>
      </c>
      <c r="J33">
        <v>1</v>
      </c>
      <c r="K33">
        <f t="shared" si="0"/>
        <v>1</v>
      </c>
    </row>
    <row r="34" spans="1:13">
      <c r="B34" t="s">
        <v>19</v>
      </c>
      <c r="D34">
        <v>1</v>
      </c>
      <c r="K34">
        <f t="shared" si="0"/>
        <v>1</v>
      </c>
    </row>
    <row r="35" spans="1:13">
      <c r="B35" t="s">
        <v>12</v>
      </c>
      <c r="C35">
        <v>1</v>
      </c>
      <c r="K35">
        <f t="shared" si="0"/>
        <v>1</v>
      </c>
    </row>
    <row r="36" spans="1:13">
      <c r="B36" t="s">
        <v>42</v>
      </c>
      <c r="I36">
        <v>1</v>
      </c>
      <c r="K36">
        <f t="shared" si="0"/>
        <v>1</v>
      </c>
    </row>
    <row r="37" spans="1:13">
      <c r="B37" t="s">
        <v>45</v>
      </c>
      <c r="J37">
        <v>1</v>
      </c>
      <c r="K37">
        <f t="shared" si="0"/>
        <v>1</v>
      </c>
    </row>
    <row r="39" spans="1:13">
      <c r="A39">
        <v>1</v>
      </c>
      <c r="B39" t="s">
        <v>50</v>
      </c>
      <c r="C39">
        <v>1</v>
      </c>
      <c r="D39">
        <v>0</v>
      </c>
      <c r="E39">
        <v>1</v>
      </c>
      <c r="F39">
        <v>0</v>
      </c>
      <c r="G39">
        <v>1</v>
      </c>
      <c r="H39">
        <v>0</v>
      </c>
      <c r="I39">
        <v>0</v>
      </c>
      <c r="J39">
        <v>0</v>
      </c>
      <c r="L39" t="s">
        <v>55</v>
      </c>
    </row>
    <row r="40" spans="1:13">
      <c r="A40">
        <v>2</v>
      </c>
      <c r="B40" t="s">
        <v>51</v>
      </c>
      <c r="C40">
        <f>1/(1^2 * 1^2)</f>
        <v>1</v>
      </c>
      <c r="D40">
        <v>0</v>
      </c>
      <c r="E40">
        <f>1/(1^2 * 1^2)</f>
        <v>1</v>
      </c>
      <c r="F40">
        <v>0</v>
      </c>
      <c r="G40">
        <f>1/(1^2 * 1^2)</f>
        <v>1</v>
      </c>
      <c r="H40">
        <v>0</v>
      </c>
      <c r="I40">
        <v>0</v>
      </c>
      <c r="J40">
        <v>0</v>
      </c>
      <c r="L40" t="s">
        <v>56</v>
      </c>
    </row>
    <row r="42" spans="1:13">
      <c r="A42">
        <v>3</v>
      </c>
      <c r="B42" t="s">
        <v>52</v>
      </c>
    </row>
    <row r="43" spans="1:13">
      <c r="A43">
        <v>4</v>
      </c>
      <c r="B43" t="s">
        <v>53</v>
      </c>
    </row>
    <row r="45" spans="1:13">
      <c r="A45" s="5">
        <v>5</v>
      </c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</row>
    <row r="46" spans="1:13">
      <c r="A46" s="5"/>
      <c r="B46" s="5"/>
      <c r="C46" s="5" t="s">
        <v>76</v>
      </c>
      <c r="D46" s="5" t="s">
        <v>77</v>
      </c>
      <c r="E46" s="5" t="s">
        <v>78</v>
      </c>
      <c r="F46" s="5" t="s">
        <v>79</v>
      </c>
      <c r="G46" s="5" t="s">
        <v>80</v>
      </c>
      <c r="H46" s="5" t="s">
        <v>81</v>
      </c>
      <c r="I46" s="5" t="s">
        <v>82</v>
      </c>
      <c r="J46" s="5" t="s">
        <v>83</v>
      </c>
      <c r="K46" s="5" t="s">
        <v>54</v>
      </c>
      <c r="L46" s="5" t="s">
        <v>84</v>
      </c>
      <c r="M46" t="s">
        <v>57</v>
      </c>
    </row>
    <row r="47" spans="1:13">
      <c r="A47" s="5"/>
      <c r="B47" s="5" t="s">
        <v>29</v>
      </c>
      <c r="C47" s="5">
        <f>C3/d1_tot</f>
        <v>0</v>
      </c>
      <c r="D47" s="5">
        <f>D3/d2_tot</f>
        <v>0</v>
      </c>
      <c r="E47" s="5">
        <f>E3/d3_tot</f>
        <v>0</v>
      </c>
      <c r="F47" s="5">
        <f>F3/d4_tot</f>
        <v>0.25</v>
      </c>
      <c r="G47" s="5">
        <f>G3/d5_tot</f>
        <v>0</v>
      </c>
      <c r="H47" s="5">
        <f>H3/d6_tot</f>
        <v>0</v>
      </c>
      <c r="I47" s="5">
        <f>I3/d7_tot</f>
        <v>0</v>
      </c>
      <c r="J47" s="5">
        <f>J3/d8_tot</f>
        <v>0</v>
      </c>
      <c r="K47" s="5">
        <f>LN(8/K3)</f>
        <v>2.0794415416798357</v>
      </c>
      <c r="L47" s="5"/>
      <c r="M47" t="s">
        <v>58</v>
      </c>
    </row>
    <row r="48" spans="1:13">
      <c r="A48" s="5"/>
      <c r="B48" s="5" t="s">
        <v>34</v>
      </c>
      <c r="C48" s="5">
        <f>C4/d1_tot</f>
        <v>0</v>
      </c>
      <c r="D48" s="5">
        <f>D4/d2_tot</f>
        <v>0</v>
      </c>
      <c r="E48" s="5">
        <f>E4/d3_tot</f>
        <v>0</v>
      </c>
      <c r="F48" s="5">
        <f>F4/d4_tot</f>
        <v>0</v>
      </c>
      <c r="G48" s="5">
        <f>G4/d5_tot</f>
        <v>0</v>
      </c>
      <c r="H48" s="5">
        <f>H4/d6_tot</f>
        <v>0.16666666666666666</v>
      </c>
      <c r="I48" s="5">
        <f>I4/d7_tot</f>
        <v>0</v>
      </c>
      <c r="J48" s="5">
        <f>J4/d8_tot</f>
        <v>0</v>
      </c>
      <c r="K48" s="5">
        <f>LN(8/K4)</f>
        <v>2.0794415416798357</v>
      </c>
      <c r="L48" s="5"/>
    </row>
    <row r="49" spans="1:12">
      <c r="A49" s="5"/>
      <c r="B49" s="5" t="s">
        <v>24</v>
      </c>
      <c r="C49" s="5">
        <f>C5/d1_tot</f>
        <v>0</v>
      </c>
      <c r="D49" s="5">
        <f>D5/d2_tot</f>
        <v>0</v>
      </c>
      <c r="E49" s="5">
        <f>E5/d3_tot</f>
        <v>0.16666666666666666</v>
      </c>
      <c r="F49" s="5">
        <f>F5/d4_tot</f>
        <v>0</v>
      </c>
      <c r="G49" s="5">
        <f>G5/d5_tot</f>
        <v>0</v>
      </c>
      <c r="H49" s="5">
        <f>H5/d6_tot</f>
        <v>0</v>
      </c>
      <c r="I49" s="5">
        <f>I5/d7_tot</f>
        <v>0</v>
      </c>
      <c r="J49" s="5">
        <f>J5/d8_tot</f>
        <v>0</v>
      </c>
      <c r="K49" s="5">
        <f>LN(8/K5)</f>
        <v>2.0794415416798357</v>
      </c>
      <c r="L49" s="5"/>
    </row>
    <row r="50" spans="1:12">
      <c r="A50" s="5"/>
      <c r="B50" s="5" t="s">
        <v>47</v>
      </c>
      <c r="C50" s="5">
        <f>C6/d1_tot</f>
        <v>0</v>
      </c>
      <c r="D50" s="5">
        <f>D6/d2_tot</f>
        <v>0</v>
      </c>
      <c r="E50" s="5">
        <f>E6/d3_tot</f>
        <v>0</v>
      </c>
      <c r="F50" s="5">
        <f>F6/d4_tot</f>
        <v>0</v>
      </c>
      <c r="G50" s="5">
        <f>G6/d5_tot</f>
        <v>0</v>
      </c>
      <c r="H50" s="5">
        <f>H6/d6_tot</f>
        <v>0</v>
      </c>
      <c r="I50" s="5">
        <f>I6/d7_tot</f>
        <v>0</v>
      </c>
      <c r="J50" s="5">
        <f>J6/d8_tot</f>
        <v>0.25</v>
      </c>
      <c r="K50" s="5">
        <f>LN(8/K6)</f>
        <v>2.0794415416798357</v>
      </c>
      <c r="L50" s="5"/>
    </row>
    <row r="51" spans="1:12">
      <c r="A51" s="5"/>
      <c r="B51" s="5" t="s">
        <v>27</v>
      </c>
      <c r="C51" s="5">
        <f>C7/d1_tot</f>
        <v>0</v>
      </c>
      <c r="D51" s="5">
        <f>D7/d2_tot</f>
        <v>0</v>
      </c>
      <c r="E51" s="5">
        <f>E7/d3_tot</f>
        <v>0</v>
      </c>
      <c r="F51" s="5">
        <f>F7/d4_tot</f>
        <v>0.25</v>
      </c>
      <c r="G51" s="5">
        <f>G7/d5_tot</f>
        <v>0</v>
      </c>
      <c r="H51" s="5">
        <f>H7/d6_tot</f>
        <v>0</v>
      </c>
      <c r="I51" s="5">
        <f>I7/d7_tot</f>
        <v>0</v>
      </c>
      <c r="J51" s="5">
        <f>J7/d8_tot</f>
        <v>0</v>
      </c>
      <c r="K51" s="5">
        <f>LN(8/K7)</f>
        <v>2.0794415416798357</v>
      </c>
      <c r="L51" s="5"/>
    </row>
    <row r="52" spans="1:12">
      <c r="A52" s="5"/>
      <c r="B52" s="5" t="s">
        <v>38</v>
      </c>
      <c r="C52" s="5">
        <f>C8/d1_tot</f>
        <v>0</v>
      </c>
      <c r="D52" s="5">
        <f>D8/d2_tot</f>
        <v>0</v>
      </c>
      <c r="E52" s="5">
        <f>E8/d3_tot</f>
        <v>0</v>
      </c>
      <c r="F52" s="5">
        <f>F8/d4_tot</f>
        <v>0</v>
      </c>
      <c r="G52" s="5">
        <f>G8/d5_tot</f>
        <v>0</v>
      </c>
      <c r="H52" s="5">
        <f>H8/d6_tot</f>
        <v>0.16666666666666666</v>
      </c>
      <c r="I52" s="5">
        <f>I8/d7_tot</f>
        <v>0</v>
      </c>
      <c r="J52" s="5">
        <f>J8/d8_tot</f>
        <v>0</v>
      </c>
      <c r="K52" s="5">
        <f>LN(8/K8)</f>
        <v>2.0794415416798357</v>
      </c>
      <c r="L52" s="5"/>
    </row>
    <row r="53" spans="1:12">
      <c r="A53" s="5"/>
      <c r="B53" s="5" t="s">
        <v>37</v>
      </c>
      <c r="C53" s="5">
        <f>C9/d1_tot</f>
        <v>0</v>
      </c>
      <c r="D53" s="5">
        <f>D9/d2_tot</f>
        <v>0</v>
      </c>
      <c r="E53" s="5">
        <f>E9/d3_tot</f>
        <v>0</v>
      </c>
      <c r="F53" s="5">
        <f>F9/d4_tot</f>
        <v>0</v>
      </c>
      <c r="G53" s="5">
        <f>G9/d5_tot</f>
        <v>0</v>
      </c>
      <c r="H53" s="5">
        <f>H9/d6_tot</f>
        <v>0.16666666666666666</v>
      </c>
      <c r="I53" s="5">
        <f>I9/d7_tot</f>
        <v>0</v>
      </c>
      <c r="J53" s="5">
        <f>J9/d8_tot</f>
        <v>0</v>
      </c>
      <c r="K53" s="5">
        <f>LN(8/K9)</f>
        <v>2.0794415416798357</v>
      </c>
      <c r="L53" s="5"/>
    </row>
    <row r="54" spans="1:12">
      <c r="A54" s="5"/>
      <c r="B54" s="5" t="s">
        <v>26</v>
      </c>
      <c r="C54" s="5">
        <f>C10/d1_tot</f>
        <v>0</v>
      </c>
      <c r="D54" s="5">
        <f>D10/d2_tot</f>
        <v>0</v>
      </c>
      <c r="E54" s="5">
        <f>E10/d3_tot</f>
        <v>0.16666666666666666</v>
      </c>
      <c r="F54" s="5">
        <f>F10/d4_tot</f>
        <v>0</v>
      </c>
      <c r="G54" s="5">
        <f>G10/d5_tot</f>
        <v>0</v>
      </c>
      <c r="H54" s="5">
        <f>H10/d6_tot</f>
        <v>0</v>
      </c>
      <c r="I54" s="5">
        <f>I10/d7_tot</f>
        <v>0</v>
      </c>
      <c r="J54" s="5">
        <f>J10/d8_tot</f>
        <v>0</v>
      </c>
      <c r="K54" s="5">
        <f>LN(8/K10)</f>
        <v>2.0794415416798357</v>
      </c>
      <c r="L54" s="5"/>
    </row>
    <row r="55" spans="1:12">
      <c r="A55" s="5"/>
      <c r="B55" s="5" t="s">
        <v>40</v>
      </c>
      <c r="C55" s="5">
        <f>C11/d1_tot</f>
        <v>0</v>
      </c>
      <c r="D55" s="5">
        <f>D11/d2_tot</f>
        <v>0</v>
      </c>
      <c r="E55" s="5">
        <f>E11/d3_tot</f>
        <v>0</v>
      </c>
      <c r="F55" s="5">
        <f>F11/d4_tot</f>
        <v>0</v>
      </c>
      <c r="G55" s="5">
        <f>G11/d5_tot</f>
        <v>0</v>
      </c>
      <c r="H55" s="5">
        <f>H11/d6_tot</f>
        <v>0</v>
      </c>
      <c r="I55" s="5">
        <f>I11/d7_tot</f>
        <v>0.14285714285714285</v>
      </c>
      <c r="J55" s="5">
        <f>J11/d8_tot</f>
        <v>0</v>
      </c>
      <c r="K55" s="5">
        <f>LN(8/K11)</f>
        <v>2.0794415416798357</v>
      </c>
      <c r="L55" s="5"/>
    </row>
    <row r="56" spans="1:12">
      <c r="A56" s="5"/>
      <c r="B56" s="5" t="s">
        <v>32</v>
      </c>
      <c r="C56" s="5">
        <f>C12/d1_tot</f>
        <v>0</v>
      </c>
      <c r="D56" s="5">
        <f>D12/d2_tot</f>
        <v>0</v>
      </c>
      <c r="E56" s="5">
        <f>E12/d3_tot</f>
        <v>0</v>
      </c>
      <c r="F56" s="5">
        <f>F12/d4_tot</f>
        <v>0</v>
      </c>
      <c r="G56" s="5">
        <f>G12/d5_tot</f>
        <v>0.16666666666666666</v>
      </c>
      <c r="H56" s="5">
        <f>H12/d6_tot</f>
        <v>0</v>
      </c>
      <c r="I56" s="5">
        <f>I12/d7_tot</f>
        <v>0</v>
      </c>
      <c r="J56" s="5">
        <f>J12/d8_tot</f>
        <v>0</v>
      </c>
      <c r="K56" s="5">
        <f>LN(8/K12)</f>
        <v>2.0794415416798357</v>
      </c>
      <c r="L56" s="5"/>
    </row>
    <row r="57" spans="1:12">
      <c r="A57" s="5"/>
      <c r="B57" s="5" t="s">
        <v>41</v>
      </c>
      <c r="C57" s="5">
        <f>C13/d1_tot</f>
        <v>0</v>
      </c>
      <c r="D57" s="5">
        <f>D13/d2_tot</f>
        <v>0</v>
      </c>
      <c r="E57" s="5">
        <f>E13/d3_tot</f>
        <v>0</v>
      </c>
      <c r="F57" s="5">
        <f>F13/d4_tot</f>
        <v>0</v>
      </c>
      <c r="G57" s="5">
        <f>G13/d5_tot</f>
        <v>0</v>
      </c>
      <c r="H57" s="5">
        <f>H13/d6_tot</f>
        <v>0</v>
      </c>
      <c r="I57" s="5">
        <f>I13/d7_tot</f>
        <v>0.14285714285714285</v>
      </c>
      <c r="J57" s="5">
        <f>J13/d8_tot</f>
        <v>0</v>
      </c>
      <c r="K57" s="5">
        <f>LN(8/K13)</f>
        <v>2.0794415416798357</v>
      </c>
      <c r="L57" s="5"/>
    </row>
    <row r="58" spans="1:12">
      <c r="A58" s="5"/>
      <c r="B58" s="5" t="s">
        <v>23</v>
      </c>
      <c r="C58" s="5">
        <f>C14/d1_tot</f>
        <v>0</v>
      </c>
      <c r="D58" s="5">
        <f>D14/d2_tot</f>
        <v>0</v>
      </c>
      <c r="E58" s="5">
        <f>E14/d3_tot</f>
        <v>0.16666666666666666</v>
      </c>
      <c r="F58" s="5">
        <f>F14/d4_tot</f>
        <v>0</v>
      </c>
      <c r="G58" s="5">
        <f>G14/d5_tot</f>
        <v>0</v>
      </c>
      <c r="H58" s="5">
        <f>H14/d6_tot</f>
        <v>0</v>
      </c>
      <c r="I58" s="5">
        <f>I14/d7_tot</f>
        <v>0</v>
      </c>
      <c r="J58" s="5">
        <f>J14/d8_tot</f>
        <v>0</v>
      </c>
      <c r="K58" s="5">
        <f>LN(8/K14)</f>
        <v>2.0794415416798357</v>
      </c>
      <c r="L58" s="5"/>
    </row>
    <row r="59" spans="1:12">
      <c r="A59" s="5"/>
      <c r="B59" s="5" t="s">
        <v>35</v>
      </c>
      <c r="C59" s="5">
        <f>C15/d1_tot</f>
        <v>0</v>
      </c>
      <c r="D59" s="5">
        <f>D15/d2_tot</f>
        <v>0</v>
      </c>
      <c r="E59" s="5">
        <f>E15/d3_tot</f>
        <v>0</v>
      </c>
      <c r="F59" s="5">
        <f>F15/d4_tot</f>
        <v>0</v>
      </c>
      <c r="G59" s="5">
        <f>G15/d5_tot</f>
        <v>0</v>
      </c>
      <c r="H59" s="5">
        <f>H15/d6_tot</f>
        <v>0.16666666666666666</v>
      </c>
      <c r="I59" s="5">
        <f>I15/d7_tot</f>
        <v>0</v>
      </c>
      <c r="J59" s="5">
        <f>J15/d8_tot</f>
        <v>0</v>
      </c>
      <c r="K59" s="5">
        <f>LN(8/K15)</f>
        <v>2.0794415416798357</v>
      </c>
      <c r="L59" s="5"/>
    </row>
    <row r="60" spans="1:12">
      <c r="A60" s="5"/>
      <c r="B60" s="5" t="s">
        <v>22</v>
      </c>
      <c r="C60" s="5">
        <f>C16/d1_tot</f>
        <v>0</v>
      </c>
      <c r="D60" s="5">
        <f>D16/d2_tot</f>
        <v>0</v>
      </c>
      <c r="E60" s="5">
        <f>E16/d3_tot</f>
        <v>0.16666666666666666</v>
      </c>
      <c r="F60" s="5">
        <f>F16/d4_tot</f>
        <v>0</v>
      </c>
      <c r="G60" s="5">
        <f>G16/d5_tot</f>
        <v>0</v>
      </c>
      <c r="H60" s="5">
        <f>H16/d6_tot</f>
        <v>0</v>
      </c>
      <c r="I60" s="5">
        <f>I16/d7_tot</f>
        <v>0</v>
      </c>
      <c r="J60" s="5">
        <f>J16/d8_tot</f>
        <v>0</v>
      </c>
      <c r="K60" s="5">
        <f>LN(8/K16)</f>
        <v>2.0794415416798357</v>
      </c>
      <c r="L60" s="5"/>
    </row>
    <row r="61" spans="1:12">
      <c r="A61" s="5"/>
      <c r="B61" s="5" t="s">
        <v>16</v>
      </c>
      <c r="C61" s="5">
        <f>C17/d1_tot</f>
        <v>0</v>
      </c>
      <c r="D61" s="5">
        <f>D17/d2_tot</f>
        <v>0.33333333333333331</v>
      </c>
      <c r="E61" s="5">
        <f>E17/d3_tot</f>
        <v>0</v>
      </c>
      <c r="F61" s="5">
        <f>F17/d4_tot</f>
        <v>0</v>
      </c>
      <c r="G61" s="5">
        <f>G17/d5_tot</f>
        <v>0</v>
      </c>
      <c r="H61" s="5">
        <f>H17/d6_tot</f>
        <v>0</v>
      </c>
      <c r="I61" s="5">
        <f>I17/d7_tot</f>
        <v>0</v>
      </c>
      <c r="J61" s="5">
        <f>J17/d8_tot</f>
        <v>0</v>
      </c>
      <c r="K61" s="5">
        <f>LN(8/K17)</f>
        <v>2.0794415416798357</v>
      </c>
      <c r="L61" s="5"/>
    </row>
    <row r="62" spans="1:12">
      <c r="A62" s="5"/>
      <c r="B62" s="5" t="s">
        <v>30</v>
      </c>
      <c r="C62" s="5">
        <f>C18/d1_tot</f>
        <v>0</v>
      </c>
      <c r="D62" s="5">
        <f>D18/d2_tot</f>
        <v>0</v>
      </c>
      <c r="E62" s="5">
        <f>E18/d3_tot</f>
        <v>0</v>
      </c>
      <c r="F62" s="5">
        <f>F18/d4_tot</f>
        <v>0</v>
      </c>
      <c r="G62" s="5">
        <f>G18/d5_tot</f>
        <v>0.16666666666666666</v>
      </c>
      <c r="H62" s="5">
        <f>H18/d6_tot</f>
        <v>0</v>
      </c>
      <c r="I62" s="5">
        <f>I18/d7_tot</f>
        <v>0</v>
      </c>
      <c r="J62" s="5">
        <f>J18/d8_tot</f>
        <v>0</v>
      </c>
      <c r="K62" s="5">
        <f>LN(8/K18)</f>
        <v>2.0794415416798357</v>
      </c>
      <c r="L62" s="5"/>
    </row>
    <row r="63" spans="1:12">
      <c r="A63" s="5"/>
      <c r="B63" s="5" t="s">
        <v>36</v>
      </c>
      <c r="C63" s="5">
        <f>C19/d1_tot</f>
        <v>0</v>
      </c>
      <c r="D63" s="5">
        <f>D19/d2_tot</f>
        <v>0</v>
      </c>
      <c r="E63" s="5">
        <f>E19/d3_tot</f>
        <v>0</v>
      </c>
      <c r="F63" s="5">
        <f>F19/d4_tot</f>
        <v>0</v>
      </c>
      <c r="G63" s="5">
        <f>G19/d5_tot</f>
        <v>0</v>
      </c>
      <c r="H63" s="5">
        <f>H19/d6_tot</f>
        <v>0.16666666666666666</v>
      </c>
      <c r="I63" s="5">
        <f>I19/d7_tot</f>
        <v>0</v>
      </c>
      <c r="J63" s="5">
        <f>J19/d8_tot</f>
        <v>0</v>
      </c>
      <c r="K63" s="5">
        <f>LN(8/K19)</f>
        <v>2.0794415416798357</v>
      </c>
      <c r="L63" s="5"/>
    </row>
    <row r="64" spans="1:12">
      <c r="A64" s="5"/>
      <c r="B64" s="5" t="s">
        <v>14</v>
      </c>
      <c r="C64" s="5">
        <f>C20/d1_tot</f>
        <v>0.2</v>
      </c>
      <c r="D64" s="5">
        <f>D20/d2_tot</f>
        <v>0</v>
      </c>
      <c r="E64" s="5">
        <f>E20/d3_tot</f>
        <v>0</v>
      </c>
      <c r="F64" s="5">
        <f>F20/d4_tot</f>
        <v>0</v>
      </c>
      <c r="G64" s="5">
        <f>G20/d5_tot</f>
        <v>0</v>
      </c>
      <c r="H64" s="5">
        <f>H20/d6_tot</f>
        <v>0</v>
      </c>
      <c r="I64" s="5">
        <f>I20/d7_tot</f>
        <v>0</v>
      </c>
      <c r="J64" s="5">
        <f>J20/d8_tot</f>
        <v>0</v>
      </c>
      <c r="K64" s="5">
        <f>LN(8/K20)</f>
        <v>2.0794415416798357</v>
      </c>
      <c r="L64" s="5">
        <f>C64*K64</f>
        <v>0.41588830833596718</v>
      </c>
    </row>
    <row r="65" spans="1:12">
      <c r="A65" s="5"/>
      <c r="B65" s="5" t="s">
        <v>25</v>
      </c>
      <c r="C65" s="5">
        <f>C21/d1_tot</f>
        <v>0</v>
      </c>
      <c r="D65" s="5">
        <f>D21/d2_tot</f>
        <v>0</v>
      </c>
      <c r="E65" s="5">
        <f>E21/d3_tot</f>
        <v>0.16666666666666666</v>
      </c>
      <c r="F65" s="5">
        <f>F21/d4_tot</f>
        <v>0</v>
      </c>
      <c r="G65" s="5">
        <f>G21/d5_tot</f>
        <v>0</v>
      </c>
      <c r="H65" s="5">
        <f>H21/d6_tot</f>
        <v>0</v>
      </c>
      <c r="I65" s="5">
        <f>I21/d7_tot</f>
        <v>0.14285714285714285</v>
      </c>
      <c r="J65" s="5">
        <f>J21/d8_tot</f>
        <v>0</v>
      </c>
      <c r="K65" s="5">
        <f>LN(8/K21)</f>
        <v>1.3862943611198906</v>
      </c>
      <c r="L65" s="5"/>
    </row>
    <row r="66" spans="1:12">
      <c r="A66" s="5"/>
      <c r="B66" s="5" t="s">
        <v>31</v>
      </c>
      <c r="C66" s="5">
        <f>C22/d1_tot</f>
        <v>0</v>
      </c>
      <c r="D66" s="5">
        <f>D22/d2_tot</f>
        <v>0</v>
      </c>
      <c r="E66" s="5">
        <f>E22/d3_tot</f>
        <v>0</v>
      </c>
      <c r="F66" s="5">
        <f>F22/d4_tot</f>
        <v>0</v>
      </c>
      <c r="G66" s="5">
        <f>G22/d5_tot</f>
        <v>0.16666666666666666</v>
      </c>
      <c r="H66" s="5">
        <f>H22/d6_tot</f>
        <v>0</v>
      </c>
      <c r="I66" s="5">
        <f>I22/d7_tot</f>
        <v>0</v>
      </c>
      <c r="J66" s="5">
        <f>J22/d8_tot</f>
        <v>0</v>
      </c>
      <c r="K66" s="5">
        <f>LN(8/K22)</f>
        <v>2.0794415416798357</v>
      </c>
      <c r="L66" s="5"/>
    </row>
    <row r="67" spans="1:12">
      <c r="A67" s="5"/>
      <c r="B67" s="5" t="s">
        <v>9</v>
      </c>
      <c r="C67" s="5">
        <f>C23/d1_tot</f>
        <v>0.2</v>
      </c>
      <c r="D67" s="5">
        <f>D23/d2_tot</f>
        <v>0</v>
      </c>
      <c r="E67" s="5">
        <f>E23/d3_tot</f>
        <v>0.16666666666666666</v>
      </c>
      <c r="F67" s="5">
        <f>F23/d4_tot</f>
        <v>0</v>
      </c>
      <c r="G67" s="5">
        <f>G23/d5_tot</f>
        <v>0.16666666666666666</v>
      </c>
      <c r="H67" s="5">
        <f>H23/d6_tot</f>
        <v>0</v>
      </c>
      <c r="I67" s="5">
        <f>I23/d7_tot</f>
        <v>0</v>
      </c>
      <c r="J67" s="5">
        <f>J23/d8_tot</f>
        <v>0</v>
      </c>
      <c r="K67" s="5">
        <f>LN(8/K23)</f>
        <v>0.98082925301172619</v>
      </c>
      <c r="L67" s="5">
        <f>C67*K67</f>
        <v>0.19616585060234526</v>
      </c>
    </row>
    <row r="68" spans="1:12">
      <c r="A68" s="5"/>
      <c r="B68" s="5" t="s">
        <v>11</v>
      </c>
      <c r="C68" s="5">
        <f>C24/d1_tot</f>
        <v>0.2</v>
      </c>
      <c r="D68" s="5">
        <f>D24/d2_tot</f>
        <v>0</v>
      </c>
      <c r="E68" s="5">
        <f>E24/d3_tot</f>
        <v>0</v>
      </c>
      <c r="F68" s="5">
        <f>F24/d4_tot</f>
        <v>0.25</v>
      </c>
      <c r="G68" s="5">
        <f>G24/d5_tot</f>
        <v>0</v>
      </c>
      <c r="H68" s="5">
        <f>H24/d6_tot</f>
        <v>0</v>
      </c>
      <c r="I68" s="5">
        <f>I24/d7_tot</f>
        <v>0</v>
      </c>
      <c r="J68" s="5">
        <f>J24/d8_tot</f>
        <v>0</v>
      </c>
      <c r="K68" s="5">
        <f>LN(8/K24)</f>
        <v>1.3862943611198906</v>
      </c>
      <c r="L68" s="5">
        <f>C68*K68</f>
        <v>0.2772588722239781</v>
      </c>
    </row>
    <row r="69" spans="1:12">
      <c r="A69" s="5"/>
      <c r="B69" s="5" t="s">
        <v>44</v>
      </c>
      <c r="C69" s="5">
        <f>C25/d1_tot</f>
        <v>0</v>
      </c>
      <c r="D69" s="5">
        <f>D25/d2_tot</f>
        <v>0</v>
      </c>
      <c r="E69" s="5">
        <f>E25/d3_tot</f>
        <v>0</v>
      </c>
      <c r="F69" s="5">
        <f>F25/d4_tot</f>
        <v>0</v>
      </c>
      <c r="G69" s="5">
        <f>G25/d5_tot</f>
        <v>0</v>
      </c>
      <c r="H69" s="5">
        <f>H25/d6_tot</f>
        <v>0</v>
      </c>
      <c r="I69" s="5">
        <f>I25/d7_tot</f>
        <v>0.14285714285714285</v>
      </c>
      <c r="J69" s="5">
        <f>J25/d8_tot</f>
        <v>0</v>
      </c>
      <c r="K69" s="5">
        <f>LN(8/K25)</f>
        <v>2.0794415416798357</v>
      </c>
      <c r="L69" s="5"/>
    </row>
    <row r="70" spans="1:12">
      <c r="A70" s="5"/>
      <c r="B70" s="5" t="s">
        <v>39</v>
      </c>
      <c r="C70" s="5">
        <f>C26/d1_tot</f>
        <v>0</v>
      </c>
      <c r="D70" s="5">
        <f>D26/d2_tot</f>
        <v>0</v>
      </c>
      <c r="E70" s="5">
        <f>E26/d3_tot</f>
        <v>0</v>
      </c>
      <c r="F70" s="5">
        <f>F26/d4_tot</f>
        <v>0</v>
      </c>
      <c r="G70" s="5">
        <f>G26/d5_tot</f>
        <v>0</v>
      </c>
      <c r="H70" s="5">
        <f>H26/d6_tot</f>
        <v>0</v>
      </c>
      <c r="I70" s="5">
        <f>I26/d7_tot</f>
        <v>0.14285714285714285</v>
      </c>
      <c r="J70" s="5">
        <f>J26/d8_tot</f>
        <v>0</v>
      </c>
      <c r="K70" s="5">
        <f>LN(8/K26)</f>
        <v>2.0794415416798357</v>
      </c>
      <c r="L70" s="5"/>
    </row>
    <row r="71" spans="1:12">
      <c r="A71" s="5"/>
      <c r="B71" s="5" t="s">
        <v>18</v>
      </c>
      <c r="C71" s="5">
        <f>C27/d1_tot</f>
        <v>0</v>
      </c>
      <c r="D71" s="5">
        <f>D27/d2_tot</f>
        <v>0.33333333333333331</v>
      </c>
      <c r="E71" s="5">
        <f>E27/d3_tot</f>
        <v>0</v>
      </c>
      <c r="F71" s="5">
        <f>F27/d4_tot</f>
        <v>0</v>
      </c>
      <c r="G71" s="5">
        <f>G27/d5_tot</f>
        <v>0</v>
      </c>
      <c r="H71" s="5">
        <f>H27/d6_tot</f>
        <v>0</v>
      </c>
      <c r="I71" s="5">
        <f>I27/d7_tot</f>
        <v>0</v>
      </c>
      <c r="J71" s="5">
        <f>J27/d8_tot</f>
        <v>0</v>
      </c>
      <c r="K71" s="5">
        <f>LN(8/K27)</f>
        <v>2.0794415416798357</v>
      </c>
      <c r="L71" s="5"/>
    </row>
    <row r="72" spans="1:12">
      <c r="A72" s="5"/>
      <c r="B72" s="5" t="s">
        <v>48</v>
      </c>
      <c r="C72" s="5">
        <f>C28/d1_tot</f>
        <v>0</v>
      </c>
      <c r="D72" s="5">
        <f>D28/d2_tot</f>
        <v>0</v>
      </c>
      <c r="E72" s="5">
        <f>E28/d3_tot</f>
        <v>0</v>
      </c>
      <c r="F72" s="5">
        <f>F28/d4_tot</f>
        <v>0</v>
      </c>
      <c r="G72" s="5">
        <f>G28/d5_tot</f>
        <v>0</v>
      </c>
      <c r="H72" s="5">
        <f>H28/d6_tot</f>
        <v>0</v>
      </c>
      <c r="I72" s="5">
        <f>I28/d7_tot</f>
        <v>0</v>
      </c>
      <c r="J72" s="5">
        <f>J28/d8_tot</f>
        <v>0.25</v>
      </c>
      <c r="K72" s="5">
        <f>LN(8/K28)</f>
        <v>2.0794415416798357</v>
      </c>
      <c r="L72" s="5"/>
    </row>
    <row r="73" spans="1:12">
      <c r="A73" s="5"/>
      <c r="B73" s="5" t="s">
        <v>43</v>
      </c>
      <c r="C73" s="5">
        <f>C29/d1_tot</f>
        <v>0</v>
      </c>
      <c r="D73" s="5">
        <f>D29/d2_tot</f>
        <v>0</v>
      </c>
      <c r="E73" s="5">
        <f>E29/d3_tot</f>
        <v>0</v>
      </c>
      <c r="F73" s="5">
        <f>F29/d4_tot</f>
        <v>0</v>
      </c>
      <c r="G73" s="5">
        <f>G29/d5_tot</f>
        <v>0</v>
      </c>
      <c r="H73" s="5">
        <f>H29/d6_tot</f>
        <v>0</v>
      </c>
      <c r="I73" s="5">
        <f>I29/d7_tot</f>
        <v>0.14285714285714285</v>
      </c>
      <c r="J73" s="5">
        <f>J29/d8_tot</f>
        <v>0</v>
      </c>
      <c r="K73" s="5">
        <f>LN(8/K29)</f>
        <v>2.0794415416798357</v>
      </c>
      <c r="L73" s="5"/>
    </row>
    <row r="74" spans="1:12">
      <c r="A74" s="5"/>
      <c r="B74" s="5" t="s">
        <v>33</v>
      </c>
      <c r="C74" s="5">
        <f>C30/d1_tot</f>
        <v>0</v>
      </c>
      <c r="D74" s="5">
        <f>D30/d2_tot</f>
        <v>0</v>
      </c>
      <c r="E74" s="5">
        <f>E30/d3_tot</f>
        <v>0</v>
      </c>
      <c r="F74" s="5">
        <f>F30/d4_tot</f>
        <v>0</v>
      </c>
      <c r="G74" s="5">
        <f>G30/d5_tot</f>
        <v>0.16666666666666666</v>
      </c>
      <c r="H74" s="5">
        <f>H30/d6_tot</f>
        <v>0</v>
      </c>
      <c r="I74" s="5">
        <f>I30/d7_tot</f>
        <v>0</v>
      </c>
      <c r="J74" s="5">
        <f>J30/d8_tot</f>
        <v>0</v>
      </c>
      <c r="K74" s="5">
        <f>LN(8/K30)</f>
        <v>2.0794415416798357</v>
      </c>
      <c r="L74" s="5"/>
    </row>
    <row r="75" spans="1:12">
      <c r="A75" s="5"/>
      <c r="B75" s="5" t="s">
        <v>28</v>
      </c>
      <c r="C75" s="5">
        <f>C31/d1_tot</f>
        <v>0</v>
      </c>
      <c r="D75" s="5">
        <f>D31/d2_tot</f>
        <v>0</v>
      </c>
      <c r="E75" s="5">
        <f>E31/d3_tot</f>
        <v>0</v>
      </c>
      <c r="F75" s="5">
        <f>F31/d4_tot</f>
        <v>0.25</v>
      </c>
      <c r="G75" s="5">
        <f>G31/d5_tot</f>
        <v>0</v>
      </c>
      <c r="H75" s="5">
        <f>H31/d6_tot</f>
        <v>0</v>
      </c>
      <c r="I75" s="5">
        <f>I31/d7_tot</f>
        <v>0</v>
      </c>
      <c r="J75" s="5">
        <f>J31/d8_tot</f>
        <v>0</v>
      </c>
      <c r="K75" s="5">
        <f>LN(8/K31)</f>
        <v>2.0794415416798357</v>
      </c>
      <c r="L75" s="5"/>
    </row>
    <row r="76" spans="1:12">
      <c r="A76" s="5"/>
      <c r="B76" s="5" t="s">
        <v>13</v>
      </c>
      <c r="C76" s="5">
        <f>C32/d1_tot</f>
        <v>0.2</v>
      </c>
      <c r="D76" s="5">
        <f>D32/d2_tot</f>
        <v>0</v>
      </c>
      <c r="E76" s="5">
        <f>E32/d3_tot</f>
        <v>0</v>
      </c>
      <c r="F76" s="5">
        <f>F32/d4_tot</f>
        <v>0</v>
      </c>
      <c r="G76" s="5">
        <f>G32/d5_tot</f>
        <v>0.16666666666666666</v>
      </c>
      <c r="H76" s="5">
        <f>H32/d6_tot</f>
        <v>0</v>
      </c>
      <c r="I76" s="5">
        <f>I32/d7_tot</f>
        <v>0</v>
      </c>
      <c r="J76" s="5">
        <f>J32/d8_tot</f>
        <v>0</v>
      </c>
      <c r="K76" s="5">
        <f>LN(8/K32)</f>
        <v>1.3862943611198906</v>
      </c>
      <c r="L76" s="5">
        <f>C76*K76</f>
        <v>0.2772588722239781</v>
      </c>
    </row>
    <row r="77" spans="1:12">
      <c r="A77" s="5"/>
      <c r="B77" s="5" t="s">
        <v>46</v>
      </c>
      <c r="C77" s="5">
        <f>C33/d1_tot</f>
        <v>0</v>
      </c>
      <c r="D77" s="5">
        <f>D33/d2_tot</f>
        <v>0</v>
      </c>
      <c r="E77" s="5">
        <f>E33/d3_tot</f>
        <v>0</v>
      </c>
      <c r="F77" s="5">
        <f>F33/d4_tot</f>
        <v>0</v>
      </c>
      <c r="G77" s="5">
        <f>G33/d5_tot</f>
        <v>0</v>
      </c>
      <c r="H77" s="5">
        <f>H33/d6_tot</f>
        <v>0</v>
      </c>
      <c r="I77" s="5">
        <f>I33/d7_tot</f>
        <v>0</v>
      </c>
      <c r="J77" s="5">
        <f>J33/d8_tot</f>
        <v>0.25</v>
      </c>
      <c r="K77" s="5">
        <f>LN(8/K33)</f>
        <v>2.0794415416798357</v>
      </c>
      <c r="L77" s="5"/>
    </row>
    <row r="78" spans="1:12">
      <c r="A78" s="5"/>
      <c r="B78" s="5" t="s">
        <v>19</v>
      </c>
      <c r="C78" s="5">
        <f>C34/d1_tot</f>
        <v>0</v>
      </c>
      <c r="D78" s="5">
        <f>D34/d2_tot</f>
        <v>0.33333333333333331</v>
      </c>
      <c r="E78" s="5">
        <f>E34/d3_tot</f>
        <v>0</v>
      </c>
      <c r="F78" s="5">
        <f>F34/d4_tot</f>
        <v>0</v>
      </c>
      <c r="G78" s="5">
        <f>G34/d5_tot</f>
        <v>0</v>
      </c>
      <c r="H78" s="5">
        <f>H34/d6_tot</f>
        <v>0</v>
      </c>
      <c r="I78" s="5">
        <f>I34/d7_tot</f>
        <v>0</v>
      </c>
      <c r="J78" s="5">
        <f>J34/d8_tot</f>
        <v>0</v>
      </c>
      <c r="K78" s="5">
        <f>LN(8/K34)</f>
        <v>2.0794415416798357</v>
      </c>
      <c r="L78" s="5"/>
    </row>
    <row r="79" spans="1:12">
      <c r="A79" s="5"/>
      <c r="B79" s="5" t="s">
        <v>12</v>
      </c>
      <c r="C79" s="5">
        <f>C35/d1_tot</f>
        <v>0.2</v>
      </c>
      <c r="D79" s="5">
        <f>D35/d2_tot</f>
        <v>0</v>
      </c>
      <c r="E79" s="5">
        <f>E35/d3_tot</f>
        <v>0</v>
      </c>
      <c r="F79" s="5">
        <f>F35/d4_tot</f>
        <v>0</v>
      </c>
      <c r="G79" s="5">
        <f>G35/d5_tot</f>
        <v>0</v>
      </c>
      <c r="H79" s="5">
        <f>H35/d6_tot</f>
        <v>0</v>
      </c>
      <c r="I79" s="5">
        <f>I35/d7_tot</f>
        <v>0</v>
      </c>
      <c r="J79" s="5">
        <f>J35/d8_tot</f>
        <v>0</v>
      </c>
      <c r="K79" s="5">
        <f>LN(8/K35)</f>
        <v>2.0794415416798357</v>
      </c>
      <c r="L79" s="5">
        <f>C79*K79</f>
        <v>0.41588830833596718</v>
      </c>
    </row>
    <row r="80" spans="1:12">
      <c r="A80" s="5"/>
      <c r="B80" s="5" t="s">
        <v>42</v>
      </c>
      <c r="C80" s="5">
        <f>C36/d1_tot</f>
        <v>0</v>
      </c>
      <c r="D80" s="5">
        <f>D36/d2_tot</f>
        <v>0</v>
      </c>
      <c r="E80" s="5">
        <f>E36/d3_tot</f>
        <v>0</v>
      </c>
      <c r="F80" s="5">
        <f>F36/d4_tot</f>
        <v>0</v>
      </c>
      <c r="G80" s="5">
        <f>G36/d5_tot</f>
        <v>0</v>
      </c>
      <c r="H80" s="5">
        <f>H36/d6_tot</f>
        <v>0</v>
      </c>
      <c r="I80" s="5">
        <f>I36/d7_tot</f>
        <v>0.14285714285714285</v>
      </c>
      <c r="J80" s="5">
        <f>J36/d8_tot</f>
        <v>0</v>
      </c>
      <c r="K80" s="5">
        <f>LN(8/K36)</f>
        <v>2.0794415416798357</v>
      </c>
      <c r="L80" s="5"/>
    </row>
    <row r="81" spans="1:12">
      <c r="A81" s="5"/>
      <c r="B81" s="5" t="s">
        <v>45</v>
      </c>
      <c r="C81" s="5">
        <f>C37/d1_tot</f>
        <v>0</v>
      </c>
      <c r="D81" s="5">
        <f>D37/d2_tot</f>
        <v>0</v>
      </c>
      <c r="E81" s="5">
        <f>E37/d3_tot</f>
        <v>0</v>
      </c>
      <c r="F81" s="5">
        <f>F37/d4_tot</f>
        <v>0</v>
      </c>
      <c r="G81" s="5">
        <f>G37/d5_tot</f>
        <v>0</v>
      </c>
      <c r="H81" s="5">
        <f>H37/d6_tot</f>
        <v>0</v>
      </c>
      <c r="I81" s="5">
        <f>I37/d7_tot</f>
        <v>0</v>
      </c>
      <c r="J81" s="5">
        <f>J37/d8_tot</f>
        <v>0.25</v>
      </c>
      <c r="K81" s="5">
        <f>LN(8/K37)</f>
        <v>2.0794415416798357</v>
      </c>
      <c r="L81" s="5"/>
    </row>
    <row r="82" spans="1:12">
      <c r="A82" s="6" t="s">
        <v>75</v>
      </c>
      <c r="B82" s="6">
        <f>COUNTA(B47:B81)</f>
        <v>35</v>
      </c>
      <c r="C82" s="1"/>
      <c r="D82" s="1"/>
      <c r="E82" s="1"/>
      <c r="F82" s="1"/>
      <c r="G82" s="1"/>
      <c r="H82" s="1"/>
      <c r="I82" s="1"/>
      <c r="J82" s="1"/>
      <c r="K82" s="1"/>
      <c r="L82" s="1"/>
    </row>
  </sheetData>
  <sortState ref="B3:J37">
    <sortCondition ref="B3"/>
  </sortState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037F83-76E3-AE4B-B56D-9DECCA96923C}">
  <dimension ref="A1:A16"/>
  <sheetViews>
    <sheetView workbookViewId="0">
      <selection activeCell="A15" sqref="A15:A16"/>
    </sheetView>
  </sheetViews>
  <sheetFormatPr baseColWidth="10" defaultRowHeight="16"/>
  <sheetData>
    <row r="1" spans="1:1">
      <c r="A1" s="2" t="s">
        <v>85</v>
      </c>
    </row>
    <row r="2" spans="1:1">
      <c r="A2" s="2" t="s">
        <v>86</v>
      </c>
    </row>
    <row r="3" spans="1:1">
      <c r="A3" s="3"/>
    </row>
    <row r="4" spans="1:1">
      <c r="A4" s="2" t="s">
        <v>87</v>
      </c>
    </row>
    <row r="5" spans="1:1">
      <c r="A5" s="2" t="s">
        <v>88</v>
      </c>
    </row>
    <row r="6" spans="1:1">
      <c r="A6" s="4"/>
    </row>
    <row r="7" spans="1:1">
      <c r="A7" s="2" t="s">
        <v>89</v>
      </c>
    </row>
    <row r="9" spans="1:1">
      <c r="A9" s="2" t="s">
        <v>90</v>
      </c>
    </row>
    <row r="11" spans="1:1">
      <c r="A11" s="2" t="s">
        <v>91</v>
      </c>
    </row>
    <row r="15" spans="1:1">
      <c r="A15" t="s">
        <v>92</v>
      </c>
    </row>
    <row r="16" spans="1:1">
      <c r="A16" t="s">
        <v>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9</vt:i4>
      </vt:variant>
    </vt:vector>
  </HeadingPairs>
  <TitlesOfParts>
    <vt:vector size="11" baseType="lpstr">
      <vt:lpstr>Sheet1</vt:lpstr>
      <vt:lpstr>Sheet2</vt:lpstr>
      <vt:lpstr>d1_tot</vt:lpstr>
      <vt:lpstr>d2_tot</vt:lpstr>
      <vt:lpstr>d3_tot</vt:lpstr>
      <vt:lpstr>d4_tot</vt:lpstr>
      <vt:lpstr>d5_tot</vt:lpstr>
      <vt:lpstr>d6_tot</vt:lpstr>
      <vt:lpstr>d7_tot</vt:lpstr>
      <vt:lpstr>d8_tot</vt:lpstr>
      <vt:lpstr>totTerms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2019-02-04T05:36:36Z</dcterms:created>
  <dcterms:modified xsi:type="dcterms:W3CDTF">2019-02-05T08:35:08Z</dcterms:modified>
</cp:coreProperties>
</file>