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sabrinasalva_student_telkomuniversity_ac_id/Documents/Apps/"/>
    </mc:Choice>
  </mc:AlternateContent>
  <xr:revisionPtr revIDLastSave="0" documentId="8_{4B0F7797-5E78-0F4A-B6D6-FB870C515291}" xr6:coauthVersionLast="47" xr6:coauthVersionMax="47" xr10:uidLastSave="{00000000-0000-0000-0000-000000000000}"/>
  <bookViews>
    <workbookView xWindow="17500" yWindow="9900" windowWidth="16100" windowHeight="9660" xr2:uid="{00000000-000D-0000-FFFF-FFFF00000000}"/>
  </bookViews>
  <sheets>
    <sheet name="Sheet1" sheetId="1" r:id="rId1"/>
  </sheets>
  <definedNames>
    <definedName name="_xlchart.v1.0" hidden="1">Sheet1!$B$22:$B$36</definedName>
    <definedName name="_xlchart.v1.1" hidden="1">Sheet1!$C$22:$C$36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E5" i="1"/>
  <c r="E16" i="1"/>
  <c r="E15" i="1"/>
  <c r="E14" i="1"/>
  <c r="E13" i="1"/>
  <c r="E12" i="1"/>
  <c r="E11" i="1"/>
  <c r="E10" i="1"/>
  <c r="E9" i="1"/>
  <c r="E8" i="1"/>
  <c r="E7" i="1"/>
  <c r="E6" i="1"/>
  <c r="E4" i="1"/>
  <c r="E3" i="1"/>
  <c r="E2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4" i="1"/>
  <c r="F5" i="1" l="1"/>
  <c r="F7" i="1"/>
  <c r="F8" i="1"/>
  <c r="F9" i="1"/>
  <c r="F13" i="1"/>
  <c r="F14" i="1"/>
  <c r="F15" i="1"/>
  <c r="F16" i="1"/>
  <c r="F6" i="1"/>
  <c r="F11" i="1"/>
  <c r="F10" i="1"/>
  <c r="F12" i="1"/>
  <c r="F3" i="1"/>
  <c r="F4" i="1"/>
  <c r="D2" i="1"/>
  <c r="O15" i="1" l="1"/>
  <c r="N15" i="1"/>
  <c r="M15" i="1"/>
  <c r="P15" i="1"/>
  <c r="P14" i="1"/>
  <c r="N14" i="1"/>
  <c r="O14" i="1"/>
  <c r="M14" i="1"/>
  <c r="M13" i="1"/>
  <c r="O13" i="1"/>
  <c r="N13" i="1"/>
  <c r="P13" i="1"/>
  <c r="O12" i="1"/>
  <c r="P12" i="1"/>
  <c r="M12" i="1"/>
  <c r="N12" i="1"/>
  <c r="O11" i="1"/>
  <c r="P11" i="1"/>
  <c r="N11" i="1"/>
  <c r="M11" i="1"/>
  <c r="N10" i="1"/>
  <c r="M10" i="1"/>
  <c r="O10" i="1"/>
  <c r="P10" i="1"/>
  <c r="M9" i="1"/>
  <c r="P9" i="1"/>
  <c r="N9" i="1"/>
  <c r="O9" i="1"/>
  <c r="M8" i="1"/>
  <c r="O8" i="1"/>
  <c r="N8" i="1"/>
  <c r="P8" i="1"/>
  <c r="M7" i="1"/>
  <c r="N7" i="1"/>
  <c r="P7" i="1"/>
  <c r="O7" i="1"/>
  <c r="M6" i="1"/>
  <c r="O6" i="1"/>
  <c r="P6" i="1"/>
  <c r="N6" i="1"/>
  <c r="M5" i="1"/>
  <c r="P5" i="1"/>
  <c r="O5" i="1"/>
  <c r="N5" i="1"/>
  <c r="N4" i="1"/>
  <c r="P4" i="1"/>
  <c r="M4" i="1"/>
  <c r="O4" i="1"/>
  <c r="N3" i="1"/>
  <c r="M3" i="1"/>
  <c r="P3" i="1"/>
  <c r="O3" i="1"/>
  <c r="P16" i="1"/>
  <c r="M16" i="1"/>
  <c r="O16" i="1"/>
  <c r="F2" i="1"/>
  <c r="P2" i="1" l="1"/>
  <c r="O2" i="1"/>
  <c r="M2" i="1"/>
  <c r="N2" i="1"/>
  <c r="N17" i="1"/>
  <c r="I23" i="1" s="1"/>
  <c r="M17" i="1"/>
  <c r="H23" i="1" s="1"/>
  <c r="O17" i="1"/>
  <c r="J23" i="1" s="1"/>
  <c r="P17" i="1"/>
  <c r="K23" i="1" s="1"/>
  <c r="F30" i="1" l="1"/>
  <c r="F29" i="1"/>
  <c r="F33" i="1"/>
  <c r="F23" i="1"/>
  <c r="F36" i="1"/>
  <c r="F28" i="1" l="1"/>
  <c r="F27" i="1"/>
  <c r="N27" i="1" s="1"/>
  <c r="F22" i="1"/>
  <c r="O22" i="1" s="1"/>
  <c r="F35" i="1"/>
  <c r="P35" i="1" s="1"/>
  <c r="F26" i="1"/>
  <c r="O26" i="1" s="1"/>
  <c r="F24" i="1"/>
  <c r="N24" i="1" s="1"/>
  <c r="F31" i="1"/>
  <c r="P31" i="1" s="1"/>
  <c r="F25" i="1"/>
  <c r="P25" i="1" s="1"/>
  <c r="F32" i="1"/>
  <c r="N32" i="1" s="1"/>
  <c r="F34" i="1"/>
  <c r="M34" i="1" s="1"/>
  <c r="O36" i="1"/>
  <c r="M36" i="1"/>
  <c r="P36" i="1"/>
  <c r="M23" i="1"/>
  <c r="N23" i="1"/>
  <c r="P23" i="1"/>
  <c r="O23" i="1"/>
  <c r="O27" i="1"/>
  <c r="P27" i="1"/>
  <c r="M27" i="1"/>
  <c r="O29" i="1"/>
  <c r="P29" i="1"/>
  <c r="N29" i="1"/>
  <c r="M29" i="1"/>
  <c r="M30" i="1"/>
  <c r="O30" i="1"/>
  <c r="P30" i="1"/>
  <c r="N30" i="1"/>
  <c r="M33" i="1"/>
  <c r="N33" i="1"/>
  <c r="P33" i="1"/>
  <c r="O33" i="1"/>
  <c r="M28" i="1"/>
  <c r="P28" i="1"/>
  <c r="O28" i="1"/>
  <c r="N28" i="1"/>
  <c r="N22" i="1"/>
  <c r="P22" i="1"/>
  <c r="M35" i="1" l="1"/>
  <c r="N35" i="1"/>
  <c r="M22" i="1"/>
  <c r="M26" i="1"/>
  <c r="O35" i="1"/>
  <c r="P26" i="1"/>
  <c r="N26" i="1"/>
  <c r="N31" i="1"/>
  <c r="O24" i="1"/>
  <c r="M31" i="1"/>
  <c r="N25" i="1"/>
  <c r="P24" i="1"/>
  <c r="O25" i="1"/>
  <c r="M25" i="1"/>
  <c r="O32" i="1"/>
  <c r="M24" i="1"/>
  <c r="P32" i="1"/>
  <c r="P34" i="1"/>
  <c r="N34" i="1"/>
  <c r="O34" i="1"/>
  <c r="O31" i="1"/>
  <c r="M32" i="1"/>
  <c r="N37" i="1" l="1"/>
  <c r="P37" i="1"/>
  <c r="M37" i="1"/>
  <c r="O37" i="1"/>
</calcChain>
</file>

<file path=xl/sharedStrings.xml><?xml version="1.0" encoding="utf-8"?>
<sst xmlns="http://schemas.openxmlformats.org/spreadsheetml/2006/main" count="77" uniqueCount="45">
  <si>
    <t>Pelanggan</t>
  </si>
  <si>
    <t>Usia</t>
  </si>
  <si>
    <t>Pengeluaran</t>
  </si>
  <si>
    <t>Jarak ke A</t>
  </si>
  <si>
    <t>Jarak ke D</t>
  </si>
  <si>
    <t>Klaster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</si>
  <si>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</si>
  <si>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</si>
  <si>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</si>
  <si>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</si>
  <si>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</si>
  <si>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</si>
  <si>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</si>
  <si>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</si>
  <si>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</si>
  <si>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</si>
  <si>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</si>
  <si>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</si>
  <si>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</si>
  <si>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</si>
  <si>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</si>
  <si>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Centroid Awal</t>
  </si>
  <si>
    <t>C1</t>
  </si>
  <si>
    <t>C2</t>
  </si>
  <si>
    <t>ITERASI 1</t>
  </si>
  <si>
    <t>ITERASI 2</t>
  </si>
  <si>
    <t xml:space="preserve">Kolom Klaster iterasi yang pertama dengan kedua tidak memiliki perubahan yang signifikan </t>
  </si>
  <si>
    <t>Centroid Akhir</t>
  </si>
  <si>
    <t>c1</t>
  </si>
  <si>
    <t>c2</t>
  </si>
  <si>
    <t>76,25</t>
  </si>
  <si>
    <t>Hasil Segmentasi Pelanggan dengan K-Means Clustering (2 Klaster)</t>
  </si>
  <si>
    <t>Setelah dua iterasi, algoritma K-Means berhasil memisahkan data menjadi dua klaster yang jelas berdasarkan usia dan tingkat pengeluaran:</t>
  </si>
  <si>
    <t>Klaster 1 (Pelanggan Muda)</t>
  </si>
  <si>
    <t>Usia: 20–30 tahun</t>
  </si>
  <si>
    <t>Pengeluaran: 20–40 unit</t>
  </si>
  <si>
    <t>Centroid: Usia 23–24 tahun, Pengeluaran 29–30 unit</t>
  </si>
  <si>
    <t>Klaster 2 (Pelanggan Dewasa)</t>
  </si>
  <si>
    <t>Usia: 30–50 tahun</t>
  </si>
  <si>
    <t>Pengeluaran: 40–80 unit</t>
  </si>
  <si>
    <t>Centroid: Usia 41–42 tahun, Pengeluaran 60–62 unit</t>
  </si>
  <si>
    <t>Kesimpulan:</t>
  </si>
  <si>
    <t>Terdapat korelasi positif antara usia dan pengeluaran. Pelanggan yang lebih dewasa cenderung memiliki daya beli lebih tinggi. Strategi pemasaran dapat disesuaikan sebagai berikut:</t>
  </si>
  <si>
    <r>
      <t>Pelanggan Muda</t>
    </r>
    <r>
      <rPr>
        <sz val="11"/>
        <color rgb="FF000000"/>
        <rFont val="Calibri"/>
        <family val="2"/>
        <scheme val="minor"/>
      </rPr>
      <t>: Fokus pada produk terjangkau dan promosi menarik.</t>
    </r>
  </si>
  <si>
    <r>
      <t>Pelanggan Dewasa</t>
    </r>
    <r>
      <rPr>
        <sz val="11"/>
        <color rgb="FF000000"/>
        <rFont val="Calibri"/>
        <family val="2"/>
        <scheme val="minor"/>
      </rPr>
      <t>: Tawarkan produk premium dan layanan bernilai tambah.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</si>
</sst>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3" fontId="0" fillId="2" borderId="0" xfId="0" applyNumberFormat="1" applyFill="1"/>
    <xf numFmtId="0" fontId="0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Scatter</a:t>
            </a:r>
            <a:r>
              <a:rPr lang="en-GB" baseline="0"/>
              <a:t> Plot Iterasi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Sheet1!$B$22:$B$36</c:f>
              <c:numCache>
                <c:formatCode>General</c:formatCode>
                <c:ptCount val="15"/>
                <c:pt idx="0">
                  <c:v>22</c:v>
                </c:pt>
                <c:pt idx="1">
                  <c:v>25</c:v>
                </c:pt>
                <c:pt idx="2">
                  <c:v>23</c:v>
                </c:pt>
                <c:pt idx="3">
                  <c:v>35</c:v>
                </c:pt>
                <c:pt idx="4">
                  <c:v>45</c:v>
                </c:pt>
                <c:pt idx="5">
                  <c:v>46</c:v>
                </c:pt>
                <c:pt idx="6">
                  <c:v>48</c:v>
                </c:pt>
                <c:pt idx="7">
                  <c:v>24</c:v>
                </c:pt>
                <c:pt idx="8">
                  <c:v>30</c:v>
                </c:pt>
                <c:pt idx="9">
                  <c:v>44</c:v>
                </c:pt>
                <c:pt idx="10">
                  <c:v>28</c:v>
                </c:pt>
                <c:pt idx="11">
                  <c:v>52</c:v>
                </c:pt>
                <c:pt idx="12">
                  <c:v>33</c:v>
                </c:pt>
                <c:pt idx="13">
                  <c:v>21</c:v>
                </c:pt>
                <c:pt idx="14">
                  <c:v>38</c:v>
                </c:pt>
              </c:numCache>
            </c:numRef>
          </c:xVal>
          <c:yVal>
            <c:numRef>
              <c:f>Sheet1!$C$22:$C$36</c:f>
              <c:numCache>
                <c:formatCode>General</c:formatCode>
                <c:ptCount val="15"/>
                <c:pt idx="0">
                  <c:v>25</c:v>
                </c:pt>
                <c:pt idx="1">
                  <c:v>30</c:v>
                </c:pt>
                <c:pt idx="2">
                  <c:v>28</c:v>
                </c:pt>
                <c:pt idx="3">
                  <c:v>60</c:v>
                </c:pt>
                <c:pt idx="4">
                  <c:v>80</c:v>
                </c:pt>
                <c:pt idx="5">
                  <c:v>82</c:v>
                </c:pt>
                <c:pt idx="6">
                  <c:v>78</c:v>
                </c:pt>
                <c:pt idx="7">
                  <c:v>35</c:v>
                </c:pt>
                <c:pt idx="8">
                  <c:v>50</c:v>
                </c:pt>
                <c:pt idx="9">
                  <c:v>85</c:v>
                </c:pt>
                <c:pt idx="10">
                  <c:v>40</c:v>
                </c:pt>
                <c:pt idx="11">
                  <c:v>90</c:v>
                </c:pt>
                <c:pt idx="12">
                  <c:v>65</c:v>
                </c:pt>
                <c:pt idx="13">
                  <c:v>20</c:v>
                </c:pt>
                <c:pt idx="14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6-5740-94C8-1FDC09B79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588976"/>
        <c:axId val="696201008"/>
      </c:scatterChart>
      <c:valAx>
        <c:axId val="69558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01008"/>
        <c:crosses val="autoZero"/>
        <c:crossBetween val="midCat"/>
      </c:valAx>
      <c:valAx>
        <c:axId val="6962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8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199258</xdr:colOff>
      <xdr:row>41</xdr:row>
      <xdr:rowOff>161159</xdr:rowOff>
    </xdr:from>
    <xdr:to>
      <xdr:col>13</xdr:col>
      <xdr:colOff>96344</xdr:colOff>
      <xdr:row>56</xdr:row>
      <xdr:rowOff>112548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B898C7-7B66-70AC-8AED-4AA0848E2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75" zoomScaleNormal="100" workbookViewId="0">
      <selection activeCell="X6" sqref="X6"/>
    </sheetView>
  </sheetViews>
  <sheetFormatPr baseColWidth="10" defaultColWidth="8.83203125" defaultRowHeight="15" x14ac:dyDescent="0.2"/>
  <cols>
    <col min="1" max="1" width="31.1640625" customWidth="1"/>
    <col min="2" max="3" width="8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8" t="s">
        <v>21</v>
      </c>
      <c r="I1" s="9"/>
      <c r="J1" s="9"/>
      <c r="K1" s="9"/>
      <c r="M1" s="11" t="s">
        <v>22</v>
      </c>
      <c r="N1" s="11"/>
      <c r="O1" s="11" t="s">
        <v>23</v>
      </c>
      <c r="P1" s="11"/>
      <c r="R1" s="5" t="s">
        <v>24</v>
      </c>
    </row>
    <row r="2" spans="1:18" x14ac:dyDescent="0.2">
      <c r="A2" s="3" t="s">
        <v>6</v>
      </c>
      <c r="B2" s="3">
        <v>22</v>
      </c>
      <c r="C2" s="3">
        <v>25</v>
      </c>
      <c r="D2" s="3">
        <f>SQRT((B2-$B$2)^2 + (C2-$C$2)^2)</f>
        <v>0</v>
      </c>
      <c r="E2" s="3">
        <f>ROUND(SQRT((B2-$B$5)^2 + (C2-$C$5)^2),2)</f>
        <v>37.340000000000003</v>
      </c>
      <c r="F2" s="3">
        <f>IF(D2&lt;E2,1,2)</f>
        <v>1</v>
      </c>
      <c r="H2" s="6" t="s">
        <v>6</v>
      </c>
      <c r="I2" s="6"/>
      <c r="J2" s="6" t="s">
        <v>9</v>
      </c>
      <c r="K2" s="6"/>
      <c r="M2" s="7">
        <f>IF(F2=1,B2,"")</f>
        <v>22</v>
      </c>
      <c r="N2" s="7">
        <f>IF(F2=1,C2,"")</f>
        <v>25</v>
      </c>
      <c r="O2" s="7" t="str">
        <f t="shared" ref="O2:O4" si="0">IF(F2=2,B2,"")</f>
        <v/>
      </c>
      <c r="P2" s="7" t="str">
        <f t="shared" ref="P2:P4" si="1">IF(F2=2,C2,"")</f>
        <v/>
      </c>
    </row>
    <row r="3" spans="1:18" x14ac:dyDescent="0.2">
      <c r="A3" s="1" t="s">
        <v>7</v>
      </c>
      <c r="B3" s="1">
        <v>25</v>
      </c>
      <c r="C3" s="1">
        <v>30</v>
      </c>
      <c r="D3" s="1">
        <f>ROUND(SQRT((B3-$B$2)^2 + (C3-$C$2)^2),2)</f>
        <v>5.83</v>
      </c>
      <c r="E3" s="1">
        <f>ROUND(SQRT((B3-$B$5)^2 + (C3-$C$5)^2),2)</f>
        <v>31.62</v>
      </c>
      <c r="F3" s="1">
        <f t="shared" ref="F3:F16" si="2">IF(D3&lt;E3,1,2)</f>
        <v>1</v>
      </c>
      <c r="H3" s="7">
        <v>22</v>
      </c>
      <c r="I3" s="7">
        <v>25</v>
      </c>
      <c r="J3" s="7">
        <v>35</v>
      </c>
      <c r="K3" s="7">
        <v>60</v>
      </c>
      <c r="M3" s="7">
        <f t="shared" ref="M3:M16" si="3">IF(F3=1,B3,"")</f>
        <v>25</v>
      </c>
      <c r="N3" s="7">
        <f t="shared" ref="N3:N15" si="4">IF(F3=1,C3,"")</f>
        <v>30</v>
      </c>
      <c r="O3" s="7" t="str">
        <f t="shared" si="0"/>
        <v/>
      </c>
      <c r="P3" s="7" t="str">
        <f t="shared" si="1"/>
        <v/>
      </c>
    </row>
    <row r="4" spans="1:18" x14ac:dyDescent="0.2">
      <c r="A4" s="1" t="s">
        <v>8</v>
      </c>
      <c r="B4" s="1">
        <v>23</v>
      </c>
      <c r="C4" s="1">
        <v>28</v>
      </c>
      <c r="D4" s="1">
        <f>ROUND(SQRT((B4-$B$2)^2 + (C4-$C$2)^2),2)</f>
        <v>3.16</v>
      </c>
      <c r="E4" s="1">
        <f>ROUND(SQRT((B4-$B$5)^2 + (C4-$C$5)^2),2)</f>
        <v>34.18</v>
      </c>
      <c r="F4" s="1">
        <f t="shared" si="2"/>
        <v>1</v>
      </c>
      <c r="H4" s="7"/>
      <c r="I4" s="7"/>
      <c r="J4" s="7"/>
      <c r="K4" s="7"/>
      <c r="M4" s="7">
        <f t="shared" si="3"/>
        <v>23</v>
      </c>
      <c r="N4" s="7">
        <f t="shared" si="4"/>
        <v>28</v>
      </c>
      <c r="O4" s="7" t="str">
        <f t="shared" si="0"/>
        <v/>
      </c>
      <c r="P4" s="7" t="str">
        <f t="shared" si="1"/>
        <v/>
      </c>
    </row>
    <row r="5" spans="1:18" x14ac:dyDescent="0.2">
      <c r="A5" s="4" t="s">
        <v>9</v>
      </c>
      <c r="B5" s="4">
        <v>35</v>
      </c>
      <c r="C5" s="4">
        <v>60</v>
      </c>
      <c r="D5" s="4">
        <f>ROUND(SQRT((B5-$B$2)^2 + (C5-$C$2)^2),2)</f>
        <v>37.340000000000003</v>
      </c>
      <c r="E5" s="4">
        <f>ROUND(SQRT((B5-$B$5)^2 + (C5-$C$5)^2),2)</f>
        <v>0</v>
      </c>
      <c r="F5" s="4">
        <f t="shared" si="2"/>
        <v>2</v>
      </c>
      <c r="H5" s="10" t="s">
        <v>5</v>
      </c>
      <c r="I5" s="10">
        <v>2</v>
      </c>
      <c r="J5" s="7"/>
      <c r="K5" s="7"/>
      <c r="M5" s="7" t="str">
        <f t="shared" si="3"/>
        <v/>
      </c>
      <c r="N5" s="7" t="str">
        <f t="shared" si="4"/>
        <v/>
      </c>
      <c r="O5" s="7">
        <f>IF(F5=2,B5,"")</f>
        <v>35</v>
      </c>
      <c r="P5" s="7">
        <f>IF(F5=2,C5,"")</f>
        <v>60</v>
      </c>
    </row>
    <row r="6" spans="1:18" x14ac:dyDescent="0.2">
      <c r="A6" s="1" t="s">
        <v>10</v>
      </c>
      <c r="B6" s="1">
        <v>45</v>
      </c>
      <c r="C6" s="1">
        <v>80</v>
      </c>
      <c r="D6" s="1">
        <f>ROUND(SQRT((B6-$B$2)^2 + (C6-$C$2)^2),2)</f>
        <v>59.62</v>
      </c>
      <c r="E6" s="1">
        <f>ROUND(SQRT((B6-$B$5)^2 + (C6-$C$5)^2),2)</f>
        <v>22.36</v>
      </c>
      <c r="F6" s="1">
        <f t="shared" si="2"/>
        <v>2</v>
      </c>
      <c r="M6" s="7" t="str">
        <f t="shared" si="3"/>
        <v/>
      </c>
      <c r="N6" s="7" t="str">
        <f t="shared" si="4"/>
        <v/>
      </c>
      <c r="O6" s="7">
        <f t="shared" ref="O6:O16" si="5">IF(F6=2,B6,"")</f>
        <v>45</v>
      </c>
      <c r="P6" s="7">
        <f t="shared" ref="P6:P16" si="6">IF(F6=2,C6,"")</f>
        <v>80</v>
      </c>
    </row>
    <row r="7" spans="1:18" x14ac:dyDescent="0.2">
      <c r="A7" s="1" t="s">
        <v>11</v>
      </c>
      <c r="B7" s="1">
        <v>46</v>
      </c>
      <c r="C7" s="1">
        <v>82</v>
      </c>
      <c r="D7" s="1">
        <f>ROUND(SQRT((B7-$B$2)^2 + (C7-$C$2)^2),2)</f>
        <v>61.85</v>
      </c>
      <c r="E7" s="1">
        <f>ROUND(SQRT((B7-$B$5)^2 + (C7-$C$5)^2),2)</f>
        <v>24.6</v>
      </c>
      <c r="F7" s="1">
        <f t="shared" si="2"/>
        <v>2</v>
      </c>
      <c r="M7" s="7" t="str">
        <f t="shared" si="3"/>
        <v/>
      </c>
      <c r="N7" s="7" t="str">
        <f t="shared" si="4"/>
        <v/>
      </c>
      <c r="O7" s="7">
        <f t="shared" si="5"/>
        <v>46</v>
      </c>
      <c r="P7" s="7">
        <f t="shared" si="6"/>
        <v>82</v>
      </c>
    </row>
    <row r="8" spans="1:18" x14ac:dyDescent="0.2">
      <c r="A8" s="1" t="s">
        <v>12</v>
      </c>
      <c r="B8" s="1">
        <v>48</v>
      </c>
      <c r="C8" s="1">
        <v>78</v>
      </c>
      <c r="D8" s="1">
        <f>ROUND(SQRT((B8-$B$2)^2 + (C8-$C$2)^2),2)</f>
        <v>59.03</v>
      </c>
      <c r="E8" s="1">
        <f>ROUND(SQRT((B8-$B$5)^2 + (C8-$C$5)^2),2)</f>
        <v>22.2</v>
      </c>
      <c r="F8" s="1">
        <f t="shared" si="2"/>
        <v>2</v>
      </c>
      <c r="M8" s="7" t="str">
        <f t="shared" si="3"/>
        <v/>
      </c>
      <c r="N8" s="7" t="str">
        <f t="shared" si="4"/>
        <v/>
      </c>
      <c r="O8" s="7">
        <f t="shared" si="5"/>
        <v>48</v>
      </c>
      <c r="P8" s="7">
        <f t="shared" si="6"/>
        <v>78</v>
      </c>
    </row>
    <row r="9" spans="1:18" x14ac:dyDescent="0.2">
      <c r="A9" s="1" t="s">
        <v>13</v>
      </c>
      <c r="B9" s="1">
        <v>24</v>
      </c>
      <c r="C9" s="1">
        <v>35</v>
      </c>
      <c r="D9" s="1">
        <f>ROUND(SQRT((B9-$B$2)^2 + (C9-$C$2)^2),2)</f>
        <v>10.199999999999999</v>
      </c>
      <c r="E9" s="1">
        <f>ROUND(SQRT((B9-$B$5)^2 + (C9-$C$5)^2),2)</f>
        <v>27.31</v>
      </c>
      <c r="F9" s="1">
        <f t="shared" si="2"/>
        <v>1</v>
      </c>
      <c r="M9" s="7">
        <f t="shared" si="3"/>
        <v>24</v>
      </c>
      <c r="N9" s="7">
        <f t="shared" si="4"/>
        <v>35</v>
      </c>
      <c r="O9" s="7" t="str">
        <f t="shared" si="5"/>
        <v/>
      </c>
      <c r="P9" s="7" t="str">
        <f t="shared" si="6"/>
        <v/>
      </c>
    </row>
    <row r="10" spans="1:18" x14ac:dyDescent="0.2">
      <c r="A10" s="1" t="s">
        <v>14</v>
      </c>
      <c r="B10" s="1">
        <v>30</v>
      </c>
      <c r="C10" s="1">
        <v>50</v>
      </c>
      <c r="D10" s="1">
        <f>ROUND(SQRT((B10-$B$2)^2 + (C10-$C$2)^2),2)</f>
        <v>26.25</v>
      </c>
      <c r="E10" s="1">
        <f>ROUND(SQRT((B10-$B$5)^2 + (C10-$C$5)^2),2)</f>
        <v>11.18</v>
      </c>
      <c r="F10" s="1">
        <f t="shared" si="2"/>
        <v>2</v>
      </c>
      <c r="M10" s="7" t="str">
        <f t="shared" si="3"/>
        <v/>
      </c>
      <c r="N10" s="7" t="str">
        <f t="shared" si="4"/>
        <v/>
      </c>
      <c r="O10" s="7">
        <f t="shared" si="5"/>
        <v>30</v>
      </c>
      <c r="P10" s="7">
        <f t="shared" si="6"/>
        <v>50</v>
      </c>
    </row>
    <row r="11" spans="1:18" x14ac:dyDescent="0.2">
      <c r="A11" s="1" t="s">
        <v>15</v>
      </c>
      <c r="B11" s="1">
        <v>44</v>
      </c>
      <c r="C11" s="1">
        <v>85</v>
      </c>
      <c r="D11" s="1">
        <f>ROUND(SQRT((B11-$B$2)^2 + (C11-$C$2)^2),2)</f>
        <v>63.91</v>
      </c>
      <c r="E11" s="1">
        <f>ROUND(SQRT((B11-$B$5)^2 + (C11-$C$5)^2),2)</f>
        <v>26.57</v>
      </c>
      <c r="F11" s="1">
        <f t="shared" si="2"/>
        <v>2</v>
      </c>
      <c r="M11" s="7" t="str">
        <f t="shared" si="3"/>
        <v/>
      </c>
      <c r="N11" s="7" t="str">
        <f t="shared" si="4"/>
        <v/>
      </c>
      <c r="O11" s="7">
        <f t="shared" si="5"/>
        <v>44</v>
      </c>
      <c r="P11" s="7">
        <f t="shared" si="6"/>
        <v>85</v>
      </c>
    </row>
    <row r="12" spans="1:18" x14ac:dyDescent="0.2">
      <c r="A12" s="1" t="s">
        <v>16</v>
      </c>
      <c r="B12" s="1">
        <v>28</v>
      </c>
      <c r="C12" s="1">
        <v>40</v>
      </c>
      <c r="D12" s="1">
        <f>ROUND(SQRT((B12-$B$2)^2 + (C12-$C$2)^2),2)</f>
        <v>16.16</v>
      </c>
      <c r="E12" s="1">
        <f>ROUND(SQRT((B12-$B$5)^2 + (C12-$C$5)^2),2)</f>
        <v>21.19</v>
      </c>
      <c r="F12" s="1">
        <f t="shared" si="2"/>
        <v>1</v>
      </c>
      <c r="M12" s="7">
        <f t="shared" si="3"/>
        <v>28</v>
      </c>
      <c r="N12" s="7">
        <f t="shared" si="4"/>
        <v>40</v>
      </c>
      <c r="O12" s="7" t="str">
        <f t="shared" si="5"/>
        <v/>
      </c>
      <c r="P12" s="7" t="str">
        <f t="shared" si="6"/>
        <v/>
      </c>
    </row>
    <row r="13" spans="1:18" x14ac:dyDescent="0.2">
      <c r="A13" s="1" t="s">
        <v>17</v>
      </c>
      <c r="B13" s="1">
        <v>52</v>
      </c>
      <c r="C13" s="1">
        <v>90</v>
      </c>
      <c r="D13" s="1">
        <f>ROUND(SQRT((B13-$B$2)^2 + (C13-$C$2)^2),2)</f>
        <v>71.59</v>
      </c>
      <c r="E13" s="1">
        <f>ROUND(SQRT((B13-$B$5)^2 + (C13-$C$5)^2),2)</f>
        <v>34.479999999999997</v>
      </c>
      <c r="F13" s="1">
        <f t="shared" si="2"/>
        <v>2</v>
      </c>
      <c r="M13" s="7" t="str">
        <f t="shared" si="3"/>
        <v/>
      </c>
      <c r="N13" s="7" t="str">
        <f t="shared" si="4"/>
        <v/>
      </c>
      <c r="O13" s="7">
        <f t="shared" si="5"/>
        <v>52</v>
      </c>
      <c r="P13" s="7">
        <f t="shared" si="6"/>
        <v>90</v>
      </c>
    </row>
    <row r="14" spans="1:18" x14ac:dyDescent="0.2">
      <c r="A14" s="1" t="s">
        <v>18</v>
      </c>
      <c r="B14" s="1">
        <v>33</v>
      </c>
      <c r="C14" s="1">
        <v>65</v>
      </c>
      <c r="D14" s="1">
        <f>ROUND(SQRT((B14-$B$2)^2 + (C14-$C$2)^2),2)</f>
        <v>41.48</v>
      </c>
      <c r="E14" s="1">
        <f>ROUND(SQRT((B14-$B$5)^2 + (C14-$C$5)^2),2)</f>
        <v>5.39</v>
      </c>
      <c r="F14" s="1">
        <f t="shared" si="2"/>
        <v>2</v>
      </c>
      <c r="M14" s="7" t="str">
        <f t="shared" si="3"/>
        <v/>
      </c>
      <c r="N14" s="7" t="str">
        <f t="shared" si="4"/>
        <v/>
      </c>
      <c r="O14" s="7">
        <f t="shared" si="5"/>
        <v>33</v>
      </c>
      <c r="P14" s="7">
        <f t="shared" si="6"/>
        <v>65</v>
      </c>
    </row>
    <row r="15" spans="1:18" x14ac:dyDescent="0.2">
      <c r="A15" s="1" t="s">
        <v>19</v>
      </c>
      <c r="B15" s="1">
        <v>21</v>
      </c>
      <c r="C15" s="1">
        <v>20</v>
      </c>
      <c r="D15" s="1">
        <f>ROUND(SQRT((B15-$B$2)^2 + (C15-$C$2)^2),2)</f>
        <v>5.0999999999999996</v>
      </c>
      <c r="E15" s="1">
        <f>ROUND(SQRT((B15-$B$5)^2 + (C15-$C$5)^2),2)</f>
        <v>42.38</v>
      </c>
      <c r="F15" s="1">
        <f t="shared" si="2"/>
        <v>1</v>
      </c>
      <c r="M15" s="7">
        <f t="shared" si="3"/>
        <v>21</v>
      </c>
      <c r="N15" s="7">
        <f t="shared" si="4"/>
        <v>20</v>
      </c>
      <c r="O15" s="7" t="str">
        <f t="shared" si="5"/>
        <v/>
      </c>
      <c r="P15" s="7" t="str">
        <f t="shared" si="6"/>
        <v/>
      </c>
    </row>
    <row r="16" spans="1:18" x14ac:dyDescent="0.2">
      <c r="A16" s="1" t="s">
        <v>20</v>
      </c>
      <c r="B16" s="1">
        <v>38</v>
      </c>
      <c r="C16" s="1">
        <v>70</v>
      </c>
      <c r="D16" s="1">
        <f>ROUND(SQRT((B16-$B$2)^2 + (C16-$C$2)^2),2)</f>
        <v>47.76</v>
      </c>
      <c r="E16" s="1">
        <f>ROUND(SQRT((B16-$B$5)^2 + (C16-$C$5)^2),2)</f>
        <v>10.44</v>
      </c>
      <c r="F16" s="1">
        <f t="shared" si="2"/>
        <v>2</v>
      </c>
      <c r="M16" s="7" t="str">
        <f t="shared" si="3"/>
        <v/>
      </c>
      <c r="N16" s="7"/>
      <c r="O16" s="7">
        <f t="shared" si="5"/>
        <v>38</v>
      </c>
      <c r="P16" s="7">
        <f t="shared" si="6"/>
        <v>70</v>
      </c>
    </row>
    <row r="17" spans="1:18" x14ac:dyDescent="0.2">
      <c r="M17" s="10">
        <f>AVERAGE(M2:M16)</f>
        <v>23.833333333333332</v>
      </c>
      <c r="N17" s="10">
        <f>AVERAGE(N2:N16)</f>
        <v>29.666666666666668</v>
      </c>
      <c r="O17" s="10">
        <f>AVERAGE(O2:O16)</f>
        <v>41.222222222222221</v>
      </c>
      <c r="P17" s="10">
        <f>AVERAGE(P2:P16)</f>
        <v>73.333333333333329</v>
      </c>
    </row>
    <row r="21" spans="1:18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H21" s="8" t="s">
        <v>21</v>
      </c>
      <c r="I21" s="9"/>
      <c r="J21" s="9"/>
      <c r="K21" s="9"/>
      <c r="M21" s="11" t="s">
        <v>22</v>
      </c>
      <c r="N21" s="11"/>
      <c r="O21" s="11" t="s">
        <v>23</v>
      </c>
      <c r="P21" s="11"/>
      <c r="R21" s="5" t="s">
        <v>25</v>
      </c>
    </row>
    <row r="22" spans="1:18" x14ac:dyDescent="0.2">
      <c r="A22" s="3" t="s">
        <v>6</v>
      </c>
      <c r="B22" s="3">
        <v>22</v>
      </c>
      <c r="C22" s="3">
        <v>25</v>
      </c>
      <c r="D22" s="15">
        <f>ROUND(SQRT((B22-H23)^2+(C22-I23)^2),2)</f>
        <v>5.01</v>
      </c>
      <c r="E22" s="3">
        <f>ROUND(SQRT((B22-J23)^2 + (C22-K23)^2),2)</f>
        <v>52.02</v>
      </c>
      <c r="F22" s="3">
        <f>IF(D22&lt;E22,1,2)</f>
        <v>1</v>
      </c>
      <c r="H22" s="6" t="s">
        <v>6</v>
      </c>
      <c r="I22" s="6"/>
      <c r="J22" s="6" t="s">
        <v>9</v>
      </c>
      <c r="K22" s="6"/>
      <c r="M22" s="7">
        <f>IF(F22=1,B22,"")</f>
        <v>22</v>
      </c>
      <c r="N22" s="7">
        <f>IF(F22=1,C22,"")</f>
        <v>25</v>
      </c>
      <c r="O22" s="7" t="str">
        <f t="shared" ref="O22:O24" si="7">IF(F22=2,B22,"")</f>
        <v/>
      </c>
      <c r="P22" s="7" t="str">
        <f t="shared" ref="P22:P24" si="8">IF(F22=2,C22,"")</f>
        <v/>
      </c>
    </row>
    <row r="23" spans="1:18" x14ac:dyDescent="0.2">
      <c r="A23" s="1" t="s">
        <v>7</v>
      </c>
      <c r="B23" s="1">
        <v>25</v>
      </c>
      <c r="C23" s="1">
        <v>30</v>
      </c>
      <c r="D23" s="12">
        <f>ROUND(SQRT((B23-H23)^2+(C23-I23)^2),2)</f>
        <v>1.21</v>
      </c>
      <c r="E23" s="3">
        <f>ROUND(SQRT((B23-J23)^2 + (C23-K23)^2),2)</f>
        <v>46.27</v>
      </c>
      <c r="F23" s="1">
        <f>IF(D23&lt;E23,1,2)</f>
        <v>1</v>
      </c>
      <c r="H23" s="7">
        <f>VALUE(M17)</f>
        <v>23.833333333333332</v>
      </c>
      <c r="I23" s="7">
        <f>VALUE(N17)</f>
        <v>29.666666666666668</v>
      </c>
      <c r="J23" s="7">
        <f>VALUE(O17)</f>
        <v>41.222222222222221</v>
      </c>
      <c r="K23" s="7">
        <f>VALUE(P17)</f>
        <v>73.333333333333329</v>
      </c>
      <c r="M23" s="7">
        <f t="shared" ref="M23:M36" si="9">IF(F23=1,B23,"")</f>
        <v>25</v>
      </c>
      <c r="N23" s="7">
        <f t="shared" ref="N23:N35" si="10">IF(F23=1,C23,"")</f>
        <v>30</v>
      </c>
      <c r="O23" s="7" t="str">
        <f t="shared" si="7"/>
        <v/>
      </c>
      <c r="P23" s="7" t="str">
        <f t="shared" si="8"/>
        <v/>
      </c>
    </row>
    <row r="24" spans="1:18" x14ac:dyDescent="0.2">
      <c r="A24" s="1" t="s">
        <v>8</v>
      </c>
      <c r="B24" s="1">
        <v>23</v>
      </c>
      <c r="C24" s="1">
        <v>28</v>
      </c>
      <c r="D24" s="12">
        <f>ROUND(SQRT((B24-H23)^2+(C24-I23)^2),2)</f>
        <v>1.86</v>
      </c>
      <c r="E24" s="3">
        <f>ROUND(SQRT((B24-J23)^2 + (C24-K23)^2),2)</f>
        <v>48.86</v>
      </c>
      <c r="F24" s="1">
        <f t="shared" ref="F23:F36" si="11">IF(D24&lt;E24,1,2)</f>
        <v>1</v>
      </c>
      <c r="H24" s="7"/>
      <c r="I24" s="7"/>
      <c r="J24" s="7"/>
      <c r="K24" s="7"/>
      <c r="M24" s="7">
        <f t="shared" si="9"/>
        <v>23</v>
      </c>
      <c r="N24" s="7">
        <f t="shared" si="10"/>
        <v>28</v>
      </c>
      <c r="O24" s="7" t="str">
        <f t="shared" si="7"/>
        <v/>
      </c>
      <c r="P24" s="7" t="str">
        <f t="shared" si="8"/>
        <v/>
      </c>
    </row>
    <row r="25" spans="1:18" x14ac:dyDescent="0.2">
      <c r="A25" s="4" t="s">
        <v>9</v>
      </c>
      <c r="B25" s="4">
        <v>35</v>
      </c>
      <c r="C25" s="4">
        <v>60</v>
      </c>
      <c r="D25" s="12">
        <f>ROUND(SQRT((B25-H23)^2+(C25-I23)^2),2)</f>
        <v>32.32</v>
      </c>
      <c r="E25" s="3">
        <f>ROUND(SQRT((B25-J23)^2 + (C25-K23)^2),2)</f>
        <v>14.71</v>
      </c>
      <c r="F25" s="4">
        <f t="shared" si="11"/>
        <v>2</v>
      </c>
      <c r="H25" s="10" t="s">
        <v>5</v>
      </c>
      <c r="I25" s="10">
        <v>2</v>
      </c>
      <c r="J25" s="7"/>
      <c r="K25" s="7"/>
      <c r="M25" s="7" t="str">
        <f t="shared" si="9"/>
        <v/>
      </c>
      <c r="N25" s="7" t="str">
        <f t="shared" si="10"/>
        <v/>
      </c>
      <c r="O25" s="7">
        <f>IF(F25=2,B25,"")</f>
        <v>35</v>
      </c>
      <c r="P25" s="7">
        <f>IF(F25=2,C25,"")</f>
        <v>60</v>
      </c>
    </row>
    <row r="26" spans="1:18" x14ac:dyDescent="0.2">
      <c r="A26" s="1" t="s">
        <v>10</v>
      </c>
      <c r="B26" s="1">
        <v>45</v>
      </c>
      <c r="C26" s="1">
        <v>80</v>
      </c>
      <c r="D26" s="12">
        <f>ROUND(SQRT((B26-H23)^2+(C26-I23)^2),2)</f>
        <v>54.6</v>
      </c>
      <c r="E26" s="3">
        <f>ROUND(SQRT((B26-J23)^2 + (C26-K23)^2),2)</f>
        <v>7.66</v>
      </c>
      <c r="F26" s="1">
        <f t="shared" si="11"/>
        <v>2</v>
      </c>
      <c r="M26" s="7" t="str">
        <f t="shared" si="9"/>
        <v/>
      </c>
      <c r="N26" s="7" t="str">
        <f t="shared" si="10"/>
        <v/>
      </c>
      <c r="O26" s="7">
        <f t="shared" ref="O26:O36" si="12">IF(F26=2,B26,"")</f>
        <v>45</v>
      </c>
      <c r="P26" s="7">
        <f t="shared" ref="P26:P36" si="13">IF(F26=2,C26,"")</f>
        <v>80</v>
      </c>
    </row>
    <row r="27" spans="1:18" x14ac:dyDescent="0.2">
      <c r="A27" s="1" t="s">
        <v>11</v>
      </c>
      <c r="B27" s="1">
        <v>46</v>
      </c>
      <c r="C27" s="1">
        <v>82</v>
      </c>
      <c r="D27" s="12">
        <f>ROUND(SQRT((B27-H23)^2+(C27-I23)^2),2)</f>
        <v>56.83</v>
      </c>
      <c r="E27" s="3">
        <f>ROUND(SQRT((B27-J23)^2 + (C27-K23)^2),2)</f>
        <v>9.9</v>
      </c>
      <c r="F27" s="1">
        <f t="shared" si="11"/>
        <v>2</v>
      </c>
      <c r="M27" s="7" t="str">
        <f t="shared" si="9"/>
        <v/>
      </c>
      <c r="N27" s="7" t="str">
        <f t="shared" si="10"/>
        <v/>
      </c>
      <c r="O27" s="7">
        <f t="shared" si="12"/>
        <v>46</v>
      </c>
      <c r="P27" s="7">
        <f t="shared" si="13"/>
        <v>82</v>
      </c>
    </row>
    <row r="28" spans="1:18" x14ac:dyDescent="0.2">
      <c r="A28" s="1" t="s">
        <v>12</v>
      </c>
      <c r="B28" s="1">
        <v>48</v>
      </c>
      <c r="C28" s="1">
        <v>78</v>
      </c>
      <c r="D28" s="12">
        <f>ROUND(SQRT((B28-H23)^2+(C28-I23)^2),2)</f>
        <v>54.04</v>
      </c>
      <c r="E28" s="3">
        <f>ROUND(SQRT((B28-J23)^2 + (C28-K23)^2),2)</f>
        <v>8.23</v>
      </c>
      <c r="F28" s="1">
        <f t="shared" si="11"/>
        <v>2</v>
      </c>
      <c r="M28" s="7" t="str">
        <f t="shared" si="9"/>
        <v/>
      </c>
      <c r="N28" s="7" t="str">
        <f t="shared" si="10"/>
        <v/>
      </c>
      <c r="O28" s="7">
        <f t="shared" si="12"/>
        <v>48</v>
      </c>
      <c r="P28" s="7">
        <f t="shared" si="13"/>
        <v>78</v>
      </c>
    </row>
    <row r="29" spans="1:18" x14ac:dyDescent="0.2">
      <c r="A29" s="1" t="s">
        <v>13</v>
      </c>
      <c r="B29" s="1">
        <v>24</v>
      </c>
      <c r="C29" s="1">
        <v>35</v>
      </c>
      <c r="D29" s="12">
        <f>ROUND(SQRT((B29-H23)^2+(C29-I23)^2),2)</f>
        <v>5.34</v>
      </c>
      <c r="E29" s="3">
        <f>ROUND(SQRT((B29-J23)^2 + (C29-K23)^2),2)</f>
        <v>42.02</v>
      </c>
      <c r="F29" s="1">
        <f t="shared" si="11"/>
        <v>1</v>
      </c>
      <c r="M29" s="7">
        <f t="shared" si="9"/>
        <v>24</v>
      </c>
      <c r="N29" s="7">
        <f t="shared" si="10"/>
        <v>35</v>
      </c>
      <c r="O29" s="7" t="str">
        <f t="shared" si="12"/>
        <v/>
      </c>
      <c r="P29" s="7" t="str">
        <f t="shared" si="13"/>
        <v/>
      </c>
    </row>
    <row r="30" spans="1:18" x14ac:dyDescent="0.2">
      <c r="A30" s="1" t="s">
        <v>14</v>
      </c>
      <c r="B30" s="1">
        <v>30</v>
      </c>
      <c r="C30" s="1">
        <v>50</v>
      </c>
      <c r="D30" s="12">
        <f>ROUND(SQRT((B30-H23)^2+(C30-I23)^2),2)</f>
        <v>21.25</v>
      </c>
      <c r="E30" s="3">
        <f>ROUND(SQRT((B30-J23)^2 + (C30-K23)^2),2)</f>
        <v>25.89</v>
      </c>
      <c r="F30" s="1">
        <f t="shared" si="11"/>
        <v>1</v>
      </c>
      <c r="M30" s="7">
        <f t="shared" si="9"/>
        <v>30</v>
      </c>
      <c r="N30" s="7">
        <f t="shared" si="10"/>
        <v>50</v>
      </c>
      <c r="O30" s="7" t="str">
        <f t="shared" si="12"/>
        <v/>
      </c>
      <c r="P30" s="7" t="str">
        <f t="shared" si="13"/>
        <v/>
      </c>
    </row>
    <row r="31" spans="1:18" x14ac:dyDescent="0.2">
      <c r="A31" s="1" t="s">
        <v>15</v>
      </c>
      <c r="B31" s="1">
        <v>44</v>
      </c>
      <c r="C31" s="1">
        <v>85</v>
      </c>
      <c r="D31" s="12">
        <f>ROUND(SQRT((B31-H23)^2+(C31-I23)^2),2)</f>
        <v>58.89</v>
      </c>
      <c r="E31" s="3">
        <f>ROUND(SQRT((B31-J23)^2 + (C31-K23)^2),2)</f>
        <v>11.99</v>
      </c>
      <c r="F31" s="1">
        <f t="shared" si="11"/>
        <v>2</v>
      </c>
      <c r="M31" s="7" t="str">
        <f t="shared" si="9"/>
        <v/>
      </c>
      <c r="N31" s="7" t="str">
        <f t="shared" si="10"/>
        <v/>
      </c>
      <c r="O31" s="7">
        <f t="shared" si="12"/>
        <v>44</v>
      </c>
      <c r="P31" s="7">
        <f t="shared" si="13"/>
        <v>85</v>
      </c>
    </row>
    <row r="32" spans="1:18" x14ac:dyDescent="0.2">
      <c r="A32" s="1" t="s">
        <v>16</v>
      </c>
      <c r="B32" s="1">
        <v>28</v>
      </c>
      <c r="C32" s="1">
        <v>40</v>
      </c>
      <c r="D32" s="12">
        <f>ROUND(SQRT((B32-H23)^2+(C32-I23)^2),2)</f>
        <v>11.14</v>
      </c>
      <c r="E32" s="3">
        <f>ROUND(SQRT((B32-J23)^2 + (C32-K23)^2),2)</f>
        <v>35.86</v>
      </c>
      <c r="F32" s="1">
        <f t="shared" si="11"/>
        <v>1</v>
      </c>
      <c r="M32" s="7">
        <f t="shared" si="9"/>
        <v>28</v>
      </c>
      <c r="N32" s="7">
        <f t="shared" si="10"/>
        <v>40</v>
      </c>
      <c r="O32" s="7" t="str">
        <f t="shared" si="12"/>
        <v/>
      </c>
      <c r="P32" s="7" t="str">
        <f t="shared" si="13"/>
        <v/>
      </c>
    </row>
    <row r="33" spans="1:16" x14ac:dyDescent="0.2">
      <c r="A33" s="1" t="s">
        <v>17</v>
      </c>
      <c r="B33" s="1">
        <v>52</v>
      </c>
      <c r="C33" s="1">
        <v>90</v>
      </c>
      <c r="D33" s="12">
        <f>ROUND(SQRT((B33-H23)^2+(C33-I23)^2),2)</f>
        <v>66.58</v>
      </c>
      <c r="E33" s="3">
        <f>ROUND(SQRT((B33-J23)^2 + (C33-K23)^2),2)</f>
        <v>19.850000000000001</v>
      </c>
      <c r="F33" s="1">
        <f t="shared" si="11"/>
        <v>2</v>
      </c>
      <c r="M33" s="7" t="str">
        <f t="shared" si="9"/>
        <v/>
      </c>
      <c r="N33" s="7" t="str">
        <f t="shared" si="10"/>
        <v/>
      </c>
      <c r="O33" s="7">
        <f t="shared" si="12"/>
        <v>52</v>
      </c>
      <c r="P33" s="7">
        <f t="shared" si="13"/>
        <v>90</v>
      </c>
    </row>
    <row r="34" spans="1:16" x14ac:dyDescent="0.2">
      <c r="A34" s="1" t="s">
        <v>18</v>
      </c>
      <c r="B34" s="1">
        <v>33</v>
      </c>
      <c r="C34" s="1">
        <v>65</v>
      </c>
      <c r="D34" s="12">
        <f>ROUND(SQRT((B34-H23)^2+(C34-I23)^2),2)</f>
        <v>36.5</v>
      </c>
      <c r="E34" s="3">
        <f>ROUND(SQRT((B34-J23)^2 + (C34-K23)^2),2)</f>
        <v>11.71</v>
      </c>
      <c r="F34" s="1">
        <f t="shared" si="11"/>
        <v>2</v>
      </c>
      <c r="M34" s="7" t="str">
        <f t="shared" si="9"/>
        <v/>
      </c>
      <c r="N34" s="7" t="str">
        <f t="shared" si="10"/>
        <v/>
      </c>
      <c r="O34" s="7">
        <f t="shared" si="12"/>
        <v>33</v>
      </c>
      <c r="P34" s="7">
        <f t="shared" si="13"/>
        <v>65</v>
      </c>
    </row>
    <row r="35" spans="1:16" x14ac:dyDescent="0.2">
      <c r="A35" s="1" t="s">
        <v>19</v>
      </c>
      <c r="B35" s="1">
        <v>21</v>
      </c>
      <c r="C35" s="1">
        <v>20</v>
      </c>
      <c r="D35" s="12">
        <f>ROUND(SQRT((B35-H23)^2+(C35-I23)^2),2)</f>
        <v>10.07</v>
      </c>
      <c r="E35" s="3">
        <f>ROUND(SQRT((B35-J23)^2 + (C35-K23)^2),2)</f>
        <v>57.04</v>
      </c>
      <c r="F35" s="1">
        <f t="shared" si="11"/>
        <v>1</v>
      </c>
      <c r="M35" s="7">
        <f t="shared" si="9"/>
        <v>21</v>
      </c>
      <c r="N35" s="7">
        <f t="shared" si="10"/>
        <v>20</v>
      </c>
      <c r="O35" s="7" t="str">
        <f t="shared" si="12"/>
        <v/>
      </c>
      <c r="P35" s="7" t="str">
        <f t="shared" si="13"/>
        <v/>
      </c>
    </row>
    <row r="36" spans="1:16" x14ac:dyDescent="0.2">
      <c r="A36" s="1" t="s">
        <v>20</v>
      </c>
      <c r="B36" s="1">
        <v>38</v>
      </c>
      <c r="C36" s="1">
        <v>70</v>
      </c>
      <c r="D36" s="12">
        <f>ROUND(SQRT((B36-H23)^2+(C36-I23)^2),2)</f>
        <v>42.75</v>
      </c>
      <c r="E36" s="3">
        <f>ROUND(SQRT((B36-J23)^2 + (C36-K23)^2),2)</f>
        <v>4.6399999999999997</v>
      </c>
      <c r="F36" s="1">
        <f t="shared" si="11"/>
        <v>2</v>
      </c>
      <c r="M36" s="7" t="str">
        <f t="shared" si="9"/>
        <v/>
      </c>
      <c r="N36" s="7"/>
      <c r="O36" s="7">
        <f t="shared" si="12"/>
        <v>38</v>
      </c>
      <c r="P36" s="7">
        <f t="shared" si="13"/>
        <v>70</v>
      </c>
    </row>
    <row r="37" spans="1:16" x14ac:dyDescent="0.2">
      <c r="M37" s="10">
        <f>AVERAGE(M22:M36)</f>
        <v>24.714285714285715</v>
      </c>
      <c r="N37" s="10">
        <f>AVERAGE(N22:N36)</f>
        <v>32.571428571428569</v>
      </c>
      <c r="O37" s="10">
        <f>AVERAGE(O22:O36)</f>
        <v>42.625</v>
      </c>
      <c r="P37" s="10">
        <f>AVERAGE(P22:P36)</f>
        <v>76.25</v>
      </c>
    </row>
    <row r="38" spans="1:16" x14ac:dyDescent="0.2">
      <c r="A38" s="1" t="s">
        <v>26</v>
      </c>
    </row>
    <row r="40" spans="1:16" x14ac:dyDescent="0.2">
      <c r="A40" s="8" t="s">
        <v>27</v>
      </c>
      <c r="B40" s="9"/>
      <c r="C40" s="9"/>
      <c r="D40" s="9"/>
    </row>
    <row r="41" spans="1:16" x14ac:dyDescent="0.2">
      <c r="A41" s="13" t="s">
        <v>28</v>
      </c>
      <c r="B41" s="6"/>
      <c r="C41" s="13" t="s">
        <v>29</v>
      </c>
      <c r="D41" s="6"/>
    </row>
    <row r="42" spans="1:16" x14ac:dyDescent="0.2">
      <c r="A42" s="14">
        <v>24143</v>
      </c>
      <c r="B42" s="14">
        <v>325714</v>
      </c>
      <c r="C42" s="14">
        <v>42625</v>
      </c>
      <c r="D42" s="10" t="s">
        <v>30</v>
      </c>
    </row>
    <row r="43" spans="1:16" x14ac:dyDescent="0.2">
      <c r="A43" s="7"/>
      <c r="B43" s="7"/>
      <c r="C43" s="7"/>
      <c r="D43" s="7"/>
      <c r="O43" s="16" t="s">
        <v>31</v>
      </c>
    </row>
    <row r="44" spans="1:16" x14ac:dyDescent="0.2">
      <c r="A44" s="10" t="s">
        <v>5</v>
      </c>
      <c r="B44" s="10">
        <v>2</v>
      </c>
      <c r="C44" s="7"/>
      <c r="D44" s="7"/>
    </row>
    <row r="45" spans="1:16" x14ac:dyDescent="0.2">
      <c r="O45" s="17" t="s">
        <v>32</v>
      </c>
    </row>
    <row r="46" spans="1:16" x14ac:dyDescent="0.2">
      <c r="O46" s="16" t="s">
        <v>33</v>
      </c>
    </row>
    <row r="47" spans="1:16" x14ac:dyDescent="0.2">
      <c r="O47" s="17" t="s">
        <v>34</v>
      </c>
    </row>
    <row r="48" spans="1:16" x14ac:dyDescent="0.2">
      <c r="O48" s="17" t="s">
        <v>35</v>
      </c>
    </row>
    <row r="49" spans="15:15" x14ac:dyDescent="0.2">
      <c r="O49" s="17" t="s">
        <v>36</v>
      </c>
    </row>
    <row r="50" spans="15:15" x14ac:dyDescent="0.2">
      <c r="O50" s="16" t="s">
        <v>37</v>
      </c>
    </row>
    <row r="51" spans="15:15" x14ac:dyDescent="0.2">
      <c r="O51" s="17" t="s">
        <v>36</v>
      </c>
    </row>
    <row r="52" spans="15:15" x14ac:dyDescent="0.2">
      <c r="O52" s="17" t="s">
        <v>38</v>
      </c>
    </row>
    <row r="53" spans="15:15" x14ac:dyDescent="0.2">
      <c r="O53" s="17" t="s">
        <v>39</v>
      </c>
    </row>
    <row r="54" spans="15:15" x14ac:dyDescent="0.2">
      <c r="O54" s="17" t="s">
        <v>40</v>
      </c>
    </row>
    <row r="55" spans="15:15" x14ac:dyDescent="0.2">
      <c r="O55" s="16" t="s">
        <v>41</v>
      </c>
    </row>
    <row r="56" spans="15:15" x14ac:dyDescent="0.2">
      <c r="O56" s="17" t="s">
        <v>42</v>
      </c>
    </row>
    <row r="58" spans="15:15" x14ac:dyDescent="0.2">
      <c r="O58" s="16" t="s">
        <v>43</v>
      </c>
    </row>
    <row r="60" spans="15:15" x14ac:dyDescent="0.2">
      <c r="O60" s="16" t="s">
        <v>44</v>
      </c>
    </row>
    <row r="63" spans="15:15" x14ac:dyDescent="0.2">
      <c r="O63" s="16"/>
    </row>
    <row r="64" spans="15:15" x14ac:dyDescent="0.2">
      <c r="O64" s="17"/>
    </row>
    <row r="66" spans="15:15" x14ac:dyDescent="0.2">
      <c r="O66" s="16"/>
    </row>
    <row r="68" spans="15:15" x14ac:dyDescent="0.2">
      <c r="O68" s="16"/>
    </row>
  </sheetData>
  <mergeCells count="13">
    <mergeCell ref="A41:B41"/>
    <mergeCell ref="C41:D41"/>
    <mergeCell ref="H21:K21"/>
    <mergeCell ref="M21:N21"/>
    <mergeCell ref="O21:P21"/>
    <mergeCell ref="H22:I22"/>
    <mergeCell ref="J22:K22"/>
    <mergeCell ref="A40:D40"/>
    <mergeCell ref="H2:I2"/>
    <mergeCell ref="J2:K2"/>
    <mergeCell ref="H1:K1"/>
    <mergeCell ref="M1:N1"/>
    <mergeCell ref="O1:P1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SALVA KALIMANTIN SAVA</cp:lastModifiedBy>
  <dcterms:created xsi:type="dcterms:W3CDTF">2025-05-21T07:02:28Z</dcterms:created>
  <dcterms:modified xsi:type="dcterms:W3CDTF">2025-05-21T10:27:10Z</dcterms:modified>
</cp:coreProperties>
</file>