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Usp\2ºsemestre\Estatística\"/>
    </mc:Choice>
  </mc:AlternateContent>
  <xr:revisionPtr revIDLastSave="0" documentId="13_ncr:1_{F404EB68-E8EE-4E16-8858-E1E73AD02C0D}" xr6:coauthVersionLast="47" xr6:coauthVersionMax="47" xr10:uidLastSave="{00000000-0000-0000-0000-000000000000}"/>
  <bookViews>
    <workbookView xWindow="-120" yWindow="-120" windowWidth="20730" windowHeight="11160" xr2:uid="{2A441098-3313-4143-9F98-1CCC4CB99C62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20" i="1" s="1"/>
  <c r="L22" i="1" s="1"/>
  <c r="K17" i="1"/>
  <c r="K20" i="1" s="1"/>
  <c r="O6" i="1"/>
  <c r="H17" i="1"/>
  <c r="H20" i="1" s="1"/>
  <c r="G17" i="1"/>
  <c r="G20" i="1" s="1"/>
  <c r="G22" i="1" s="1"/>
  <c r="G24" i="1" s="1"/>
  <c r="K22" i="1"/>
  <c r="D17" i="1"/>
  <c r="D20" i="1" s="1"/>
  <c r="D22" i="1" s="1"/>
  <c r="C17" i="1"/>
  <c r="C20" i="1" s="1"/>
  <c r="L24" i="1" l="1"/>
  <c r="D24" i="1"/>
  <c r="K24" i="1"/>
  <c r="H22" i="1"/>
  <c r="H24" i="1" s="1"/>
  <c r="C22" i="1"/>
  <c r="C24" i="1" s="1"/>
  <c r="G26" i="1" l="1"/>
  <c r="G29" i="1" s="1"/>
  <c r="K26" i="1"/>
  <c r="K29" i="1" s="1"/>
  <c r="C26" i="1"/>
  <c r="C29" i="1" s="1"/>
  <c r="C32" i="1" s="1"/>
  <c r="N29" i="1" s="1"/>
  <c r="G32" i="1" l="1"/>
  <c r="K32" i="1" s="1"/>
</calcChain>
</file>

<file path=xl/sharedStrings.xml><?xml version="1.0" encoding="utf-8"?>
<sst xmlns="http://schemas.openxmlformats.org/spreadsheetml/2006/main" count="81" uniqueCount="65">
  <si>
    <t>Parte 1</t>
  </si>
  <si>
    <t>Parte 2</t>
  </si>
  <si>
    <t>Parte 3</t>
  </si>
  <si>
    <t>Provinhas</t>
  </si>
  <si>
    <t>Classe</t>
  </si>
  <si>
    <t>P1</t>
  </si>
  <si>
    <t>Resp. Quest</t>
  </si>
  <si>
    <t>P7</t>
  </si>
  <si>
    <t>Ex 12</t>
  </si>
  <si>
    <t>P13</t>
  </si>
  <si>
    <t>Sim. IC</t>
  </si>
  <si>
    <t>Preciso de</t>
  </si>
  <si>
    <t>P2</t>
  </si>
  <si>
    <t>C1</t>
  </si>
  <si>
    <t>P8</t>
  </si>
  <si>
    <t>Ex 3 e 4</t>
  </si>
  <si>
    <t>P14</t>
  </si>
  <si>
    <t>C20</t>
  </si>
  <si>
    <t>P3</t>
  </si>
  <si>
    <t>C2</t>
  </si>
  <si>
    <t>P9</t>
  </si>
  <si>
    <t>C12</t>
  </si>
  <si>
    <t>P15</t>
  </si>
  <si>
    <t>C21</t>
  </si>
  <si>
    <t>Tenho</t>
  </si>
  <si>
    <t>P4</t>
  </si>
  <si>
    <t>C3</t>
  </si>
  <si>
    <t>P10</t>
  </si>
  <si>
    <t>C13</t>
  </si>
  <si>
    <t>P16</t>
  </si>
  <si>
    <t>C22</t>
  </si>
  <si>
    <t>P5</t>
  </si>
  <si>
    <t>C4</t>
  </si>
  <si>
    <t>P11</t>
  </si>
  <si>
    <t>C14</t>
  </si>
  <si>
    <t>P17</t>
  </si>
  <si>
    <t>C23</t>
  </si>
  <si>
    <t>P6</t>
  </si>
  <si>
    <t>C5</t>
  </si>
  <si>
    <t>P12</t>
  </si>
  <si>
    <t>C15</t>
  </si>
  <si>
    <t>C24</t>
  </si>
  <si>
    <t>C6</t>
  </si>
  <si>
    <t>C16</t>
  </si>
  <si>
    <t>C25</t>
  </si>
  <si>
    <t>C7</t>
  </si>
  <si>
    <t>C17</t>
  </si>
  <si>
    <t>C26</t>
  </si>
  <si>
    <t>C8</t>
  </si>
  <si>
    <t>C18</t>
  </si>
  <si>
    <t>C27</t>
  </si>
  <si>
    <t>C9</t>
  </si>
  <si>
    <t>C19</t>
  </si>
  <si>
    <t>C10</t>
  </si>
  <si>
    <t>C11</t>
  </si>
  <si>
    <t>Mínimo</t>
  </si>
  <si>
    <t>Soma (menos mínimo)</t>
  </si>
  <si>
    <t>Média</t>
  </si>
  <si>
    <t>Peso</t>
  </si>
  <si>
    <t xml:space="preserve">Nota </t>
  </si>
  <si>
    <t>Peso final</t>
  </si>
  <si>
    <t>Mínimo (peso final)</t>
  </si>
  <si>
    <t>Soma da parte 1 e 2</t>
  </si>
  <si>
    <t>Nota final</t>
  </si>
  <si>
    <t>Passou?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</si>
</sst>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98FF-B499-4DFE-AE76-BFA6C5FE039F}">
  <dimension ref="B1:P32"/>
  <sheetViews>
    <sheetView tabSelected="1" topLeftCell="A16" zoomScale="80" zoomScaleNormal="80" workbookViewId="0">
      <selection activeCell="M25" sqref="M25"/>
    </sheetView>
  </sheetViews>
  <sheetFormatPr defaultRowHeight="15"/>
  <cols>
    <col min="1" max="1" width="11" customWidth="1"/>
    <col min="2" max="2" width="11.5703125" customWidth="1"/>
    <col min="3" max="3" width="12.28515625" customWidth="1"/>
    <col min="4" max="4" width="13" bestFit="1" customWidth="1"/>
    <col min="5" max="5" width="14" customWidth="1"/>
    <col min="7" max="7" width="16.42578125" customWidth="1"/>
    <col min="8" max="8" width="11.42578125" customWidth="1"/>
    <col min="11" max="11" width="13" customWidth="1"/>
    <col min="12" max="12" width="13.5703125" customWidth="1"/>
    <col min="13" max="13" width="11.140625" customWidth="1"/>
    <col min="14" max="14" width="11.28515625" customWidth="1"/>
    <col min="15" max="15" width="13.28515625" customWidth="1"/>
    <col min="16" max="16" width="14.140625" customWidth="1"/>
  </cols>
  <sheetData>
    <row r="1" spans="2:16">
      <c r="C1" s="20" t="s">
        <v>0</v>
      </c>
      <c r="D1" s="21"/>
      <c r="E1" s="3"/>
      <c r="G1" s="28" t="s">
        <v>1</v>
      </c>
      <c r="H1" s="29"/>
      <c r="I1" s="3"/>
      <c r="K1" s="28" t="s">
        <v>2</v>
      </c>
      <c r="L1" s="29"/>
    </row>
    <row r="2" spans="2:16">
      <c r="C2" s="11" t="s">
        <v>3</v>
      </c>
      <c r="D2" s="12" t="s">
        <v>4</v>
      </c>
      <c r="E2" s="3"/>
      <c r="G2" s="11" t="s">
        <v>3</v>
      </c>
      <c r="H2" s="12" t="s">
        <v>4</v>
      </c>
      <c r="I2" s="3"/>
      <c r="K2" s="11" t="s">
        <v>3</v>
      </c>
      <c r="L2" s="12" t="s">
        <v>4</v>
      </c>
    </row>
    <row r="3" spans="2:16">
      <c r="B3" s="1" t="s">
        <v>5</v>
      </c>
      <c r="C3" s="9">
        <v>4</v>
      </c>
      <c r="D3" s="10">
        <v>10</v>
      </c>
      <c r="E3" t="s">
        <v>6</v>
      </c>
      <c r="F3" s="1" t="s">
        <v>7</v>
      </c>
      <c r="G3" s="9">
        <v>7.5</v>
      </c>
      <c r="H3" s="10">
        <v>9.1999999999999993</v>
      </c>
      <c r="I3" s="1" t="s">
        <v>8</v>
      </c>
      <c r="J3" s="1" t="s">
        <v>9</v>
      </c>
      <c r="K3" s="16">
        <v>8.5</v>
      </c>
      <c r="L3" s="17">
        <v>9.5</v>
      </c>
      <c r="M3" s="1" t="s">
        <v>10</v>
      </c>
      <c r="O3" s="28" t="s">
        <v>11</v>
      </c>
      <c r="P3" s="29"/>
    </row>
    <row r="4" spans="2:16">
      <c r="B4" s="1" t="s">
        <v>12</v>
      </c>
      <c r="C4" s="7">
        <v>2</v>
      </c>
      <c r="D4" s="8">
        <v>6</v>
      </c>
      <c r="E4" s="2" t="s">
        <v>13</v>
      </c>
      <c r="F4" s="1" t="s">
        <v>14</v>
      </c>
      <c r="G4" s="7">
        <v>10</v>
      </c>
      <c r="H4" s="8">
        <v>8.3000000000000007</v>
      </c>
      <c r="I4" s="1" t="s">
        <v>15</v>
      </c>
      <c r="J4" s="1" t="s">
        <v>16</v>
      </c>
      <c r="K4" s="16">
        <v>7.5</v>
      </c>
      <c r="L4" s="8">
        <v>9.9</v>
      </c>
      <c r="M4" s="1" t="s">
        <v>17</v>
      </c>
      <c r="O4" s="4">
        <v>9</v>
      </c>
      <c r="P4" s="5">
        <v>50.4</v>
      </c>
    </row>
    <row r="5" spans="2:16">
      <c r="B5" s="1" t="s">
        <v>18</v>
      </c>
      <c r="C5" s="7">
        <v>7</v>
      </c>
      <c r="D5" s="8">
        <v>8.5</v>
      </c>
      <c r="E5" s="2" t="s">
        <v>19</v>
      </c>
      <c r="F5" s="1" t="s">
        <v>20</v>
      </c>
      <c r="G5" s="7">
        <v>10</v>
      </c>
      <c r="H5" s="8">
        <v>9.5</v>
      </c>
      <c r="I5" s="2" t="s">
        <v>21</v>
      </c>
      <c r="J5" s="1" t="s">
        <v>22</v>
      </c>
      <c r="K5" s="16">
        <v>5.5</v>
      </c>
      <c r="L5" s="19">
        <v>10</v>
      </c>
      <c r="M5" s="1" t="s">
        <v>23</v>
      </c>
      <c r="O5" s="20" t="s">
        <v>24</v>
      </c>
      <c r="P5" s="21"/>
    </row>
    <row r="6" spans="2:16">
      <c r="B6" s="1" t="s">
        <v>25</v>
      </c>
      <c r="C6" s="7">
        <v>2</v>
      </c>
      <c r="D6" s="8">
        <v>7.8</v>
      </c>
      <c r="E6" s="2" t="s">
        <v>26</v>
      </c>
      <c r="F6" s="1" t="s">
        <v>27</v>
      </c>
      <c r="G6" s="16">
        <v>6</v>
      </c>
      <c r="H6" s="8">
        <v>9.6999999999999993</v>
      </c>
      <c r="I6" s="2" t="s">
        <v>28</v>
      </c>
      <c r="J6" s="1" t="s">
        <v>29</v>
      </c>
      <c r="K6" s="16">
        <v>5</v>
      </c>
      <c r="L6" s="19">
        <v>4</v>
      </c>
      <c r="M6" s="1" t="s">
        <v>30</v>
      </c>
      <c r="O6" s="4">
        <f>SUM(K3)</f>
        <v>8.5</v>
      </c>
      <c r="P6" s="18">
        <v>29.4</v>
      </c>
    </row>
    <row r="7" spans="2:16">
      <c r="B7" s="1" t="s">
        <v>31</v>
      </c>
      <c r="C7" s="7">
        <v>9</v>
      </c>
      <c r="D7" s="8">
        <v>8.1</v>
      </c>
      <c r="E7" s="2" t="s">
        <v>32</v>
      </c>
      <c r="F7" s="1" t="s">
        <v>33</v>
      </c>
      <c r="G7" s="16">
        <v>2</v>
      </c>
      <c r="H7" s="8">
        <v>10</v>
      </c>
      <c r="I7" s="2" t="s">
        <v>34</v>
      </c>
      <c r="J7" s="1" t="s">
        <v>35</v>
      </c>
      <c r="K7" s="16">
        <v>7.5</v>
      </c>
      <c r="L7" s="19">
        <v>10</v>
      </c>
      <c r="M7" s="1" t="s">
        <v>36</v>
      </c>
    </row>
    <row r="8" spans="2:16">
      <c r="B8" s="1" t="s">
        <v>37</v>
      </c>
      <c r="C8" s="16">
        <v>2</v>
      </c>
      <c r="D8" s="8">
        <v>5</v>
      </c>
      <c r="E8" s="2" t="s">
        <v>38</v>
      </c>
      <c r="F8" s="1" t="s">
        <v>39</v>
      </c>
      <c r="G8" s="16">
        <v>5</v>
      </c>
      <c r="H8" s="8">
        <v>10</v>
      </c>
      <c r="I8" s="2" t="s">
        <v>40</v>
      </c>
      <c r="K8" s="7"/>
      <c r="L8" s="19">
        <v>10</v>
      </c>
      <c r="M8" s="1" t="s">
        <v>41</v>
      </c>
    </row>
    <row r="9" spans="2:16">
      <c r="C9" s="7"/>
      <c r="D9" s="8">
        <v>10</v>
      </c>
      <c r="E9" s="2" t="s">
        <v>42</v>
      </c>
      <c r="G9" s="7"/>
      <c r="H9" s="8">
        <v>10</v>
      </c>
      <c r="I9" s="2" t="s">
        <v>43</v>
      </c>
      <c r="K9" s="7"/>
      <c r="L9" s="19">
        <v>7.5</v>
      </c>
      <c r="M9" s="1" t="s">
        <v>44</v>
      </c>
    </row>
    <row r="10" spans="2:16">
      <c r="C10" s="7"/>
      <c r="D10" s="8">
        <v>6</v>
      </c>
      <c r="E10" s="2" t="s">
        <v>45</v>
      </c>
      <c r="G10" s="7"/>
      <c r="H10" s="8">
        <v>7.25</v>
      </c>
      <c r="I10" s="2" t="s">
        <v>46</v>
      </c>
      <c r="K10" s="7"/>
      <c r="L10" s="19">
        <v>7</v>
      </c>
      <c r="M10" s="1" t="s">
        <v>47</v>
      </c>
    </row>
    <row r="11" spans="2:16">
      <c r="C11" s="7"/>
      <c r="D11" s="8">
        <v>9</v>
      </c>
      <c r="E11" s="2" t="s">
        <v>48</v>
      </c>
      <c r="G11" s="7"/>
      <c r="H11" s="8">
        <v>10</v>
      </c>
      <c r="I11" s="2" t="s">
        <v>49</v>
      </c>
      <c r="K11" s="7"/>
      <c r="L11" s="19">
        <v>8.8000000000000007</v>
      </c>
      <c r="M11" s="1" t="s">
        <v>50</v>
      </c>
    </row>
    <row r="12" spans="2:16">
      <c r="C12" s="7"/>
      <c r="D12" s="8">
        <v>2.5</v>
      </c>
      <c r="E12" s="2" t="s">
        <v>51</v>
      </c>
      <c r="G12" s="7"/>
      <c r="H12" s="8">
        <v>6.5</v>
      </c>
      <c r="I12" s="2" t="s">
        <v>52</v>
      </c>
      <c r="K12" s="7"/>
      <c r="L12" s="15"/>
      <c r="M12" s="1"/>
    </row>
    <row r="13" spans="2:16">
      <c r="C13" s="7"/>
      <c r="D13" s="8">
        <v>10</v>
      </c>
      <c r="E13" s="2" t="s">
        <v>53</v>
      </c>
      <c r="G13" s="7"/>
      <c r="H13" s="8"/>
      <c r="I13" s="2"/>
      <c r="K13" s="7"/>
      <c r="L13" s="8"/>
    </row>
    <row r="14" spans="2:16">
      <c r="C14" s="4"/>
      <c r="D14" s="5">
        <v>1</v>
      </c>
      <c r="E14" s="2" t="s">
        <v>54</v>
      </c>
      <c r="G14" s="4"/>
      <c r="H14" s="5"/>
      <c r="I14" s="2"/>
      <c r="K14" s="4"/>
      <c r="L14" s="5"/>
    </row>
    <row r="15" spans="2:16">
      <c r="C15" s="2"/>
      <c r="D15" s="2"/>
      <c r="E15" s="2"/>
      <c r="G15" s="2"/>
      <c r="H15" s="2"/>
      <c r="I15" s="2"/>
      <c r="K15" s="2"/>
      <c r="L15" s="2"/>
    </row>
    <row r="16" spans="2:16">
      <c r="C16" s="20" t="s">
        <v>55</v>
      </c>
      <c r="D16" s="21"/>
      <c r="E16" s="2"/>
      <c r="G16" s="20" t="s">
        <v>55</v>
      </c>
      <c r="H16" s="21"/>
      <c r="I16" s="2"/>
      <c r="K16" s="20" t="s">
        <v>55</v>
      </c>
      <c r="L16" s="21"/>
    </row>
    <row r="17" spans="3:15">
      <c r="C17" s="4">
        <f>MIN(C3:C8)</f>
        <v>2</v>
      </c>
      <c r="D17" s="5">
        <f>MIN(D3:D14)</f>
        <v>1</v>
      </c>
      <c r="E17" s="2"/>
      <c r="G17" s="4">
        <f>MIN(G3:G8)</f>
        <v>2</v>
      </c>
      <c r="H17" s="5">
        <f>MIN(H3:H12)</f>
        <v>6.5</v>
      </c>
      <c r="I17" s="2"/>
      <c r="K17" s="4">
        <f>MIN(K3:K7)</f>
        <v>5</v>
      </c>
      <c r="L17" s="5">
        <f>MIN(L3:L11)</f>
        <v>4</v>
      </c>
    </row>
    <row r="18" spans="3:15">
      <c r="C18" s="2"/>
      <c r="D18" s="2"/>
      <c r="E18" s="2"/>
      <c r="G18" s="2"/>
      <c r="H18" s="2"/>
      <c r="I18" s="2"/>
      <c r="K18" s="2"/>
      <c r="L18" s="2"/>
    </row>
    <row r="19" spans="3:15">
      <c r="C19" s="20" t="s">
        <v>56</v>
      </c>
      <c r="D19" s="21"/>
      <c r="E19" s="2"/>
      <c r="G19" s="20" t="s">
        <v>56</v>
      </c>
      <c r="H19" s="21"/>
      <c r="I19" s="2"/>
      <c r="K19" s="28" t="s">
        <v>56</v>
      </c>
      <c r="L19" s="29"/>
    </row>
    <row r="20" spans="3:15">
      <c r="C20" s="4">
        <f>SUM(C3:C8) - C17</f>
        <v>24</v>
      </c>
      <c r="D20" s="5">
        <f>SUM(D3:D14) - D17</f>
        <v>82.9</v>
      </c>
      <c r="E20" s="2"/>
      <c r="G20" s="4">
        <f>SUM(G3:G8) - G17</f>
        <v>38.5</v>
      </c>
      <c r="H20" s="5">
        <f>SUM(H3:H12) - H17</f>
        <v>83.95</v>
      </c>
      <c r="I20" s="2"/>
      <c r="K20" s="4">
        <f>SUM(K3:K8) - K17</f>
        <v>29</v>
      </c>
      <c r="L20" s="5">
        <f>SUM(L3:L12) - L17</f>
        <v>72.7</v>
      </c>
    </row>
    <row r="21" spans="3:15">
      <c r="C21" s="20" t="s">
        <v>57</v>
      </c>
      <c r="D21" s="21"/>
      <c r="E21" s="2"/>
      <c r="G21" s="20" t="s">
        <v>57</v>
      </c>
      <c r="H21" s="21"/>
      <c r="I21" s="2"/>
      <c r="K21" s="20" t="s">
        <v>57</v>
      </c>
      <c r="L21" s="21"/>
    </row>
    <row r="22" spans="3:15">
      <c r="C22" s="4">
        <f>C20/5</f>
        <v>4.8</v>
      </c>
      <c r="D22" s="13">
        <f>D20/11</f>
        <v>7.536363636363637</v>
      </c>
      <c r="E22" s="2"/>
      <c r="G22" s="4">
        <f>G20/5</f>
        <v>7.7</v>
      </c>
      <c r="H22" s="13">
        <f>H20/9</f>
        <v>9.3277777777777775</v>
      </c>
      <c r="I22" s="2"/>
      <c r="K22" s="4">
        <f>K20/4</f>
        <v>7.25</v>
      </c>
      <c r="L22" s="13">
        <f>L20/8</f>
        <v>9.0875000000000004</v>
      </c>
    </row>
    <row r="23" spans="3:15">
      <c r="C23" s="22" t="s">
        <v>58</v>
      </c>
      <c r="D23" s="23"/>
      <c r="E23" s="1"/>
      <c r="G23" s="22" t="s">
        <v>58</v>
      </c>
      <c r="H23" s="23"/>
      <c r="I23" s="1"/>
      <c r="K23" s="22" t="s">
        <v>58</v>
      </c>
      <c r="L23" s="23"/>
    </row>
    <row r="24" spans="3:15">
      <c r="C24" s="6">
        <f>C22*0.7</f>
        <v>3.36</v>
      </c>
      <c r="D24" s="14">
        <f>D22*0.3</f>
        <v>2.2609090909090912</v>
      </c>
      <c r="E24" s="1"/>
      <c r="G24" s="6">
        <f>G22*0.7</f>
        <v>5.39</v>
      </c>
      <c r="H24" s="14">
        <f>H22*0.3</f>
        <v>2.7983333333333333</v>
      </c>
      <c r="I24" s="1"/>
      <c r="K24" s="6">
        <f>K22*0.7</f>
        <v>5.0749999999999993</v>
      </c>
      <c r="L24" s="14">
        <f>L22*0.3</f>
        <v>2.7262499999999998</v>
      </c>
    </row>
    <row r="25" spans="3:15">
      <c r="C25" s="22" t="s">
        <v>59</v>
      </c>
      <c r="D25" s="23"/>
      <c r="E25" s="1"/>
      <c r="G25" s="22" t="s">
        <v>59</v>
      </c>
      <c r="H25" s="23"/>
      <c r="I25" s="1"/>
      <c r="K25" s="22" t="s">
        <v>59</v>
      </c>
      <c r="L25" s="23"/>
    </row>
    <row r="26" spans="3:15">
      <c r="C26" s="24">
        <f>C24+D24</f>
        <v>5.6209090909090911</v>
      </c>
      <c r="D26" s="25"/>
      <c r="E26" s="1"/>
      <c r="G26" s="24">
        <f>G24+H24</f>
        <v>8.1883333333333326</v>
      </c>
      <c r="H26" s="31"/>
      <c r="I26" s="1"/>
      <c r="K26" s="26">
        <f>K24+L24</f>
        <v>7.8012499999999996</v>
      </c>
      <c r="L26" s="27"/>
    </row>
    <row r="27" spans="3:15">
      <c r="C27" s="1"/>
      <c r="D27" s="1"/>
      <c r="E27" s="1"/>
      <c r="G27" s="1"/>
      <c r="H27" s="1"/>
      <c r="I27" s="1"/>
      <c r="K27" s="1"/>
      <c r="L27" s="1"/>
    </row>
    <row r="28" spans="3:15">
      <c r="C28" s="22" t="s">
        <v>60</v>
      </c>
      <c r="D28" s="23"/>
      <c r="E28" s="1"/>
      <c r="G28" s="22" t="s">
        <v>60</v>
      </c>
      <c r="H28" s="23"/>
      <c r="I28" s="1"/>
      <c r="K28" s="22" t="s">
        <v>60</v>
      </c>
      <c r="L28" s="23"/>
      <c r="N28" s="22" t="s">
        <v>61</v>
      </c>
      <c r="O28" s="23"/>
    </row>
    <row r="29" spans="3:15">
      <c r="C29" s="24">
        <f>C26/6</f>
        <v>0.93681818181818188</v>
      </c>
      <c r="D29" s="25"/>
      <c r="E29" s="1"/>
      <c r="G29" s="24">
        <f>(2*G26)/6</f>
        <v>2.7294444444444443</v>
      </c>
      <c r="H29" s="25"/>
      <c r="I29" s="1"/>
      <c r="K29" s="24">
        <f>(3*K26)/6</f>
        <v>3.9006249999999998</v>
      </c>
      <c r="L29" s="25"/>
      <c r="N29" s="24">
        <f>5-C32</f>
        <v>1.3337373737373737</v>
      </c>
      <c r="O29" s="31"/>
    </row>
    <row r="30" spans="3:15">
      <c r="C30" s="1"/>
      <c r="D30" s="1"/>
      <c r="E30" s="1"/>
      <c r="G30" s="1"/>
      <c r="H30" s="1"/>
      <c r="I30" s="1"/>
      <c r="J30" s="1"/>
      <c r="K30" s="1"/>
    </row>
    <row r="31" spans="3:15">
      <c r="C31" s="22" t="s">
        <v>62</v>
      </c>
      <c r="D31" s="23"/>
      <c r="E31" s="1"/>
      <c r="G31" s="22" t="s">
        <v>63</v>
      </c>
      <c r="H31" s="23"/>
      <c r="I31" s="1"/>
      <c r="J31" s="1"/>
      <c r="K31" s="22" t="s">
        <v>64</v>
      </c>
      <c r="L31" s="23"/>
    </row>
    <row r="32" spans="3:15">
      <c r="C32" s="24">
        <f>SUM(C29,G29)</f>
        <v>3.6662626262626263</v>
      </c>
      <c r="D32" s="25"/>
      <c r="E32" s="1"/>
      <c r="G32" s="24">
        <f>C29+G29+K29</f>
        <v>7.5668876262626261</v>
      </c>
      <c r="H32" s="25"/>
      <c r="I32" s="1"/>
      <c r="J32" s="1"/>
      <c r="K32" s="30" t="str">
        <f>IF(G32&gt;5,"SIM","NÃO")</f>
        <v>SIM</v>
      </c>
      <c r="L32" s="31"/>
    </row>
  </sheetData>
  <mergeCells count="37">
    <mergeCell ref="G1:H1"/>
    <mergeCell ref="K1:L1"/>
    <mergeCell ref="G23:H23"/>
    <mergeCell ref="G25:H25"/>
    <mergeCell ref="G26:H26"/>
    <mergeCell ref="O3:P3"/>
    <mergeCell ref="O5:P5"/>
    <mergeCell ref="K16:L16"/>
    <mergeCell ref="K32:L32"/>
    <mergeCell ref="K28:L28"/>
    <mergeCell ref="K29:L29"/>
    <mergeCell ref="N28:O28"/>
    <mergeCell ref="N29:O29"/>
    <mergeCell ref="C31:D31"/>
    <mergeCell ref="C32:D32"/>
    <mergeCell ref="G31:H31"/>
    <mergeCell ref="G32:H32"/>
    <mergeCell ref="C28:D28"/>
    <mergeCell ref="C29:D29"/>
    <mergeCell ref="G28:H28"/>
    <mergeCell ref="G29:H29"/>
    <mergeCell ref="C19:D19"/>
    <mergeCell ref="C21:D21"/>
    <mergeCell ref="K31:L31"/>
    <mergeCell ref="C1:D1"/>
    <mergeCell ref="C16:D16"/>
    <mergeCell ref="C23:D23"/>
    <mergeCell ref="C25:D25"/>
    <mergeCell ref="C26:D26"/>
    <mergeCell ref="G16:H16"/>
    <mergeCell ref="G21:H21"/>
    <mergeCell ref="K25:L25"/>
    <mergeCell ref="K26:L26"/>
    <mergeCell ref="K23:L23"/>
    <mergeCell ref="K21:L21"/>
    <mergeCell ref="G19:H19"/>
    <mergeCell ref="K19:L19"/>
  </mergeCells>
  <phoneticPr fontId="1" type="noConversion"/>
  <conditionalFormatting sqref="G31:H31">
    <cfRule type="colorScale" priority="5">
      <colorScale>
        <cfvo type="min"/>
        <cfvo type="num" val="5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 C26 G26 K26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K32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2" operator="containsText" text="SIM">
      <formula>NOT(ISERROR(SEARCH("SIM",K32)))</formula>
    </cfRule>
    <cfRule type="containsText" dxfId="0" priority="1" operator="containsText" text="NÃO">
      <formula>NOT(ISERROR(SEARCH("NÃO",K32)))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Araújo</dc:creator>
  <cp:keywords/>
  <dc:description/>
  <cp:lastModifiedBy>Sabrina Araújo</cp:lastModifiedBy>
  <cp:revision/>
  <dcterms:created xsi:type="dcterms:W3CDTF">2021-11-12T12:35:18Z</dcterms:created>
  <dcterms:modified xsi:type="dcterms:W3CDTF">2022-06-26T22:02:16Z</dcterms:modified>
  <cp:category/>
  <cp:contentStatus/>
</cp:coreProperties>
</file>