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1" sheetId="1" r:id="rId4"/>
    <sheet state="visible" name="Day2" sheetId="2" r:id="rId5"/>
    <sheet state="visible" name="Day3" sheetId="3" r:id="rId6"/>
    <sheet state="visible" name="Day4" sheetId="4" r:id="rId7"/>
    <sheet state="visible" name="Day5" sheetId="5" r:id="rId8"/>
    <sheet state="visible" name="Day6" sheetId="6" r:id="rId9"/>
    <sheet state="visible" name="Day7" sheetId="7" r:id="rId10"/>
    <sheet state="visible" name="Day8" sheetId="8" r:id="rId11"/>
    <sheet state="visible" name="Day9" sheetId="9" r:id="rId12"/>
    <sheet state="visible" name="Day10" sheetId="10" r:id="rId13"/>
    <sheet state="visible" name="Day11" sheetId="11" r:id="rId14"/>
    <sheet state="visible" name="Day12" sheetId="12" r:id="rId15"/>
    <sheet state="visible" name="Day13" sheetId="13" r:id="rId16"/>
    <sheet state="visible" name="Day14" sheetId="14" r:id="rId17"/>
    <sheet state="visible" name="Day15" sheetId="15" r:id="rId18"/>
    <sheet state="visible" name="Day16" sheetId="16" r:id="rId19"/>
    <sheet state="visible" name="Day17" sheetId="17" r:id="rId20"/>
    <sheet state="visible" name="Day18" sheetId="18" r:id="rId21"/>
    <sheet state="visible" name="Day19" sheetId="19" r:id="rId22"/>
    <sheet state="visible" name="Day20" sheetId="20" r:id="rId23"/>
    <sheet state="visible" name="Day21" sheetId="21" r:id="rId24"/>
    <sheet state="visible" name="Day22" sheetId="22" r:id="rId25"/>
    <sheet state="visible" name="Day23" sheetId="23" r:id="rId26"/>
    <sheet state="visible" name="Day24" sheetId="24" r:id="rId27"/>
    <sheet state="visible" name="Day25" sheetId="25" r:id="rId28"/>
    <sheet state="visible" name="Day26" sheetId="26" r:id="rId29"/>
    <sheet state="visible" name="Day27" sheetId="27" r:id="rId30"/>
    <sheet state="visible" name="Day28" sheetId="28" r:id="rId31"/>
    <sheet state="visible" name="Day29" sheetId="29" r:id="rId32"/>
    <sheet state="visible" name="Day30" sheetId="30" r:id="rId33"/>
    <sheet state="visible" name="Day31" sheetId="31" r:id="rId34"/>
    <sheet state="visible" name="End Month" sheetId="32" r:id="rId35"/>
  </sheets>
  <definedNames/>
  <calcPr/>
</workbook>
</file>

<file path=xl/sharedStrings.xml><?xml version="1.0" encoding="utf-8"?>
<sst xmlns="http://schemas.openxmlformats.org/spreadsheetml/2006/main" count="1264" uniqueCount="53">
  <si>
    <t>Room</t>
  </si>
  <si>
    <t>Booked by</t>
  </si>
  <si>
    <t>Name</t>
  </si>
  <si>
    <t>Mobile No</t>
  </si>
  <si>
    <t>In</t>
  </si>
  <si>
    <t>Out</t>
  </si>
  <si>
    <t>Company</t>
  </si>
  <si>
    <t>Payment Mode</t>
  </si>
  <si>
    <t>Gross Rate</t>
  </si>
  <si>
    <t>Remark</t>
  </si>
  <si>
    <t>O/P Bal</t>
  </si>
  <si>
    <t>Sum</t>
  </si>
  <si>
    <t>Walk In</t>
  </si>
  <si>
    <t>Walk In Cash</t>
  </si>
  <si>
    <t>Bcom</t>
  </si>
  <si>
    <t>Walk In UPI</t>
  </si>
  <si>
    <t>Brevistay</t>
  </si>
  <si>
    <t>OTA Cash</t>
  </si>
  <si>
    <t>Agoda</t>
  </si>
  <si>
    <t>Pending</t>
  </si>
  <si>
    <t>GO-MMT</t>
  </si>
  <si>
    <t>NEFT AURA</t>
  </si>
  <si>
    <t>Pending (C)</t>
  </si>
  <si>
    <t>CC AURA</t>
  </si>
  <si>
    <t xml:space="preserve">UPI </t>
  </si>
  <si>
    <t>Food Sale Cash</t>
  </si>
  <si>
    <t>Food Sale Account</t>
  </si>
  <si>
    <t>Total Sales</t>
  </si>
  <si>
    <t>Cash sale</t>
  </si>
  <si>
    <t>Expense</t>
  </si>
  <si>
    <t>LIFT UP SUNIL SIR</t>
  </si>
  <si>
    <t>C/L Bal</t>
  </si>
  <si>
    <t>Staff</t>
  </si>
  <si>
    <t>Shift 1</t>
  </si>
  <si>
    <t/>
  </si>
  <si>
    <t>Shift 2</t>
  </si>
  <si>
    <t>Shift 3</t>
  </si>
  <si>
    <t>Occupancy</t>
  </si>
  <si>
    <t>ARR</t>
  </si>
  <si>
    <t>RevPAR</t>
  </si>
  <si>
    <t>e</t>
  </si>
  <si>
    <t>Cash Sales</t>
  </si>
  <si>
    <t>UPI Account Sales</t>
  </si>
  <si>
    <t>Axis Bank Sales</t>
  </si>
  <si>
    <t>Total Pending</t>
  </si>
  <si>
    <t>Total Expense</t>
  </si>
  <si>
    <t>Total Lift Up</t>
  </si>
  <si>
    <t>Pending(C) Chart</t>
  </si>
  <si>
    <t>Pending WalkIn</t>
  </si>
  <si>
    <t>Achieved</t>
  </si>
  <si>
    <t>Target</t>
  </si>
  <si>
    <t>Remanining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</si>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</sst>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6">
    <font>
      <sz val="10.0"/>
      <color rgb="FF000000"/>
      <name val="Arial"/>
      <scheme val="minor"/>
    </font>
    <font>
      <sz val="10.0"/>
      <color theme="1"/>
      <name val="Arial"/>
    </font>
    <font/>
    <font>
      <sz val="10.0"/>
      <color rgb="FF000000"/>
      <name val="Arial"/>
    </font>
    <font>
      <sz val="9.0"/>
      <color rgb="FF000000"/>
      <name val="Arial"/>
    </font>
    <font>
      <b/>
      <i/>
      <sz val="10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1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vertical="top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3" fontId="1" numFmtId="0" xfId="0" applyAlignment="1" applyBorder="1" applyFill="1" applyFont="1">
      <alignment horizontal="center" vertical="top"/>
    </xf>
    <xf borderId="5" fillId="3" fontId="1" numFmtId="0" xfId="0" applyAlignment="1" applyBorder="1" applyFont="1">
      <alignment horizontal="center" vertical="top"/>
    </xf>
    <xf borderId="5" fillId="3" fontId="1" numFmtId="19" xfId="0" applyAlignment="1" applyBorder="1" applyFont="1" applyNumberFormat="1">
      <alignment horizontal="center" vertical="top"/>
    </xf>
    <xf borderId="5" fillId="3" fontId="1" numFmtId="0" xfId="0" applyAlignment="1" applyBorder="1" applyFont="1">
      <alignment horizontal="center"/>
    </xf>
    <xf borderId="6" fillId="0" fontId="1" numFmtId="0" xfId="0" applyBorder="1" applyFont="1"/>
    <xf borderId="7" fillId="4" fontId="1" numFmtId="0" xfId="0" applyBorder="1" applyFill="1" applyFont="1"/>
    <xf borderId="8" fillId="0" fontId="2" numFmtId="0" xfId="0" applyBorder="1" applyFont="1"/>
    <xf borderId="9" fillId="0" fontId="2" numFmtId="0" xfId="0" applyBorder="1" applyFont="1"/>
    <xf borderId="10" fillId="5" fontId="1" numFmtId="0" xfId="0" applyAlignment="1" applyBorder="1" applyFill="1" applyFont="1">
      <alignment horizontal="center"/>
    </xf>
    <xf borderId="10" fillId="6" fontId="1" numFmtId="0" xfId="0" applyAlignment="1" applyBorder="1" applyFill="1" applyFont="1">
      <alignment horizontal="center"/>
    </xf>
    <xf borderId="11" fillId="7" fontId="1" numFmtId="0" xfId="0" applyAlignment="1" applyBorder="1" applyFill="1" applyFont="1">
      <alignment horizontal="center"/>
    </xf>
    <xf borderId="12" fillId="0" fontId="2" numFmtId="0" xfId="0" applyBorder="1" applyFont="1"/>
    <xf borderId="4" fillId="0" fontId="1" numFmtId="0" xfId="0" applyAlignment="1" applyBorder="1" applyFont="1">
      <alignment horizontal="left"/>
    </xf>
    <xf borderId="12" fillId="0" fontId="1" numFmtId="0" xfId="0" applyAlignment="1" applyBorder="1" applyFont="1">
      <alignment horizontal="left"/>
    </xf>
    <xf borderId="13" fillId="0" fontId="1" numFmtId="0" xfId="0" applyAlignment="1" applyBorder="1" applyFont="1">
      <alignment horizontal="left"/>
    </xf>
    <xf borderId="4" fillId="0" fontId="1" numFmtId="0" xfId="0" applyBorder="1" applyFont="1"/>
    <xf borderId="4" fillId="0" fontId="1" numFmtId="0" xfId="0" applyAlignment="1" applyBorder="1" applyFont="1">
      <alignment horizontal="center"/>
    </xf>
    <xf borderId="4" fillId="3" fontId="1" numFmtId="0" xfId="0" applyAlignment="1" applyBorder="1" applyFont="1">
      <alignment horizontal="center"/>
    </xf>
    <xf borderId="4" fillId="6" fontId="3" numFmtId="0" xfId="0" applyBorder="1" applyFont="1"/>
    <xf borderId="4" fillId="0" fontId="1" numFmtId="3" xfId="0" applyAlignment="1" applyBorder="1" applyFont="1" applyNumberFormat="1">
      <alignment horizontal="left"/>
    </xf>
    <xf borderId="13" fillId="0" fontId="1" numFmtId="0" xfId="0" applyAlignment="1" applyBorder="1" applyFont="1">
      <alignment vertical="top"/>
    </xf>
    <xf borderId="13" fillId="0" fontId="1" numFmtId="165" xfId="0" applyAlignment="1" applyBorder="1" applyFont="1" applyNumberFormat="1">
      <alignment horizontal="left" vertical="top"/>
    </xf>
    <xf borderId="13" fillId="0" fontId="1" numFmtId="0" xfId="0" applyAlignment="1" applyBorder="1" applyFont="1">
      <alignment horizontal="left" vertical="top"/>
    </xf>
    <xf borderId="13" fillId="0" fontId="1" numFmtId="0" xfId="0" applyBorder="1" applyFont="1"/>
    <xf borderId="4" fillId="0" fontId="1" numFmtId="0" xfId="0" applyAlignment="1" applyBorder="1" applyFont="1">
      <alignment horizontal="left" vertical="top"/>
    </xf>
    <xf borderId="13" fillId="0" fontId="1" numFmtId="19" xfId="0" applyAlignment="1" applyBorder="1" applyFont="1" applyNumberFormat="1">
      <alignment horizontal="left" vertical="top"/>
    </xf>
    <xf borderId="13" fillId="0" fontId="1" numFmtId="165" xfId="0" applyAlignment="1" applyBorder="1" applyFont="1" applyNumberFormat="1">
      <alignment horizontal="left"/>
    </xf>
    <xf borderId="11" fillId="3" fontId="1" numFmtId="0" xfId="0" applyAlignment="1" applyBorder="1" applyFont="1">
      <alignment horizontal="center"/>
    </xf>
    <xf borderId="4" fillId="3" fontId="3" numFmtId="0" xfId="0" applyAlignment="1" applyBorder="1" applyFont="1">
      <alignment horizontal="center"/>
    </xf>
    <xf borderId="4" fillId="6" fontId="3" numFmtId="0" xfId="0" applyAlignment="1" applyBorder="1" applyFont="1">
      <alignment horizontal="center"/>
    </xf>
    <xf borderId="14" fillId="6" fontId="3" numFmtId="0" xfId="0" applyAlignment="1" applyBorder="1" applyFont="1">
      <alignment horizontal="center"/>
    </xf>
    <xf borderId="4" fillId="6" fontId="1" numFmtId="0" xfId="0" applyAlignment="1" applyBorder="1" applyFont="1">
      <alignment horizontal="center"/>
    </xf>
    <xf borderId="4" fillId="5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3" fillId="0" fontId="1" numFmtId="19" xfId="0" applyAlignment="1" applyBorder="1" applyFont="1" applyNumberFormat="1">
      <alignment horizontal="left"/>
    </xf>
    <xf borderId="4" fillId="4" fontId="1" numFmtId="0" xfId="0" applyAlignment="1" applyBorder="1" applyFont="1">
      <alignment horizontal="center"/>
    </xf>
    <xf borderId="13" fillId="0" fontId="1" numFmtId="3" xfId="0" applyAlignment="1" applyBorder="1" applyFont="1" applyNumberFormat="1">
      <alignment horizontal="left"/>
    </xf>
    <xf borderId="1" fillId="7" fontId="1" numFmtId="0" xfId="0" applyAlignment="1" applyBorder="1" applyFont="1">
      <alignment horizontal="center"/>
    </xf>
    <xf borderId="11" fillId="0" fontId="1" numFmtId="0" xfId="0" applyAlignment="1" applyBorder="1" applyFont="1">
      <alignment horizontal="left"/>
    </xf>
    <xf borderId="4" fillId="0" fontId="1" numFmtId="1" xfId="0" applyAlignment="1" applyBorder="1" applyFont="1" applyNumberFormat="1">
      <alignment horizontal="center"/>
    </xf>
    <xf borderId="4" fillId="0" fontId="1" numFmtId="19" xfId="0" applyAlignment="1" applyBorder="1" applyFont="1" applyNumberFormat="1">
      <alignment horizontal="left" vertical="top"/>
    </xf>
    <xf borderId="15" fillId="0" fontId="1" numFmtId="0" xfId="0" applyAlignment="1" applyBorder="1" applyFont="1">
      <alignment horizontal="left" vertical="top"/>
    </xf>
    <xf borderId="16" fillId="3" fontId="1" numFmtId="0" xfId="0" applyAlignment="1" applyBorder="1" applyFont="1">
      <alignment horizontal="left" vertical="top"/>
    </xf>
    <xf borderId="17" fillId="3" fontId="1" numFmtId="0" xfId="0" applyAlignment="1" applyBorder="1" applyFont="1">
      <alignment horizontal="left" vertical="top"/>
    </xf>
    <xf borderId="17" fillId="3" fontId="1" numFmtId="19" xfId="0" applyAlignment="1" applyBorder="1" applyFont="1" applyNumberFormat="1">
      <alignment horizontal="left" vertical="top"/>
    </xf>
    <xf borderId="0" fillId="0" fontId="1" numFmtId="0" xfId="0" applyAlignment="1" applyFont="1">
      <alignment horizontal="left"/>
    </xf>
    <xf borderId="0" fillId="0" fontId="1" numFmtId="19" xfId="0" applyAlignment="1" applyFont="1" applyNumberFormat="1">
      <alignment horizontal="left"/>
    </xf>
    <xf borderId="0" fillId="0" fontId="1" numFmtId="19" xfId="0" applyFont="1" applyNumberFormat="1"/>
    <xf borderId="1" fillId="3" fontId="1" numFmtId="0" xfId="0" applyAlignment="1" applyBorder="1" applyFont="1">
      <alignment horizontal="center"/>
    </xf>
    <xf borderId="0" fillId="0" fontId="1" numFmtId="1" xfId="0" applyFont="1" applyNumberFormat="1"/>
    <xf borderId="4" fillId="7" fontId="1" numFmtId="0" xfId="0" applyAlignment="1" applyBorder="1" applyFont="1">
      <alignment horizontal="center"/>
    </xf>
    <xf borderId="4" fillId="8" fontId="1" numFmtId="0" xfId="0" applyAlignment="1" applyBorder="1" applyFill="1" applyFont="1">
      <alignment horizontal="center"/>
    </xf>
    <xf borderId="4" fillId="9" fontId="1" numFmtId="0" xfId="0" applyAlignment="1" applyBorder="1" applyFill="1" applyFont="1">
      <alignment horizontal="center"/>
    </xf>
    <xf borderId="0" fillId="0" fontId="1" numFmtId="10" xfId="0" applyAlignment="1" applyFont="1" applyNumberFormat="1">
      <alignment horizontal="left"/>
    </xf>
    <xf borderId="4" fillId="10" fontId="1" numFmtId="0" xfId="0" applyAlignment="1" applyBorder="1" applyFill="1" applyFont="1">
      <alignment horizontal="center"/>
    </xf>
    <xf borderId="14" fillId="6" fontId="4" numFmtId="0" xfId="0" applyBorder="1" applyFont="1"/>
    <xf borderId="4" fillId="6" fontId="4" numFmtId="0" xfId="0" applyAlignment="1" applyBorder="1" applyFont="1">
      <alignment horizontal="center"/>
    </xf>
    <xf borderId="0" fillId="0" fontId="1" numFmtId="3" xfId="0" applyFont="1" applyNumberFormat="1"/>
    <xf borderId="1" fillId="11" fontId="1" numFmtId="0" xfId="0" applyAlignment="1" applyBorder="1" applyFill="1" applyFont="1">
      <alignment horizontal="center"/>
    </xf>
    <xf borderId="4" fillId="7" fontId="1" numFmtId="0" xfId="0" applyAlignment="1" applyBorder="1" applyFont="1">
      <alignment horizontal="left"/>
    </xf>
    <xf borderId="4" fillId="7" fontId="1" numFmtId="0" xfId="0" applyBorder="1" applyFont="1"/>
    <xf borderId="4" fillId="3" fontId="4" numFmtId="19" xfId="0" applyAlignment="1" applyBorder="1" applyFont="1" applyNumberFormat="1">
      <alignment horizontal="center"/>
    </xf>
    <xf borderId="4" fillId="3" fontId="1" numFmtId="1" xfId="0" applyAlignment="1" applyBorder="1" applyFont="1" applyNumberFormat="1">
      <alignment horizontal="center"/>
    </xf>
    <xf borderId="4" fillId="0" fontId="1" numFmtId="19" xfId="0" applyAlignment="1" applyBorder="1" applyFont="1" applyNumberFormat="1">
      <alignment horizontal="center"/>
    </xf>
    <xf borderId="4" fillId="0" fontId="1" numFmtId="3" xfId="0" applyAlignment="1" applyBorder="1" applyFont="1" applyNumberFormat="1">
      <alignment horizontal="center"/>
    </xf>
    <xf borderId="18" fillId="0" fontId="1" numFmtId="0" xfId="0" applyAlignment="1" applyBorder="1" applyFont="1">
      <alignment horizontal="left"/>
    </xf>
    <xf borderId="19" fillId="0" fontId="5" numFmtId="0" xfId="0" applyAlignment="1" applyBorder="1" applyFont="1">
      <alignment horizontal="left"/>
    </xf>
    <xf borderId="20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Sales Distribution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00FFFF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'End Month'!$A$11:$A$15</c:f>
            </c:strRef>
          </c:cat>
          <c:val>
            <c:numRef>
              <c:f>'End Month'!$B$11:$B$15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Payment Distribution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'End Month'!$A$3:$A$6</c:f>
            </c:strRef>
          </c:cat>
          <c:val>
            <c:numRef>
              <c:f>'End Month'!$B$3:$B$6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percentStacked"/>
        <c:ser>
          <c:idx val="0"/>
          <c:order val="0"/>
          <c:tx>
            <c:v>Achieved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'End Month'!$G$21:$G$24</c:f>
            </c:strRef>
          </c:cat>
          <c:val>
            <c:numRef>
              <c:f>'End Month'!$H$21:$H$24</c:f>
              <c:numCache/>
            </c:numRef>
          </c:val>
        </c:ser>
        <c:ser>
          <c:idx val="1"/>
          <c:order val="1"/>
          <c:tx>
            <c:v>Remanining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'End Month'!$G$21:$G$24</c:f>
            </c:strRef>
          </c:cat>
          <c:val>
            <c:numRef>
              <c:f>'End Month'!$J$21:$J$24</c:f>
              <c:numCache/>
            </c:numRef>
          </c:val>
        </c:ser>
        <c:overlap val="100"/>
        <c:axId val="1976070738"/>
        <c:axId val="430572238"/>
      </c:barChart>
      <c:catAx>
        <c:axId val="19760707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30572238"/>
      </c:catAx>
      <c:valAx>
        <c:axId val="4305722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76070738"/>
      </c:valAx>
    </c:plotArea>
    <c:legend>
      <c:legendPos val="b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3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38100</xdr:colOff>
      <xdr:row>0</xdr:row>
      <xdr:rowOff>152400</xdr:rowOff>
    </xdr:from>
    <xdr:ext cx="4248150" cy="26289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228600</xdr:colOff>
      <xdr:row>0</xdr:row>
      <xdr:rowOff>161925</xdr:rowOff>
    </xdr:from>
    <xdr:ext cx="4210050" cy="262890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752475</xdr:colOff>
      <xdr:row>26</xdr:row>
      <xdr:rowOff>161925</xdr:rowOff>
    </xdr:from>
    <xdr:ext cx="5534025" cy="342900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3.63"/>
    <col customWidth="1" min="3" max="3" width="29.13"/>
    <col customWidth="1" min="4" max="4" width="12.63"/>
    <col customWidth="1" min="5" max="5" width="9.38"/>
    <col customWidth="1" min="6" max="6" width="10.63"/>
    <col customWidth="1" min="7" max="7" width="13.38"/>
    <col customWidth="1" min="9" max="9" width="9.38"/>
    <col customWidth="1" min="10" max="10" width="10.5"/>
    <col customWidth="1" min="11" max="11" width="18.13"/>
    <col customWidth="1" min="12" max="12" width="14.63"/>
    <col customWidth="1" min="14" max="14" width="23.13"/>
    <col customWidth="1" min="18" max="18" width="14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 t="s">
        <v>6</v>
      </c>
      <c r="H2" s="6" t="s">
        <v>7</v>
      </c>
      <c r="I2" s="6" t="s">
        <v>8</v>
      </c>
      <c r="J2" s="8" t="s">
        <v>9</v>
      </c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13" t="s">
        <v>10</v>
      </c>
      <c r="L3" s="14"/>
      <c r="M3" s="4"/>
      <c r="N3" s="15" t="s">
        <v>11</v>
      </c>
      <c r="O3" s="16"/>
      <c r="P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17"/>
      <c r="B4" s="18"/>
      <c r="C4" s="18"/>
      <c r="D4" s="19"/>
      <c r="E4" s="19"/>
      <c r="F4" s="19"/>
      <c r="G4" s="19"/>
      <c r="H4" s="19"/>
      <c r="I4" s="19"/>
      <c r="J4" s="17"/>
      <c r="K4" s="20"/>
      <c r="L4" s="21"/>
      <c r="M4" s="4"/>
      <c r="N4" s="22" t="s">
        <v>12</v>
      </c>
      <c r="O4" s="23">
        <f>SUMIF(G4:G60,"WALKIN",I4:I60)</f>
        <v>0</v>
      </c>
      <c r="P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24"/>
      <c r="B5" s="18"/>
      <c r="C5" s="25"/>
      <c r="D5" s="19"/>
      <c r="E5" s="19"/>
      <c r="F5" s="26"/>
      <c r="G5" s="19"/>
      <c r="H5" s="19"/>
      <c r="I5" s="27"/>
      <c r="J5" s="17"/>
      <c r="K5" s="21" t="s">
        <v>13</v>
      </c>
      <c r="L5" s="21">
        <f>SUMIF(H2:H60,"CASH",I2:I60)</f>
        <v>0</v>
      </c>
      <c r="M5" s="4"/>
      <c r="N5" s="22" t="s">
        <v>14</v>
      </c>
      <c r="O5" s="23">
        <f>SUMIF(G4:G61,"BCOM",I4:I61)</f>
        <v>0</v>
      </c>
      <c r="P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24"/>
      <c r="B6" s="18"/>
      <c r="C6" s="28"/>
      <c r="D6" s="19"/>
      <c r="E6" s="19"/>
      <c r="F6" s="27"/>
      <c r="G6" s="19"/>
      <c r="H6" s="19"/>
      <c r="I6" s="27"/>
      <c r="J6" s="17"/>
      <c r="K6" s="21" t="s">
        <v>15</v>
      </c>
      <c r="L6" s="21">
        <f>SUMIF(H2:H61,"UPI",I2:I61)</f>
        <v>0</v>
      </c>
      <c r="M6" s="4"/>
      <c r="N6" s="22" t="s">
        <v>16</v>
      </c>
      <c r="O6" s="23">
        <f>SUMIF(G4:G62,"BREVISTAY",I4:I62)</f>
        <v>0</v>
      </c>
      <c r="P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24"/>
      <c r="B7" s="18"/>
      <c r="C7" s="25"/>
      <c r="D7" s="19"/>
      <c r="E7" s="19"/>
      <c r="F7" s="26"/>
      <c r="G7" s="19"/>
      <c r="H7" s="19"/>
      <c r="I7" s="27"/>
      <c r="J7" s="17"/>
      <c r="K7" s="21" t="s">
        <v>17</v>
      </c>
      <c r="L7" s="21">
        <f>SUMIF(H2:H61,"OTA CASH",I2:I61)</f>
        <v>0</v>
      </c>
      <c r="M7" s="4"/>
      <c r="N7" s="22" t="s">
        <v>18</v>
      </c>
      <c r="O7" s="23">
        <f>SUMIF(G4:G63,"AGODA",I4:I63)</f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29"/>
      <c r="B8" s="18"/>
      <c r="C8" s="28"/>
      <c r="D8" s="19"/>
      <c r="E8" s="19"/>
      <c r="F8" s="30"/>
      <c r="G8" s="19"/>
      <c r="H8" s="19"/>
      <c r="I8" s="27"/>
      <c r="J8" s="17"/>
      <c r="K8" s="21" t="s">
        <v>19</v>
      </c>
      <c r="L8" s="21">
        <f>SUMIF(H2:H62,"PENDING",I2:I62)</f>
        <v>0</v>
      </c>
      <c r="M8" s="4"/>
      <c r="N8" s="22" t="s">
        <v>20</v>
      </c>
      <c r="O8" s="23">
        <f>SUMIF(G4:G64,"GO-MMT",I4:I64)</f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29"/>
      <c r="B9" s="18"/>
      <c r="C9" s="27"/>
      <c r="D9" s="19"/>
      <c r="E9" s="19"/>
      <c r="F9" s="30"/>
      <c r="G9" s="19"/>
      <c r="H9" s="19"/>
      <c r="I9" s="27"/>
      <c r="J9" s="17"/>
      <c r="K9" s="21" t="s">
        <v>21</v>
      </c>
      <c r="L9" s="21">
        <f>SUMIF(H2:H63,"NEFT(A)",I2:I63)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29"/>
      <c r="B10" s="18"/>
      <c r="C10" s="27"/>
      <c r="D10" s="19"/>
      <c r="E10" s="31"/>
      <c r="F10" s="30"/>
      <c r="G10" s="27"/>
      <c r="H10" s="19"/>
      <c r="I10" s="27"/>
      <c r="J10" s="17"/>
      <c r="K10" s="21" t="s">
        <v>22</v>
      </c>
      <c r="L10" s="21">
        <f>SUMIF(H2:H64,"Pending(C)",I2:I64)</f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29"/>
      <c r="B11" s="18"/>
      <c r="C11" s="27"/>
      <c r="D11" s="19"/>
      <c r="E11" s="31"/>
      <c r="F11" s="30"/>
      <c r="G11" s="27"/>
      <c r="H11" s="19"/>
      <c r="I11" s="27"/>
      <c r="J11" s="17"/>
      <c r="K11" s="21" t="s">
        <v>23</v>
      </c>
      <c r="L11" s="21">
        <f>SUMIF(H2:H64,"CC(A)",I2:I64)</f>
        <v>0</v>
      </c>
      <c r="M11" s="4"/>
      <c r="N11" s="32" t="s">
        <v>24</v>
      </c>
      <c r="O11" s="1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29"/>
      <c r="B12" s="18"/>
      <c r="C12" s="27"/>
      <c r="D12" s="19"/>
      <c r="E12" s="31"/>
      <c r="F12" s="27"/>
      <c r="G12" s="27"/>
      <c r="H12" s="19"/>
      <c r="I12" s="27"/>
      <c r="J12" s="17"/>
      <c r="K12" s="21" t="s">
        <v>25</v>
      </c>
      <c r="L12" s="21"/>
      <c r="M12" s="4"/>
      <c r="N12" s="33" t="str">
        <f>IFERROR(__xludf.DUMMYFUNCTION("QUERY(C2:I70, ""SELECT C, I WHERE H = 'UPI'"", 1)"),"Name")</f>
        <v>Name</v>
      </c>
      <c r="O12" s="22" t="str">
        <f>IFERROR(__xludf.DUMMYFUNCTION("""COMPUTED_VALUE"""),"Gross Rate")</f>
        <v>Gross Rate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29"/>
      <c r="B13" s="18"/>
      <c r="C13" s="27"/>
      <c r="D13" s="19"/>
      <c r="E13" s="31"/>
      <c r="F13" s="30"/>
      <c r="G13" s="27"/>
      <c r="H13" s="19"/>
      <c r="I13" s="27"/>
      <c r="J13" s="17"/>
      <c r="K13" s="21" t="s">
        <v>26</v>
      </c>
      <c r="L13" s="21"/>
      <c r="M13" s="4"/>
      <c r="N13" s="34"/>
      <c r="O13" s="21"/>
      <c r="P13" s="4"/>
      <c r="Q13" s="3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29"/>
      <c r="B14" s="18"/>
      <c r="C14" s="27"/>
      <c r="D14" s="19"/>
      <c r="E14" s="31"/>
      <c r="F14" s="26"/>
      <c r="G14" s="27"/>
      <c r="H14" s="19"/>
      <c r="I14" s="27"/>
      <c r="J14" s="17"/>
      <c r="K14" s="22" t="s">
        <v>27</v>
      </c>
      <c r="L14" s="36">
        <f>SUM(L5:L13)</f>
        <v>0</v>
      </c>
      <c r="M14" s="4"/>
      <c r="N14" s="21"/>
      <c r="O14" s="2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29"/>
      <c r="B15" s="18"/>
      <c r="C15" s="27"/>
      <c r="D15" s="19"/>
      <c r="E15" s="31"/>
      <c r="F15" s="30"/>
      <c r="G15" s="27"/>
      <c r="H15" s="19"/>
      <c r="I15" s="27"/>
      <c r="J15" s="17"/>
      <c r="K15" s="22" t="s">
        <v>28</v>
      </c>
      <c r="L15" s="21">
        <f>L5+L7+L12</f>
        <v>0</v>
      </c>
      <c r="M15" s="4"/>
      <c r="N15" s="21"/>
      <c r="O15" s="21"/>
      <c r="P15" s="4"/>
      <c r="Q15" s="3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29"/>
      <c r="B16" s="18"/>
      <c r="C16" s="27"/>
      <c r="D16" s="19"/>
      <c r="E16" s="31"/>
      <c r="F16" s="26"/>
      <c r="G16" s="27"/>
      <c r="H16" s="19"/>
      <c r="I16" s="27"/>
      <c r="J16" s="17"/>
      <c r="K16" s="37" t="s">
        <v>29</v>
      </c>
      <c r="L16" s="21"/>
      <c r="M16" s="4"/>
      <c r="N16" s="21"/>
      <c r="O16" s="21"/>
      <c r="P16" s="4"/>
      <c r="Q16" s="3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29"/>
      <c r="B17" s="18"/>
      <c r="C17" s="27"/>
      <c r="D17" s="19"/>
      <c r="E17" s="31"/>
      <c r="F17" s="30"/>
      <c r="G17" s="27"/>
      <c r="H17" s="19"/>
      <c r="I17" s="27"/>
      <c r="J17" s="17"/>
      <c r="K17" s="37" t="s">
        <v>30</v>
      </c>
      <c r="L17" s="21"/>
      <c r="M17" s="4"/>
      <c r="N17" s="21"/>
      <c r="O17" s="21"/>
      <c r="P17" s="4"/>
      <c r="Q17" s="3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29"/>
      <c r="B18" s="18"/>
      <c r="C18" s="19"/>
      <c r="D18" s="19"/>
      <c r="E18" s="31"/>
      <c r="F18" s="39"/>
      <c r="G18" s="19"/>
      <c r="H18" s="19"/>
      <c r="I18" s="19"/>
      <c r="J18" s="17"/>
      <c r="K18" s="40" t="s">
        <v>31</v>
      </c>
      <c r="L18" s="40">
        <f>L3+L15-L16-L17</f>
        <v>0</v>
      </c>
      <c r="M18" s="4"/>
      <c r="N18" s="21"/>
      <c r="O18" s="21"/>
      <c r="P18" s="4"/>
      <c r="Q18" s="3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29"/>
      <c r="B19" s="18"/>
      <c r="C19" s="19"/>
      <c r="D19" s="17"/>
      <c r="E19" s="31"/>
      <c r="F19" s="19"/>
      <c r="G19" s="19"/>
      <c r="H19" s="19"/>
      <c r="I19" s="41"/>
      <c r="J19" s="17"/>
      <c r="K19" s="4"/>
      <c r="L19" s="4"/>
      <c r="M19" s="4"/>
      <c r="N19" s="21"/>
      <c r="O19" s="21"/>
      <c r="P19" s="4"/>
      <c r="Q19" s="3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29"/>
      <c r="B20" s="18"/>
      <c r="C20" s="19"/>
      <c r="D20" s="17"/>
      <c r="E20" s="31"/>
      <c r="F20" s="31"/>
      <c r="G20" s="19"/>
      <c r="H20" s="19"/>
      <c r="I20" s="41"/>
      <c r="J20" s="17"/>
      <c r="K20" s="42" t="s">
        <v>32</v>
      </c>
      <c r="L20" s="3"/>
      <c r="M20" s="4"/>
      <c r="N20" s="21"/>
      <c r="O20" s="21"/>
      <c r="P20" s="4"/>
      <c r="Q20" s="3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29"/>
      <c r="B21" s="18"/>
      <c r="C21" s="27"/>
      <c r="D21" s="19"/>
      <c r="E21" s="31"/>
      <c r="F21" s="27"/>
      <c r="G21" s="27"/>
      <c r="H21" s="19"/>
      <c r="I21" s="41"/>
      <c r="J21" s="17"/>
      <c r="K21" s="21" t="s">
        <v>33</v>
      </c>
      <c r="L21" s="21">
        <f>SUMIF(B4:B70,"Shift 1",I4:I43)</f>
        <v>0</v>
      </c>
      <c r="M21" s="4" t="s">
        <v>34</v>
      </c>
      <c r="N21" s="21"/>
      <c r="O21" s="21"/>
      <c r="P21" s="4"/>
      <c r="Q21" s="3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29"/>
      <c r="B22" s="18"/>
      <c r="C22" s="27"/>
      <c r="D22" s="19"/>
      <c r="E22" s="39"/>
      <c r="F22" s="30"/>
      <c r="G22" s="27"/>
      <c r="H22" s="19"/>
      <c r="I22" s="19"/>
      <c r="J22" s="17"/>
      <c r="K22" s="21" t="s">
        <v>35</v>
      </c>
      <c r="L22" s="21">
        <f>SUMIF(B3:B70,"Shift 2",I3:I70)</f>
        <v>0</v>
      </c>
      <c r="M22" s="4"/>
      <c r="N22" s="21"/>
      <c r="O22" s="21"/>
      <c r="P22" s="4"/>
      <c r="Q22" s="3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29"/>
      <c r="B23" s="18"/>
      <c r="C23" s="27"/>
      <c r="D23" s="19"/>
      <c r="E23" s="31"/>
      <c r="F23" s="30"/>
      <c r="G23" s="27"/>
      <c r="H23" s="19"/>
      <c r="I23" s="19"/>
      <c r="J23" s="17"/>
      <c r="K23" s="21" t="s">
        <v>36</v>
      </c>
      <c r="L23" s="21">
        <f>SUMIF(B3:B70,"Shift 3",I3:I70)</f>
        <v>0</v>
      </c>
      <c r="M23" s="4"/>
      <c r="N23" s="21"/>
      <c r="O23" s="2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29"/>
      <c r="B24" s="18"/>
      <c r="C24" s="27"/>
      <c r="D24" s="19"/>
      <c r="E24" s="31"/>
      <c r="F24" s="30"/>
      <c r="G24" s="27"/>
      <c r="H24" s="19"/>
      <c r="I24" s="27"/>
      <c r="J24" s="17"/>
      <c r="K24" s="38"/>
      <c r="L24" s="38"/>
      <c r="M24" s="4"/>
      <c r="N24" s="21"/>
      <c r="O24" s="2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29"/>
      <c r="B25" s="18"/>
      <c r="C25" s="27"/>
      <c r="D25" s="19"/>
      <c r="E25" s="31"/>
      <c r="F25" s="30"/>
      <c r="G25" s="27"/>
      <c r="H25" s="19"/>
      <c r="I25" s="27"/>
      <c r="J25" s="43"/>
      <c r="K25" s="21" t="s">
        <v>37</v>
      </c>
      <c r="L25" s="44">
        <f>A70*100/24</f>
        <v>0</v>
      </c>
      <c r="M25" s="4"/>
      <c r="N25" s="21"/>
      <c r="O25" s="2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29"/>
      <c r="B26" s="18"/>
      <c r="C26" s="27"/>
      <c r="D26" s="19"/>
      <c r="E26" s="19"/>
      <c r="F26" s="27"/>
      <c r="G26" s="27"/>
      <c r="H26" s="19"/>
      <c r="I26" s="27"/>
      <c r="J26" s="43"/>
      <c r="K26" s="21" t="s">
        <v>38</v>
      </c>
      <c r="L26" s="44" t="str">
        <f>I70/A70</f>
        <v>#DIV/0!</v>
      </c>
      <c r="M26" s="4"/>
      <c r="N26" s="21"/>
      <c r="O26" s="2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29"/>
      <c r="B27" s="18"/>
      <c r="C27" s="27"/>
      <c r="D27" s="19"/>
      <c r="E27" s="19"/>
      <c r="F27" s="27"/>
      <c r="G27" s="27"/>
      <c r="H27" s="19"/>
      <c r="I27" s="27"/>
      <c r="K27" s="21" t="s">
        <v>39</v>
      </c>
      <c r="L27" s="44" t="str">
        <f>L25/100*L26</f>
        <v>#DIV/0!</v>
      </c>
      <c r="M27" s="4"/>
      <c r="N27" s="21"/>
      <c r="O27" s="2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29"/>
      <c r="B28" s="18"/>
      <c r="C28" s="27"/>
      <c r="D28" s="19"/>
      <c r="E28" s="19"/>
      <c r="F28" s="27"/>
      <c r="G28" s="27"/>
      <c r="H28" s="19"/>
      <c r="I28" s="27"/>
      <c r="J28" s="17"/>
      <c r="K28" s="4"/>
      <c r="L28" s="4"/>
      <c r="M28" s="4"/>
      <c r="N28" s="21"/>
      <c r="O28" s="2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29"/>
      <c r="B29" s="18"/>
      <c r="C29" s="27"/>
      <c r="D29" s="19"/>
      <c r="E29" s="19"/>
      <c r="F29" s="27"/>
      <c r="G29" s="27"/>
      <c r="H29" s="19"/>
      <c r="I29" s="27"/>
      <c r="J29" s="17"/>
      <c r="K29" s="4"/>
      <c r="L29" s="4"/>
      <c r="M29" s="4"/>
      <c r="N29" s="21"/>
      <c r="O29" s="2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29"/>
      <c r="B30" s="18"/>
      <c r="C30" s="27"/>
      <c r="D30" s="19"/>
      <c r="E30" s="39"/>
      <c r="F30" s="30"/>
      <c r="G30" s="27"/>
      <c r="H30" s="19"/>
      <c r="I30" s="27"/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29"/>
      <c r="B31" s="18"/>
      <c r="C31" s="27"/>
      <c r="D31" s="19"/>
      <c r="E31" s="39"/>
      <c r="F31" s="30"/>
      <c r="G31" s="27"/>
      <c r="H31" s="19"/>
      <c r="I31" s="2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29"/>
      <c r="B32" s="18"/>
      <c r="C32" s="27"/>
      <c r="D32" s="19"/>
      <c r="E32" s="39"/>
      <c r="F32" s="30"/>
      <c r="G32" s="27"/>
      <c r="H32" s="19"/>
      <c r="I32" s="27"/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29"/>
      <c r="B33" s="18"/>
      <c r="C33" s="27"/>
      <c r="D33" s="19"/>
      <c r="E33" s="31"/>
      <c r="F33" s="26"/>
      <c r="G33" s="27"/>
      <c r="H33" s="19"/>
      <c r="I33" s="27"/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29"/>
      <c r="B34" s="18"/>
      <c r="C34" s="27"/>
      <c r="D34" s="19"/>
      <c r="E34" s="19"/>
      <c r="F34" s="30"/>
      <c r="G34" s="27"/>
      <c r="H34" s="19"/>
      <c r="I34" s="27"/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29"/>
      <c r="B35" s="18"/>
      <c r="C35" s="27"/>
      <c r="D35" s="19"/>
      <c r="E35" s="39"/>
      <c r="F35" s="30"/>
      <c r="G35" s="27"/>
      <c r="H35" s="19"/>
      <c r="I35" s="2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29"/>
      <c r="B36" s="18"/>
      <c r="C36" s="27"/>
      <c r="D36" s="19"/>
      <c r="E36" s="39"/>
      <c r="F36" s="30"/>
      <c r="G36" s="27"/>
      <c r="H36" s="19"/>
      <c r="I36" s="27"/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29"/>
      <c r="B37" s="18"/>
      <c r="C37" s="17"/>
      <c r="D37" s="29"/>
      <c r="E37" s="45"/>
      <c r="F37" s="45"/>
      <c r="G37" s="29"/>
      <c r="H37" s="17"/>
      <c r="I37" s="29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29"/>
      <c r="B38" s="18"/>
      <c r="C38" s="17"/>
      <c r="D38" s="29"/>
      <c r="E38" s="45"/>
      <c r="F38" s="45"/>
      <c r="G38" s="29"/>
      <c r="H38" s="17"/>
      <c r="I38" s="29"/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7"/>
      <c r="B39" s="18"/>
      <c r="C39" s="17"/>
      <c r="D39" s="29"/>
      <c r="E39" s="45"/>
      <c r="F39" s="45"/>
      <c r="G39" s="29"/>
      <c r="H39" s="17"/>
      <c r="I39" s="29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29"/>
      <c r="B40" s="18"/>
      <c r="C40" s="17"/>
      <c r="D40" s="27"/>
      <c r="E40" s="30"/>
      <c r="F40" s="30"/>
      <c r="G40" s="27"/>
      <c r="H40" s="19"/>
      <c r="I40" s="27"/>
      <c r="J40" s="1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9"/>
      <c r="B41" s="18"/>
      <c r="C41" s="17"/>
      <c r="D41" s="27"/>
      <c r="E41" s="30"/>
      <c r="F41" s="30"/>
      <c r="G41" s="27"/>
      <c r="H41" s="19"/>
      <c r="I41" s="2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29"/>
      <c r="B42" s="18"/>
      <c r="C42" s="17"/>
      <c r="D42" s="27"/>
      <c r="E42" s="30"/>
      <c r="F42" s="30"/>
      <c r="G42" s="27"/>
      <c r="H42" s="19"/>
      <c r="I42" s="27"/>
      <c r="J42" s="1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6"/>
      <c r="B43" s="18"/>
      <c r="C43" s="17"/>
      <c r="D43" s="27"/>
      <c r="E43" s="30"/>
      <c r="F43" s="30"/>
      <c r="G43" s="27"/>
      <c r="H43" s="19"/>
      <c r="I43" s="2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29"/>
      <c r="B44" s="18"/>
      <c r="C44" s="27"/>
      <c r="D44" s="19"/>
      <c r="E44" s="39"/>
      <c r="F44" s="30"/>
      <c r="G44" s="27"/>
      <c r="H44" s="19"/>
      <c r="I44" s="27"/>
      <c r="J44" s="1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29"/>
      <c r="B45" s="18"/>
      <c r="C45" s="27"/>
      <c r="D45" s="19"/>
      <c r="E45" s="39"/>
      <c r="F45" s="30"/>
      <c r="G45" s="27"/>
      <c r="H45" s="19"/>
      <c r="I45" s="2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29"/>
      <c r="B46" s="18"/>
      <c r="C46" s="17"/>
      <c r="D46" s="29"/>
      <c r="E46" s="45"/>
      <c r="F46" s="45"/>
      <c r="G46" s="29"/>
      <c r="H46" s="17"/>
      <c r="I46" s="29"/>
      <c r="J46" s="1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29"/>
      <c r="B47" s="18"/>
      <c r="C47" s="17"/>
      <c r="D47" s="29"/>
      <c r="E47" s="45"/>
      <c r="F47" s="45"/>
      <c r="G47" s="29"/>
      <c r="H47" s="17"/>
      <c r="I47" s="29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7"/>
      <c r="B48" s="18"/>
      <c r="C48" s="17"/>
      <c r="D48" s="29"/>
      <c r="E48" s="45"/>
      <c r="F48" s="45"/>
      <c r="G48" s="29"/>
      <c r="H48" s="17"/>
      <c r="I48" s="29"/>
      <c r="J48" s="1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29"/>
      <c r="B49" s="18"/>
      <c r="C49" s="17"/>
      <c r="D49" s="27"/>
      <c r="E49" s="30"/>
      <c r="F49" s="30"/>
      <c r="G49" s="27"/>
      <c r="H49" s="19"/>
      <c r="I49" s="2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29"/>
      <c r="B50" s="18"/>
      <c r="C50" s="17"/>
      <c r="D50" s="27"/>
      <c r="E50" s="30"/>
      <c r="F50" s="30"/>
      <c r="G50" s="27"/>
      <c r="H50" s="19"/>
      <c r="I50" s="27"/>
      <c r="J50" s="1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29"/>
      <c r="B51" s="18"/>
      <c r="C51" s="17"/>
      <c r="D51" s="27"/>
      <c r="E51" s="30"/>
      <c r="F51" s="30"/>
      <c r="G51" s="27"/>
      <c r="H51" s="19"/>
      <c r="I51" s="2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29"/>
      <c r="B52" s="18"/>
      <c r="C52" s="27"/>
      <c r="D52" s="19"/>
      <c r="E52" s="19"/>
      <c r="F52" s="30"/>
      <c r="G52" s="27"/>
      <c r="H52" s="19"/>
      <c r="I52" s="27"/>
      <c r="J52" s="1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29"/>
      <c r="B53" s="18"/>
      <c r="C53" s="27"/>
      <c r="D53" s="19"/>
      <c r="E53" s="39"/>
      <c r="F53" s="30"/>
      <c r="G53" s="27"/>
      <c r="H53" s="19"/>
      <c r="I53" s="2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29"/>
      <c r="B54" s="18"/>
      <c r="C54" s="27"/>
      <c r="D54" s="19"/>
      <c r="E54" s="39"/>
      <c r="F54" s="30"/>
      <c r="G54" s="27"/>
      <c r="H54" s="19"/>
      <c r="I54" s="27"/>
      <c r="J54" s="1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29"/>
      <c r="B55" s="18"/>
      <c r="C55" s="17"/>
      <c r="D55" s="29"/>
      <c r="E55" s="45"/>
      <c r="F55" s="45"/>
      <c r="G55" s="29"/>
      <c r="H55" s="17"/>
      <c r="I55" s="29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29"/>
      <c r="B56" s="18"/>
      <c r="C56" s="17"/>
      <c r="D56" s="29"/>
      <c r="E56" s="45"/>
      <c r="F56" s="45"/>
      <c r="G56" s="29"/>
      <c r="H56" s="17"/>
      <c r="I56" s="29"/>
      <c r="J56" s="1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7"/>
      <c r="B57" s="18"/>
      <c r="C57" s="17"/>
      <c r="D57" s="29"/>
      <c r="E57" s="45"/>
      <c r="F57" s="45"/>
      <c r="G57" s="29"/>
      <c r="H57" s="17"/>
      <c r="I57" s="29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29"/>
      <c r="B58" s="18"/>
      <c r="C58" s="17"/>
      <c r="D58" s="27"/>
      <c r="E58" s="30"/>
      <c r="F58" s="30"/>
      <c r="G58" s="27"/>
      <c r="H58" s="19"/>
      <c r="I58" s="27"/>
      <c r="J58" s="1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29"/>
      <c r="B59" s="18"/>
      <c r="C59" s="17"/>
      <c r="D59" s="27"/>
      <c r="E59" s="30"/>
      <c r="F59" s="30"/>
      <c r="G59" s="27"/>
      <c r="H59" s="19"/>
      <c r="I59" s="2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29"/>
      <c r="B60" s="18"/>
      <c r="C60" s="17"/>
      <c r="D60" s="27"/>
      <c r="E60" s="30"/>
      <c r="F60" s="30"/>
      <c r="G60" s="27"/>
      <c r="H60" s="19"/>
      <c r="I60" s="27"/>
      <c r="J60" s="1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29"/>
      <c r="B61" s="18"/>
      <c r="C61" s="27"/>
      <c r="D61" s="19"/>
      <c r="E61" s="19"/>
      <c r="F61" s="30"/>
      <c r="G61" s="27"/>
      <c r="H61" s="19"/>
      <c r="I61" s="2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29"/>
      <c r="B62" s="18"/>
      <c r="C62" s="27"/>
      <c r="D62" s="19"/>
      <c r="E62" s="39"/>
      <c r="F62" s="30"/>
      <c r="G62" s="27"/>
      <c r="H62" s="19"/>
      <c r="I62" s="27"/>
      <c r="J62" s="1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29"/>
      <c r="B63" s="18"/>
      <c r="C63" s="27"/>
      <c r="D63" s="19"/>
      <c r="E63" s="39"/>
      <c r="F63" s="30"/>
      <c r="G63" s="27"/>
      <c r="H63" s="19"/>
      <c r="I63" s="2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29"/>
      <c r="B64" s="18"/>
      <c r="C64" s="17"/>
      <c r="D64" s="29"/>
      <c r="E64" s="45"/>
      <c r="F64" s="45"/>
      <c r="G64" s="29"/>
      <c r="H64" s="17"/>
      <c r="I64" s="29"/>
      <c r="J64" s="1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29"/>
      <c r="B65" s="18"/>
      <c r="C65" s="17"/>
      <c r="D65" s="29"/>
      <c r="E65" s="45"/>
      <c r="F65" s="45"/>
      <c r="G65" s="29"/>
      <c r="H65" s="17"/>
      <c r="I65" s="29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7"/>
      <c r="B66" s="18"/>
      <c r="C66" s="17"/>
      <c r="D66" s="29"/>
      <c r="E66" s="45"/>
      <c r="F66" s="45"/>
      <c r="G66" s="29"/>
      <c r="H66" s="17"/>
      <c r="I66" s="29"/>
      <c r="J66" s="1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29"/>
      <c r="B67" s="18"/>
      <c r="C67" s="17"/>
      <c r="D67" s="27"/>
      <c r="E67" s="30"/>
      <c r="F67" s="30"/>
      <c r="G67" s="27"/>
      <c r="H67" s="19"/>
      <c r="I67" s="2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29"/>
      <c r="B68" s="18"/>
      <c r="C68" s="17"/>
      <c r="D68" s="27"/>
      <c r="E68" s="30"/>
      <c r="F68" s="30"/>
      <c r="G68" s="27"/>
      <c r="H68" s="19"/>
      <c r="I68" s="27"/>
      <c r="J68" s="1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29"/>
      <c r="B69" s="18"/>
      <c r="C69" s="17"/>
      <c r="D69" s="27"/>
      <c r="E69" s="30"/>
      <c r="F69" s="30"/>
      <c r="G69" s="27"/>
      <c r="H69" s="19"/>
      <c r="I69" s="2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7">
        <f>COUNTIFS(A2:A43, "&gt;=200", A2:A43, "&lt;=510")</f>
        <v>0</v>
      </c>
      <c r="B70" s="48"/>
      <c r="C70" s="48"/>
      <c r="D70" s="48"/>
      <c r="E70" s="49"/>
      <c r="F70" s="49"/>
      <c r="G70" s="48"/>
      <c r="H70" s="48"/>
      <c r="I70" s="48">
        <f>SUM(I3:I69)</f>
        <v>0</v>
      </c>
      <c r="J70" s="1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50"/>
      <c r="B71" s="50"/>
      <c r="C71" s="50"/>
      <c r="D71" s="50"/>
      <c r="E71" s="51"/>
      <c r="F71" s="5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50"/>
      <c r="B72" s="50"/>
      <c r="C72" s="50"/>
      <c r="D72" s="50"/>
      <c r="E72" s="51"/>
      <c r="F72" s="5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50"/>
      <c r="B73" s="50"/>
      <c r="C73" s="50"/>
      <c r="D73" s="50"/>
      <c r="E73" s="51"/>
      <c r="F73" s="5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50"/>
      <c r="B74" s="50"/>
      <c r="C74" s="50"/>
      <c r="D74" s="50"/>
      <c r="E74" s="51"/>
      <c r="F74" s="5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50"/>
      <c r="B75" s="50"/>
      <c r="C75" s="50"/>
      <c r="D75" s="50"/>
      <c r="E75" s="51"/>
      <c r="F75" s="5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50"/>
      <c r="B76" s="50"/>
      <c r="C76" s="50"/>
      <c r="D76" s="50"/>
      <c r="E76" s="51"/>
      <c r="F76" s="5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50"/>
      <c r="B77" s="50"/>
      <c r="C77" s="50"/>
      <c r="D77" s="50"/>
      <c r="E77" s="51"/>
      <c r="F77" s="5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50"/>
      <c r="B78" s="50"/>
      <c r="C78" s="50"/>
      <c r="D78" s="50"/>
      <c r="E78" s="51"/>
      <c r="F78" s="5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50"/>
      <c r="B79" s="50"/>
      <c r="C79" s="50"/>
      <c r="D79" s="50"/>
      <c r="E79" s="51"/>
      <c r="F79" s="5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50"/>
      <c r="B80" s="50"/>
      <c r="C80" s="50"/>
      <c r="D80" s="50"/>
      <c r="E80" s="51"/>
      <c r="F80" s="5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50"/>
      <c r="B81" s="50"/>
      <c r="C81" s="50"/>
      <c r="D81" s="50"/>
      <c r="E81" s="51"/>
      <c r="F81" s="5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50"/>
      <c r="B82" s="50"/>
      <c r="C82" s="50"/>
      <c r="D82" s="50"/>
      <c r="E82" s="51"/>
      <c r="F82" s="5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50"/>
      <c r="B83" s="50"/>
      <c r="C83" s="50"/>
      <c r="D83" s="50"/>
      <c r="E83" s="51"/>
      <c r="F83" s="5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50"/>
      <c r="B84" s="50"/>
      <c r="C84" s="50"/>
      <c r="D84" s="50"/>
      <c r="E84" s="51"/>
      <c r="F84" s="5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50"/>
      <c r="B85" s="50"/>
      <c r="C85" s="50"/>
      <c r="D85" s="50"/>
      <c r="E85" s="51"/>
      <c r="F85" s="5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50"/>
      <c r="B86" s="50"/>
      <c r="C86" s="50"/>
      <c r="D86" s="50"/>
      <c r="E86" s="51"/>
      <c r="F86" s="5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50"/>
      <c r="B87" s="50"/>
      <c r="C87" s="50"/>
      <c r="D87" s="50"/>
      <c r="E87" s="51"/>
      <c r="F87" s="5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50"/>
      <c r="B88" s="50"/>
      <c r="C88" s="50"/>
      <c r="D88" s="50"/>
      <c r="E88" s="51"/>
      <c r="F88" s="5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50"/>
      <c r="B89" s="50"/>
      <c r="C89" s="50"/>
      <c r="D89" s="50"/>
      <c r="E89" s="51"/>
      <c r="F89" s="5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50"/>
      <c r="B90" s="50"/>
      <c r="C90" s="50"/>
      <c r="D90" s="50"/>
      <c r="E90" s="51"/>
      <c r="F90" s="5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50"/>
      <c r="B91" s="50"/>
      <c r="C91" s="50"/>
      <c r="D91" s="50"/>
      <c r="E91" s="51"/>
      <c r="F91" s="5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50"/>
      <c r="B92" s="50"/>
      <c r="C92" s="50"/>
      <c r="D92" s="50"/>
      <c r="E92" s="51"/>
      <c r="F92" s="5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50"/>
      <c r="B93" s="50"/>
      <c r="C93" s="50"/>
      <c r="D93" s="50"/>
      <c r="E93" s="51"/>
      <c r="F93" s="5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50"/>
      <c r="B94" s="50"/>
      <c r="C94" s="50"/>
      <c r="D94" s="50"/>
      <c r="E94" s="51"/>
      <c r="F94" s="5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50"/>
      <c r="B95" s="50"/>
      <c r="C95" s="50"/>
      <c r="D95" s="50"/>
      <c r="E95" s="51"/>
      <c r="F95" s="5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50"/>
      <c r="B96" s="50"/>
      <c r="C96" s="50"/>
      <c r="D96" s="50"/>
      <c r="E96" s="51"/>
      <c r="F96" s="5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50"/>
      <c r="B97" s="50"/>
      <c r="C97" s="50"/>
      <c r="D97" s="50"/>
      <c r="E97" s="51"/>
      <c r="F97" s="5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50"/>
      <c r="B98" s="50"/>
      <c r="C98" s="50"/>
      <c r="D98" s="50"/>
      <c r="E98" s="51"/>
      <c r="F98" s="5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50"/>
      <c r="B99" s="50"/>
      <c r="C99" s="50"/>
      <c r="D99" s="50"/>
      <c r="E99" s="51"/>
      <c r="F99" s="5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50"/>
      <c r="B100" s="50"/>
      <c r="C100" s="50"/>
      <c r="D100" s="50"/>
      <c r="E100" s="51"/>
      <c r="F100" s="5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50"/>
      <c r="B101" s="50"/>
      <c r="C101" s="50"/>
      <c r="D101" s="50"/>
      <c r="E101" s="51"/>
      <c r="F101" s="5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50"/>
      <c r="B102" s="50"/>
      <c r="C102" s="50"/>
      <c r="D102" s="50"/>
      <c r="E102" s="51"/>
      <c r="F102" s="5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50"/>
      <c r="B103" s="50"/>
      <c r="C103" s="50"/>
      <c r="D103" s="50"/>
      <c r="E103" s="51"/>
      <c r="F103" s="5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50"/>
      <c r="B104" s="50"/>
      <c r="C104" s="50"/>
      <c r="D104" s="50"/>
      <c r="E104" s="51"/>
      <c r="F104" s="5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50"/>
      <c r="B105" s="50"/>
      <c r="C105" s="50"/>
      <c r="D105" s="50"/>
      <c r="E105" s="51"/>
      <c r="F105" s="5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50"/>
      <c r="B106" s="50"/>
      <c r="C106" s="50"/>
      <c r="D106" s="50"/>
      <c r="E106" s="51"/>
      <c r="F106" s="5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50"/>
      <c r="B107" s="50"/>
      <c r="C107" s="50"/>
      <c r="D107" s="50"/>
      <c r="E107" s="51"/>
      <c r="F107" s="5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50"/>
      <c r="B108" s="50"/>
      <c r="C108" s="50"/>
      <c r="D108" s="50"/>
      <c r="E108" s="51"/>
      <c r="F108" s="5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50"/>
      <c r="B109" s="50"/>
      <c r="C109" s="50"/>
      <c r="D109" s="50"/>
      <c r="E109" s="51"/>
      <c r="F109" s="5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50"/>
      <c r="B110" s="50"/>
      <c r="C110" s="50"/>
      <c r="D110" s="50"/>
      <c r="E110" s="51"/>
      <c r="F110" s="5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50"/>
      <c r="B111" s="50"/>
      <c r="C111" s="50"/>
      <c r="D111" s="50"/>
      <c r="E111" s="51"/>
      <c r="F111" s="5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50"/>
      <c r="B112" s="50"/>
      <c r="C112" s="50"/>
      <c r="D112" s="50"/>
      <c r="E112" s="51"/>
      <c r="F112" s="5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50"/>
      <c r="B113" s="50"/>
      <c r="C113" s="50"/>
      <c r="D113" s="50"/>
      <c r="E113" s="51"/>
      <c r="F113" s="5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50"/>
      <c r="B114" s="50"/>
      <c r="C114" s="50"/>
      <c r="D114" s="50"/>
      <c r="E114" s="51"/>
      <c r="F114" s="5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50"/>
      <c r="B115" s="50"/>
      <c r="C115" s="50"/>
      <c r="D115" s="50"/>
      <c r="E115" s="51"/>
      <c r="F115" s="5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50"/>
      <c r="B116" s="50"/>
      <c r="C116" s="50"/>
      <c r="D116" s="50"/>
      <c r="E116" s="51"/>
      <c r="F116" s="5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50"/>
      <c r="B117" s="50"/>
      <c r="C117" s="50"/>
      <c r="D117" s="50"/>
      <c r="E117" s="51"/>
      <c r="F117" s="5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50"/>
      <c r="B118" s="50"/>
      <c r="C118" s="50"/>
      <c r="D118" s="50"/>
      <c r="E118" s="51"/>
      <c r="F118" s="5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50"/>
      <c r="B119" s="50"/>
      <c r="C119" s="50"/>
      <c r="D119" s="50"/>
      <c r="E119" s="51"/>
      <c r="F119" s="5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50"/>
      <c r="B120" s="50"/>
      <c r="C120" s="50"/>
      <c r="D120" s="50"/>
      <c r="E120" s="51"/>
      <c r="F120" s="5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50"/>
      <c r="B121" s="50"/>
      <c r="C121" s="50"/>
      <c r="D121" s="50"/>
      <c r="E121" s="51"/>
      <c r="F121" s="5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50"/>
      <c r="B122" s="50"/>
      <c r="C122" s="50"/>
      <c r="D122" s="50"/>
      <c r="E122" s="51"/>
      <c r="F122" s="5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50"/>
      <c r="B123" s="50"/>
      <c r="C123" s="50"/>
      <c r="D123" s="50"/>
      <c r="E123" s="51"/>
      <c r="F123" s="5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50"/>
      <c r="B124" s="50"/>
      <c r="C124" s="50"/>
      <c r="D124" s="50"/>
      <c r="E124" s="51"/>
      <c r="F124" s="5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50"/>
      <c r="B125" s="50"/>
      <c r="C125" s="50"/>
      <c r="D125" s="50"/>
      <c r="E125" s="51"/>
      <c r="F125" s="5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50"/>
      <c r="B126" s="50"/>
      <c r="C126" s="50"/>
      <c r="D126" s="50"/>
      <c r="E126" s="51"/>
      <c r="F126" s="5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50"/>
      <c r="B127" s="50"/>
      <c r="C127" s="50"/>
      <c r="D127" s="50"/>
      <c r="E127" s="51"/>
      <c r="F127" s="5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50"/>
      <c r="B128" s="50"/>
      <c r="C128" s="50"/>
      <c r="D128" s="50"/>
      <c r="E128" s="51"/>
      <c r="F128" s="5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50"/>
      <c r="B129" s="50"/>
      <c r="C129" s="50"/>
      <c r="D129" s="50"/>
      <c r="E129" s="51"/>
      <c r="F129" s="5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50"/>
      <c r="B130" s="50"/>
      <c r="C130" s="50"/>
      <c r="D130" s="50"/>
      <c r="E130" s="51"/>
      <c r="F130" s="5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50"/>
      <c r="B131" s="50"/>
      <c r="C131" s="50"/>
      <c r="D131" s="50"/>
      <c r="E131" s="51"/>
      <c r="F131" s="5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50"/>
      <c r="B132" s="50"/>
      <c r="C132" s="50"/>
      <c r="D132" s="50"/>
      <c r="E132" s="51"/>
      <c r="F132" s="5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50"/>
      <c r="B133" s="50"/>
      <c r="C133" s="50"/>
      <c r="D133" s="50"/>
      <c r="E133" s="51"/>
      <c r="F133" s="5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50"/>
      <c r="B134" s="50"/>
      <c r="C134" s="50"/>
      <c r="D134" s="50"/>
      <c r="E134" s="51"/>
      <c r="F134" s="5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50"/>
      <c r="B135" s="50"/>
      <c r="C135" s="50"/>
      <c r="D135" s="50"/>
      <c r="E135" s="51"/>
      <c r="F135" s="5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50"/>
      <c r="B136" s="50"/>
      <c r="C136" s="50"/>
      <c r="D136" s="50"/>
      <c r="E136" s="51"/>
      <c r="F136" s="5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50"/>
      <c r="B137" s="50"/>
      <c r="C137" s="50"/>
      <c r="D137" s="50"/>
      <c r="E137" s="51"/>
      <c r="F137" s="5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50"/>
      <c r="B138" s="50"/>
      <c r="C138" s="50"/>
      <c r="D138" s="50"/>
      <c r="E138" s="51"/>
      <c r="F138" s="5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50"/>
      <c r="B139" s="50"/>
      <c r="C139" s="50"/>
      <c r="D139" s="50"/>
      <c r="E139" s="51"/>
      <c r="F139" s="5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50"/>
      <c r="B140" s="50"/>
      <c r="C140" s="50"/>
      <c r="D140" s="50"/>
      <c r="E140" s="51"/>
      <c r="F140" s="5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50"/>
      <c r="B141" s="50"/>
      <c r="C141" s="50"/>
      <c r="D141" s="50"/>
      <c r="E141" s="51"/>
      <c r="F141" s="5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50"/>
      <c r="B142" s="50"/>
      <c r="C142" s="50"/>
      <c r="D142" s="50"/>
      <c r="E142" s="51"/>
      <c r="F142" s="5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50"/>
      <c r="B143" s="50"/>
      <c r="C143" s="50"/>
      <c r="D143" s="50"/>
      <c r="E143" s="51"/>
      <c r="F143" s="5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50"/>
      <c r="B144" s="50"/>
      <c r="C144" s="50"/>
      <c r="D144" s="50"/>
      <c r="E144" s="51"/>
      <c r="F144" s="5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50"/>
      <c r="B145" s="50"/>
      <c r="C145" s="50"/>
      <c r="D145" s="50"/>
      <c r="E145" s="51"/>
      <c r="F145" s="5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50"/>
      <c r="B146" s="50"/>
      <c r="C146" s="50"/>
      <c r="D146" s="50"/>
      <c r="E146" s="51"/>
      <c r="F146" s="5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50"/>
      <c r="B147" s="50"/>
      <c r="C147" s="50"/>
      <c r="D147" s="50"/>
      <c r="E147" s="51"/>
      <c r="F147" s="5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50"/>
      <c r="B148" s="50"/>
      <c r="C148" s="50"/>
      <c r="D148" s="50"/>
      <c r="E148" s="51"/>
      <c r="F148" s="5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50"/>
      <c r="B149" s="50"/>
      <c r="C149" s="50"/>
      <c r="D149" s="50"/>
      <c r="E149" s="51"/>
      <c r="F149" s="5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50"/>
      <c r="B150" s="50"/>
      <c r="C150" s="50"/>
      <c r="D150" s="50"/>
      <c r="E150" s="51"/>
      <c r="F150" s="5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50"/>
      <c r="B151" s="50"/>
      <c r="C151" s="50"/>
      <c r="D151" s="50"/>
      <c r="E151" s="51"/>
      <c r="F151" s="5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50"/>
      <c r="B152" s="50"/>
      <c r="C152" s="50"/>
      <c r="D152" s="50"/>
      <c r="E152" s="51"/>
      <c r="F152" s="5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50"/>
      <c r="B153" s="50"/>
      <c r="C153" s="50"/>
      <c r="D153" s="50"/>
      <c r="E153" s="51"/>
      <c r="F153" s="5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50"/>
      <c r="B154" s="50"/>
      <c r="C154" s="50"/>
      <c r="D154" s="50"/>
      <c r="E154" s="51"/>
      <c r="F154" s="5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50"/>
      <c r="B155" s="50"/>
      <c r="C155" s="50"/>
      <c r="D155" s="50"/>
      <c r="E155" s="51"/>
      <c r="F155" s="5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50"/>
      <c r="B156" s="50"/>
      <c r="C156" s="50"/>
      <c r="D156" s="50"/>
      <c r="E156" s="51"/>
      <c r="F156" s="5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50"/>
      <c r="B157" s="50"/>
      <c r="C157" s="50"/>
      <c r="D157" s="50"/>
      <c r="E157" s="51"/>
      <c r="F157" s="5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50"/>
      <c r="B158" s="50"/>
      <c r="C158" s="50"/>
      <c r="D158" s="50"/>
      <c r="E158" s="51"/>
      <c r="F158" s="5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50"/>
      <c r="B159" s="50"/>
      <c r="C159" s="50"/>
      <c r="D159" s="50"/>
      <c r="E159" s="51"/>
      <c r="F159" s="5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50"/>
      <c r="B160" s="50"/>
      <c r="C160" s="50"/>
      <c r="D160" s="50"/>
      <c r="E160" s="51"/>
      <c r="F160" s="5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50"/>
      <c r="B161" s="50"/>
      <c r="C161" s="50"/>
      <c r="D161" s="50"/>
      <c r="E161" s="51"/>
      <c r="F161" s="5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50"/>
      <c r="B162" s="50"/>
      <c r="C162" s="50"/>
      <c r="D162" s="50"/>
      <c r="E162" s="51"/>
      <c r="F162" s="5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50"/>
      <c r="B163" s="50"/>
      <c r="C163" s="50"/>
      <c r="D163" s="50"/>
      <c r="E163" s="51"/>
      <c r="F163" s="5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50"/>
      <c r="B164" s="50"/>
      <c r="C164" s="50"/>
      <c r="D164" s="50"/>
      <c r="E164" s="51"/>
      <c r="F164" s="5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50"/>
      <c r="B165" s="50"/>
      <c r="C165" s="50"/>
      <c r="D165" s="50"/>
      <c r="E165" s="51"/>
      <c r="F165" s="5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50"/>
      <c r="B166" s="50"/>
      <c r="C166" s="50"/>
      <c r="D166" s="50"/>
      <c r="E166" s="51"/>
      <c r="F166" s="5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50"/>
      <c r="B167" s="50"/>
      <c r="C167" s="50"/>
      <c r="D167" s="50"/>
      <c r="E167" s="51"/>
      <c r="F167" s="5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50"/>
      <c r="B168" s="50"/>
      <c r="C168" s="50"/>
      <c r="D168" s="50"/>
      <c r="E168" s="51"/>
      <c r="F168" s="5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50"/>
      <c r="B169" s="50"/>
      <c r="C169" s="50"/>
      <c r="D169" s="50"/>
      <c r="E169" s="51"/>
      <c r="F169" s="5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50"/>
      <c r="B170" s="50"/>
      <c r="C170" s="50"/>
      <c r="D170" s="50"/>
      <c r="E170" s="51"/>
      <c r="F170" s="5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50"/>
      <c r="B171" s="50"/>
      <c r="C171" s="50"/>
      <c r="D171" s="50"/>
      <c r="E171" s="51"/>
      <c r="F171" s="5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50"/>
      <c r="B172" s="50"/>
      <c r="C172" s="50"/>
      <c r="D172" s="50"/>
      <c r="E172" s="51"/>
      <c r="F172" s="5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50"/>
      <c r="B173" s="50"/>
      <c r="C173" s="50"/>
      <c r="D173" s="50"/>
      <c r="E173" s="51"/>
      <c r="F173" s="5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50"/>
      <c r="B174" s="50"/>
      <c r="C174" s="50"/>
      <c r="D174" s="50"/>
      <c r="E174" s="51"/>
      <c r="F174" s="5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50"/>
      <c r="B175" s="50"/>
      <c r="C175" s="50"/>
      <c r="D175" s="50"/>
      <c r="E175" s="51"/>
      <c r="F175" s="5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50"/>
      <c r="B176" s="50"/>
      <c r="C176" s="50"/>
      <c r="D176" s="50"/>
      <c r="E176" s="51"/>
      <c r="F176" s="5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50"/>
      <c r="B177" s="50"/>
      <c r="C177" s="50"/>
      <c r="D177" s="50"/>
      <c r="E177" s="51"/>
      <c r="F177" s="5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50"/>
      <c r="B178" s="50"/>
      <c r="C178" s="50"/>
      <c r="D178" s="50"/>
      <c r="E178" s="51"/>
      <c r="F178" s="5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50"/>
      <c r="B179" s="50"/>
      <c r="C179" s="50"/>
      <c r="D179" s="50"/>
      <c r="E179" s="51"/>
      <c r="F179" s="5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50"/>
      <c r="B180" s="50"/>
      <c r="C180" s="50"/>
      <c r="D180" s="50"/>
      <c r="E180" s="51"/>
      <c r="F180" s="5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50"/>
      <c r="B181" s="50"/>
      <c r="C181" s="50"/>
      <c r="D181" s="50"/>
      <c r="E181" s="51"/>
      <c r="F181" s="5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50"/>
      <c r="B182" s="50"/>
      <c r="C182" s="50"/>
      <c r="D182" s="50"/>
      <c r="E182" s="51"/>
      <c r="F182" s="5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50"/>
      <c r="B183" s="50"/>
      <c r="C183" s="50"/>
      <c r="D183" s="50"/>
      <c r="E183" s="51"/>
      <c r="F183" s="5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50"/>
      <c r="B184" s="50"/>
      <c r="C184" s="50"/>
      <c r="D184" s="50"/>
      <c r="E184" s="51"/>
      <c r="F184" s="5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50"/>
      <c r="B185" s="50"/>
      <c r="C185" s="50"/>
      <c r="D185" s="50"/>
      <c r="E185" s="51"/>
      <c r="F185" s="5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50"/>
      <c r="B186" s="50"/>
      <c r="C186" s="50"/>
      <c r="D186" s="50"/>
      <c r="E186" s="51"/>
      <c r="F186" s="5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50"/>
      <c r="B187" s="50"/>
      <c r="C187" s="50"/>
      <c r="D187" s="50"/>
      <c r="E187" s="51"/>
      <c r="F187" s="5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50"/>
      <c r="B188" s="50"/>
      <c r="C188" s="50"/>
      <c r="D188" s="50"/>
      <c r="E188" s="51"/>
      <c r="F188" s="5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50"/>
      <c r="B189" s="50"/>
      <c r="C189" s="50"/>
      <c r="D189" s="50"/>
      <c r="E189" s="51"/>
      <c r="F189" s="5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50"/>
      <c r="B190" s="50"/>
      <c r="C190" s="50"/>
      <c r="D190" s="50"/>
      <c r="E190" s="51"/>
      <c r="F190" s="5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50"/>
      <c r="B191" s="50"/>
      <c r="C191" s="50"/>
      <c r="D191" s="50"/>
      <c r="E191" s="51"/>
      <c r="F191" s="5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50"/>
      <c r="B192" s="50"/>
      <c r="C192" s="50"/>
      <c r="D192" s="50"/>
      <c r="E192" s="51"/>
      <c r="F192" s="5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50"/>
      <c r="B193" s="50"/>
      <c r="C193" s="50"/>
      <c r="D193" s="50"/>
      <c r="E193" s="51"/>
      <c r="F193" s="5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50"/>
      <c r="B194" s="50"/>
      <c r="C194" s="50"/>
      <c r="D194" s="50"/>
      <c r="E194" s="51"/>
      <c r="F194" s="5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50"/>
      <c r="B195" s="50"/>
      <c r="C195" s="50"/>
      <c r="D195" s="50"/>
      <c r="E195" s="51"/>
      <c r="F195" s="5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50"/>
      <c r="B196" s="50"/>
      <c r="C196" s="50"/>
      <c r="D196" s="50"/>
      <c r="E196" s="51"/>
      <c r="F196" s="5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50"/>
      <c r="B197" s="50"/>
      <c r="C197" s="50"/>
      <c r="D197" s="50"/>
      <c r="E197" s="51"/>
      <c r="F197" s="5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50"/>
      <c r="B198" s="50"/>
      <c r="C198" s="50"/>
      <c r="D198" s="50"/>
      <c r="E198" s="51"/>
      <c r="F198" s="5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50"/>
      <c r="B199" s="50"/>
      <c r="C199" s="50"/>
      <c r="D199" s="50"/>
      <c r="E199" s="51"/>
      <c r="F199" s="5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50"/>
      <c r="B200" s="50"/>
      <c r="C200" s="50"/>
      <c r="D200" s="50"/>
      <c r="E200" s="51"/>
      <c r="F200" s="5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50"/>
      <c r="B201" s="50"/>
      <c r="C201" s="50"/>
      <c r="D201" s="50"/>
      <c r="E201" s="51"/>
      <c r="F201" s="5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50"/>
      <c r="B202" s="50"/>
      <c r="C202" s="50"/>
      <c r="D202" s="50"/>
      <c r="E202" s="51"/>
      <c r="F202" s="5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50"/>
      <c r="B203" s="50"/>
      <c r="C203" s="50"/>
      <c r="D203" s="50"/>
      <c r="E203" s="51"/>
      <c r="F203" s="5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50"/>
      <c r="B204" s="50"/>
      <c r="C204" s="50"/>
      <c r="D204" s="50"/>
      <c r="E204" s="51"/>
      <c r="F204" s="5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50"/>
      <c r="B205" s="50"/>
      <c r="C205" s="50"/>
      <c r="D205" s="50"/>
      <c r="E205" s="51"/>
      <c r="F205" s="5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50"/>
      <c r="B206" s="50"/>
      <c r="C206" s="50"/>
      <c r="D206" s="50"/>
      <c r="E206" s="51"/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50"/>
      <c r="B207" s="50"/>
      <c r="C207" s="50"/>
      <c r="D207" s="50"/>
      <c r="E207" s="51"/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50"/>
      <c r="B208" s="50"/>
      <c r="C208" s="50"/>
      <c r="D208" s="50"/>
      <c r="E208" s="51"/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50"/>
      <c r="B209" s="50"/>
      <c r="C209" s="50"/>
      <c r="D209" s="50"/>
      <c r="E209" s="51"/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50"/>
      <c r="B210" s="50"/>
      <c r="C210" s="50"/>
      <c r="D210" s="50"/>
      <c r="E210" s="51"/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50"/>
      <c r="B211" s="50"/>
      <c r="C211" s="50"/>
      <c r="D211" s="50"/>
      <c r="E211" s="51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50"/>
      <c r="B212" s="50"/>
      <c r="C212" s="50"/>
      <c r="D212" s="50"/>
      <c r="E212" s="51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50"/>
      <c r="B213" s="50"/>
      <c r="C213" s="50"/>
      <c r="D213" s="50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50"/>
      <c r="B214" s="50"/>
      <c r="C214" s="50"/>
      <c r="D214" s="50"/>
      <c r="E214" s="51"/>
      <c r="F214" s="5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50"/>
      <c r="B215" s="50"/>
      <c r="C215" s="50"/>
      <c r="D215" s="50"/>
      <c r="E215" s="51"/>
      <c r="F215" s="5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50"/>
      <c r="B216" s="50"/>
      <c r="C216" s="50"/>
      <c r="D216" s="50"/>
      <c r="E216" s="51"/>
      <c r="F216" s="5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50"/>
      <c r="B217" s="50"/>
      <c r="C217" s="50"/>
      <c r="D217" s="50"/>
      <c r="E217" s="51"/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50"/>
      <c r="B218" s="50"/>
      <c r="C218" s="50"/>
      <c r="D218" s="50"/>
      <c r="E218" s="51"/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50"/>
      <c r="B219" s="50"/>
      <c r="C219" s="50"/>
      <c r="D219" s="50"/>
      <c r="E219" s="51"/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50"/>
      <c r="B220" s="50"/>
      <c r="C220" s="50"/>
      <c r="D220" s="50"/>
      <c r="E220" s="51"/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50"/>
      <c r="B221" s="50"/>
      <c r="C221" s="50"/>
      <c r="D221" s="50"/>
      <c r="E221" s="51"/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50"/>
      <c r="B222" s="50"/>
      <c r="C222" s="50"/>
      <c r="D222" s="50"/>
      <c r="E222" s="51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50"/>
      <c r="B223" s="50"/>
      <c r="C223" s="50"/>
      <c r="D223" s="50"/>
      <c r="E223" s="51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50"/>
      <c r="B224" s="50"/>
      <c r="C224" s="50"/>
      <c r="D224" s="50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50"/>
      <c r="B225" s="50"/>
      <c r="C225" s="50"/>
      <c r="D225" s="50"/>
      <c r="E225" s="51"/>
      <c r="F225" s="5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50"/>
      <c r="B226" s="50"/>
      <c r="C226" s="50"/>
      <c r="D226" s="50"/>
      <c r="E226" s="51"/>
      <c r="F226" s="5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50"/>
      <c r="B227" s="50"/>
      <c r="C227" s="50"/>
      <c r="D227" s="50"/>
      <c r="E227" s="51"/>
      <c r="F227" s="5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50"/>
      <c r="B228" s="50"/>
      <c r="C228" s="50"/>
      <c r="D228" s="50"/>
      <c r="E228" s="51"/>
      <c r="F228" s="5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50"/>
      <c r="B229" s="50"/>
      <c r="C229" s="50"/>
      <c r="D229" s="50"/>
      <c r="E229" s="51"/>
      <c r="F229" s="5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50"/>
      <c r="B230" s="50"/>
      <c r="C230" s="50"/>
      <c r="D230" s="50"/>
      <c r="E230" s="51"/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50"/>
      <c r="B231" s="50"/>
      <c r="C231" s="50"/>
      <c r="D231" s="50"/>
      <c r="E231" s="51"/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50"/>
      <c r="B232" s="50"/>
      <c r="C232" s="50"/>
      <c r="D232" s="50"/>
      <c r="E232" s="51"/>
      <c r="F232" s="5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50"/>
      <c r="B233" s="50"/>
      <c r="C233" s="50"/>
      <c r="D233" s="50"/>
      <c r="E233" s="51"/>
      <c r="F233" s="5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50"/>
      <c r="B234" s="50"/>
      <c r="C234" s="50"/>
      <c r="D234" s="50"/>
      <c r="E234" s="51"/>
      <c r="F234" s="5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50"/>
      <c r="B235" s="50"/>
      <c r="C235" s="50"/>
      <c r="D235" s="50"/>
      <c r="E235" s="51"/>
      <c r="F235" s="5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50"/>
      <c r="B236" s="50"/>
      <c r="C236" s="50"/>
      <c r="D236" s="50"/>
      <c r="E236" s="51"/>
      <c r="F236" s="5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50"/>
      <c r="B237" s="50"/>
      <c r="C237" s="50"/>
      <c r="D237" s="50"/>
      <c r="E237" s="51"/>
      <c r="F237" s="5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50"/>
      <c r="B238" s="50"/>
      <c r="C238" s="50"/>
      <c r="D238" s="50"/>
      <c r="E238" s="51"/>
      <c r="F238" s="5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50"/>
      <c r="B239" s="50"/>
      <c r="C239" s="50"/>
      <c r="D239" s="50"/>
      <c r="E239" s="51"/>
      <c r="F239" s="5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50"/>
      <c r="B240" s="50"/>
      <c r="C240" s="50"/>
      <c r="D240" s="50"/>
      <c r="E240" s="51"/>
      <c r="F240" s="5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50"/>
      <c r="B241" s="50"/>
      <c r="C241" s="50"/>
      <c r="D241" s="50"/>
      <c r="E241" s="51"/>
      <c r="F241" s="5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50"/>
      <c r="B242" s="50"/>
      <c r="C242" s="50"/>
      <c r="D242" s="50"/>
      <c r="E242" s="51"/>
      <c r="F242" s="5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3:J3"/>
    <mergeCell ref="N3:O3"/>
    <mergeCell ref="N11:O11"/>
    <mergeCell ref="K20:L20"/>
  </mergeCells>
  <dataValidations>
    <dataValidation type="list" allowBlank="1" showErrorMessage="1" sqref="G4:G69">
      <formula1>"WALKIN,BCOM,BREVISTAY,AGODA,GO-MMT"</formula1>
    </dataValidation>
    <dataValidation type="list" allowBlank="1" showErrorMessage="1" sqref="B4:B69">
      <formula1>"Shift 1,Shift 2,Shift 3"</formula1>
    </dataValidation>
    <dataValidation type="list" allowBlank="1" showErrorMessage="1" sqref="H4:H69">
      <formula1>"CASH,UPI,NEFT(A),CC(A),PENDING,OTA CASH,Pending(C)"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18.38"/>
    <col customWidth="1" min="3" max="3" width="10.13"/>
    <col customWidth="1" min="4" max="4" width="17.63"/>
    <col customWidth="1" min="5" max="5" width="23.13"/>
    <col customWidth="1" min="6" max="6" width="13.63"/>
    <col customWidth="1" min="9" max="9" width="11.88"/>
    <col customWidth="1" min="10" max="10" width="18.13"/>
    <col customWidth="1" min="11" max="11" width="14.63"/>
  </cols>
  <sheetData>
    <row r="1" ht="15.75" customHeight="1">
      <c r="A1" s="53" t="s">
        <v>40</v>
      </c>
      <c r="B1" s="3"/>
      <c r="C1" s="4"/>
      <c r="D1" s="52"/>
      <c r="E1" s="5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5.75" customHeight="1">
      <c r="A2" s="55" t="s">
        <v>27</v>
      </c>
      <c r="B2" s="21">
        <f>SUM('Day1'!L14, 'Day2'!L14, 'Day3'!L14, 'Day4'!L14, 'Day5'!L14, 'Day6'!L14, 'Day7'!L14, 'Day8'!L14, 'Day9'!L14, 'Day10'!L14, 'Day11'!L14, 'Day12'!L14, 'Day13'!L14, 'Day14'!L14, 'Day15'!L14, 'Day16'!L14, 'Day17'!L14, 'Day18'!L14, 'Day19'!L14, 'Day20'!L14, 'Day21'!L14, 'Day22'!L14, 'Day23'!L14, 'Day24'!L14, 'Day25'!L14, 'Day26'!L14, 'Day27'!L14, 'Day28'!L14, 'Day29'!L14, 'Day30'!L14, 'Day31'!L14)</f>
        <v>0</v>
      </c>
      <c r="C2" s="4"/>
      <c r="D2" s="52"/>
      <c r="E2" s="5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5.75" customHeight="1">
      <c r="A3" s="40" t="s">
        <v>41</v>
      </c>
      <c r="B3" s="21">
        <f>SUM('Day1'!L15, 'Day2'!L15, 'Day3'!L15, 'Day4'!L15, 'Day5'!L15, 'Day6'!L15, 'Day7'!L15, 'Day8'!L15, 'Day9'!L15, 'Day10'!L15, 'Day11'!L15, 'Day12'!L15, 'Day13'!L15, 'Day14'!L15, 'Day15'!L15, 'Day16'!L15, 'Day17'!L15, 'Day18'!L15, 'Day19'!L15, 'Day20'!L15, 'Day21'!L15, 'Day22'!L15, 'Day23'!L15, 'Day24'!L15, 'Day25'!L15, 'Day26'!L15, 'Day27'!L15, 'Day28'!L15, 'Day29'!L15, 'Day30'!L15, 'Day31'!L15)</f>
        <v>0</v>
      </c>
      <c r="C3" s="4"/>
      <c r="D3" s="52"/>
      <c r="E3" s="5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5.75" customHeight="1">
      <c r="A4" s="40" t="s">
        <v>42</v>
      </c>
      <c r="B4" s="21">
        <f>SUM('Day1'!L6, 'Day2'!L6, 'Day3'!L6, 'Day4'!L6, 'Day5'!L6, 'Day6'!L6, 'Day7'!L6, 'Day8'!L6, 'Day9'!L6, 'Day10'!L6, 'Day11'!L6, 'Day12'!L6, 'Day13'!L6, 'Day14'!L6, 'Day15'!L6, 'Day16'!L6, 'Day17'!L6, 'Day18'!L6, 'Day19'!L6, 'Day20'!L6, 'Day21'!L6, 'Day22'!L6, 'Day23'!L6, 'Day24'!L6, 'Day25'!L6, 'Day26'!L6, 'Day27'!L6, 'Day28'!L6, 'Day29'!L6, 'Day30'!L6, 'Day31'!L6)</f>
        <v>0</v>
      </c>
      <c r="C4" s="4"/>
      <c r="D4" s="52"/>
      <c r="E4" s="5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5.75" customHeight="1">
      <c r="A5" s="56" t="s">
        <v>43</v>
      </c>
      <c r="B5" s="21">
        <f>SUM('Day1'!L9, 'Day2'!L9, 'Day3'!L9, 'Day4'!L9, 'Day5'!L9, 'Day6'!L9, 'Day7'!L9, 'Day8'!L9, 'Day9'!L9, 'Day10'!L9, 'Day11'!L9, 'Day12'!L9, 'Day13'!L10, 'Day14'!L9, 'Day15'!L9, 'Day16'!L9, 'Day17'!L9, 'Day18'!L9, 'Day19'!L9, 'Day20'!L9, 'Day21'!L9, 'Day22'!L9, 'Day23'!L9, 'Day24'!L9, 'Day25'!L9, 'Day26'!L9, 'Day27'!L9, 'Day28'!L9, 'Day29'!L9, 'Day30'!L9, 'Day31'!L9) + SUM('Day1'!L11, 'Day2'!L11, 'Day3'!L11, 'Day4'!L11, 'Day5'!L11, 'Day6'!L11, 'Day7'!L11, 'Day8'!L11, 'Day9'!L11, 'Day10'!L11, 'Day11'!L11, 'Day12'!L11, 'Day13'!L11, 'Day14'!L11, 'Day15'!L11, 'Day16'!L11, 'Day17'!L11, 'Day18'!L11, 'Day19'!L11, 'Day20'!L11, 'Day21'!L11, 'Day22'!L11, 'Day23'!L11, 'Day24'!L11, 'Day25'!L11, 'Day26'!L11, 'Day27'!L11, 'Day28'!L11, 'Day29'!L11, 'Day30'!L11, 'Day31'!L11)</f>
        <v>0</v>
      </c>
      <c r="C5" s="4"/>
      <c r="D5" s="52"/>
      <c r="E5" s="5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5.75" customHeight="1">
      <c r="A6" s="56" t="s">
        <v>44</v>
      </c>
      <c r="B6" s="21">
        <f>SUM('Day1'!L8, 'Day2'!L8, 'Day3'!L8, 'Day4'!L8, 'Day5'!L8, 'Day6'!L8, 'Day7'!L8, 'Day8'!L8, 'Day9'!L8, 'Day10'!L8, 'Day11'!L8, 'Day12'!L8, 'Day13'!L8, 'Day14'!L8, 'Day5'!L8, 'Day16'!L8, 'Day17'!L8, 'Day18'!L8, 'Day19'!L8, 'Day20'!L8, 'Day21'!L8, 'Day22'!L8, 'Day23'!L8, 'Day24'!L8, 'Day25'!L8, 'Day26'!L8, 'Day27'!L8, 'Day28'!L8, 'Day29'!L8, 'Day30'!L8, 'Day31'!L8) + SUM('Day1'!L10, 'Day2'!L10, 'Day3'!L10, 'Day4'!L10, 'Day5'!L10, 'Day6'!L10, 'Day7'!L10, 'Day8'!L10, 'Day9'!L10, 'Day10'!L10, 'Day11'!L10, 'Day12'!L10, 'Day13'!L10, 'Day14'!L10, 'Day15'!L10, 'Day16'!L10, 'Day17'!L10, 'Day18'!L10, 'Day19'!L10, 'Day20'!L10, 'Day21'!L10, 'Day22'!L10, 'Day23'!L10, 'Day24'!L10, 'Day25'!L10, 'Day26'!L10, 'Day27'!L10, 'Day28'!L10, 'Day29'!L10, 'Day30'!L10, 'Day31'!L10)</f>
        <v>0</v>
      </c>
      <c r="C6" s="4"/>
      <c r="D6" s="52"/>
      <c r="E6" s="5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5.75" customHeight="1">
      <c r="A7" s="57" t="s">
        <v>45</v>
      </c>
      <c r="B7" s="21">
        <f>SUM('Day1'!L16, 'Day2'!L16, 'Day3'!L16, 'Day4'!L16, 'Day5'!L16, 'Day6'!L16, 'Day7'!L16, 'Day8'!L16, 'Day9'!L16, 'Day10'!L16, 'Day11'!L16, 'Day12'!L16, 'Day13'!L16, 'Day14'!L16, 'Day15'!L16, 'Day16'!L16, 'Day17'!L16, 'Day18'!L16, 'Day19'!L16, 'Day20'!L16, 'Day21'!L16, 'Day22'!L16, 'Day23'!L16, 'Day24'!L16, 'Day25'!L16, 'Day26'!L16, 'Day27'!L16, 'Day28'!L16, 'Day29'!L16, 'Day30'!L16, 'Day31'!L16)</f>
        <v>0</v>
      </c>
      <c r="C7" s="58" t="str">
        <f>(B7/B2)</f>
        <v>#DIV/0!</v>
      </c>
      <c r="D7" s="52"/>
      <c r="E7" s="5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5.75" customHeight="1">
      <c r="A8" s="59" t="s">
        <v>46</v>
      </c>
      <c r="B8" s="21">
        <f>SUM('Day1'!L17, 'Day2'!L17, 'Day3'!L17, 'Day4'!L17, 'Day5'!L17, 'Day6'!L17, 'Day7'!L17, 'Day8'!L17, 'Day9'!L17, 'Day10'!L17, 'Day11'!L17, 'Day12'!L17, 'Day13'!L17, 'Day14'!L17, 'Day15'!L17, 'Day16'!L17, 'Day17'!L17, 'Day18'!L17, 'Day19'!L17, 'Day20'!L17, 'Day21'!L17, 'Day22'!L17, 'Day23'!L17, 'Day24'!L17, 'Day25'!L17, 'Day26'!L17, 'Day27'!L17, 'Day28'!L17, 'Day29'!L17, 'Day30'!L17, 'Day31'!L17)</f>
        <v>0</v>
      </c>
      <c r="C8" s="58" t="str">
        <f>(B8/B2)</f>
        <v>#DIV/0!</v>
      </c>
      <c r="D8" s="52"/>
      <c r="E8" s="5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5.75" customHeight="1">
      <c r="A9" s="21"/>
      <c r="C9" s="50" t="str">
        <f>B9*100/B2</f>
        <v>#DIV/0!</v>
      </c>
      <c r="D9" s="52"/>
      <c r="E9" s="54"/>
      <c r="F9" s="4"/>
      <c r="G9" s="4"/>
      <c r="H9" s="4"/>
      <c r="I9" s="4"/>
      <c r="J9" s="4"/>
      <c r="K9" s="4"/>
      <c r="L9" s="4"/>
      <c r="M9" s="4"/>
      <c r="N9" s="60"/>
      <c r="O9" s="4"/>
      <c r="P9" s="4"/>
      <c r="Q9" s="4"/>
      <c r="R9" s="4"/>
      <c r="S9" s="4"/>
      <c r="T9" s="4"/>
      <c r="U9" s="4"/>
      <c r="V9" s="4"/>
      <c r="W9" s="4"/>
      <c r="X9" s="4"/>
    </row>
    <row r="10" ht="15.75" customHeight="1">
      <c r="A10" s="15" t="s">
        <v>11</v>
      </c>
      <c r="B10" s="16"/>
      <c r="C10" s="4"/>
      <c r="D10" s="52"/>
      <c r="E10" s="5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5.75" customHeight="1">
      <c r="A11" s="22" t="s">
        <v>12</v>
      </c>
      <c r="B11" s="61">
        <f>SUM('Day1'!O4, 'Day2'!O4, 'Day3'!O4, 'Day4'!O4, 'Day5'!O4, 'Day6'!O4, 'Day7'!O4, 'Day8'!O4, 'Day9'!O4, 'Day10'!O4, 'Day11'!O4, 'Day12'!O4, 'Day13'!O4, 'Day14'!O4, 'Day15'!O4, 'Day16'!O4, 'Day17'!O4, 'Day18'!O4, 'Day19'!O4, 'Day20'!O4, 'Day21'!O4, 'Day22'!O4, 'Day23'!O4, 'Day24'!O4, 'Day25'!O4, 'Day26'!O4, 'Day27'!O4, 'Day28'!O4, 'Day29'!O4, 'Day30'!O4, 'Day31'!O4)</f>
        <v>0</v>
      </c>
      <c r="C11" s="4"/>
      <c r="D11" s="52"/>
      <c r="E11" s="5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5.75" customHeight="1">
      <c r="A12" s="22" t="s">
        <v>14</v>
      </c>
      <c r="B12" s="61">
        <f>SUM('Day1'!O5, 'Day2'!O5, 'Day3'!O5, 'Day4'!O5, 'Day5'!O5, 'Day6'!O5, 'Day7'!O5, 'Day8'!O5, 'Day9'!O5, 'Day10'!O5, 'Day11'!O5, 'Day12'!O5, 'Day13'!O5, 'Day14'!O5, 'Day15'!O5, 'Day16'!O5, 'Day17'!O5, 'Day18'!O5, 'Day19'!O5, 'Day20'!O5, 'Day21'!O5, 'Day22'!O5, 'Day23'!O5, 'Day24'!O5, 'Day25'!O5, 'Day26'!O5, 'Day27'!O5, 'Day28'!O5, 'Day29'!O5, 'Day30'!O5, 'Day31'!O5)</f>
        <v>0</v>
      </c>
      <c r="C12" s="4"/>
      <c r="D12" s="52"/>
      <c r="E12" s="5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5.75" customHeight="1">
      <c r="A13" s="22" t="s">
        <v>16</v>
      </c>
      <c r="B13" s="61">
        <f>SUM('Day1'!O6, 'Day2'!O6, 'Day3'!O6, 'Day4'!O6, 'Day5'!O6, 'Day6'!O6, 'Day7'!O6, 'Day8'!O6, 'Day9'!O6, 'Day10'!O6, 'Day11'!O6, 'Day12'!O6, 'Day13'!O6, 'Day14'!O6, 'Day15'!O6, 'Day16'!O6, 'Day17'!O6, 'Day18'!O6, 'Day19'!O6, 'Day20'!O6, 'Day21'!O6, 'Day22'!O6, 'Day23'!O6, 'Day24'!O6, 'Day25'!O6, 'Day26'!O6, 'Day27'!O6, 'Day28'!O6, 'Day29'!O6, 'Day30'!O6, 'Day31'!O6)</f>
        <v>0</v>
      </c>
      <c r="C13" s="4"/>
      <c r="D13" s="52"/>
      <c r="E13" s="5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5.75" customHeight="1">
      <c r="A14" s="22" t="s">
        <v>18</v>
      </c>
      <c r="B14" s="61">
        <f>SUM('Day1'!O7, 'Day2'!O7, 'Day3'!O7, 'Day4'!O7, 'Day5'!O7, 'Day6'!O7, 'Day7'!O7, 'Day8'!O7, 'Day9'!O7, 'Day10'!O7, 'Day11'!O7, 'Day12'!O7, 'Day13'!O7, 'Day14'!O7, 'Day15'!O7, 'Day16'!O7, 'Day17'!O7, 'Day18'!O7, 'Day19'!O7, 'Day20'!O7, 'Day21'!O7, 'Day22'!O7, 'Day23'!O7, 'Day24'!O7, 'Day25'!O7, 'Day26'!O7, 'Day27'!O7, 'Day28'!O7, 'Day29'!O7, 'Day30'!O7, 'Day31'!O7)</f>
        <v>0</v>
      </c>
      <c r="C14" s="4"/>
      <c r="D14" s="52"/>
      <c r="E14" s="5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5.75" customHeight="1">
      <c r="A15" s="22" t="s">
        <v>20</v>
      </c>
      <c r="B15" s="61">
        <f>SUM('Day1'!O8, 'Day2'!O8, 'Day3'!O8, 'Day4'!O8, 'Day5'!O8, 'Day6'!O8, 'Day7'!O8, 'Day8'!O8, 'Day9'!O8, 'Day10'!O8, 'Day11'!O8, 'Day12'!O8, 'Day13'!O8, 'Day14'!O8, 'Day15'!O8, 'Day16'!O8, 'Day17'!O8, 'Day18'!O8, 'Day19'!O8, 'Day20'!O8, 'Day21'!O8, 'Day22'!O8, 'Day23'!O8, 'Day24'!O8, 'Day25'!O8, 'Day26'!O8, 'Day27'!O8, 'Day28'!O8, 'Day29'!O8, 'Day30'!O8, 'Day31'!O8)</f>
        <v>0</v>
      </c>
      <c r="C15" s="4"/>
      <c r="D15" s="4"/>
      <c r="E15" s="6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5.75" customHeight="1">
      <c r="A16" s="4"/>
      <c r="B16" s="4"/>
      <c r="C16" s="4"/>
      <c r="D16" s="4"/>
      <c r="E16" s="6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5.75" customHeight="1">
      <c r="A17" s="4"/>
      <c r="B17" s="4"/>
      <c r="C17" s="4"/>
      <c r="D17" s="4"/>
      <c r="E17" s="6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5.75" customHeight="1">
      <c r="A18" s="4"/>
      <c r="B18" s="4"/>
      <c r="C18" s="4"/>
      <c r="D18" s="4"/>
      <c r="E18" s="6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5.75" customHeight="1">
      <c r="A19" s="4"/>
      <c r="B19" s="4"/>
      <c r="C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5.75" customHeight="1">
      <c r="A20" s="63" t="s">
        <v>47</v>
      </c>
      <c r="B20" s="3"/>
      <c r="C20" s="4"/>
      <c r="D20" s="15" t="s">
        <v>48</v>
      </c>
      <c r="E20" s="16"/>
      <c r="F20" s="4"/>
      <c r="G20" s="64" t="s">
        <v>2</v>
      </c>
      <c r="H20" s="64" t="s">
        <v>49</v>
      </c>
      <c r="I20" s="64" t="s">
        <v>50</v>
      </c>
      <c r="J20" s="65" t="s">
        <v>51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5.75" customHeight="1">
      <c r="A21" s="22" t="str">
        <f>IFERROR(__xludf.DUMMYFUNCTION("QUERY({
'Day1'!C2:I54; 
'DAY 2'!B2:H50; 
'Day3'!B2:H52; 
'DAY 4'!B2:H60; 
'Day5'!B2:H53; 
'Day6'!B2:H49; 
'Day7'!B2:H51; 
'Day8'!B2:H56; 
'Day9'!B2:H61; 
'Day10'!B2:H56; 
'Day11'!B2:H60; 
'Day12'!B2:H56; 
'Day13'!B2:H54; 
'Day14'!B2:H50; 
'DAY 15'!B2:H52;"&amp;" 
'Day16'!B2:H50; 
'Day17'!B2:H54; 
'Day18'!B2:H51; 
'Day19'!B2:H58; 
'Day20'!B2:H55; 
'Day21'!B2:H61; 
'Day22'!B2:H58; 
'Day23'!B2:H49; 
'Day24'!B2:H55; 
'Day25'!B2:H62; 
'Day26'!B2:H61; 
'Day27'!B2:H54; 
'Day28'!B2:H46; 
'Day29'!B2:H62; 
'Day30'!B2:H57;"&amp;" 
'Day31'!B1:H59
}, ""SELECT Col1, Col7 WHERE Col6 = 'Pending(C)'"", 1)
"),"#VALUE!")</f>
        <v>#VALUE!</v>
      </c>
      <c r="B21" s="22"/>
      <c r="C21" s="4"/>
      <c r="D21" s="66" t="str">
        <f>IFERROR(__xludf.DUMMYFUNCTION("QUERY({ 'Day1'!C2:I54; 'DAY 2'!B2:H50; 'Day3'!B2:H52; 'DAY 4'!B2:H60; 'Day5'!B2:H53; 'Day6'!B2:H49; 'Day7'!B2:H51; 'Day8'!B2:H56; 'Day9'!B2:H61; 'Day10'!B2:H56; 'Day11'!B2:H60; 'Day12'!B2:H56; 'Day13'!B2:H54; 'Day14'!B2:H50; 'DAY 15'!B2:H52; 'Day16'!B2:H5"&amp;"0; 'Day17'!B2:H54; 'Day18'!B2:H51; 'Day19'!B2:H58; 'Day20'!B2:H55; 'Day21'!B2:H61; 'Day22'!B2:H58; 'Day23'!B2:H49; 'Day24'!B2:H55; 'Day25'!B2:H62; 'Day26'!B2:H61; 'Day27'!B2:H54; 'Day28'!B2:H46; 'Day29'!B2:H62; 'Day30'!B2:H57; 'Day31'!B1:H59 }, ""SELECT C"&amp;"ol1, Col7 WHERE Col6 = 'PENDING'"", 1)"),"#VALUE!")</f>
        <v>#VALUE!</v>
      </c>
      <c r="E21" s="67"/>
      <c r="F21" s="4"/>
      <c r="G21" s="17" t="s">
        <v>33</v>
      </c>
      <c r="H21" s="17">
        <f>SUM(
    'Day1'!L21, 'Day2'!L21, 'Day3'!L21, 'Day4'!L21, 'Day5'!L21,
    'Day6'!L21, 'Day7'!L22, 'Day8'!L21, 'Day9'!L21, 'Day10'!L22,
    'Day11'!L21, 'Day12'!L21, 'Day13'!L21, 'Day14'!L21, 'Day15'!L21,
    'Day16'!L21, 'Day17'!L21, 'Day18'!L21, 'Day19'!L21, 'Day20'!L21,
    'Day21'!L21, 'Day22'!L21, 'Day23'!L21, 'Day24'!L21, 'Day25'!L21,
    'Day26'!L21, 'Day27'!L21, 'Day28'!L21, 'Day29'!L21, 'Day30'!L21,
    'Day31'!L21
)</f>
        <v>0</v>
      </c>
      <c r="I21" s="17">
        <f>0.5*I24</f>
        <v>1300000</v>
      </c>
      <c r="J21" s="17">
        <f t="shared" ref="J21:J24" si="1">I21-H21</f>
        <v>1300000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5.75" customHeight="1">
      <c r="A22" s="21"/>
      <c r="B22" s="21"/>
      <c r="C22" s="4"/>
      <c r="D22" s="68"/>
      <c r="E22" s="69"/>
      <c r="F22" s="4"/>
      <c r="G22" s="17" t="s">
        <v>35</v>
      </c>
      <c r="H22" s="17">
        <f>SUM(
    'Day1'!L22, 'Day2'!L22, 'Day3'!L22, 'Day4'!L22, 'Day5'!L22,
    'Day6'!L22, 'Day7'!L23, 'Day8'!L22, 'Day9'!L22, 'Day10'!L23,
    'Day11'!L22, 'Day12'!L22, 'Day13'!L22, 'Day14'!L22, 'Day15'!L22,
    'Day16'!L22, 'Day17'!L22, 'Day18'!L22, 'Day19'!L22, 'Day20'!L22,
    'Day21'!L22, 'Day22'!L22, 'Day23'!L22, 'Day24'!L22, 'Day25'!L22,
    'Day26'!L22, 'Day27'!L22, 'Day28'!L22, 'Day29'!L22, 'Day30'!L22,
    'Day31'!L22
)</f>
        <v>0</v>
      </c>
      <c r="I22" s="17">
        <f>0.25*I24</f>
        <v>650000</v>
      </c>
      <c r="J22" s="17">
        <f t="shared" si="1"/>
        <v>650000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5.75" customHeight="1">
      <c r="A23" s="21"/>
      <c r="B23" s="21"/>
      <c r="C23" s="4"/>
      <c r="D23" s="68"/>
      <c r="E23" s="69"/>
      <c r="F23" s="4"/>
      <c r="G23" s="70" t="s">
        <v>36</v>
      </c>
      <c r="H23" s="17">
        <f>SUM(
    'Day1'!L23, 'Day2'!L23, 'Day3'!L23, 'Day4'!L23, 'Day5'!L23,
    'Day6'!L23, 'Day7'!L24, 'Day8'!L23, 'Day9'!L23, 'Day10'!L24,
    'Day11'!L23, 'Day12'!L23, 'Day13'!L23, 'Day14'!L23, 'Day15'!L23,
    'Day16'!L23, 'Day17'!L23, 'Day18'!L23, 'Day19'!L23, 'Day20'!L23,
    'Day21'!L23, 'Day22'!L23, 'Day23'!L23, 'Day24'!L23, 'Day25'!L23,
    'Day26'!L23, 'Day27'!L23, 'Day28'!L23, 'Day29'!L23, 'Day30'!L23,
    'Day31'!L23
)</f>
        <v>0</v>
      </c>
      <c r="I23" s="70">
        <f>0.25*I24</f>
        <v>650000</v>
      </c>
      <c r="J23" s="70">
        <f t="shared" si="1"/>
        <v>650000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5.75" customHeight="1">
      <c r="A24" s="21"/>
      <c r="B24" s="21"/>
      <c r="C24" s="4"/>
      <c r="D24" s="68"/>
      <c r="E24" s="69"/>
      <c r="F24" s="4"/>
      <c r="G24" s="71" t="s">
        <v>52</v>
      </c>
      <c r="H24" s="71">
        <f>SUM(H21:H23)</f>
        <v>0</v>
      </c>
      <c r="I24" s="71">
        <v>2600000.0</v>
      </c>
      <c r="J24" s="72">
        <f t="shared" si="1"/>
        <v>2600000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75" customHeight="1">
      <c r="A25" s="21"/>
      <c r="B25" s="21"/>
      <c r="C25" s="4"/>
      <c r="D25" s="68"/>
      <c r="E25" s="69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75" customHeight="1">
      <c r="A26" s="21"/>
      <c r="B26" s="21"/>
      <c r="C26" s="4"/>
      <c r="D26" s="68"/>
      <c r="E26" s="69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A27" s="21"/>
      <c r="B27" s="21"/>
      <c r="C27" s="4"/>
      <c r="D27" s="68"/>
      <c r="E27" s="69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A28" s="21"/>
      <c r="B28" s="21"/>
      <c r="C28" s="4"/>
      <c r="D28" s="68"/>
      <c r="E28" s="69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75" customHeight="1">
      <c r="A29" s="21"/>
      <c r="B29" s="21"/>
      <c r="C29" s="4"/>
      <c r="D29" s="68"/>
      <c r="E29" s="69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75" customHeight="1">
      <c r="A30" s="21"/>
      <c r="B30" s="21"/>
      <c r="C30" s="4"/>
      <c r="D30" s="68"/>
      <c r="E30" s="69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A31" s="21"/>
      <c r="B31" s="21"/>
      <c r="C31" s="4"/>
      <c r="D31" s="68"/>
      <c r="E31" s="69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21"/>
      <c r="B32" s="21"/>
      <c r="C32" s="4"/>
      <c r="D32" s="68"/>
      <c r="E32" s="69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21"/>
      <c r="B33" s="21"/>
      <c r="C33" s="4"/>
      <c r="D33" s="68"/>
      <c r="E33" s="69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21"/>
      <c r="B34" s="21"/>
      <c r="C34" s="4"/>
      <c r="D34" s="68"/>
      <c r="E34" s="6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5.75" customHeight="1">
      <c r="A35" s="21"/>
      <c r="B35" s="21"/>
      <c r="C35" s="4"/>
      <c r="D35" s="68"/>
      <c r="E35" s="6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5.75" customHeight="1">
      <c r="A36" s="21"/>
      <c r="B36" s="21"/>
      <c r="C36" s="4"/>
      <c r="D36" s="68"/>
      <c r="E36" s="6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5.75" customHeight="1">
      <c r="A37" s="21"/>
      <c r="B37" s="21"/>
      <c r="C37" s="4"/>
      <c r="D37" s="68"/>
      <c r="E37" s="69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75" customHeight="1">
      <c r="A38" s="21"/>
      <c r="B38" s="21"/>
      <c r="C38" s="4"/>
      <c r="D38" s="68"/>
      <c r="E38" s="69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customHeight="1">
      <c r="A39" s="21"/>
      <c r="B39" s="21"/>
      <c r="C39" s="4"/>
      <c r="D39" s="68"/>
      <c r="E39" s="69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21"/>
      <c r="B40" s="21"/>
      <c r="C40" s="4"/>
      <c r="D40" s="68"/>
      <c r="E40" s="6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customHeight="1">
      <c r="A41" s="21"/>
      <c r="B41" s="21"/>
      <c r="C41" s="4"/>
      <c r="D41" s="68"/>
      <c r="E41" s="6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21"/>
      <c r="B42" s="21"/>
      <c r="C42" s="4"/>
      <c r="D42" s="68"/>
      <c r="E42" s="69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21"/>
      <c r="B43" s="21"/>
      <c r="C43" s="4"/>
      <c r="D43" s="68"/>
      <c r="E43" s="69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21"/>
      <c r="B44" s="21"/>
      <c r="C44" s="4"/>
      <c r="D44" s="68"/>
      <c r="E44" s="69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customHeight="1">
      <c r="A45" s="21"/>
      <c r="B45" s="21"/>
      <c r="C45" s="4"/>
      <c r="D45" s="68"/>
      <c r="E45" s="69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21"/>
      <c r="B46" s="21"/>
      <c r="C46" s="4"/>
      <c r="D46" s="68"/>
      <c r="E46" s="6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21"/>
      <c r="B47" s="21"/>
      <c r="C47" s="4"/>
      <c r="D47" s="68"/>
      <c r="E47" s="69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customHeight="1">
      <c r="A48" s="21"/>
      <c r="B48" s="21"/>
      <c r="C48" s="4"/>
      <c r="D48" s="68"/>
      <c r="E48" s="69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customHeight="1">
      <c r="A49" s="21"/>
      <c r="B49" s="21"/>
      <c r="C49" s="4"/>
      <c r="D49" s="68"/>
      <c r="E49" s="69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21"/>
      <c r="B50" s="21"/>
      <c r="C50" s="4"/>
      <c r="D50" s="68"/>
      <c r="E50" s="69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customHeight="1">
      <c r="A51" s="21"/>
      <c r="B51" s="21"/>
      <c r="C51" s="4"/>
      <c r="D51" s="68"/>
      <c r="E51" s="69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21"/>
      <c r="B52" s="21"/>
      <c r="C52" s="4"/>
      <c r="D52" s="68"/>
      <c r="E52" s="69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21"/>
      <c r="B53" s="21"/>
      <c r="C53" s="4"/>
      <c r="D53" s="68"/>
      <c r="E53" s="69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21"/>
      <c r="B54" s="21"/>
      <c r="C54" s="4"/>
      <c r="D54" s="68"/>
      <c r="E54" s="6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21"/>
      <c r="B55" s="21"/>
      <c r="C55" s="4"/>
      <c r="D55" s="68"/>
      <c r="E55" s="69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21"/>
      <c r="B56" s="21"/>
      <c r="C56" s="4"/>
      <c r="D56" s="68"/>
      <c r="E56" s="69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21"/>
      <c r="B57" s="21"/>
      <c r="C57" s="4"/>
      <c r="D57" s="68"/>
      <c r="E57" s="69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21"/>
      <c r="B58" s="21"/>
      <c r="C58" s="4"/>
      <c r="D58" s="68"/>
      <c r="E58" s="69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21"/>
      <c r="B59" s="21"/>
      <c r="C59" s="4"/>
      <c r="D59" s="68"/>
      <c r="E59" s="6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21"/>
      <c r="B60" s="21"/>
      <c r="C60" s="4"/>
      <c r="D60" s="68"/>
      <c r="E60" s="69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21"/>
      <c r="B61" s="21"/>
      <c r="C61" s="4"/>
      <c r="D61" s="68"/>
      <c r="E61" s="69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21"/>
      <c r="B62" s="21"/>
      <c r="C62" s="4"/>
      <c r="D62" s="68"/>
      <c r="E62" s="69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21"/>
      <c r="B63" s="21"/>
      <c r="C63" s="4"/>
      <c r="D63" s="68"/>
      <c r="E63" s="69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21"/>
      <c r="B64" s="21"/>
      <c r="C64" s="4"/>
      <c r="D64" s="68"/>
      <c r="E64" s="69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4"/>
      <c r="B65" s="4"/>
      <c r="C65" s="4"/>
      <c r="D65" s="52"/>
      <c r="E65" s="5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4"/>
      <c r="B66" s="4"/>
      <c r="C66" s="4"/>
      <c r="D66" s="52"/>
      <c r="E66" s="5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4"/>
      <c r="B67" s="4"/>
      <c r="C67" s="4"/>
      <c r="D67" s="52"/>
      <c r="E67" s="5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4"/>
      <c r="B68" s="4"/>
      <c r="C68" s="4"/>
      <c r="D68" s="52"/>
      <c r="E68" s="5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4"/>
      <c r="B69" s="4"/>
      <c r="C69" s="4"/>
      <c r="D69" s="52"/>
      <c r="E69" s="5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4"/>
      <c r="B70" s="4"/>
      <c r="C70" s="4"/>
      <c r="D70" s="52"/>
      <c r="E70" s="5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4"/>
      <c r="B71" s="4"/>
      <c r="C71" s="4"/>
      <c r="D71" s="52"/>
      <c r="E71" s="5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4"/>
      <c r="B72" s="4"/>
      <c r="C72" s="4"/>
      <c r="D72" s="52"/>
      <c r="E72" s="5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4"/>
      <c r="B73" s="4"/>
      <c r="C73" s="4"/>
      <c r="D73" s="52"/>
      <c r="E73" s="5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4"/>
      <c r="B74" s="4"/>
      <c r="C74" s="4"/>
      <c r="D74" s="52"/>
      <c r="E74" s="5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4"/>
      <c r="B75" s="4"/>
      <c r="C75" s="4"/>
      <c r="D75" s="52"/>
      <c r="E75" s="5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4"/>
      <c r="B76" s="4"/>
      <c r="C76" s="4"/>
      <c r="D76" s="52"/>
      <c r="E76" s="5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4"/>
      <c r="B77" s="4"/>
      <c r="C77" s="4"/>
      <c r="D77" s="52"/>
      <c r="E77" s="5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4"/>
      <c r="B78" s="4"/>
      <c r="C78" s="4"/>
      <c r="D78" s="52"/>
      <c r="E78" s="5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4"/>
      <c r="B79" s="4"/>
      <c r="C79" s="4"/>
      <c r="D79" s="52"/>
      <c r="E79" s="5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4"/>
      <c r="B80" s="4"/>
      <c r="C80" s="4"/>
      <c r="D80" s="52"/>
      <c r="E80" s="5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4"/>
      <c r="B81" s="4"/>
      <c r="C81" s="4"/>
      <c r="D81" s="52"/>
      <c r="E81" s="5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4"/>
      <c r="B82" s="4"/>
      <c r="C82" s="4"/>
      <c r="D82" s="52"/>
      <c r="E82" s="5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4"/>
      <c r="B83" s="4"/>
      <c r="C83" s="4"/>
      <c r="D83" s="52"/>
      <c r="E83" s="5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4"/>
      <c r="B84" s="4"/>
      <c r="C84" s="4"/>
      <c r="D84" s="52"/>
      <c r="E84" s="5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4"/>
      <c r="B85" s="4"/>
      <c r="C85" s="4"/>
      <c r="D85" s="52"/>
      <c r="E85" s="5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4"/>
      <c r="B86" s="4"/>
      <c r="C86" s="4"/>
      <c r="D86" s="52"/>
      <c r="E86" s="5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4"/>
      <c r="B87" s="4"/>
      <c r="C87" s="4"/>
      <c r="D87" s="52"/>
      <c r="E87" s="5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4"/>
      <c r="B88" s="4"/>
      <c r="C88" s="4"/>
      <c r="D88" s="52"/>
      <c r="E88" s="5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4"/>
      <c r="B89" s="4"/>
      <c r="C89" s="4"/>
      <c r="D89" s="52"/>
      <c r="E89" s="5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4"/>
      <c r="B90" s="4"/>
      <c r="C90" s="4"/>
      <c r="D90" s="52"/>
      <c r="E90" s="5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4"/>
      <c r="B91" s="4"/>
      <c r="C91" s="4"/>
      <c r="D91" s="52"/>
      <c r="E91" s="5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4"/>
      <c r="B92" s="4"/>
      <c r="C92" s="4"/>
      <c r="D92" s="52"/>
      <c r="E92" s="5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4"/>
      <c r="B93" s="4"/>
      <c r="C93" s="4"/>
      <c r="D93" s="52"/>
      <c r="E93" s="5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4"/>
      <c r="B94" s="4"/>
      <c r="C94" s="4"/>
      <c r="D94" s="52"/>
      <c r="E94" s="5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4"/>
      <c r="B95" s="4"/>
      <c r="C95" s="4"/>
      <c r="D95" s="52"/>
      <c r="E95" s="5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4"/>
      <c r="B96" s="4"/>
      <c r="C96" s="4"/>
      <c r="D96" s="52"/>
      <c r="E96" s="5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4"/>
      <c r="B97" s="4"/>
      <c r="C97" s="4"/>
      <c r="D97" s="52"/>
      <c r="E97" s="5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4"/>
      <c r="B98" s="4"/>
      <c r="C98" s="4"/>
      <c r="D98" s="52"/>
      <c r="E98" s="5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4"/>
      <c r="B99" s="4"/>
      <c r="C99" s="4"/>
      <c r="D99" s="52"/>
      <c r="E99" s="5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4"/>
      <c r="B100" s="4"/>
      <c r="C100" s="4"/>
      <c r="D100" s="52"/>
      <c r="E100" s="5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4"/>
      <c r="B101" s="4"/>
      <c r="C101" s="4"/>
      <c r="D101" s="52"/>
      <c r="E101" s="5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4"/>
      <c r="B102" s="4"/>
      <c r="C102" s="4"/>
      <c r="D102" s="52"/>
      <c r="E102" s="5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4"/>
      <c r="B103" s="4"/>
      <c r="C103" s="4"/>
      <c r="D103" s="52"/>
      <c r="E103" s="5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4"/>
      <c r="B104" s="4"/>
      <c r="C104" s="4"/>
      <c r="D104" s="52"/>
      <c r="E104" s="5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4"/>
      <c r="B105" s="4"/>
      <c r="C105" s="4"/>
      <c r="D105" s="52"/>
      <c r="E105" s="5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4"/>
      <c r="B106" s="4"/>
      <c r="C106" s="4"/>
      <c r="D106" s="52"/>
      <c r="E106" s="5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4"/>
      <c r="B107" s="4"/>
      <c r="C107" s="4"/>
      <c r="D107" s="52"/>
      <c r="E107" s="5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4"/>
      <c r="B108" s="4"/>
      <c r="C108" s="4"/>
      <c r="D108" s="52"/>
      <c r="E108" s="5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4"/>
      <c r="B109" s="4"/>
      <c r="C109" s="4"/>
      <c r="D109" s="52"/>
      <c r="E109" s="5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4"/>
      <c r="B110" s="4"/>
      <c r="C110" s="4"/>
      <c r="D110" s="52"/>
      <c r="E110" s="5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4"/>
      <c r="B111" s="4"/>
      <c r="C111" s="4"/>
      <c r="D111" s="52"/>
      <c r="E111" s="5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4"/>
      <c r="B112" s="4"/>
      <c r="C112" s="4"/>
      <c r="D112" s="52"/>
      <c r="E112" s="5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4"/>
      <c r="B113" s="4"/>
      <c r="C113" s="4"/>
      <c r="D113" s="52"/>
      <c r="E113" s="5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4"/>
      <c r="B114" s="4"/>
      <c r="C114" s="4"/>
      <c r="D114" s="52"/>
      <c r="E114" s="5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4"/>
      <c r="B115" s="4"/>
      <c r="C115" s="4"/>
      <c r="D115" s="52"/>
      <c r="E115" s="5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4"/>
      <c r="B116" s="4"/>
      <c r="C116" s="4"/>
      <c r="D116" s="52"/>
      <c r="E116" s="5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4"/>
      <c r="B117" s="4"/>
      <c r="C117" s="4"/>
      <c r="D117" s="52"/>
      <c r="E117" s="5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4"/>
      <c r="B118" s="4"/>
      <c r="C118" s="4"/>
      <c r="D118" s="52"/>
      <c r="E118" s="5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4"/>
      <c r="B119" s="4"/>
      <c r="C119" s="4"/>
      <c r="D119" s="52"/>
      <c r="E119" s="5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4"/>
      <c r="B120" s="4"/>
      <c r="C120" s="4"/>
      <c r="D120" s="52"/>
      <c r="E120" s="5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4"/>
      <c r="B121" s="4"/>
      <c r="C121" s="4"/>
      <c r="D121" s="52"/>
      <c r="E121" s="5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4"/>
      <c r="B122" s="4"/>
      <c r="C122" s="4"/>
      <c r="D122" s="52"/>
      <c r="E122" s="5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4"/>
      <c r="B123" s="4"/>
      <c r="C123" s="4"/>
      <c r="D123" s="52"/>
      <c r="E123" s="5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4"/>
      <c r="B124" s="4"/>
      <c r="C124" s="4"/>
      <c r="D124" s="52"/>
      <c r="E124" s="5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4"/>
      <c r="B125" s="4"/>
      <c r="C125" s="4"/>
      <c r="D125" s="52"/>
      <c r="E125" s="5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4"/>
      <c r="B126" s="4"/>
      <c r="C126" s="4"/>
      <c r="D126" s="52"/>
      <c r="E126" s="5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4"/>
      <c r="B127" s="4"/>
      <c r="C127" s="4"/>
      <c r="D127" s="52"/>
      <c r="E127" s="5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4"/>
      <c r="B128" s="4"/>
      <c r="C128" s="4"/>
      <c r="D128" s="52"/>
      <c r="E128" s="5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4"/>
      <c r="B129" s="4"/>
      <c r="C129" s="4"/>
      <c r="D129" s="52"/>
      <c r="E129" s="5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4"/>
      <c r="B130" s="4"/>
      <c r="C130" s="4"/>
      <c r="D130" s="52"/>
      <c r="E130" s="5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4"/>
      <c r="B131" s="4"/>
      <c r="C131" s="4"/>
      <c r="D131" s="52"/>
      <c r="E131" s="5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4"/>
      <c r="B132" s="4"/>
      <c r="C132" s="4"/>
      <c r="D132" s="52"/>
      <c r="E132" s="5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4"/>
      <c r="B133" s="4"/>
      <c r="C133" s="4"/>
      <c r="D133" s="52"/>
      <c r="E133" s="5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4"/>
      <c r="B134" s="4"/>
      <c r="C134" s="4"/>
      <c r="D134" s="52"/>
      <c r="E134" s="5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4"/>
      <c r="B135" s="4"/>
      <c r="C135" s="4"/>
      <c r="D135" s="52"/>
      <c r="E135" s="5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4"/>
      <c r="B136" s="4"/>
      <c r="C136" s="4"/>
      <c r="D136" s="52"/>
      <c r="E136" s="5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4"/>
      <c r="B137" s="4"/>
      <c r="C137" s="4"/>
      <c r="D137" s="52"/>
      <c r="E137" s="5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4"/>
      <c r="B138" s="4"/>
      <c r="C138" s="4"/>
      <c r="D138" s="52"/>
      <c r="E138" s="5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4"/>
      <c r="B139" s="4"/>
      <c r="C139" s="4"/>
      <c r="D139" s="52"/>
      <c r="E139" s="5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4"/>
      <c r="B140" s="4"/>
      <c r="C140" s="4"/>
      <c r="D140" s="52"/>
      <c r="E140" s="5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4"/>
      <c r="B141" s="4"/>
      <c r="C141" s="4"/>
      <c r="D141" s="52"/>
      <c r="E141" s="5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4"/>
      <c r="B142" s="4"/>
      <c r="C142" s="4"/>
      <c r="D142" s="52"/>
      <c r="E142" s="5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4"/>
      <c r="B143" s="4"/>
      <c r="C143" s="4"/>
      <c r="D143" s="52"/>
      <c r="E143" s="5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4"/>
      <c r="B144" s="4"/>
      <c r="C144" s="4"/>
      <c r="D144" s="52"/>
      <c r="E144" s="5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4"/>
      <c r="B145" s="4"/>
      <c r="C145" s="4"/>
      <c r="D145" s="52"/>
      <c r="E145" s="5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4"/>
      <c r="B146" s="4"/>
      <c r="C146" s="4"/>
      <c r="D146" s="52"/>
      <c r="E146" s="5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4"/>
      <c r="B147" s="4"/>
      <c r="C147" s="4"/>
      <c r="D147" s="52"/>
      <c r="E147" s="5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4"/>
      <c r="B148" s="4"/>
      <c r="C148" s="4"/>
      <c r="D148" s="52"/>
      <c r="E148" s="5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4"/>
      <c r="B149" s="4"/>
      <c r="C149" s="4"/>
      <c r="D149" s="52"/>
      <c r="E149" s="5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4"/>
      <c r="B150" s="4"/>
      <c r="C150" s="4"/>
      <c r="D150" s="52"/>
      <c r="E150" s="5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4"/>
      <c r="B151" s="4"/>
      <c r="C151" s="4"/>
      <c r="D151" s="52"/>
      <c r="E151" s="5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4"/>
      <c r="B152" s="4"/>
      <c r="C152" s="4"/>
      <c r="D152" s="52"/>
      <c r="E152" s="5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4"/>
      <c r="B153" s="4"/>
      <c r="C153" s="4"/>
      <c r="D153" s="52"/>
      <c r="E153" s="5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4"/>
      <c r="B154" s="4"/>
      <c r="C154" s="4"/>
      <c r="D154" s="52"/>
      <c r="E154" s="5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4"/>
      <c r="B155" s="4"/>
      <c r="C155" s="4"/>
      <c r="D155" s="52"/>
      <c r="E155" s="5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4"/>
      <c r="B156" s="4"/>
      <c r="C156" s="4"/>
      <c r="D156" s="52"/>
      <c r="E156" s="5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4"/>
      <c r="B157" s="4"/>
      <c r="C157" s="4"/>
      <c r="D157" s="52"/>
      <c r="E157" s="5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4"/>
      <c r="B158" s="4"/>
      <c r="C158" s="4"/>
      <c r="D158" s="52"/>
      <c r="E158" s="5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4"/>
      <c r="B159" s="4"/>
      <c r="C159" s="4"/>
      <c r="D159" s="52"/>
      <c r="E159" s="5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4"/>
      <c r="B160" s="4"/>
      <c r="C160" s="4"/>
      <c r="D160" s="52"/>
      <c r="E160" s="5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4"/>
      <c r="B161" s="4"/>
      <c r="C161" s="4"/>
      <c r="D161" s="52"/>
      <c r="E161" s="5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4"/>
      <c r="B162" s="4"/>
      <c r="C162" s="4"/>
      <c r="D162" s="52"/>
      <c r="E162" s="5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4"/>
      <c r="B163" s="4"/>
      <c r="C163" s="4"/>
      <c r="D163" s="52"/>
      <c r="E163" s="5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4"/>
      <c r="B164" s="4"/>
      <c r="C164" s="4"/>
      <c r="D164" s="52"/>
      <c r="E164" s="5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4"/>
      <c r="B165" s="4"/>
      <c r="C165" s="4"/>
      <c r="D165" s="52"/>
      <c r="E165" s="5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4"/>
      <c r="B166" s="4"/>
      <c r="C166" s="4"/>
      <c r="D166" s="52"/>
      <c r="E166" s="5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4"/>
      <c r="B167" s="4"/>
      <c r="C167" s="4"/>
      <c r="D167" s="52"/>
      <c r="E167" s="5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4"/>
      <c r="B168" s="4"/>
      <c r="C168" s="4"/>
      <c r="D168" s="52"/>
      <c r="E168" s="5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4"/>
      <c r="B169" s="4"/>
      <c r="C169" s="4"/>
      <c r="D169" s="52"/>
      <c r="E169" s="5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4"/>
      <c r="B170" s="4"/>
      <c r="C170" s="4"/>
      <c r="D170" s="52"/>
      <c r="E170" s="5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4"/>
      <c r="B171" s="4"/>
      <c r="C171" s="4"/>
      <c r="D171" s="52"/>
      <c r="E171" s="5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4"/>
      <c r="B172" s="4"/>
      <c r="C172" s="4"/>
      <c r="D172" s="52"/>
      <c r="E172" s="5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4"/>
      <c r="B173" s="4"/>
      <c r="C173" s="4"/>
      <c r="D173" s="52"/>
      <c r="E173" s="5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4"/>
      <c r="B174" s="4"/>
      <c r="C174" s="4"/>
      <c r="D174" s="52"/>
      <c r="E174" s="5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4"/>
      <c r="B175" s="4"/>
      <c r="C175" s="4"/>
      <c r="D175" s="52"/>
      <c r="E175" s="5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4"/>
      <c r="B176" s="4"/>
      <c r="C176" s="4"/>
      <c r="D176" s="52"/>
      <c r="E176" s="5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4"/>
      <c r="B177" s="4"/>
      <c r="C177" s="4"/>
      <c r="D177" s="52"/>
      <c r="E177" s="5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4"/>
      <c r="B178" s="4"/>
      <c r="C178" s="4"/>
      <c r="D178" s="52"/>
      <c r="E178" s="5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4"/>
      <c r="B179" s="4"/>
      <c r="C179" s="4"/>
      <c r="D179" s="52"/>
      <c r="E179" s="5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4"/>
      <c r="B180" s="4"/>
      <c r="C180" s="4"/>
      <c r="D180" s="52"/>
      <c r="E180" s="5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4"/>
      <c r="B181" s="4"/>
      <c r="C181" s="4"/>
      <c r="D181" s="52"/>
      <c r="E181" s="5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4"/>
      <c r="B182" s="4"/>
      <c r="C182" s="4"/>
      <c r="D182" s="52"/>
      <c r="E182" s="5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4"/>
      <c r="B183" s="4"/>
      <c r="C183" s="4"/>
      <c r="D183" s="52"/>
      <c r="E183" s="5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4"/>
      <c r="B184" s="4"/>
      <c r="C184" s="4"/>
      <c r="D184" s="52"/>
      <c r="E184" s="5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4"/>
      <c r="B185" s="4"/>
      <c r="C185" s="4"/>
      <c r="D185" s="52"/>
      <c r="E185" s="5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4"/>
      <c r="B186" s="4"/>
      <c r="C186" s="4"/>
      <c r="D186" s="52"/>
      <c r="E186" s="5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4"/>
      <c r="B187" s="4"/>
      <c r="C187" s="4"/>
      <c r="D187" s="52"/>
      <c r="E187" s="5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4"/>
      <c r="B188" s="4"/>
      <c r="C188" s="4"/>
      <c r="D188" s="52"/>
      <c r="E188" s="5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4"/>
      <c r="B189" s="4"/>
      <c r="C189" s="4"/>
      <c r="D189" s="52"/>
      <c r="E189" s="5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4"/>
      <c r="B190" s="4"/>
      <c r="C190" s="4"/>
      <c r="D190" s="52"/>
      <c r="E190" s="5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4"/>
      <c r="B191" s="4"/>
      <c r="C191" s="4"/>
      <c r="D191" s="52"/>
      <c r="E191" s="5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4"/>
      <c r="B192" s="4"/>
      <c r="C192" s="4"/>
      <c r="D192" s="52"/>
      <c r="E192" s="5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4"/>
      <c r="B193" s="4"/>
      <c r="C193" s="4"/>
      <c r="D193" s="52"/>
      <c r="E193" s="5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4"/>
      <c r="B194" s="4"/>
      <c r="C194" s="4"/>
      <c r="D194" s="52"/>
      <c r="E194" s="5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4"/>
      <c r="B195" s="4"/>
      <c r="C195" s="4"/>
      <c r="D195" s="52"/>
      <c r="E195" s="5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4"/>
      <c r="B196" s="4"/>
      <c r="C196" s="4"/>
      <c r="D196" s="52"/>
      <c r="E196" s="5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4"/>
      <c r="B197" s="4"/>
      <c r="C197" s="4"/>
      <c r="D197" s="52"/>
      <c r="E197" s="5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4"/>
      <c r="B198" s="4"/>
      <c r="C198" s="4"/>
      <c r="D198" s="52"/>
      <c r="E198" s="5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4"/>
      <c r="B199" s="4"/>
      <c r="C199" s="4"/>
      <c r="D199" s="52"/>
      <c r="E199" s="5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4"/>
      <c r="B200" s="4"/>
      <c r="C200" s="4"/>
      <c r="D200" s="52"/>
      <c r="E200" s="5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4"/>
      <c r="B201" s="4"/>
      <c r="C201" s="4"/>
      <c r="D201" s="52"/>
      <c r="E201" s="5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4"/>
      <c r="B202" s="4"/>
      <c r="C202" s="4"/>
      <c r="D202" s="52"/>
      <c r="E202" s="5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4"/>
      <c r="B203" s="4"/>
      <c r="C203" s="4"/>
      <c r="D203" s="52"/>
      <c r="E203" s="5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4"/>
      <c r="B204" s="4"/>
      <c r="C204" s="4"/>
      <c r="D204" s="52"/>
      <c r="E204" s="5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4"/>
      <c r="B205" s="4"/>
      <c r="C205" s="4"/>
      <c r="D205" s="52"/>
      <c r="E205" s="5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4"/>
      <c r="B206" s="4"/>
      <c r="C206" s="4"/>
      <c r="D206" s="52"/>
      <c r="E206" s="5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4"/>
      <c r="B207" s="4"/>
      <c r="C207" s="4"/>
      <c r="D207" s="52"/>
      <c r="E207" s="5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4"/>
      <c r="B208" s="4"/>
      <c r="C208" s="4"/>
      <c r="D208" s="52"/>
      <c r="E208" s="5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4"/>
      <c r="B209" s="4"/>
      <c r="C209" s="4"/>
      <c r="D209" s="52"/>
      <c r="E209" s="5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4"/>
      <c r="B210" s="4"/>
      <c r="C210" s="4"/>
      <c r="D210" s="52"/>
      <c r="E210" s="5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4"/>
      <c r="B211" s="4"/>
      <c r="C211" s="4"/>
      <c r="D211" s="52"/>
      <c r="E211" s="5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4"/>
      <c r="B212" s="4"/>
      <c r="C212" s="4"/>
      <c r="D212" s="52"/>
      <c r="E212" s="5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4"/>
      <c r="B213" s="4"/>
      <c r="C213" s="4"/>
      <c r="D213" s="52"/>
      <c r="E213" s="5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4"/>
      <c r="B214" s="4"/>
      <c r="C214" s="4"/>
      <c r="D214" s="52"/>
      <c r="E214" s="5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4"/>
      <c r="B215" s="4"/>
      <c r="C215" s="4"/>
      <c r="D215" s="52"/>
      <c r="E215" s="5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4"/>
      <c r="B216" s="4"/>
      <c r="C216" s="4"/>
      <c r="D216" s="52"/>
      <c r="E216" s="5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4"/>
      <c r="B217" s="4"/>
      <c r="C217" s="4"/>
      <c r="D217" s="52"/>
      <c r="E217" s="5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4"/>
      <c r="B218" s="4"/>
      <c r="C218" s="4"/>
      <c r="D218" s="52"/>
      <c r="E218" s="5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4"/>
      <c r="B219" s="4"/>
      <c r="C219" s="4"/>
      <c r="D219" s="52"/>
      <c r="E219" s="5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4"/>
      <c r="B220" s="4"/>
      <c r="C220" s="4"/>
      <c r="D220" s="52"/>
      <c r="E220" s="5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>
      <c r="A221" s="4"/>
      <c r="B221" s="4"/>
      <c r="C221" s="4"/>
      <c r="D221" s="52"/>
      <c r="E221" s="5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5.75" customHeight="1">
      <c r="A222" s="4"/>
      <c r="B222" s="4"/>
      <c r="C222" s="4"/>
      <c r="D222" s="52"/>
      <c r="E222" s="5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5.75" customHeight="1">
      <c r="A223" s="4"/>
      <c r="B223" s="4"/>
      <c r="C223" s="4"/>
      <c r="D223" s="52"/>
      <c r="E223" s="5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5.75" customHeight="1">
      <c r="A224" s="4"/>
      <c r="B224" s="4"/>
      <c r="C224" s="4"/>
      <c r="D224" s="52"/>
      <c r="E224" s="5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A10:B10"/>
    <mergeCell ref="A20:B20"/>
    <mergeCell ref="D20:E20"/>
  </mergeCells>
  <printOptions/>
  <pageMargins bottom="0.75" footer="0.0" header="0.0" left="0.7" right="0.7" top="0.75"/>
  <pageSetup orientation="landscape"/>
  <drawing r:id="rId1"/>
</worksheet>
</file>