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8"/>
  <workbookPr defaultThemeVersion="166925"/>
  <mc:AlternateContent xmlns:mc="http://schemas.openxmlformats.org/markup-compatibility/2006">
    <mc:Choice Requires="x15">
      <x15ac:absPath xmlns:x15ac="http://schemas.microsoft.com/office/spreadsheetml/2010/11/ac" url="https://necsws.sharepoint.com/sites/JE-Justice-MediaManager/Shared Documents/BA/"/>
    </mc:Choice>
  </mc:AlternateContent>
  <xr:revisionPtr revIDLastSave="0" documentId="8_{DB364EA4-1072-49E2-9EF1-57329B5A0895}" xr6:coauthVersionLast="47" xr6:coauthVersionMax="47" xr10:uidLastSave="{00000000-0000-0000-0000-000000000000}"/>
  <bookViews>
    <workbookView xWindow="34920" yWindow="480" windowWidth="21600" windowHeight="11295" firstSheet="2" activeTab="2" xr2:uid="{00000000-000D-0000-FFFF-FFFF00000000}"/>
  </bookViews>
  <sheets>
    <sheet name="Instructions - start here" sheetId="10" r:id="rId1"/>
    <sheet name="Questions for all providers" sheetId="2" r:id="rId2"/>
    <sheet name="Supported accommodation" sheetId="3" r:id="rId3"/>
    <sheet name="Residential " sheetId="4" r:id="rId4"/>
    <sheet name="Fostering agency" sheetId="5" r:id="rId5"/>
    <sheet name="Ref Data" sheetId="7" r:id="rId6"/>
    <sheet name="Docs for upload" sheetId="9" r:id="rId7"/>
    <sheet name="Data Mapping" sheetId="11" r:id="rId8"/>
    <sheet name="Version control" sheetId="8" r:id="rId9"/>
  </sheets>
  <definedNames>
    <definedName name="jo">'Version control'!$D$2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0" i="3" l="1"/>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433" i="3"/>
  <c r="A434" i="3"/>
  <c r="A435" i="3"/>
  <c r="A436" i="3"/>
  <c r="A437" i="3"/>
  <c r="A438" i="3"/>
  <c r="A439" i="3"/>
  <c r="A440" i="3"/>
  <c r="A441" i="3"/>
  <c r="A442" i="3"/>
  <c r="A443" i="3"/>
  <c r="A444" i="3"/>
  <c r="A445" i="3"/>
  <c r="A446" i="3"/>
  <c r="A447" i="3"/>
  <c r="A448" i="3"/>
  <c r="A449" i="3"/>
  <c r="A450" i="3"/>
  <c r="A451" i="3"/>
  <c r="A452" i="3"/>
  <c r="A453" i="3"/>
  <c r="A454" i="3"/>
  <c r="A455" i="3"/>
  <c r="A456" i="3"/>
  <c r="A457" i="3"/>
  <c r="A458" i="3"/>
  <c r="A459" i="3"/>
  <c r="A460" i="3"/>
  <c r="A461" i="3"/>
  <c r="A462" i="3"/>
  <c r="A463" i="3"/>
  <c r="A464" i="3"/>
  <c r="A465" i="3"/>
  <c r="A466" i="3"/>
  <c r="A467" i="3"/>
  <c r="A468" i="3"/>
  <c r="A469" i="3"/>
  <c r="A470" i="3"/>
  <c r="A471" i="3"/>
  <c r="A472" i="3"/>
  <c r="A473" i="3"/>
  <c r="A474" i="3"/>
  <c r="A475" i="3"/>
  <c r="A476" i="3"/>
  <c r="A477" i="3"/>
  <c r="A478" i="3"/>
  <c r="A479" i="3"/>
  <c r="A480" i="3"/>
  <c r="A481" i="3"/>
  <c r="A482" i="3"/>
  <c r="A483" i="3"/>
  <c r="A484" i="3"/>
  <c r="A485" i="3"/>
  <c r="A486" i="3"/>
  <c r="A487" i="3"/>
  <c r="A488" i="3"/>
  <c r="A489" i="3"/>
  <c r="A490" i="3"/>
  <c r="A491" i="3"/>
  <c r="A492" i="3"/>
  <c r="A493" i="3"/>
  <c r="A494" i="3"/>
  <c r="A495" i="3"/>
  <c r="A496" i="3"/>
  <c r="A497" i="3"/>
  <c r="A498" i="3"/>
  <c r="A499" i="3"/>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10" i="4"/>
  <c r="A4" i="2"/>
  <c r="C38" i="11"/>
  <c r="C100" i="11"/>
  <c r="C136" i="11" a="1"/>
  <c r="C136" i="11" s="1"/>
  <c r="C132" i="11" a="1"/>
  <c r="C132" i="11" s="1"/>
  <c r="C128" i="11" a="1"/>
  <c r="C128" i="11" s="1"/>
  <c r="C124" i="11" a="1"/>
  <c r="C124" i="11" s="1"/>
  <c r="C120" i="11" a="1"/>
  <c r="C120" i="11" s="1"/>
  <c r="C116" i="11" a="1"/>
  <c r="C116" i="11" s="1"/>
  <c r="C112" i="11" a="1"/>
  <c r="C112" i="11" s="1"/>
  <c r="C111" i="11"/>
  <c r="C108" i="11" a="1"/>
  <c r="C108" i="11" s="1"/>
  <c r="C103" i="11" a="1"/>
  <c r="C103" i="11" s="1"/>
  <c r="C102" i="11"/>
  <c r="C101" i="11"/>
  <c r="C99" i="11"/>
  <c r="C98" i="11"/>
  <c r="C97" i="11"/>
  <c r="C96" i="11"/>
  <c r="C95" i="11"/>
  <c r="C94" i="11"/>
  <c r="C93" i="11"/>
  <c r="C92" i="11"/>
  <c r="C91" i="11"/>
  <c r="C90" i="11"/>
  <c r="C89" i="11"/>
  <c r="C88" i="11"/>
  <c r="C87" i="11"/>
  <c r="C86" i="11"/>
  <c r="C85" i="11"/>
  <c r="C84" i="11"/>
  <c r="C83" i="11"/>
  <c r="C82" i="11"/>
  <c r="C81" i="11"/>
  <c r="C80" i="11"/>
  <c r="C79" i="11"/>
  <c r="C78" i="11"/>
  <c r="C77" i="11"/>
  <c r="C76" i="11"/>
  <c r="C75" i="11"/>
  <c r="C74" i="11"/>
  <c r="C73" i="11"/>
  <c r="C72" i="11"/>
  <c r="C71" i="11"/>
  <c r="C70" i="11"/>
  <c r="C69" i="11"/>
  <c r="C68" i="11"/>
  <c r="C67" i="11"/>
  <c r="C66" i="1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7" i="11"/>
  <c r="C36" i="11"/>
  <c r="C35" i="11"/>
  <c r="C34" i="11"/>
  <c r="C33" i="11"/>
  <c r="C32" i="11"/>
  <c r="C31" i="11"/>
  <c r="C30" i="11"/>
  <c r="C29" i="11"/>
  <c r="C28" i="11"/>
  <c r="C24" i="11" a="1"/>
  <c r="C24" i="11" s="1"/>
  <c r="C19" i="11" a="1"/>
  <c r="C19" i="11" s="1"/>
  <c r="C16" i="11" a="1"/>
  <c r="C16" i="11" s="1"/>
  <c r="C11" i="11" a="1"/>
  <c r="C11" i="11" s="1"/>
  <c r="C7" i="11" a="1"/>
  <c r="C7" i="11" s="1"/>
  <c r="C3" i="11" a="1"/>
  <c r="C3"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tc={4372DA75-266C-4C12-9C86-7B7E63FE12A4}</author>
  </authors>
  <commentList>
    <comment ref="AO9" authorId="0" shapeId="0" xr:uid="{4372DA75-266C-4C12-9C86-7B7E63FE12A4}">
      <text>
        <t>[Threaded comment]
Your version of Excel allows you to read this threaded comment; however, any edits to it will get removed if the file is opened in a newer version of Excel. Learn more: https://go.microsoft.com/fwlink/?linkid=870924
Comment:
    Should Date of registration be included here?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tc={38B9B68E-CBA4-4F9E-A940-33D3FD0609AC}</author>
    <author>tc={B2EB41F7-9437-420D-B4CC-46A53F4B8E65}</author>
    <author>tc={477BF373-8496-41C1-9C93-7E4795EFCEF8}</author>
  </authors>
  <commentList>
    <comment ref="C25" authorId="0" shapeId="0" xr:uid="{38B9B68E-CBA4-4F9E-A940-33D3FD0609AC}">
      <text>
        <t>[Threaded comment]
Your version of Excel allows you to read this threaded comment; however, any edits to it will get removed if the file is opened in a newer version of Excel. Learn more: https://go.microsoft.com/fwlink/?linkid=870924
Comment:
    Is at least one SIC code mandatory? If not, how show on portal?</t>
      </text>
    </comment>
    <comment ref="C37" authorId="1" shapeId="0" xr:uid="{B2EB41F7-9437-420D-B4CC-46A53F4B8E65}">
      <text>
        <t>[Threaded comment]
Your version of Excel allows you to read this threaded comment; however, any edits to it will get removed if the file is opened in a newer version of Excel. Learn more: https://go.microsoft.com/fwlink/?linkid=870924
Comment:
    Should we change the word home in this section to be 'accommodation' instead?</t>
      </text>
    </comment>
    <comment ref="C100" authorId="2" shapeId="0" xr:uid="{477BF373-8496-41C1-9C93-7E4795EFCEF8}">
      <text>
        <t>[Threaded comment]
Your version of Excel allows you to read this threaded comment; however, any edits to it will get removed if the file is opened in a newer version of Excel. Learn more: https://go.microsoft.com/fwlink/?linkid=870924
Comment:
    Date of registration is missing
Reply:
    it's not on the Resi tab either - should it be?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<sst xmlns="http://schemas.openxmlformats.org/spreadsheetml/2006/main" count="1829" uniqueCount="445">
  <si>
    <t>West Midlands placement portal registration</t>
  </si>
  <si>
    <t>To register with the West Midlands child placement portal, you must fill out this spreadsheet then upload it to the portal as part of the application process.</t>
  </si>
  <si>
    <t>1. Fill out your company and service information on the sheet with the green tab called Questions for all providers</t>
  </si>
  <si>
    <t>Go to Questions for all providers</t>
  </si>
  <si>
    <t>2. Fill out details of the types of service or accommodation that you offer on the sheets with the yellow tabs:</t>
  </si>
  <si>
    <t>Go to Supported accommodation sheet</t>
  </si>
  <si>
    <t>Go to Residential sheet</t>
  </si>
  <si>
    <t>Go to Fostering agency sheet</t>
  </si>
  <si>
    <t xml:space="preserve">
3. Upload the spreadsheet to the portal</t>
  </si>
  <si>
    <t>Questions for all providers</t>
  </si>
  <si>
    <t>You must fill in this sheet (questions for all providers) no matter which services and types of home you offer.
Enter your Provider company details below. Use the Status to check you have filled out all the fields.</t>
  </si>
  <si>
    <r>
      <t xml:space="preserve">1. Your details
</t>
    </r>
    <r>
      <rPr>
        <sz val="12"/>
        <color rgb="FF000000"/>
        <rFont val="Arial"/>
        <family val="2"/>
      </rPr>
      <t>We ask who is completing the form so we can get in touch with you about your registration. These details will not be used for referrals.</t>
    </r>
    <r>
      <rPr>
        <b/>
        <sz val="14"/>
        <color rgb="FF000000"/>
        <rFont val="Arial"/>
        <family val="2"/>
      </rPr>
      <t xml:space="preserve">	</t>
    </r>
  </si>
  <si>
    <t>Your name</t>
  </si>
  <si>
    <t>Your role</t>
  </si>
  <si>
    <t>Your work phone number</t>
  </si>
  <si>
    <t>Your work email address</t>
  </si>
  <si>
    <r>
      <t xml:space="preserve">2. Holding company details - If you do not have one, skip this question
</t>
    </r>
    <r>
      <rPr>
        <sz val="12"/>
        <color rgb="FF000000"/>
        <rFont val="Arial"/>
        <family val="2"/>
      </rPr>
      <t xml:space="preserve">A holding company is a company that owns other companies and oversees their operations. This may also be referred to as parent company.
You can find the 8 digit company number on your certificate of incorporation or your listing at Companies House.	</t>
    </r>
  </si>
  <si>
    <t>What is your holding company number? (optional)</t>
  </si>
  <si>
    <t>Holding company name (optional)</t>
  </si>
  <si>
    <t>Holding company phone number (optional)</t>
  </si>
  <si>
    <t>Holding company email address (optional)</t>
  </si>
  <si>
    <t>2.2 Holding company address</t>
  </si>
  <si>
    <t>Address line 1 (optional)</t>
  </si>
  <si>
    <t>Address line 2 (optional)</t>
  </si>
  <si>
    <t>Town or city (optional)</t>
  </si>
  <si>
    <t>County (optional)</t>
  </si>
  <si>
    <t>Postcode (optional)</t>
  </si>
  <si>
    <r>
      <t xml:space="preserve">3. - Provider details
</t>
    </r>
    <r>
      <rPr>
        <sz val="12"/>
        <color rgb="FF000000"/>
        <rFont val="Arial"/>
        <family val="2"/>
      </rPr>
      <t>The provider is the company responsible for providing the child with care. These details will only be used in relation to referrals.</t>
    </r>
  </si>
  <si>
    <t>Provider name</t>
  </si>
  <si>
    <t>Provider phone number</t>
  </si>
  <si>
    <t>Provider email address</t>
  </si>
  <si>
    <r>
      <t xml:space="preserve">3.2 - Provider address
</t>
    </r>
    <r>
      <rPr>
        <sz val="12"/>
        <color theme="1"/>
        <rFont val="Arial"/>
        <family val="2"/>
      </rPr>
      <t>This is the main office or business address.</t>
    </r>
  </si>
  <si>
    <t>Address line 1</t>
  </si>
  <si>
    <t>Town or city</t>
  </si>
  <si>
    <t>Postcode</t>
  </si>
  <si>
    <r>
      <t xml:space="preserve">4 - Provider company 
</t>
    </r>
    <r>
      <rPr>
        <sz val="12"/>
        <color rgb="FF000000"/>
        <rFont val="Arial"/>
        <family val="2"/>
      </rPr>
      <t>Find your company number and Standard Industrial Classification (SIC) codes at gov.uk/get-information-about-a-company</t>
    </r>
  </si>
  <si>
    <t>Provider company number as listed on Companies House</t>
  </si>
  <si>
    <t>Is SIC code 87900 used by your company?</t>
  </si>
  <si>
    <t>Is SIC code 88990 used by your company?</t>
  </si>
  <si>
    <t>Is SIC code 96090 used by your company?</t>
  </si>
  <si>
    <t>Next, fill in the sheets (with yellow tabs) for the services or types of home you offer (supported accommodation, residential, and fostering agency).
You do not have to fill in a sheet for a service or type of home you do not offer.</t>
  </si>
  <si>
    <t>Date picker? make it DDMMYYYY</t>
  </si>
  <si>
    <t xml:space="preserve">Can we add this as a screen on the file upload? </t>
  </si>
  <si>
    <t>Your supported accommodation homes</t>
  </si>
  <si>
    <t>Enter details for all of your supported accommodation homes.
Leave this sheet blank if you do not have any supported accommodation homes.</t>
  </si>
  <si>
    <r>
      <rPr>
        <b/>
        <sz val="14"/>
        <color rgb="FF000000"/>
        <rFont val="Arial"/>
      </rPr>
      <t xml:space="preserve">1. Framework and spot providers
</t>
    </r>
    <r>
      <rPr>
        <sz val="12"/>
        <color rgb="FF000000"/>
        <rFont val="Arial"/>
      </rPr>
      <t>If you have tendered to be on a West Midlands-wide framework, all homes within your supported accommodation service are on that framework.</t>
    </r>
  </si>
  <si>
    <t>Are you a West Midlands-wide framework provider or a spot provider? Select from drop down.
You must answer this question before you fill in the rest of this sheet.</t>
  </si>
  <si>
    <r>
      <t xml:space="preserve">2. Supported accommodation home details
</t>
    </r>
    <r>
      <rPr>
        <sz val="12"/>
        <color theme="1"/>
        <rFont val="Arial"/>
        <family val="2"/>
      </rPr>
      <t>Make sure you have answered Question 1 above before completing this section. 
Add details of your supported accommodation homes below, one row per home.</t>
    </r>
  </si>
  <si>
    <t>Validation Status</t>
  </si>
  <si>
    <t>Home address</t>
  </si>
  <si>
    <t>Home details</t>
  </si>
  <si>
    <r>
      <t xml:space="preserve">Responsible individual details
</t>
    </r>
    <r>
      <rPr>
        <sz val="12"/>
        <color theme="1"/>
        <rFont val="Arial"/>
        <family val="2"/>
      </rPr>
      <t>You may know this as Nominated individual, or point of contact</t>
    </r>
  </si>
  <si>
    <t>Registered service manager details</t>
  </si>
  <si>
    <t>Regulatory body details</t>
  </si>
  <si>
    <t>Categories of support - select at least one per home</t>
  </si>
  <si>
    <t>Status messages will appear in this column if any data is missing from your homes</t>
  </si>
  <si>
    <t>Home name</t>
  </si>
  <si>
    <t>Home phone number</t>
  </si>
  <si>
    <t>Home email address</t>
  </si>
  <si>
    <r>
      <t xml:space="preserve">Address line 2 </t>
    </r>
    <r>
      <rPr>
        <sz val="12"/>
        <color theme="1"/>
        <rFont val="Arial"/>
        <family val="2"/>
      </rPr>
      <t>(optional)</t>
    </r>
  </si>
  <si>
    <r>
      <t xml:space="preserve">County </t>
    </r>
    <r>
      <rPr>
        <sz val="12"/>
        <color theme="1"/>
        <rFont val="Arial"/>
        <family val="2"/>
      </rPr>
      <t>(optional)</t>
    </r>
  </si>
  <si>
    <t>How many registered beds does the home have?</t>
  </si>
  <si>
    <t>Which genders of children do you look after at the home?</t>
  </si>
  <si>
    <r>
      <t xml:space="preserve">Minimum age of children you look after at the home
</t>
    </r>
    <r>
      <rPr>
        <sz val="11"/>
        <color theme="1"/>
        <rFont val="Arial"/>
        <family val="2"/>
      </rPr>
      <t>Please enter whole years</t>
    </r>
  </si>
  <si>
    <r>
      <t xml:space="preserve">Maximum age of children you look after at the home
</t>
    </r>
    <r>
      <rPr>
        <sz val="11"/>
        <color theme="1"/>
        <rFont val="Arial"/>
        <family val="2"/>
      </rPr>
      <t>Please enter whole years</t>
    </r>
  </si>
  <si>
    <t>Responsible individual name</t>
  </si>
  <si>
    <t>Responsible individual role</t>
  </si>
  <si>
    <t>Responsible individual email address</t>
  </si>
  <si>
    <t>Registered service manager name</t>
  </si>
  <si>
    <t>Registered service manager phone number</t>
  </si>
  <si>
    <t>Registered service manager email address</t>
  </si>
  <si>
    <t>Who is the regulatory body for the home?</t>
  </si>
  <si>
    <t>Date of registration with regulatory body</t>
  </si>
  <si>
    <t>Regulatory body registration number. This may be called your Unique Reference Number (URN)</t>
  </si>
  <si>
    <r>
      <t xml:space="preserve">Date of last full inspection by regulating body </t>
    </r>
    <r>
      <rPr>
        <sz val="12"/>
        <color theme="1"/>
        <rFont val="Arial"/>
        <family val="2"/>
      </rPr>
      <t>(optional)</t>
    </r>
  </si>
  <si>
    <r>
      <t xml:space="preserve">Inspection outcome </t>
    </r>
    <r>
      <rPr>
        <sz val="12"/>
        <color theme="1"/>
        <rFont val="Arial"/>
        <family val="2"/>
      </rPr>
      <t>(optional)</t>
    </r>
  </si>
  <si>
    <t>Select category of support offered by home</t>
  </si>
  <si>
    <r>
      <t xml:space="preserve">Select second category of support offered by home </t>
    </r>
    <r>
      <rPr>
        <sz val="12"/>
        <color rgb="FF000000"/>
        <rFont val="Arial"/>
        <family val="2"/>
      </rPr>
      <t>(optional)</t>
    </r>
  </si>
  <si>
    <t>Select third category of support offered by home (optional)</t>
  </si>
  <si>
    <t>Select fourth category of support offered by home (optional)</t>
  </si>
  <si>
    <t>Select fifth category of support offered by home (optional)</t>
  </si>
  <si>
    <t>Select sixth category of support offered by home (optional)</t>
  </si>
  <si>
    <t>Select seventh category of support offered by home (optional)</t>
  </si>
  <si>
    <t>Your residential homes</t>
  </si>
  <si>
    <t>Enter your details for all your residential homes. 
Leave this sheet blank if you do not have any residential homes.</t>
  </si>
  <si>
    <r>
      <t xml:space="preserve">1. Framework and spot providers
</t>
    </r>
    <r>
      <rPr>
        <sz val="12"/>
        <color rgb="FF000000"/>
        <rFont val="Arial"/>
        <family val="2"/>
      </rPr>
      <t>If you have tendered to be on a West Midlands-wide framework, all homes within your residential service are on that framework.</t>
    </r>
  </si>
  <si>
    <r>
      <t xml:space="preserve">2. Residential home details
</t>
    </r>
    <r>
      <rPr>
        <sz val="12"/>
        <color theme="1"/>
        <rFont val="Arial"/>
        <family val="2"/>
      </rPr>
      <t>Make sure you have answered Question 1 above before completing this section. 
Add details of your residential homes below, one row per home.</t>
    </r>
  </si>
  <si>
    <t>Responsible individual details</t>
  </si>
  <si>
    <t>Registered manager details</t>
  </si>
  <si>
    <r>
      <t xml:space="preserve">Categories of care
</t>
    </r>
    <r>
      <rPr>
        <sz val="12"/>
        <color theme="1"/>
        <rFont val="Arial"/>
        <family val="2"/>
      </rPr>
      <t>You must answer question 1 before you can fill out this section</t>
    </r>
  </si>
  <si>
    <t>Educational provision details - if applicable</t>
  </si>
  <si>
    <t>Regulatory body for educational provision - if applicable</t>
  </si>
  <si>
    <r>
      <t>Address line 2</t>
    </r>
    <r>
      <rPr>
        <sz val="12"/>
        <color theme="1"/>
        <rFont val="Arial"/>
        <family val="2"/>
      </rPr>
      <t xml:space="preserve"> (optional)</t>
    </r>
  </si>
  <si>
    <t>Minimum age of children you look after at the home</t>
  </si>
  <si>
    <t>Maximum age of children you look after at the home</t>
  </si>
  <si>
    <t>Registered manager name</t>
  </si>
  <si>
    <t>Registered manager phone number</t>
  </si>
  <si>
    <t>Registered manager email address</t>
  </si>
  <si>
    <r>
      <t xml:space="preserve">Date of registration with regulatory body
</t>
    </r>
    <r>
      <rPr>
        <sz val="11"/>
        <color theme="1"/>
        <rFont val="Arial"/>
        <family val="2"/>
      </rPr>
      <t>Only include homes that you have registration certificates for</t>
    </r>
  </si>
  <si>
    <t>Select the category of care offered by the home</t>
  </si>
  <si>
    <r>
      <t>Select the second category of care offered by the home</t>
    </r>
    <r>
      <rPr>
        <sz val="12"/>
        <color theme="1"/>
        <rFont val="Arial"/>
        <family val="2"/>
      </rPr>
      <t xml:space="preserve"> (optional)</t>
    </r>
  </si>
  <si>
    <t>Select the third category of care offered by the home (optional)</t>
  </si>
  <si>
    <t>Select the fourth category of care offered by the home (optional)</t>
  </si>
  <si>
    <t>Select the fifth category of care offered by the home (optional)</t>
  </si>
  <si>
    <t>Select the sixth category of care offered by the home (optional)</t>
  </si>
  <si>
    <t>Select the seventh category of care offered by the home (optional)</t>
  </si>
  <si>
    <t xml:space="preserve">Does the home provide any educational provision? </t>
  </si>
  <si>
    <t>Educational provision type, if applicable</t>
  </si>
  <si>
    <t>Department for Education registration number</t>
  </si>
  <si>
    <t>Educational provision name, if applicable</t>
  </si>
  <si>
    <t>Educational provision address line 1, if applicable</t>
  </si>
  <si>
    <r>
      <t xml:space="preserve">Educational provision address line 2, if applicable </t>
    </r>
    <r>
      <rPr>
        <sz val="12"/>
        <color theme="1"/>
        <rFont val="Arial"/>
        <family val="2"/>
      </rPr>
      <t>(optional)</t>
    </r>
  </si>
  <si>
    <t>Educational provision Town or city, if applicable</t>
  </si>
  <si>
    <r>
      <t xml:space="preserve">Educational provision County, if applicable </t>
    </r>
    <r>
      <rPr>
        <sz val="12"/>
        <color theme="1"/>
        <rFont val="Arial"/>
        <family val="2"/>
      </rPr>
      <t>(optional)</t>
    </r>
  </si>
  <si>
    <t>Educational provision postcode, if applicable</t>
  </si>
  <si>
    <t>Who is the regulatory body for the educational provision? If applicable</t>
  </si>
  <si>
    <t>Regulatory body registration number for educational provision, if applicable (URN)</t>
  </si>
  <si>
    <r>
      <t xml:space="preserve">Date of last full inspection by regulating body, if applicable </t>
    </r>
    <r>
      <rPr>
        <sz val="12"/>
        <color theme="1"/>
        <rFont val="Arial"/>
        <family val="2"/>
      </rPr>
      <t>(optional)</t>
    </r>
  </si>
  <si>
    <r>
      <t xml:space="preserve">Inspection outcome, if applicable </t>
    </r>
    <r>
      <rPr>
        <sz val="12"/>
        <color theme="1"/>
        <rFont val="Arial"/>
        <family val="2"/>
      </rPr>
      <t>(optional)</t>
    </r>
  </si>
  <si>
    <t>Your fostering agency</t>
  </si>
  <si>
    <t>Enter the details for your fostering agency.
Leave this section blank if you do not have a fostering agency.</t>
  </si>
  <si>
    <t>1. Regulatory body</t>
  </si>
  <si>
    <t>Who is the regulatory body for your organisation?</t>
  </si>
  <si>
    <t>Regulatory body registration number
This may be called your Unique Reference Number (URN)</t>
  </si>
  <si>
    <t>Date of last full inspection by regulating body (optional)</t>
  </si>
  <si>
    <t>Inspection outcome (optional)</t>
  </si>
  <si>
    <r>
      <t xml:space="preserve">2. Responsible individual
</t>
    </r>
    <r>
      <rPr>
        <sz val="11"/>
        <color rgb="FF000000"/>
        <rFont val="Arial"/>
        <family val="2"/>
      </rPr>
      <t>The person who takes legal responsibility for the provider company.</t>
    </r>
  </si>
  <si>
    <t xml:space="preserve">	
Responsible individual name</t>
  </si>
  <si>
    <t>Responsible individual phone number</t>
  </si>
  <si>
    <r>
      <t xml:space="preserve">3. Framework and spot providers
</t>
    </r>
    <r>
      <rPr>
        <sz val="12"/>
        <color rgb="FF000000"/>
        <rFont val="Arial"/>
        <family val="2"/>
      </rPr>
      <t>If you have tendered to be on a West Midlands-wide framework, all homes within a service are on that framework</t>
    </r>
  </si>
  <si>
    <t>Are you a West Midlands-wide framework provider or a spot provider? Choose from drop down.</t>
  </si>
  <si>
    <r>
      <t xml:space="preserve">4. Fostering categories
</t>
    </r>
    <r>
      <rPr>
        <sz val="12"/>
        <color rgb="FF000000"/>
        <rFont val="Arial"/>
        <family val="2"/>
      </rPr>
      <t>Answer yes/no to each option.</t>
    </r>
  </si>
  <si>
    <t>Specialist placements</t>
  </si>
  <si>
    <t>Do you provide specialist placements for 0-4 year olds</t>
  </si>
  <si>
    <t>Yes</t>
  </si>
  <si>
    <t>Do you provide specialist placements for 5-10 year olds</t>
  </si>
  <si>
    <t>No</t>
  </si>
  <si>
    <t>Do you provide specialist placements for 11-15 year olds</t>
  </si>
  <si>
    <t>Do you provide specialist placements for 16-18 year olds</t>
  </si>
  <si>
    <t>Enhanced placements</t>
  </si>
  <si>
    <t>Do you provide enhanced placements for 0-4 year olds</t>
  </si>
  <si>
    <t>Do you provide enhanced placements for 5-10 year olds</t>
  </si>
  <si>
    <t>Do you provide enhanced placements for 11-15 year olds</t>
  </si>
  <si>
    <t>Do you provide enhanced placements for 16-18 year olds</t>
  </si>
  <si>
    <t>Standard placements</t>
  </si>
  <si>
    <t>Do you provide standard placements for 0-4 year olds</t>
  </si>
  <si>
    <t>Do you provide standard placements for 5-10 year olds</t>
  </si>
  <si>
    <t>Do you provide standard placements for 11-15 year olds</t>
  </si>
  <si>
    <t>Do you provide standard placements for 16-18 year olds</t>
  </si>
  <si>
    <t>Sibling placements</t>
  </si>
  <si>
    <t>Do you provide sibling placements for 0-4 year olds</t>
  </si>
  <si>
    <t>Do you provide sibling placements for 5-10 year olds</t>
  </si>
  <si>
    <t>Do you provide sibling placements for 11-15 year olds</t>
  </si>
  <si>
    <t>Do you provide sibling placements for 16-18 year olds</t>
  </si>
  <si>
    <t xml:space="preserve">Parent and child placements </t>
  </si>
  <si>
    <t>Do you provide parent and child placements for 0-4 year olds</t>
  </si>
  <si>
    <t>Do you provide parent and child placements for 5-10 year olds</t>
  </si>
  <si>
    <t>Do you provide parent and child placements for 11-15 year olds</t>
  </si>
  <si>
    <t>Do you provide parent and child placements for 16-18 year olds</t>
  </si>
  <si>
    <t>Parent and child additional child placements</t>
  </si>
  <si>
    <t>Do you provide parent and child additional child placements for 0-4 year olds</t>
  </si>
  <si>
    <t>Do you provide parent and child additional child placements for 5-10 year olds</t>
  </si>
  <si>
    <t>Do you provide parent and child additional child placements for 11-15 year olds</t>
  </si>
  <si>
    <t>Do you provide parent and child additional child placements for 16-18 year olds</t>
  </si>
  <si>
    <t>Parent and child Assessment</t>
  </si>
  <si>
    <t>Do you provide parent and child assessment placements for 0-4 year olds</t>
  </si>
  <si>
    <t>Do you provide parent and child assessment placements for 5-10 year olds</t>
  </si>
  <si>
    <t>Do you provide parent and child assessment placements for 11-15 year olds</t>
  </si>
  <si>
    <t>Do you provide parent and child assessment placements for 16-18 year olds</t>
  </si>
  <si>
    <t>DO NOT EDIT THIS DATA</t>
  </si>
  <si>
    <t>Supp Accommodation Framework CATs</t>
  </si>
  <si>
    <t>Supp Accommodation Ofsted CATs</t>
  </si>
  <si>
    <t>Residential Framework CATs</t>
  </si>
  <si>
    <t>Residential Ofsted CATs</t>
  </si>
  <si>
    <t>Fostering</t>
  </si>
  <si>
    <t>Ofsted</t>
  </si>
  <si>
    <t>Care Inspectorate of Wales (CIW)</t>
  </si>
  <si>
    <t>Care Quality Commission (CQC)</t>
  </si>
  <si>
    <t>Care Inspectorate (Scotland)</t>
  </si>
  <si>
    <t>Education and Training Inspectorate for Wales (ESTYN)</t>
  </si>
  <si>
    <t>Gender</t>
  </si>
  <si>
    <t>Education provision type</t>
  </si>
  <si>
    <t>Framework</t>
  </si>
  <si>
    <t>SPOT</t>
  </si>
  <si>
    <t>Inadequate</t>
  </si>
  <si>
    <t>1. Unsatisfactory</t>
  </si>
  <si>
    <t>Poor</t>
  </si>
  <si>
    <t>Male only</t>
  </si>
  <si>
    <t>Independent school day placement</t>
  </si>
  <si>
    <t>Spot</t>
  </si>
  <si>
    <t>CAT 1: Single occupancy</t>
  </si>
  <si>
    <t>CAT 1: Single Occupancy</t>
  </si>
  <si>
    <r>
      <rPr>
        <sz val="11"/>
        <color rgb="FF006100"/>
        <rFont val="Calibri"/>
        <scheme val="minor"/>
      </rPr>
      <t>CAT 1</t>
    </r>
    <r>
      <rPr>
        <sz val="11"/>
        <color rgb="FF000000"/>
        <rFont val="Calibri"/>
        <scheme val="minor"/>
      </rPr>
      <t xml:space="preserve"> – Planned and Same Day Residential Care</t>
    </r>
  </si>
  <si>
    <t>CAT 1: Emotional and behavioural difficulties</t>
  </si>
  <si>
    <t>Standard</t>
  </si>
  <si>
    <t>Requires Improvement</t>
  </si>
  <si>
    <t>2. Weak</t>
  </si>
  <si>
    <t>Needs Improvement</t>
  </si>
  <si>
    <t>Female only</t>
  </si>
  <si>
    <t>Independent school residential</t>
  </si>
  <si>
    <t>CAT 2: Shared occupancy</t>
  </si>
  <si>
    <t>CAT 2: Ring fenced Shared Accommodation</t>
  </si>
  <si>
    <t>CAT 2 – Crisis Care</t>
  </si>
  <si>
    <t>CAT 2: Mental disorders</t>
  </si>
  <si>
    <t>Enhanced</t>
  </si>
  <si>
    <t>Good</t>
  </si>
  <si>
    <t>3. Adequate</t>
  </si>
  <si>
    <t>Both male and female</t>
  </si>
  <si>
    <t>Non-maintained special school setting day placement</t>
  </si>
  <si>
    <t>CAT 3: Floating Outreach support</t>
  </si>
  <si>
    <t>CAT 3: Shared accommodation (non-ringfenced)</t>
  </si>
  <si>
    <t>CAT 3 – Residential Care with DFE Regulated Education</t>
  </si>
  <si>
    <t>CAT 3: Sensory impairment</t>
  </si>
  <si>
    <t>Specialist</t>
  </si>
  <si>
    <t>Outstanding</t>
  </si>
  <si>
    <t>4. Good</t>
  </si>
  <si>
    <t>Excellent</t>
  </si>
  <si>
    <t xml:space="preserve">Both including another gender such as non-binary or transgender male or female </t>
  </si>
  <si>
    <t>Non-maintained special school setting residential</t>
  </si>
  <si>
    <t>CAT 4: Shared occupancy with overnight support</t>
  </si>
  <si>
    <t>CAT 4: Accommodation in Private residence (hosts/ supported lodgings)</t>
  </si>
  <si>
    <t>CAT 4 – Residential Parenting Assessments</t>
  </si>
  <si>
    <t>CAT 4: Present alcohol problems</t>
  </si>
  <si>
    <t>Sibling</t>
  </si>
  <si>
    <t>5. Very Good</t>
  </si>
  <si>
    <t>Not applicable</t>
  </si>
  <si>
    <t>Other Independent Special School</t>
  </si>
  <si>
    <t>CAT 5: Shared occupancy with 24 hour support staff</t>
  </si>
  <si>
    <t>CAT 5 – Therapeutic Residential Care</t>
  </si>
  <si>
    <t>CAT 5: Present drug problems</t>
  </si>
  <si>
    <t>P &amp; C Placement</t>
  </si>
  <si>
    <t>6. Excellent</t>
  </si>
  <si>
    <t>Other Independent School</t>
  </si>
  <si>
    <t>CAT 6: UASC Single occupancy</t>
  </si>
  <si>
    <t>CAT 6 – Children With Disabilities</t>
  </si>
  <si>
    <t>CAT 6: Learning difficulty</t>
  </si>
  <si>
    <t>P &amp; C Additional Child</t>
  </si>
  <si>
    <t>Free School Special</t>
  </si>
  <si>
    <t>CAT 7: UASC shared occupancy</t>
  </si>
  <si>
    <t>CAT 7: Physical disabilities</t>
  </si>
  <si>
    <t>P &amp; C Assessment</t>
  </si>
  <si>
    <t>Non-Maintained Early Year settings</t>
  </si>
  <si>
    <t>Special Post 16</t>
  </si>
  <si>
    <r>
      <t xml:space="preserve">Documents for upload - </t>
    </r>
    <r>
      <rPr>
        <b/>
        <i/>
        <sz val="14"/>
        <color theme="1"/>
        <rFont val="Calibri"/>
        <family val="2"/>
        <scheme val="minor"/>
      </rPr>
      <t>this sheet will be removed from the final portal version</t>
    </r>
  </si>
  <si>
    <t>Required/Mandatory</t>
  </si>
  <si>
    <t>Optional</t>
  </si>
  <si>
    <t>Document Name</t>
  </si>
  <si>
    <t>Supported Accommodation</t>
  </si>
  <si>
    <t>Residential</t>
  </si>
  <si>
    <t>Residential Educational Provision</t>
  </si>
  <si>
    <t>Date 1</t>
  </si>
  <si>
    <t>Date 2</t>
  </si>
  <si>
    <t>Notes</t>
  </si>
  <si>
    <t>Insurance: Public Liability</t>
  </si>
  <si>
    <t>Service documents</t>
  </si>
  <si>
    <t>NA</t>
  </si>
  <si>
    <t>Expiry Date</t>
  </si>
  <si>
    <t>Insurance: Employers Liability</t>
  </si>
  <si>
    <t>Insurance: Professional Indemnity</t>
  </si>
  <si>
    <t>Statement of Purpose (SoP)</t>
  </si>
  <si>
    <t>Home documents</t>
  </si>
  <si>
    <t>Last Updated</t>
  </si>
  <si>
    <t>Next Review Date</t>
  </si>
  <si>
    <t>Must be updated annually - often updated when staff change or get additional training</t>
  </si>
  <si>
    <t>Young Person's guide</t>
  </si>
  <si>
    <t>Date is the last time the guide was updated</t>
  </si>
  <si>
    <t>Locality risk assessment</t>
  </si>
  <si>
    <t>Must be updated at least annually</t>
  </si>
  <si>
    <t>Regulatory body certificate</t>
  </si>
  <si>
    <t>School documents</t>
  </si>
  <si>
    <t>Start Date</t>
  </si>
  <si>
    <t>N/A</t>
  </si>
  <si>
    <t>Eg Ofsted certificate - sent to provider once they have paid registration fee/got URN and then first interview/visit has happened and registration has been granted. The date on this certificate is the 'Date of regulatory body registration' asked for in the services tabs - seen here as 'Start date'</t>
  </si>
  <si>
    <t>Most recent Regulatory body report</t>
  </si>
  <si>
    <t>Upload document even if Ofsted (Ofsted link is not going to be used)</t>
  </si>
  <si>
    <t>Insurance: Sexual abuse &amp; molestation</t>
  </si>
  <si>
    <t>Insurance: Medical malpractice</t>
  </si>
  <si>
    <t>Insurance: Resident's Effects</t>
  </si>
  <si>
    <t>Accommodation Details (App2)</t>
  </si>
  <si>
    <t>Only needed as part of offer</t>
  </si>
  <si>
    <t>Quality of support review</t>
  </si>
  <si>
    <t>Comes into use from 1st April '24 : 1 report every 6 months, keep the 2 most recent on record- not part of registration</t>
  </si>
  <si>
    <t>Independent Review (Reg44)</t>
  </si>
  <si>
    <t>Ofsted homes only: Monthly report completed by the registered person: keep the last 3 reports on system</t>
  </si>
  <si>
    <t>Provider review of quality of care (Reg45)</t>
  </si>
  <si>
    <t>Ofsted homes only: Bi-annual (2x a year) Report completed by the registered person: 1 report every 6 months, keep the 2 most recent on record</t>
  </si>
  <si>
    <t>Data Mapping information</t>
  </si>
  <si>
    <t>This sheet will be removed before portal go live</t>
  </si>
  <si>
    <t>Mandatory flag in this column is for whether the overall submission can be accepted by the LA without the field completed</t>
  </si>
  <si>
    <t>There is a problem
Your Excel spreadsheet contains the errors outlined below. Make changes to your spreadsheet to fix the errors and try uploading it again.  
What do we write next? Neil!</t>
  </si>
  <si>
    <t>If yes, the field can be edited in-line on the portal screen. If no, the user must re-upload their amended spreadsheet to change that field</t>
  </si>
  <si>
    <t>NB Text input can be combination of letters and numbers</t>
  </si>
  <si>
    <t>Tab</t>
  </si>
  <si>
    <t>Subsection</t>
  </si>
  <si>
    <t>Questions</t>
  </si>
  <si>
    <t>Mandatory? - see Validation columns E and F for further logic</t>
  </si>
  <si>
    <t>Validation within spreadsheet</t>
  </si>
  <si>
    <t>Validation on spreadsheet upload</t>
  </si>
  <si>
    <t>Error message on spreadsheet upload</t>
  </si>
  <si>
    <t>LOV\Ref Data</t>
  </si>
  <si>
    <t>Editable on portal during Registration?</t>
  </si>
  <si>
    <t>Field/label name on portal</t>
  </si>
  <si>
    <t>Data value logic for display on portal, if required</t>
  </si>
  <si>
    <t>Validation in portal on submission</t>
  </si>
  <si>
    <t>Data Type</t>
  </si>
  <si>
    <t>Length</t>
  </si>
  <si>
    <t>1. Your details</t>
  </si>
  <si>
    <t>Y</t>
  </si>
  <si>
    <t>None</t>
  </si>
  <si>
    <t>Must contain a value</t>
  </si>
  <si>
    <t>Text input</t>
  </si>
  <si>
    <t>Number Input</t>
  </si>
  <si>
    <t>2. Holding company details</t>
  </si>
  <si>
    <t>N</t>
  </si>
  <si>
    <t>Holding company number</t>
  </si>
  <si>
    <t>Holding company name</t>
  </si>
  <si>
    <t>Holding company phone number</t>
  </si>
  <si>
    <t>Holding company email address</t>
  </si>
  <si>
    <t>Holding company address</t>
  </si>
  <si>
    <t>Consolidate into one address block, in list as per designs</t>
  </si>
  <si>
    <t>3. Provider details</t>
  </si>
  <si>
    <t>Provider contact phone number</t>
  </si>
  <si>
    <t>Provider contact email address</t>
  </si>
  <si>
    <t>3.2 Provider address</t>
  </si>
  <si>
    <t>Provider address</t>
  </si>
  <si>
    <t>4. Provider company</t>
  </si>
  <si>
    <t>Company registration number</t>
  </si>
  <si>
    <t>Can only choose from drop down values</t>
  </si>
  <si>
    <t>Yes
No</t>
  </si>
  <si>
    <t>Standard Industrial Classification (SIC) codes</t>
  </si>
  <si>
    <t>If Yes, show '87900 - Other residential care activities not elsewhere classified' on portal
If No, do not show anything</t>
  </si>
  <si>
    <t>Dropdown</t>
  </si>
  <si>
    <t>If Yes, show '88990 - Other social work activities without accommodation not elsewhere classified' on portal
If No, do not show anything</t>
  </si>
  <si>
    <t>If Yes, show '96090 - Other service activities not elsewhere classified' on portal
If No, do not show anything</t>
  </si>
  <si>
    <t>Supported accommodation</t>
  </si>
  <si>
    <t>1. Framework and spot providers</t>
  </si>
  <si>
    <t>Y if registering a Supported Accommodation service</t>
  </si>
  <si>
    <t>If cell contains one of the drop down values, then create record for SA service</t>
  </si>
  <si>
    <t>Framework
Spot</t>
  </si>
  <si>
    <t>Have you applied and been accepted on a West Midlands framework?</t>
  </si>
  <si>
    <t>Show:
Yes - framework
No - spot</t>
  </si>
  <si>
    <t>2. Supported accommodation home details / Home address</t>
  </si>
  <si>
    <t>If Q1 (Framework and spot providers) contains a value, then this cell must contain a value</t>
  </si>
  <si>
    <t>Field name does not appear on portal</t>
  </si>
  <si>
    <t xml:space="preserve"> Show the actual home name value as the section header where specified in designs</t>
  </si>
  <si>
    <t>2. Supported accommodation home details / Home details</t>
  </si>
  <si>
    <t>If Q1 contains a value, then this cell must contain one of the dropdown values</t>
  </si>
  <si>
    <t xml:space="preserve">Male only
Female only
Both male and female
Both including another gender such as non-binary or transgender male or female </t>
  </si>
  <si>
    <t>Can only enter a whole number that is equal to or greater than 16</t>
  </si>
  <si>
    <t>If Q1 contains a value, then this cell must be populated. Minimum age entered must be equal to or lower than maximum age</t>
  </si>
  <si>
    <t>What ages of children do you look after at the home?</t>
  </si>
  <si>
    <t>Forms first part of answer (X), displayed as X-Y years</t>
  </si>
  <si>
    <t>Not required</t>
  </si>
  <si>
    <t>If Q1 contains a value, then this cell must be populated. Maximum age entered must be equal to or higher than minimum age</t>
  </si>
  <si>
    <t>Forms second part of answer (Y), displayed as X-Y years</t>
  </si>
  <si>
    <t>2. Supported accommodation home details / Responsible individual details</t>
  </si>
  <si>
    <t>If Q1 contains a value, then this cell must contain a value</t>
  </si>
  <si>
    <t>2. Supported accommodation home details / Registered manager details</t>
  </si>
  <si>
    <t>2. Supported accommodation home details / Regulatory body details</t>
  </si>
  <si>
    <t>Ofsted	
Care Inspectorate of Wales (CIW)	
Care Quality Commission (CQC)	
Care Inspectorate (Scotland)	
Education and Training Inspectorate for Wales (ESTYN)</t>
  </si>
  <si>
    <t>Regulatory body</t>
  </si>
  <si>
    <t>Must be date format DD/MM/YYYY</t>
  </si>
  <si>
    <t>Date of registration</t>
  </si>
  <si>
    <t>Date Input</t>
  </si>
  <si>
    <t>Regulatory body Unique Registration Number (URN)</t>
  </si>
  <si>
    <t>Date of last full inspection</t>
  </si>
  <si>
    <t>Drop down list which only appears if 'Who is regulatory body' contains a value</t>
  </si>
  <si>
    <t>Variable depending on regulatory body - see Ref Data tab</t>
  </si>
  <si>
    <t>Inspection outcome</t>
  </si>
  <si>
    <t>2. Supported accommodation home details / Categories of support</t>
  </si>
  <si>
    <t>Can only choose from drop down list, which only appears if Q1 has been answered</t>
  </si>
  <si>
    <t>Variable depending on whether Framework or Spot - see Ref Data tab</t>
  </si>
  <si>
    <t>Categories of support offered</t>
  </si>
  <si>
    <t>Show in bullet point list underneath label name, if selected on spreadsheet</t>
  </si>
  <si>
    <t>If first category of support cell is blank, this cell should also be blank</t>
  </si>
  <si>
    <t>Y if registering a Residential service</t>
  </si>
  <si>
    <t>If cell contains one of the drop down values, then create record for Residential service</t>
  </si>
  <si>
    <t>2. Residential home details / Home address</t>
  </si>
  <si>
    <t>2. Residential home details / Home details</t>
  </si>
  <si>
    <t>1
2
3
4
5
6+</t>
  </si>
  <si>
    <t>Must contain a whole number between 0 and 16</t>
  </si>
  <si>
    <t>2. Residential home details / Responsible individual details</t>
  </si>
  <si>
    <t>2. Residential home details / Registered manager details</t>
  </si>
  <si>
    <t>2. Residential home details / Regulatory body details</t>
  </si>
  <si>
    <t>Date input</t>
  </si>
  <si>
    <t>2. Residential home details / Categories of care</t>
  </si>
  <si>
    <t>Categories of care offered</t>
  </si>
  <si>
    <t>If first category of care cell is blank, this cell should also be blank</t>
  </si>
  <si>
    <t>2. Residential home details / Educational provision details</t>
  </si>
  <si>
    <t>Can only choose from drop down list</t>
  </si>
  <si>
    <t>If value is Yes then show Educational provision section as per designs</t>
  </si>
  <si>
    <t>If Yes is chosen for 'does the home provide education' then this cell must contain one of the drop down values</t>
  </si>
  <si>
    <t>Independent school day placement
Independent school residential
Non-maintained special school setting day placement
Non-maintained special school setting residential
Other Independent Special School
Other Independent School
Free School Special
Non-Maintained Early Year settings
Special Post 16</t>
  </si>
  <si>
    <t>Educational provision type</t>
  </si>
  <si>
    <t>If Yes is chosen for 'does the home provide education' then this cell must contain a value</t>
  </si>
  <si>
    <t>Educational provision name</t>
  </si>
  <si>
    <t>Educational provision address</t>
  </si>
  <si>
    <t>2. Residential home details / Regulatory body for educational provision</t>
  </si>
  <si>
    <t>Speak to Martyn - these fields are not all shown in Figma designs</t>
  </si>
  <si>
    <t>Educational provision Unique Registration Number (URN)</t>
  </si>
  <si>
    <t>Fostering agency</t>
  </si>
  <si>
    <t>Y - if registering a fostering service</t>
  </si>
  <si>
    <t>If cell contains one of the drop down values, then create record for Fostering service</t>
  </si>
  <si>
    <t>2. Responsible individual</t>
  </si>
  <si>
    <t>If any other data field on the fostering sheet contains a value, then this cell must contain a value</t>
  </si>
  <si>
    <t>3. Framework and spot providers</t>
  </si>
  <si>
    <t>If any other data field on the fostering sheet contains a value, then this cell must contain one of the drop down values</t>
  </si>
  <si>
    <t>4. Fostering categories / Specialist placements</t>
  </si>
  <si>
    <t>If any other data field on the fostering sheet subsections 1-3 contains a value, then at least one data field from subsection 4 (Fostering categories) must contain a Yes value</t>
  </si>
  <si>
    <t>If Yes, show 'Specialist placements' next to bulletpoint, and list 0-4 year olds underneath</t>
  </si>
  <si>
    <t>If Yes, show 'Specialist placements' next to bulletpoint, and list 5-10 year olds underneath</t>
  </si>
  <si>
    <t>If Yes, show 'Specialist placements' next to bulletpoint, and list 11-15 year olds underneath</t>
  </si>
  <si>
    <t>If Yes, show 'Specialist placements' next to bulletpoint, and list 16-18 year olds underneath</t>
  </si>
  <si>
    <t>4. Fostering categories / Enhanced placements</t>
  </si>
  <si>
    <t>If Yes, show 'Enhanced placements' next to bulletpoint, and list 0-4 year olds underneath</t>
  </si>
  <si>
    <t>If Yes, show 'Enhanced placements' next to bulletpoint, and list 5-10 year olds underneath</t>
  </si>
  <si>
    <t>If Yes, show 'Enhanced placements' next to bulletpoint, and list 11-15 year olds underneath</t>
  </si>
  <si>
    <t>If Yes, show 'Enhanced placements' next to bulletpoint, and list 16-18 year olds underneath</t>
  </si>
  <si>
    <t>4. Fostering categories / Standard placements</t>
  </si>
  <si>
    <t>If Yes, show 'Standard placements' next to bulletpoint, and list 0-4 year olds underneath</t>
  </si>
  <si>
    <t>If Yes, show 'Standard placements' next to bulletpoint, and list 5-10 year olds underneath</t>
  </si>
  <si>
    <t>If Yes, show 'Standard placements' next to bulletpoint, and list 11-15 year olds underneath</t>
  </si>
  <si>
    <t>If Yes, show 'Standard placements' next to bulletpoint, and list 16-18 year olds underneath</t>
  </si>
  <si>
    <t>4. Fostering categories / Sibling placements</t>
  </si>
  <si>
    <t>If Yes, show 'Sibling placements' next to bulletpoint, and list 0-4 year olds underneath</t>
  </si>
  <si>
    <t>If Yes, show 'Sibling placements' next to bulletpoint, and list 5-10 year olds underneath</t>
  </si>
  <si>
    <t>If Yes, show 'Sibling placements' next to bulletpoint, and list 11-15 year olds underneath</t>
  </si>
  <si>
    <t>If Yes, show 'Sibling placements' next to bulletpoint, and list 16-18 year olds underneath</t>
  </si>
  <si>
    <t>4. Fostering categories / Parent and child placements</t>
  </si>
  <si>
    <t>If Yes, show 'Parent and child placements' next to bulletpoint, and list 0-4 year olds underneath</t>
  </si>
  <si>
    <t>If Yes, show 'Parent and child placements' next to bulletpoint, and list 5-10 year olds underneath</t>
  </si>
  <si>
    <t>If Yes, show 'Parent and child placements' next to bulletpoint, and list 11-15 year olds underneath</t>
  </si>
  <si>
    <t>If Yes, show 'Parent and child placements' next to bulletpoint, and list 16-18 year olds underneath</t>
  </si>
  <si>
    <t>4. Fostering categories / Parent and child additional child placements</t>
  </si>
  <si>
    <t>If Yes, show 'Parent and child additional child placements' next to bulletpoint, and list 0-4 year olds underneath</t>
  </si>
  <si>
    <t>If Yes, show 'Parent and child additional child placements' next to bulletpoint, and list 5-10 year olds underneath</t>
  </si>
  <si>
    <t>If Yes, show 'Parent and child additional child placements' next to bulletpoint, and list 11-15 year olds underneath</t>
  </si>
  <si>
    <t>If Yes, show 'Parent and child additional child placements' next to bulletpoint, and list 16-18 year olds underneath</t>
  </si>
  <si>
    <t>4. Fostering categories / Parent and child assessment placements</t>
  </si>
  <si>
    <t>If Yes, show 'Parent and child assessment placements' next to bulletpoint, and list 0-4 year olds underneath</t>
  </si>
  <si>
    <t>If Yes, show 'Parent and child assessment placements' next to bulletpoint, and list 5-10 year olds underneath</t>
  </si>
  <si>
    <t>If Yes, show 'Parent and child assessment placements' next to bulletpoint, and list 11-15 year olds underneath</t>
  </si>
  <si>
    <t>If Yes, show 'Parent and child assessment placements' next to bulletpoint, and list 16-18 year olds underneath</t>
  </si>
  <si>
    <t>Version Number:</t>
  </si>
  <si>
    <t>Last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</si>
</sst>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3">
    <font>
      <sz val="11"/>
      <color theme="1"/>
      <name val="Calibri"/>
      <family val="2"/>
      <scheme val="minor"/>
    </font>
    <font>
      <b/>
      <sz val="11"/>
      <color theme="1"/>
      <name val="Calibri"/>
      <family val="2"/>
      <scheme val="minor"/>
    </font>
    <font>
      <sz val="36"/>
      <color rgb="FFFFFFFF"/>
      <name val="Arial"/>
      <family val="2"/>
    </font>
    <font>
      <sz val="11"/>
      <color theme="1"/>
      <name val="Arial"/>
      <family val="2"/>
    </font>
    <font>
      <sz val="16"/>
      <color rgb="FF1E2E2F"/>
      <name val="Arial"/>
      <family val="2"/>
    </font>
    <font>
      <sz val="11"/>
      <color rgb="FF262626"/>
      <name val="Arial"/>
      <family val="2"/>
    </font>
    <font>
      <sz val="12"/>
      <color rgb="FF262626"/>
      <name val="Arial"/>
      <family val="2"/>
    </font>
    <font>
      <b/>
      <sz val="14"/>
      <color theme="1"/>
      <name val="Calibri"/>
      <family val="2"/>
      <scheme val="minor"/>
    </font>
    <font>
      <u/>
      <sz val="11"/>
      <color theme="10"/>
      <name val="Calibri"/>
      <family val="2"/>
      <scheme val="minor"/>
    </font>
    <font>
      <sz val="28"/>
      <color theme="1"/>
      <name val="Arial"/>
      <family val="2"/>
    </font>
    <font>
      <sz val="11"/>
      <color rgb="FF006100"/>
      <name val="Calibri"/>
      <family val="2"/>
      <scheme val="minor"/>
    </font>
    <font>
      <b/>
      <sz val="11"/>
      <color theme="0"/>
      <name val="Calibri"/>
      <family val="2"/>
      <scheme val="minor"/>
    </font>
    <font>
      <sz val="11"/>
      <color theme="0"/>
      <name val="Calibri"/>
      <family val="2"/>
      <scheme val="minor"/>
    </font>
    <font>
      <b/>
      <sz val="36"/>
      <color rgb="FFFF0000"/>
      <name val="Calibri"/>
      <family val="2"/>
      <scheme val="minor"/>
    </font>
    <font>
      <b/>
      <sz val="11"/>
      <color rgb="FF000000"/>
      <name val="Calibri"/>
      <family val="2"/>
    </font>
    <font>
      <sz val="11"/>
      <color rgb="FF000000"/>
      <name val="Calibri"/>
      <family val="2"/>
    </font>
    <font>
      <b/>
      <sz val="14"/>
      <color rgb="FF000000"/>
      <name val="Arial"/>
      <family val="2"/>
    </font>
    <font>
      <sz val="12"/>
      <color rgb="FF000000"/>
      <name val="Arial"/>
      <family val="2"/>
    </font>
    <font>
      <sz val="12"/>
      <color theme="1"/>
      <name val="Arial"/>
      <family val="2"/>
    </font>
    <font>
      <b/>
      <sz val="14"/>
      <color theme="1"/>
      <name val="Arial"/>
      <family val="2"/>
    </font>
    <font>
      <b/>
      <sz val="12"/>
      <color theme="1"/>
      <name val="Arial"/>
      <family val="2"/>
    </font>
    <font>
      <sz val="11"/>
      <color rgb="FF000000"/>
      <name val="Arial"/>
      <family val="2"/>
    </font>
    <font>
      <b/>
      <sz val="11"/>
      <color rgb="FF000000"/>
      <name val="Arial"/>
      <family val="2"/>
    </font>
    <font>
      <sz val="11"/>
      <color rgb="FFFF0000"/>
      <name val="Arial"/>
      <family val="2"/>
    </font>
    <font>
      <b/>
      <sz val="12"/>
      <color rgb="FF000000"/>
      <name val="Arial"/>
      <family val="2"/>
    </font>
    <font>
      <b/>
      <sz val="11"/>
      <color theme="1"/>
      <name val="Arial"/>
      <family val="2"/>
    </font>
    <font>
      <sz val="14"/>
      <color rgb="FF000000"/>
      <name val="Arial"/>
      <family val="2"/>
    </font>
    <font>
      <sz val="14"/>
      <color theme="1"/>
      <name val="Arial"/>
      <family val="2"/>
    </font>
    <font>
      <b/>
      <sz val="11"/>
      <color rgb="FFFF0000"/>
      <name val="Arial"/>
      <family val="2"/>
    </font>
    <font>
      <sz val="12"/>
      <color theme="2" tint="-0.499984740745262"/>
      <name val="Arial"/>
      <family val="2"/>
    </font>
    <font>
      <sz val="12"/>
      <color rgb="FF262626"/>
      <name val="Arial"/>
    </font>
    <font>
      <u/>
      <sz val="12"/>
      <color theme="10"/>
      <name val="Arial"/>
    </font>
    <font>
      <sz val="12"/>
      <color theme="1"/>
      <name val="Arial"/>
    </font>
    <font>
      <b/>
      <sz val="28"/>
      <color theme="1"/>
      <name val="Arial"/>
      <family val="2"/>
    </font>
    <font>
      <b/>
      <i/>
      <sz val="14"/>
      <color theme="1"/>
      <name val="Calibri"/>
      <family val="2"/>
      <scheme val="minor"/>
    </font>
    <font>
      <i/>
      <sz val="11"/>
      <color theme="1"/>
      <name val="Calibri"/>
      <family val="2"/>
      <scheme val="minor"/>
    </font>
    <font>
      <sz val="11"/>
      <color rgb="FF006100"/>
      <name val="Calibri"/>
      <scheme val="minor"/>
    </font>
    <font>
      <sz val="11"/>
      <color rgb="FF000000"/>
      <name val="Calibri"/>
      <scheme val="minor"/>
    </font>
    <font>
      <b/>
      <sz val="14"/>
      <color rgb="FF000000"/>
      <name val="Arial"/>
    </font>
    <font>
      <sz val="12"/>
      <color rgb="FF000000"/>
      <name val="Arial"/>
    </font>
    <font>
      <b/>
      <sz val="28"/>
      <color theme="1"/>
      <name val="Arial"/>
    </font>
    <font>
      <sz val="28"/>
      <color theme="1"/>
      <name val="Arial"/>
    </font>
    <font>
      <b/>
      <sz val="14"/>
      <color theme="1"/>
      <name val="Arial"/>
    </font>
  </fonts>
  <fills count="15">
    <fill>
      <patternFill patternType="none"/>
    </fill>
    <fill>
      <patternFill patternType="gray125"/>
    </fill>
    <fill>
      <patternFill patternType="solid">
        <fgColor rgb="FFE4F0F1"/>
        <bgColor rgb="FF000000"/>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C6EFCE"/>
      </patternFill>
    </fill>
    <fill>
      <patternFill patternType="solid">
        <fgColor rgb="FFA5A5A5"/>
      </patternFill>
    </fill>
    <fill>
      <patternFill patternType="solid">
        <fgColor rgb="FFD1E5DF"/>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rgb="FFFFFF00"/>
        <bgColor indexed="64"/>
      </patternFill>
    </fill>
    <fill>
      <patternFill patternType="solid">
        <fgColor theme="8"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right/>
      <top/>
      <bottom style="thin">
        <color indexed="64"/>
      </bottom>
      <diagonal/>
    </border>
    <border>
      <left/>
      <right style="thin">
        <color indexed="64"/>
      </right>
      <top/>
      <bottom/>
      <diagonal/>
    </border>
  </borders>
  <cellStyleXfs count="4">
    <xf numFmtId="0" fontId="0" fillId="0" borderId="0"/>
    <xf numFmtId="0" fontId="8" fillId="0" borderId="0" applyNumberFormat="0" applyFill="0" applyBorder="0" applyAlignment="0" applyProtection="0"/>
    <xf numFmtId="0" fontId="10" fillId="6" borderId="0" applyNumberFormat="0" applyBorder="0" applyAlignment="0" applyProtection="0"/>
    <xf numFmtId="0" fontId="11" fillId="7" borderId="5" applyNumberFormat="0" applyAlignment="0" applyProtection="0"/>
  </cellStyleXfs>
  <cellXfs count="141">
    <xf numFmtId="0" fontId="0" fillId="0" borderId="0" xfId="0"/>
    <xf numFmtId="0" fontId="0" fillId="0" borderId="0" xfId="0" applyAlignment="1">
      <alignment wrapText="1"/>
    </xf>
    <xf numFmtId="14" fontId="0" fillId="0" borderId="0" xfId="0" applyNumberFormat="1"/>
    <xf numFmtId="0" fontId="2" fillId="0" borderId="0" xfId="0" applyFont="1"/>
    <xf numFmtId="0" fontId="3" fillId="0" borderId="0" xfId="0" applyFont="1"/>
    <xf numFmtId="0" fontId="10" fillId="6" borderId="0" xfId="2"/>
    <xf numFmtId="0" fontId="12" fillId="7" borderId="5" xfId="3" applyFont="1"/>
    <xf numFmtId="0" fontId="14" fillId="0" borderId="1" xfId="0" applyFont="1" applyBorder="1" applyAlignment="1">
      <alignment wrapText="1"/>
    </xf>
    <xf numFmtId="0" fontId="14" fillId="0" borderId="1" xfId="0" applyFont="1" applyBorder="1"/>
    <xf numFmtId="0" fontId="15" fillId="0" borderId="1" xfId="0" applyFont="1" applyBorder="1" applyAlignment="1">
      <alignment wrapText="1"/>
    </xf>
    <xf numFmtId="0" fontId="15" fillId="0" borderId="1" xfId="0" applyFont="1" applyBorder="1"/>
    <xf numFmtId="0" fontId="0" fillId="0" borderId="1" xfId="0" applyBorder="1"/>
    <xf numFmtId="0" fontId="8" fillId="0" borderId="1" xfId="1" applyFill="1" applyBorder="1" applyAlignment="1">
      <alignment wrapText="1"/>
    </xf>
    <xf numFmtId="0" fontId="7" fillId="0" borderId="0" xfId="0" applyFont="1" applyAlignment="1">
      <alignment wrapText="1"/>
    </xf>
    <xf numFmtId="0" fontId="15" fillId="9" borderId="1" xfId="0" applyFont="1" applyFill="1" applyBorder="1" applyAlignment="1">
      <alignment wrapText="1"/>
    </xf>
    <xf numFmtId="0" fontId="15" fillId="10" borderId="1" xfId="0" applyFont="1" applyFill="1" applyBorder="1" applyAlignment="1">
      <alignment wrapText="1"/>
    </xf>
    <xf numFmtId="0" fontId="15" fillId="9" borderId="1" xfId="0" applyFont="1" applyFill="1" applyBorder="1"/>
    <xf numFmtId="0" fontId="15" fillId="10" borderId="1" xfId="0" applyFont="1" applyFill="1" applyBorder="1"/>
    <xf numFmtId="0" fontId="4" fillId="8" borderId="0" xfId="0" applyFont="1" applyFill="1" applyAlignment="1">
      <alignment vertical="center"/>
    </xf>
    <xf numFmtId="0" fontId="6" fillId="0" borderId="0" xfId="0" applyFont="1" applyAlignment="1">
      <alignment horizontal="left" vertical="center" wrapText="1"/>
    </xf>
    <xf numFmtId="0" fontId="18" fillId="0" borderId="1" xfId="0" applyFont="1" applyBorder="1" applyAlignment="1">
      <alignment wrapText="1"/>
    </xf>
    <xf numFmtId="0" fontId="18" fillId="0" borderId="1" xfId="0" applyFont="1" applyBorder="1"/>
    <xf numFmtId="0" fontId="3" fillId="0" borderId="0" xfId="0" applyFont="1" applyProtection="1">
      <protection locked="0"/>
    </xf>
    <xf numFmtId="0" fontId="18" fillId="0" borderId="1" xfId="0" applyFont="1" applyBorder="1" applyAlignment="1" applyProtection="1">
      <alignment wrapText="1"/>
      <protection locked="0"/>
    </xf>
    <xf numFmtId="0" fontId="4" fillId="2" borderId="0" xfId="0" applyFont="1" applyFill="1" applyAlignment="1">
      <alignment vertical="center"/>
    </xf>
    <xf numFmtId="0" fontId="18" fillId="0" borderId="1" xfId="0" applyFont="1" applyBorder="1" applyAlignment="1" applyProtection="1">
      <alignment vertical="center" wrapText="1"/>
      <protection locked="0"/>
    </xf>
    <xf numFmtId="0" fontId="3" fillId="0" borderId="0" xfId="0" applyFont="1" applyAlignment="1" applyProtection="1">
      <alignment vertical="center"/>
      <protection locked="0"/>
    </xf>
    <xf numFmtId="0" fontId="21" fillId="0" borderId="0" xfId="0" applyFont="1" applyAlignment="1" applyProtection="1">
      <alignment vertical="center" wrapText="1"/>
      <protection locked="0"/>
    </xf>
    <xf numFmtId="0" fontId="22" fillId="0" borderId="0" xfId="0" applyFont="1" applyAlignment="1" applyProtection="1">
      <alignment vertical="center" wrapText="1"/>
      <protection locked="0"/>
    </xf>
    <xf numFmtId="0" fontId="21" fillId="0" borderId="0" xfId="0" applyFont="1" applyAlignment="1" applyProtection="1">
      <alignment vertical="center"/>
      <protection locked="0"/>
    </xf>
    <xf numFmtId="0" fontId="23" fillId="0" borderId="0" xfId="0" applyFont="1" applyAlignment="1" applyProtection="1">
      <alignment vertical="center" wrapText="1"/>
      <protection locked="0"/>
    </xf>
    <xf numFmtId="164" fontId="18" fillId="0" borderId="2" xfId="0" applyNumberFormat="1" applyFont="1" applyBorder="1" applyProtection="1">
      <protection locked="0"/>
    </xf>
    <xf numFmtId="0" fontId="3" fillId="5" borderId="0" xfId="0" applyFont="1" applyFill="1" applyProtection="1">
      <protection locked="0"/>
    </xf>
    <xf numFmtId="0" fontId="28" fillId="0" borderId="0" xfId="0" applyFont="1" applyProtection="1">
      <protection locked="0"/>
    </xf>
    <xf numFmtId="49" fontId="18" fillId="0" borderId="1" xfId="0" applyNumberFormat="1" applyFont="1" applyBorder="1" applyProtection="1">
      <protection locked="0"/>
    </xf>
    <xf numFmtId="49" fontId="18" fillId="0" borderId="1" xfId="0" applyNumberFormat="1" applyFont="1" applyBorder="1" applyAlignment="1" applyProtection="1">
      <alignment wrapText="1"/>
      <protection locked="0"/>
    </xf>
    <xf numFmtId="14" fontId="3" fillId="0" borderId="0" xfId="0" applyNumberFormat="1" applyFont="1" applyProtection="1">
      <protection locked="0"/>
    </xf>
    <xf numFmtId="0" fontId="25" fillId="0" borderId="0" xfId="0" applyFont="1" applyProtection="1">
      <protection locked="0"/>
    </xf>
    <xf numFmtId="0" fontId="23" fillId="0" borderId="0" xfId="0" applyFont="1" applyProtection="1">
      <protection locked="0"/>
    </xf>
    <xf numFmtId="0" fontId="18" fillId="0" borderId="3" xfId="0" applyFont="1" applyBorder="1" applyProtection="1">
      <protection locked="0"/>
    </xf>
    <xf numFmtId="0" fontId="29" fillId="0" borderId="0" xfId="0" applyFont="1" applyAlignment="1" applyProtection="1">
      <alignment horizontal="left"/>
      <protection locked="0"/>
    </xf>
    <xf numFmtId="0" fontId="21" fillId="0" borderId="4" xfId="1" applyFont="1" applyFill="1" applyBorder="1" applyAlignment="1" applyProtection="1">
      <protection locked="0"/>
    </xf>
    <xf numFmtId="0" fontId="3" fillId="0" borderId="0" xfId="0" applyFont="1" applyAlignment="1" applyProtection="1">
      <alignment wrapText="1"/>
      <protection locked="0"/>
    </xf>
    <xf numFmtId="0" fontId="18" fillId="0" borderId="1" xfId="0" applyFont="1" applyBorder="1" applyAlignment="1" applyProtection="1">
      <alignment horizontal="right" wrapText="1"/>
      <protection locked="0"/>
    </xf>
    <xf numFmtId="0" fontId="3" fillId="0" borderId="0" xfId="0" applyFont="1" applyAlignment="1" applyProtection="1">
      <alignment horizontal="left" wrapText="1"/>
      <protection locked="0"/>
    </xf>
    <xf numFmtId="0" fontId="28" fillId="0" borderId="0" xfId="0" applyFont="1"/>
    <xf numFmtId="0" fontId="18" fillId="0" borderId="1" xfId="0" applyFont="1" applyBorder="1" applyAlignment="1">
      <alignment horizontal="left" vertical="center"/>
    </xf>
    <xf numFmtId="0" fontId="18" fillId="0" borderId="0" xfId="0" applyFont="1"/>
    <xf numFmtId="0" fontId="17" fillId="0" borderId="1" xfId="0" applyFont="1" applyBorder="1"/>
    <xf numFmtId="0" fontId="18" fillId="0" borderId="3" xfId="0" applyFont="1" applyBorder="1"/>
    <xf numFmtId="0" fontId="18" fillId="0" borderId="1" xfId="0" applyFont="1" applyBorder="1" applyAlignment="1">
      <alignment horizontal="left" wrapText="1"/>
    </xf>
    <xf numFmtId="0" fontId="23" fillId="0" borderId="0" xfId="0" applyFont="1"/>
    <xf numFmtId="0" fontId="1" fillId="12" borderId="0" xfId="0" applyFont="1" applyFill="1" applyAlignment="1">
      <alignment wrapText="1"/>
    </xf>
    <xf numFmtId="0" fontId="1" fillId="4" borderId="0" xfId="0" applyFont="1" applyFill="1" applyAlignment="1">
      <alignment wrapText="1"/>
    </xf>
    <xf numFmtId="0" fontId="34" fillId="0" borderId="0" xfId="0" applyFont="1" applyAlignment="1">
      <alignment vertical="top" wrapText="1"/>
    </xf>
    <xf numFmtId="0" fontId="3" fillId="0" borderId="0" xfId="0" applyFont="1" applyAlignment="1" applyProtection="1">
      <alignment vertical="center" wrapText="1"/>
      <protection locked="0"/>
    </xf>
    <xf numFmtId="0" fontId="23" fillId="0" borderId="0" xfId="0" applyFont="1" applyAlignment="1" applyProtection="1">
      <alignment vertical="center"/>
      <protection locked="0"/>
    </xf>
    <xf numFmtId="0" fontId="18" fillId="0" borderId="0" xfId="0" applyFont="1" applyAlignment="1">
      <alignment vertical="center" wrapText="1"/>
    </xf>
    <xf numFmtId="0" fontId="19" fillId="3" borderId="0" xfId="0" applyFont="1" applyFill="1" applyAlignment="1">
      <alignment vertical="center"/>
    </xf>
    <xf numFmtId="0" fontId="3" fillId="0" borderId="0" xfId="0" applyFont="1" applyAlignment="1">
      <alignment vertical="center"/>
    </xf>
    <xf numFmtId="0" fontId="20" fillId="0" borderId="3" xfId="0" applyFont="1" applyBorder="1" applyAlignment="1">
      <alignment vertical="center" wrapText="1"/>
    </xf>
    <xf numFmtId="0" fontId="24" fillId="0" borderId="3" xfId="0" applyFont="1" applyBorder="1" applyAlignment="1">
      <alignment vertical="center" wrapText="1"/>
    </xf>
    <xf numFmtId="14" fontId="21" fillId="0" borderId="0" xfId="0" applyNumberFormat="1" applyFont="1" applyAlignment="1" applyProtection="1">
      <alignment vertical="center"/>
      <protection locked="0"/>
    </xf>
    <xf numFmtId="49" fontId="21" fillId="0" borderId="0" xfId="0" applyNumberFormat="1" applyFont="1" applyAlignment="1" applyProtection="1">
      <alignment vertical="center" wrapText="1"/>
      <protection locked="0"/>
    </xf>
    <xf numFmtId="49" fontId="3" fillId="0" borderId="0" xfId="0" applyNumberFormat="1" applyFont="1" applyAlignment="1" applyProtection="1">
      <alignment vertical="center"/>
      <protection locked="0"/>
    </xf>
    <xf numFmtId="49" fontId="3" fillId="0" borderId="0" xfId="0" applyNumberFormat="1" applyFont="1" applyAlignment="1" applyProtection="1">
      <alignment vertical="center" wrapText="1"/>
      <protection locked="0"/>
    </xf>
    <xf numFmtId="49" fontId="21" fillId="0" borderId="0" xfId="0" applyNumberFormat="1" applyFont="1" applyAlignment="1" applyProtection="1">
      <alignment vertical="center"/>
      <protection locked="0"/>
    </xf>
    <xf numFmtId="0" fontId="19" fillId="0" borderId="0" xfId="0" applyFont="1" applyAlignment="1" applyProtection="1">
      <alignment vertical="center"/>
      <protection locked="0"/>
    </xf>
    <xf numFmtId="0" fontId="9" fillId="0" borderId="0" xfId="0" applyFont="1" applyAlignment="1">
      <alignment vertical="center"/>
    </xf>
    <xf numFmtId="0" fontId="19" fillId="4" borderId="1" xfId="0" applyFont="1" applyFill="1" applyBorder="1" applyAlignment="1">
      <alignment vertical="center"/>
    </xf>
    <xf numFmtId="0" fontId="2" fillId="0" borderId="0" xfId="0" applyFont="1" applyProtection="1">
      <protection locked="0"/>
    </xf>
    <xf numFmtId="0" fontId="4" fillId="0" borderId="0" xfId="0" applyFont="1" applyAlignment="1" applyProtection="1">
      <alignment vertical="center"/>
      <protection locked="0"/>
    </xf>
    <xf numFmtId="0" fontId="6" fillId="0" borderId="0" xfId="0" applyFont="1" applyAlignment="1" applyProtection="1">
      <alignment vertical="center" wrapText="1"/>
      <protection locked="0"/>
    </xf>
    <xf numFmtId="0" fontId="5" fillId="0" borderId="0" xfId="0" applyFont="1" applyAlignment="1" applyProtection="1">
      <alignment vertical="center" wrapText="1"/>
      <protection locked="0"/>
    </xf>
    <xf numFmtId="0" fontId="18" fillId="0" borderId="2" xfId="0" applyFont="1" applyBorder="1" applyAlignment="1" applyProtection="1">
      <alignment wrapText="1"/>
      <protection locked="0"/>
    </xf>
    <xf numFmtId="0" fontId="18" fillId="0" borderId="2" xfId="0" applyFont="1" applyBorder="1" applyProtection="1">
      <protection locked="0"/>
    </xf>
    <xf numFmtId="49" fontId="18" fillId="0" borderId="2" xfId="0" applyNumberFormat="1" applyFont="1" applyBorder="1" applyProtection="1">
      <protection locked="0"/>
    </xf>
    <xf numFmtId="0" fontId="3" fillId="0" borderId="2" xfId="0" applyFont="1" applyBorder="1" applyProtection="1">
      <protection locked="0"/>
    </xf>
    <xf numFmtId="0" fontId="18" fillId="0" borderId="2" xfId="0" applyFont="1" applyBorder="1" applyAlignment="1">
      <alignment wrapText="1"/>
    </xf>
    <xf numFmtId="0" fontId="3" fillId="0" borderId="2" xfId="0" applyFont="1" applyBorder="1" applyAlignment="1">
      <alignment wrapText="1"/>
    </xf>
    <xf numFmtId="0" fontId="3" fillId="0" borderId="0" xfId="0" applyFont="1" applyAlignment="1">
      <alignment wrapText="1"/>
    </xf>
    <xf numFmtId="0" fontId="35" fillId="0" borderId="0" xfId="0" applyFont="1" applyAlignment="1">
      <alignment wrapText="1"/>
    </xf>
    <xf numFmtId="0" fontId="0" fillId="4" borderId="0" xfId="0" applyFill="1"/>
    <xf numFmtId="0" fontId="0" fillId="4" borderId="0" xfId="0" applyFill="1" applyAlignment="1">
      <alignment wrapText="1"/>
    </xf>
    <xf numFmtId="0" fontId="10" fillId="6" borderId="0" xfId="2" applyAlignment="1">
      <alignment wrapText="1"/>
    </xf>
    <xf numFmtId="0" fontId="0" fillId="13" borderId="0" xfId="0" applyFill="1" applyAlignment="1">
      <alignment wrapText="1"/>
    </xf>
    <xf numFmtId="0" fontId="0" fillId="13" borderId="0" xfId="0" applyFill="1"/>
    <xf numFmtId="0" fontId="35" fillId="13" borderId="0" xfId="0" applyFont="1" applyFill="1" applyAlignment="1">
      <alignment wrapText="1"/>
    </xf>
    <xf numFmtId="0" fontId="26" fillId="11" borderId="0" xfId="0" applyFont="1" applyFill="1" applyAlignment="1">
      <alignment horizontal="left" vertical="center" wrapText="1"/>
    </xf>
    <xf numFmtId="0" fontId="27" fillId="11" borderId="0" xfId="0" applyFont="1" applyFill="1" applyAlignment="1">
      <alignment horizontal="center" vertical="center"/>
    </xf>
    <xf numFmtId="49" fontId="8" fillId="0" borderId="1" xfId="1" applyNumberFormat="1" applyBorder="1" applyProtection="1">
      <protection locked="0"/>
    </xf>
    <xf numFmtId="0" fontId="3" fillId="0" borderId="1" xfId="0" applyFont="1" applyBorder="1" applyAlignment="1">
      <alignment vertical="center" wrapText="1"/>
    </xf>
    <xf numFmtId="0" fontId="41" fillId="0" borderId="0" xfId="0" applyFont="1" applyAlignment="1">
      <alignment vertical="center"/>
    </xf>
    <xf numFmtId="0" fontId="32" fillId="0" borderId="1" xfId="0" applyFont="1" applyBorder="1" applyAlignment="1" applyProtection="1">
      <alignment vertical="center" wrapText="1"/>
      <protection locked="0"/>
    </xf>
    <xf numFmtId="0" fontId="19" fillId="4" borderId="1" xfId="0" applyFont="1" applyFill="1" applyBorder="1" applyAlignment="1">
      <alignment vertical="center" wrapText="1"/>
    </xf>
    <xf numFmtId="0" fontId="3" fillId="4" borderId="1" xfId="0" applyFont="1" applyFill="1" applyBorder="1" applyAlignment="1">
      <alignment vertical="center" wrapText="1"/>
    </xf>
    <xf numFmtId="0" fontId="9" fillId="0" borderId="0" xfId="0" applyFont="1" applyAlignment="1">
      <alignment horizontal="left" vertical="center"/>
    </xf>
    <xf numFmtId="0" fontId="6" fillId="0" borderId="0" xfId="0" applyFont="1" applyAlignment="1">
      <alignment horizontal="left" vertical="center" wrapText="1"/>
    </xf>
    <xf numFmtId="0" fontId="31" fillId="0" borderId="0" xfId="1" applyFont="1" applyAlignment="1">
      <alignment horizontal="center"/>
    </xf>
    <xf numFmtId="0" fontId="18" fillId="0" borderId="0" xfId="0" applyFont="1" applyAlignment="1">
      <alignment wrapText="1"/>
    </xf>
    <xf numFmtId="0" fontId="30" fillId="0" borderId="0" xfId="0" applyFont="1" applyAlignment="1">
      <alignment horizontal="center" vertical="center" wrapText="1"/>
    </xf>
    <xf numFmtId="0" fontId="31" fillId="0" borderId="0" xfId="1" quotePrefix="1" applyFont="1" applyAlignment="1">
      <alignment horizontal="left" vertical="center"/>
    </xf>
    <xf numFmtId="0" fontId="31" fillId="0" borderId="0" xfId="1" applyFont="1" applyAlignment="1">
      <alignment horizontal="left" vertical="center"/>
    </xf>
    <xf numFmtId="0" fontId="31" fillId="0" borderId="0" xfId="1" applyFont="1" applyAlignment="1">
      <alignment horizontal="left" wrapText="1"/>
    </xf>
    <xf numFmtId="0" fontId="32" fillId="0" borderId="0" xfId="0" applyFont="1" applyAlignment="1">
      <alignment horizontal="left" wrapText="1"/>
    </xf>
    <xf numFmtId="0" fontId="18" fillId="0" borderId="0" xfId="0" applyFont="1" applyAlignment="1">
      <alignment horizontal="left" wrapText="1"/>
    </xf>
    <xf numFmtId="0" fontId="3" fillId="0" borderId="0" xfId="0" applyFont="1" applyAlignment="1">
      <alignment horizontal="center"/>
    </xf>
    <xf numFmtId="0" fontId="8" fillId="0" borderId="0" xfId="1" applyAlignment="1">
      <alignment horizontal="center" vertical="center"/>
    </xf>
    <xf numFmtId="0" fontId="33" fillId="0" borderId="0" xfId="0" applyFont="1" applyAlignment="1">
      <alignment horizontal="left" vertical="center"/>
    </xf>
    <xf numFmtId="0" fontId="16" fillId="3" borderId="0" xfId="0" applyFont="1" applyFill="1" applyAlignment="1">
      <alignment horizontal="left" vertical="center" wrapText="1"/>
    </xf>
    <xf numFmtId="0" fontId="19" fillId="3" borderId="0" xfId="0" applyFont="1" applyFill="1" applyAlignment="1">
      <alignment horizontal="left" vertical="center"/>
    </xf>
    <xf numFmtId="0" fontId="19" fillId="3" borderId="0" xfId="0" applyFont="1" applyFill="1" applyAlignment="1">
      <alignment horizontal="left" vertical="center" wrapText="1"/>
    </xf>
    <xf numFmtId="0" fontId="26" fillId="11" borderId="0" xfId="0" applyFont="1" applyFill="1" applyAlignment="1">
      <alignment horizontal="left" vertical="center" wrapText="1"/>
    </xf>
    <xf numFmtId="0" fontId="27" fillId="11" borderId="0" xfId="0" applyFont="1" applyFill="1" applyAlignment="1">
      <alignment horizontal="left" vertical="center"/>
    </xf>
    <xf numFmtId="0" fontId="31" fillId="11" borderId="0" xfId="1" applyFont="1" applyFill="1" applyAlignment="1">
      <alignment horizontal="left" wrapText="1"/>
    </xf>
    <xf numFmtId="0" fontId="31" fillId="11" borderId="0" xfId="1" applyFont="1" applyFill="1" applyAlignment="1">
      <alignment horizontal="center"/>
    </xf>
    <xf numFmtId="0" fontId="26" fillId="11" borderId="0" xfId="0" applyFont="1" applyFill="1" applyAlignment="1">
      <alignment horizontal="left" wrapText="1"/>
    </xf>
    <xf numFmtId="0" fontId="27" fillId="11" borderId="0" xfId="0" applyFont="1" applyFill="1" applyAlignment="1">
      <alignment horizontal="left"/>
    </xf>
    <xf numFmtId="0" fontId="42" fillId="3" borderId="6" xfId="0" applyFont="1" applyFill="1" applyBorder="1" applyAlignment="1">
      <alignment horizontal="left" vertical="center" wrapText="1"/>
    </xf>
    <xf numFmtId="0" fontId="9" fillId="0" borderId="0" xfId="0" applyFont="1" applyAlignment="1">
      <alignment horizontal="center" vertical="center"/>
    </xf>
    <xf numFmtId="0" fontId="40" fillId="0" borderId="0" xfId="0" applyFont="1" applyAlignment="1">
      <alignment horizontal="left" vertical="center"/>
    </xf>
    <xf numFmtId="0" fontId="41" fillId="14" borderId="0" xfId="0" applyFont="1" applyFill="1" applyAlignment="1">
      <alignment horizontal="center" vertical="center"/>
    </xf>
    <xf numFmtId="0" fontId="30" fillId="0" borderId="0" xfId="0" applyFont="1" applyAlignment="1">
      <alignment horizontal="left" vertical="center" wrapText="1"/>
    </xf>
    <xf numFmtId="0" fontId="38" fillId="3" borderId="0" xfId="0" applyFont="1" applyFill="1" applyAlignment="1">
      <alignment horizontal="left" vertical="center" wrapText="1"/>
    </xf>
    <xf numFmtId="0" fontId="19" fillId="4" borderId="1" xfId="0" applyFont="1" applyFill="1" applyBorder="1" applyAlignment="1">
      <alignment horizontal="left" vertical="center"/>
    </xf>
    <xf numFmtId="0" fontId="19" fillId="4" borderId="1" xfId="0" applyFont="1" applyFill="1" applyBorder="1" applyAlignment="1">
      <alignment horizontal="left" vertical="center" wrapText="1"/>
    </xf>
    <xf numFmtId="0" fontId="32" fillId="0" borderId="0" xfId="0" applyFont="1" applyAlignment="1">
      <alignment horizontal="left" vertical="center" wrapText="1"/>
    </xf>
    <xf numFmtId="0" fontId="32" fillId="0" borderId="7" xfId="0" applyFont="1" applyBorder="1" applyAlignment="1">
      <alignment horizontal="left" vertical="center" wrapText="1"/>
    </xf>
    <xf numFmtId="0" fontId="19" fillId="3" borderId="6" xfId="0" applyFont="1" applyFill="1" applyBorder="1" applyAlignment="1">
      <alignment horizontal="left" vertical="center" wrapText="1"/>
    </xf>
    <xf numFmtId="0" fontId="9" fillId="14" borderId="0" xfId="0" applyFont="1" applyFill="1" applyAlignment="1">
      <alignment horizontal="center" vertical="center"/>
    </xf>
    <xf numFmtId="0" fontId="18" fillId="0" borderId="0" xfId="0" applyFont="1" applyAlignment="1">
      <alignment horizontal="left" vertical="center" wrapText="1"/>
    </xf>
    <xf numFmtId="0" fontId="18" fillId="0" borderId="7" xfId="0" applyFont="1" applyBorder="1" applyAlignment="1">
      <alignment horizontal="left" vertical="center" wrapText="1"/>
    </xf>
    <xf numFmtId="0" fontId="16" fillId="3" borderId="0" xfId="0" applyFont="1" applyFill="1" applyAlignment="1">
      <alignment horizontal="left" vertical="center"/>
    </xf>
    <xf numFmtId="0" fontId="19" fillId="3" borderId="0" xfId="0" applyFont="1" applyFill="1" applyAlignment="1">
      <alignment horizontal="left"/>
    </xf>
    <xf numFmtId="0" fontId="4" fillId="2" borderId="0" xfId="0" applyFont="1" applyFill="1" applyAlignment="1">
      <alignment horizontal="center" vertical="center"/>
    </xf>
    <xf numFmtId="0" fontId="16" fillId="3" borderId="0" xfId="0" applyFont="1" applyFill="1" applyAlignment="1">
      <alignment horizontal="left" wrapText="1"/>
    </xf>
    <xf numFmtId="0" fontId="16" fillId="3" borderId="0" xfId="0" applyFont="1" applyFill="1" applyAlignment="1">
      <alignment horizontal="left"/>
    </xf>
    <xf numFmtId="0" fontId="25" fillId="3" borderId="0" xfId="0" applyFont="1" applyFill="1" applyAlignment="1">
      <alignment horizontal="left" wrapText="1"/>
    </xf>
    <xf numFmtId="0" fontId="22" fillId="3" borderId="0" xfId="0" applyFont="1" applyFill="1" applyAlignment="1">
      <alignment horizontal="left"/>
    </xf>
    <xf numFmtId="0" fontId="25" fillId="3" borderId="0" xfId="0" applyFont="1" applyFill="1" applyAlignment="1">
      <alignment wrapText="1"/>
    </xf>
    <xf numFmtId="0" fontId="13" fillId="0" borderId="0" xfId="0" applyFont="1" applyAlignment="1">
      <alignment horizontal="center"/>
    </xf>
  </cellXfs>
  <cellStyles count="4">
    <cellStyle name="Check Cell" xfId="3" builtinId="23"/>
    <cellStyle name="Good" xfId="2" builtinId="26"/>
    <cellStyle name="Hyperlink" xfId="1" builtinId="8"/>
    <cellStyle name="Normal" xfId="0" builtinId="0"/>
  </cellStyles>
  <dxfs count="83">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numFmt numFmtId="30" formatCode="@"/>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numFmt numFmtId="30" formatCode="@"/>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border outline="0">
        <bottom style="thin">
          <color indexed="64"/>
        </bottom>
      </border>
    </dxf>
    <dxf>
      <border outline="0">
        <top style="thin">
          <color indexed="64"/>
        </top>
      </border>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i val="0"/>
        <strike val="0"/>
        <condense val="0"/>
        <extend val="0"/>
        <outline val="0"/>
        <shadow val="0"/>
        <u val="none"/>
        <vertAlign val="baseline"/>
        <sz val="12"/>
        <color theme="1"/>
        <name val="Arial"/>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protection locked="1" hidden="0"/>
    </dxf>
    <dxf>
      <font>
        <color rgb="FF9C0006"/>
      </font>
      <fill>
        <patternFill>
          <bgColor rgb="FFFFC7CE"/>
        </patternFill>
      </fill>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numFmt numFmtId="30" formatCode="@"/>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border outline="0">
        <bottom style="thin">
          <color indexed="64"/>
        </bottom>
      </border>
    </dxf>
    <dxf>
      <border outline="0">
        <top style="thin">
          <color indexed="64"/>
        </top>
      </border>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i val="0"/>
        <strike val="0"/>
        <condense val="0"/>
        <extend val="0"/>
        <outline val="0"/>
        <shadow val="0"/>
        <u val="none"/>
        <vertAlign val="baseline"/>
        <sz val="12"/>
        <color rgb="FF000000"/>
        <name val="Arial"/>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protection locked="1" hidden="0"/>
    </dxf>
    <dxf>
      <font>
        <color rgb="FF9C0006"/>
      </font>
      <fill>
        <patternFill>
          <bgColor rgb="FFFFC7CE"/>
        </patternFill>
      </fill>
    </dxf>
  </dxfs>
  <tableStyles count="0" defaultTableStyle="TableStyleMedium2" defaultPivotStyle="PivotStyleMedium9"/>
  <colors>
    <mruColors>
      <color rgb="FFD1E5DF"/>
      <color rgb="FFFFC08C"/>
      <color rgb="FFC057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o Harvey" id="{4730A76D-418E-4B3F-992D-16BFED897ACA}" userId="S::jo.harvey@necsws.com::de0ef017-fd79-4767-8990-e811125fdef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0B9FDC-6AC5-4B16-8B69-CE7AADACD28E}" name="Table2" displayName="Table2" ref="B9:AE499" totalsRowShown="0" headerRowDxfId="81" dataDxfId="80" headerRowBorderDxfId="78" tableBorderDxfId="79">
  <tableColumns count="30">
    <tableColumn id="1" xr3:uid="{7041F2A6-2BBA-416F-8B64-40CBFE42AB25}" name="Home name" dataDxfId="77"/>
    <tableColumn id="2" xr3:uid="{591F00B9-727D-4733-9C9D-029AD17D708C}" name="Home phone number" dataDxfId="76"/>
    <tableColumn id="3" xr3:uid="{A1498A0D-5BE1-4804-8CB2-E693379E9436}" name="Home email address" dataDxfId="75"/>
    <tableColumn id="4" xr3:uid="{D13DADEC-9D0B-4600-92CF-2F9A5D70B4BC}" name="Address line 1" dataDxfId="74"/>
    <tableColumn id="5" xr3:uid="{39A2B719-F57E-4A8F-A1D2-09397F13505B}" name="Address line 2 (optional)" dataDxfId="73"/>
    <tableColumn id="6" xr3:uid="{75FAED42-B8B8-4D30-AD73-022915B22C3D}" name="Town or city" dataDxfId="72"/>
    <tableColumn id="7" xr3:uid="{E63F5692-31C3-4E44-BEAA-74AB90268CAE}" name="County (optional)" dataDxfId="71"/>
    <tableColumn id="8" xr3:uid="{D7D0448E-766F-43E5-8534-C60296A78853}" name="Postcode" dataDxfId="70"/>
    <tableColumn id="9" xr3:uid="{6FAD2BDF-B444-4FB8-9D09-4A089E525F16}" name="How many registered beds does the home have?" dataDxfId="69"/>
    <tableColumn id="10" xr3:uid="{84B674EF-A330-47FB-AB08-0ED149F45676}" name="Which genders of children do you look after at the home?" dataDxfId="68"/>
    <tableColumn id="11" xr3:uid="{56D53C80-75B5-4A67-BDE6-8CCCAF16190E}" name="Minimum age of children you look after at the home_x000a_Please enter whole years" dataDxfId="67"/>
    <tableColumn id="12" xr3:uid="{72E4A1BA-CB6D-4223-8C8F-F8298ECE248F}" name="Maximum age of children you look after at the home_x000a_Please enter whole years" dataDxfId="66"/>
    <tableColumn id="13" xr3:uid="{218A93F9-A503-499C-B8FB-70178C041AA7}" name="Responsible individual name" dataDxfId="65"/>
    <tableColumn id="14" xr3:uid="{A78DE06E-6729-46F5-81B3-4AE9BA4315B2}" name="Responsible individual role" dataDxfId="64"/>
    <tableColumn id="15" xr3:uid="{6A23FD29-BEEF-41A3-8D39-22D621816B83}" name="Responsible individual email address" dataDxfId="63"/>
    <tableColumn id="16" xr3:uid="{551DCC7C-F397-49CE-91E5-8C8DB7FDE28A}" name="Registered service manager name" dataDxfId="62"/>
    <tableColumn id="17" xr3:uid="{7E626DAB-201C-481E-A233-166125885A6B}" name="Registered service manager phone number" dataDxfId="61"/>
    <tableColumn id="18" xr3:uid="{065483E8-97ED-4C3E-9DFE-A752D6A59BDF}" name="Registered service manager email address" dataDxfId="60"/>
    <tableColumn id="19" xr3:uid="{B2DB468E-D52E-40BA-9926-144652196A80}" name="Who is the regulatory body for the home?" dataDxfId="59"/>
    <tableColumn id="20" xr3:uid="{2CA8F4F3-29B4-4974-AA58-CED10D9DE626}" name="Date of registration with regulatory body" dataDxfId="58"/>
    <tableColumn id="21" xr3:uid="{7B6ED037-ABE9-47A5-B600-4E848C4BD5FE}" name="Regulatory body registration number. This may be called your Unique Reference Number (URN)" dataDxfId="57"/>
    <tableColumn id="22" xr3:uid="{C3C655C3-DD5E-4AE0-AF7D-B5804B4CDA2F}" name="Date of last full inspection by regulating body (optional)" dataDxfId="56"/>
    <tableColumn id="23" xr3:uid="{13ADEC45-662C-4C1C-B76D-E095336C9327}" name="Inspection outcome (optional)" dataDxfId="55"/>
    <tableColumn id="24" xr3:uid="{50090D2E-7F4C-4392-B701-60E3CFFF5B2F}" name="Select category of support offered by home" dataDxfId="54"/>
    <tableColumn id="25" xr3:uid="{37B7E230-ACD5-45EA-9EB9-341FA9941F1E}" name="Select second category of support offered by home (optional)" dataDxfId="53"/>
    <tableColumn id="26" xr3:uid="{650966AF-FE04-4F09-926A-84344A94E5BE}" name="Select third category of support offered by home (optional)" dataDxfId="52"/>
    <tableColumn id="27" xr3:uid="{4F0619BD-5CCB-4E01-AFFF-DB87A7E19FBB}" name="Select fourth category of support offered by home (optional)" dataDxfId="51"/>
    <tableColumn id="28" xr3:uid="{F97D3DE6-8AEE-4A90-BA4A-0571CB8CB5E2}" name="Select fifth category of support offered by home (optional)" dataDxfId="50"/>
    <tableColumn id="29" xr3:uid="{5D09511D-CACD-4831-AE9C-E11C693E64A1}" name="Select sixth category of support offered by home (optional)" dataDxfId="49"/>
    <tableColumn id="30" xr3:uid="{95CE3621-09DF-48A6-889C-44F30FE5ABB1}" name="Select seventh category of support offered by home (optional)" dataDxfId="48"/>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60FAEAA-DFDA-401A-AFB5-6AAC1A827ED7}" name="Table3" displayName="Table3" ref="B9:AR499" totalsRowShown="0" headerRowDxfId="46" dataDxfId="45" headerRowBorderDxfId="43" tableBorderDxfId="44">
  <tableColumns count="43">
    <tableColumn id="1" xr3:uid="{3F7FFEE1-E9D6-4173-BDF5-A6D3E830824A}" name="Home name" dataDxfId="42"/>
    <tableColumn id="2" xr3:uid="{4712D235-2FE3-4475-8589-4722596B879A}" name="Home phone number" dataDxfId="41"/>
    <tableColumn id="3" xr3:uid="{3285465C-72D8-4E38-9A23-8CCB9A8D6C32}" name="Home email address" dataDxfId="40"/>
    <tableColumn id="4" xr3:uid="{B45C495D-B41C-45E7-B03E-4F7738D608E0}" name="Address line 1" dataDxfId="39"/>
    <tableColumn id="5" xr3:uid="{C604C225-EE50-4224-AE67-9AA1E90BBEF7}" name="Address line 2 (optional)" dataDxfId="38"/>
    <tableColumn id="6" xr3:uid="{762FF9F9-D489-409C-92DC-696CAA90CD2D}" name="Town or city" dataDxfId="37"/>
    <tableColumn id="7" xr3:uid="{B4DF1C2E-86F1-4064-8EED-E451D777711B}" name="County (optional)" dataDxfId="36"/>
    <tableColumn id="8" xr3:uid="{D8A95BAD-97FA-4657-A2BD-8F2FDB62233F}" name="Postcode" dataDxfId="35"/>
    <tableColumn id="9" xr3:uid="{8DBCA31A-F496-4845-9EE5-9C1FC95772D5}" name="How many registered beds does the home have?" dataDxfId="34"/>
    <tableColumn id="10" xr3:uid="{FE282A3D-6D61-46D3-915C-A44784EC3BCA}" name="Which genders of children do you look after at the home?" dataDxfId="33"/>
    <tableColumn id="11" xr3:uid="{EDA16A07-1EF8-4F91-A9C6-593CE2E82103}" name="Minimum age of children you look after at the home" dataDxfId="32"/>
    <tableColumn id="12" xr3:uid="{5639940F-51E4-406F-84B0-9EC2C4BBD598}" name="Maximum age of children you look after at the home" dataDxfId="31"/>
    <tableColumn id="13" xr3:uid="{2F69B706-4104-4FE4-986E-198CD8215BE4}" name="Responsible individual name" dataDxfId="30"/>
    <tableColumn id="14" xr3:uid="{E06FACDB-DFC6-4BA9-931E-0962C34C47B3}" name="Responsible individual role" dataDxfId="29"/>
    <tableColumn id="15" xr3:uid="{CC886E33-52F3-4B3F-9D30-52F85911C162}" name="Responsible individual email address" dataDxfId="28"/>
    <tableColumn id="16" xr3:uid="{E5C9A225-88B9-4041-8394-A6096A86FCCA}" name="Registered manager name" dataDxfId="27"/>
    <tableColumn id="17" xr3:uid="{6FAF86D6-5EC7-4EA5-9789-6C2EF6C35102}" name="Registered manager phone number" dataDxfId="26"/>
    <tableColumn id="18" xr3:uid="{5B10D526-4A8D-4870-8F87-8994C20EDB38}" name="Registered manager email address" dataDxfId="25"/>
    <tableColumn id="19" xr3:uid="{C10E3B79-E704-4CD6-A1A4-32E72C975A10}" name="Who is the regulatory body for the home?" dataDxfId="24"/>
    <tableColumn id="20" xr3:uid="{3D2412FD-4C8C-4469-B107-C24E878C244B}" name="Date of registration with regulatory body_x000a_Only include homes that you have registration certificates for" dataDxfId="23"/>
    <tableColumn id="21" xr3:uid="{3B3CC7A6-7048-451E-B4BC-758203580DEA}" name="Regulatory body registration number. This may be called your Unique Reference Number (URN)" dataDxfId="22"/>
    <tableColumn id="22" xr3:uid="{8DB550C6-E2AF-47C4-9B44-0DFA752C56FD}" name="Date of last full inspection by regulating body (optional)" dataDxfId="21"/>
    <tableColumn id="23" xr3:uid="{EA11F48A-0C54-4C42-B2CF-AD3DF263C547}" name="Inspection outcome (optional)" dataDxfId="20"/>
    <tableColumn id="24" xr3:uid="{58CE09A8-E2D9-4C4E-BA1C-86365BF276C3}" name="Select the category of care offered by the home" dataDxfId="19"/>
    <tableColumn id="25" xr3:uid="{F0F2F660-3C46-4015-8E20-88446D0233E7}" name="Select the second category of care offered by the home (optional)" dataDxfId="18"/>
    <tableColumn id="26" xr3:uid="{5563044B-A5C3-4A38-816C-8F771813BB25}" name="Select the third category of care offered by the home (optional)" dataDxfId="17"/>
    <tableColumn id="27" xr3:uid="{46316AC6-E756-4838-8E47-FD4BFCE01BBD}" name="Select the fourth category of care offered by the home (optional)" dataDxfId="16"/>
    <tableColumn id="28" xr3:uid="{803AAC0C-1DAE-4B87-AFA9-A988F4C1A685}" name="Select the fifth category of care offered by the home (optional)" dataDxfId="15"/>
    <tableColumn id="29" xr3:uid="{7DB40C8F-A302-4C20-B4F6-C6EF055D694C}" name="Select the sixth category of care offered by the home (optional)" dataDxfId="14"/>
    <tableColumn id="30" xr3:uid="{E4CA90D6-C211-4DAD-B427-2E24A64FF55D}" name="Select the seventh category of care offered by the home (optional)" dataDxfId="13"/>
    <tableColumn id="31" xr3:uid="{0152FCC4-0B90-41D9-855B-ADD654566175}" name="Does the home provide any educational provision? " dataDxfId="12"/>
    <tableColumn id="32" xr3:uid="{97B89C0B-677A-43A2-951A-F626808F3CB6}" name="Educational provision type, if applicable" dataDxfId="11"/>
    <tableColumn id="33" xr3:uid="{6E6EABC6-677A-4958-B7FB-38E4C0D4E1F8}" name="Department for Education registration number" dataDxfId="10"/>
    <tableColumn id="34" xr3:uid="{CBFD9C03-5C3F-4737-9CD8-9465C57A9B8C}" name="Educational provision name, if applicable" dataDxfId="9"/>
    <tableColumn id="35" xr3:uid="{54EA36C5-34A9-4221-8F9B-4D0D7066575D}" name="Educational provision address line 1, if applicable" dataDxfId="8"/>
    <tableColumn id="36" xr3:uid="{29C2B97A-544D-4098-80F0-D0100201428E}" name="Educational provision address line 2, if applicable (optional)" dataDxfId="7"/>
    <tableColumn id="37" xr3:uid="{6113F4BB-C025-4381-8248-4AED88ACB0F9}" name="Educational provision Town or city, if applicable" dataDxfId="6"/>
    <tableColumn id="38" xr3:uid="{AB3FA258-651E-49DB-8086-BFF77ADFDBD1}" name="Educational provision County, if applicable (optional)" dataDxfId="5"/>
    <tableColumn id="39" xr3:uid="{B8886842-C58B-4B3D-9A7B-01E09E3B6E0C}" name="Educational provision postcode, if applicable" dataDxfId="4"/>
    <tableColumn id="40" xr3:uid="{D92A9EF3-8DA5-4168-961A-F54646445937}" name="Who is the regulatory body for the educational provision? If applicable" dataDxfId="3"/>
    <tableColumn id="41" xr3:uid="{58E340FC-2D33-4196-B9AD-6A8D74101E7B}" name="Regulatory body registration number for educational provision, if applicable (URN)" dataDxfId="2"/>
    <tableColumn id="42" xr3:uid="{07A82A2D-F7CE-4BC8-AFEA-139B2A24299A}" name="Date of last full inspection by regulating body, if applicable (optional)" dataDxfId="1"/>
    <tableColumn id="43" xr3:uid="{742E1690-F7C3-452C-A89E-2E8318455D1F}" name="Inspection outcome, if applicable (optional)"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O9" dT="2025-04-22T20:26:25.53" personId="{4730A76D-418E-4B3F-992D-16BFED897ACA}" id="{4372DA75-266C-4C12-9C86-7B7E63FE12A4}">
    <text>Should Date of registration be included here?</text>
  </threadedComment>
</ThreadedComments>
</file>

<file path=xl/threadedComments/threadedComment2.xml><?xml version="1.0" encoding="utf-8"?>
<ThreadedComments xmlns="http://schemas.microsoft.com/office/spreadsheetml/2018/threadedcomments" xmlns:x="http://schemas.openxmlformats.org/spreadsheetml/2006/main">
  <threadedComment ref="C25" dT="2025-05-13T10:06:44.08" personId="{4730A76D-418E-4B3F-992D-16BFED897ACA}" id="{38B9B68E-CBA4-4F9E-A940-33D3FD0609AC}">
    <text>Is at least one SIC code mandatory? If not, how show on portal?</text>
  </threadedComment>
  <threadedComment ref="C37" dT="2025-04-16T07:26:32.18" personId="{4730A76D-418E-4B3F-992D-16BFED897ACA}" id="{B2EB41F7-9437-420D-B4CC-46A53F4B8E65}">
    <text>Should we change the word home in this section to be 'accommodation' instead?</text>
  </threadedComment>
  <threadedComment ref="C100" dT="2025-04-16T07:37:32.37" personId="{4730A76D-418E-4B3F-992D-16BFED897ACA}" id="{477BF373-8496-41C1-9C93-7E4795EFCEF8}">
    <text>Date of registration is missing</text>
  </threadedComment>
  <threadedComment ref="C100" dT="2025-04-22T20:26:45.00" personId="{4730A76D-418E-4B3F-992D-16BFED897ACA}" id="{FEB7C336-A810-4920-A3CF-856157D0C1FD}" parentId="{477BF373-8496-41C1-9C93-7E4795EFCEF8}">
    <text>it's not on the Resi tab either - should it be?</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2" Type="http://schemas.openxmlformats.org/officeDocument/2006/relationships/hyperlink" Target="https://www.legislation.gov.uk/uksi/2015/541/regulation/45" TargetMode="External"/><Relationship Id="rId1" Type="http://schemas.openxmlformats.org/officeDocument/2006/relationships/hyperlink" Target="https://www.legislation.gov.uk/uksi/2015/541/regulation/44" TargetMode="Externa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41DC9-F909-423C-8FE4-8FB1669FBD1E}">
  <sheetPr>
    <tabColor theme="9" tint="0.59999389629810485"/>
  </sheetPr>
  <dimension ref="A1:E18"/>
  <sheetViews>
    <sheetView zoomScaleNormal="100" workbookViewId="0">
      <selection activeCell="A3" sqref="A3:B3"/>
    </sheetView>
  </sheetViews>
  <sheetFormatPr defaultColWidth="0" defaultRowHeight="14.25" zeroHeight="1"/>
  <cols>
    <col min="1" max="1" width="53.7109375" style="4" customWidth="1"/>
    <col min="2" max="2" width="59.85546875" style="4" customWidth="1"/>
    <col min="3" max="5" width="0" style="4" hidden="1" customWidth="1"/>
    <col min="6" max="16384" width="9.140625" style="4" hidden="1"/>
  </cols>
  <sheetData>
    <row r="1" spans="1:5" ht="62.1" customHeight="1">
      <c r="A1" s="96" t="s">
        <v>0</v>
      </c>
      <c r="B1" s="96"/>
    </row>
    <row r="2" spans="1:5" ht="12" customHeight="1">
      <c r="A2" s="18"/>
      <c r="B2" s="18"/>
    </row>
    <row r="3" spans="1:5" ht="80.25" customHeight="1">
      <c r="A3" s="97" t="s">
        <v>1</v>
      </c>
      <c r="B3" s="97"/>
      <c r="D3" s="97"/>
      <c r="E3" s="97"/>
    </row>
    <row r="4" spans="1:5" ht="17.45" customHeight="1">
      <c r="A4" s="100"/>
      <c r="B4" s="100"/>
      <c r="D4" s="19"/>
      <c r="E4" s="19"/>
    </row>
    <row r="5" spans="1:5" ht="25.5" customHeight="1">
      <c r="A5" s="99" t="s">
        <v>2</v>
      </c>
      <c r="B5" s="99"/>
    </row>
    <row r="6" spans="1:5" ht="15">
      <c r="A6" s="101" t="s">
        <v>3</v>
      </c>
      <c r="B6" s="102"/>
    </row>
    <row r="7" spans="1:5" ht="23.1" customHeight="1">
      <c r="A7" s="107"/>
      <c r="B7" s="107"/>
    </row>
    <row r="8" spans="1:5" ht="21" customHeight="1">
      <c r="A8" s="105" t="s">
        <v>4</v>
      </c>
      <c r="B8" s="105"/>
    </row>
    <row r="9" spans="1:5" ht="15" customHeight="1">
      <c r="A9" s="103" t="s">
        <v>5</v>
      </c>
      <c r="B9" s="103"/>
    </row>
    <row r="10" spans="1:5" ht="15" customHeight="1">
      <c r="A10" s="103" t="s">
        <v>6</v>
      </c>
      <c r="B10" s="103"/>
    </row>
    <row r="11" spans="1:5" ht="15" customHeight="1">
      <c r="A11" s="103" t="s">
        <v>7</v>
      </c>
      <c r="B11" s="103"/>
    </row>
    <row r="12" spans="1:5" ht="22.5" customHeight="1">
      <c r="A12" s="98"/>
      <c r="B12" s="98"/>
    </row>
    <row r="13" spans="1:5" ht="18" customHeight="1">
      <c r="A13" s="104" t="s">
        <v>8</v>
      </c>
      <c r="B13" s="104"/>
    </row>
    <row r="14" spans="1:5">
      <c r="A14" s="106"/>
      <c r="B14" s="106"/>
    </row>
    <row r="15" spans="1:5">
      <c r="A15" s="106"/>
      <c r="B15" s="106"/>
    </row>
    <row r="16" spans="1:5">
      <c r="A16" s="106"/>
      <c r="B16" s="106"/>
    </row>
    <row r="17" spans="1:2">
      <c r="A17" s="106"/>
      <c r="B17" s="106"/>
    </row>
    <row r="18" spans="1:2">
      <c r="A18" s="106"/>
      <c r="B18" s="106"/>
    </row>
  </sheetData>
  <sheetProtection sheet="1" objects="1" scenarios="1"/>
  <mergeCells count="14">
    <mergeCell ref="A13:B13"/>
    <mergeCell ref="A8:B8"/>
    <mergeCell ref="A14:B18"/>
    <mergeCell ref="A7:B7"/>
    <mergeCell ref="A10:B10"/>
    <mergeCell ref="A11:B11"/>
    <mergeCell ref="A1:B1"/>
    <mergeCell ref="A3:B3"/>
    <mergeCell ref="A12:B12"/>
    <mergeCell ref="D3:E3"/>
    <mergeCell ref="A5:B5"/>
    <mergeCell ref="A4:B4"/>
    <mergeCell ref="A6:B6"/>
    <mergeCell ref="A9:B9"/>
  </mergeCells>
  <hyperlinks>
    <hyperlink ref="A9" location="'Supported accommodation'!A1" display="Go to Supported accommodation tab" xr:uid="{85A27E32-9DC0-47C9-BE91-3E02DA964FCE}"/>
    <hyperlink ref="A10" location="'Residential '!A1" display="Go to Residential tab" xr:uid="{A96D40D8-1089-4208-86C1-4684A559E2AC}"/>
    <hyperlink ref="A11" location="'Fostering agency'!A1" display="Go to Fostering agency tab" xr:uid="{F66059B4-C28A-4E83-BC41-C856769D597D}"/>
    <hyperlink ref="A6" location="'Questions for all providers'!A1" display="Questions for all providers'" xr:uid="{C01C836E-1802-439E-B473-CAE0E6AFDA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88FBC-A429-42C4-BDFA-A530885E58C7}">
  <sheetPr>
    <tabColor theme="9" tint="0.59999389629810485"/>
  </sheetPr>
  <dimension ref="A1:AC50"/>
  <sheetViews>
    <sheetView showGridLines="0" topLeftCell="A3" zoomScaleNormal="100" workbookViewId="0">
      <selection activeCell="B7" sqref="B7"/>
    </sheetView>
  </sheetViews>
  <sheetFormatPr defaultColWidth="0" defaultRowHeight="14.25" zeroHeight="1"/>
  <cols>
    <col min="1" max="1" width="45.28515625" style="22" customWidth="1"/>
    <col min="2" max="2" width="89.7109375" style="22" customWidth="1"/>
    <col min="3" max="3" width="24.42578125" style="22" hidden="1" customWidth="1"/>
    <col min="4" max="4" width="28.28515625" style="22" hidden="1" customWidth="1"/>
    <col min="5" max="9" width="8.85546875" style="22" hidden="1" customWidth="1"/>
    <col min="10" max="12" width="0" style="22" hidden="1" customWidth="1"/>
    <col min="13" max="16384" width="8.85546875" style="22" hidden="1"/>
  </cols>
  <sheetData>
    <row r="1" spans="1:29" ht="62.1" customHeight="1">
      <c r="A1" s="108" t="s">
        <v>9</v>
      </c>
      <c r="B1" s="108"/>
      <c r="C1" s="3"/>
      <c r="D1" s="4"/>
    </row>
    <row r="2" spans="1:29" ht="12" customHeight="1">
      <c r="A2" s="18"/>
      <c r="B2" s="18"/>
      <c r="C2" s="24"/>
      <c r="D2" s="4"/>
    </row>
    <row r="3" spans="1:29" s="32" customFormat="1" ht="96.75" customHeight="1">
      <c r="A3" s="112" t="s">
        <v>10</v>
      </c>
      <c r="B3" s="113"/>
      <c r="C3" s="19"/>
      <c r="D3" s="19"/>
      <c r="E3" s="22"/>
      <c r="F3" s="22"/>
      <c r="G3" s="22"/>
      <c r="H3" s="22"/>
      <c r="I3" s="22"/>
      <c r="J3" s="22"/>
      <c r="K3" s="22"/>
      <c r="L3" s="22"/>
      <c r="M3" s="22"/>
      <c r="N3" s="22"/>
      <c r="O3" s="22"/>
      <c r="P3" s="22"/>
      <c r="Q3" s="22"/>
      <c r="R3" s="22"/>
      <c r="S3" s="22"/>
      <c r="T3" s="22"/>
      <c r="U3" s="22"/>
      <c r="V3" s="22"/>
      <c r="W3" s="22"/>
      <c r="X3" s="22"/>
      <c r="Y3" s="22"/>
      <c r="Z3" s="22"/>
      <c r="AA3" s="22"/>
      <c r="AB3" s="22"/>
      <c r="AC3" s="22"/>
    </row>
    <row r="4" spans="1:29" s="32" customFormat="1" ht="45.75" customHeight="1">
      <c r="A4" s="88" t="str">
        <f>IF(
  COUNTIF(B7:B10,"") +
  COUNTIF(B26:B28,"") +
  COUNTIF(B31:B31,"") +
  COUNTIF(B33:B33,"") +
  COUNTIF(B35:B35,"") +
  COUNTIF(B38:B41,"") = 14,
  "Status: Not started",
  IF(
    COUNTIF(B7:B10,"") +
    COUNTIF(B26:B28,"") +
    COUNTIF(B31:B31,"") +
    COUNTIF(B33:B33,"") +
    COUNTIF(B35:B35,"") +
    COUNTIF(B38:B41,"") = 0,
    "Status: All required fields completed",
    "Status: Incomplete (" &amp;
    COUNTIF(B7:B10,"") +
    COUNTIF(B26:B28,"") +
    COUNTIF(B31:B31,"") +
    COUNTIF(B33:B33,"") +
    COUNTIF(B35:B35,"") +
    COUNTIF(B38:B41,"") &amp; " fields missing)"
  )
)</f>
        <v>Status: Not started</v>
      </c>
      <c r="B4" s="89"/>
      <c r="C4" s="19"/>
      <c r="D4" s="19"/>
      <c r="E4" s="22"/>
      <c r="F4" s="22"/>
      <c r="G4" s="22"/>
      <c r="H4" s="22"/>
      <c r="I4" s="22"/>
      <c r="J4" s="22"/>
      <c r="K4" s="22"/>
      <c r="L4" s="22"/>
      <c r="M4" s="22"/>
      <c r="N4" s="22"/>
      <c r="O4" s="22"/>
      <c r="P4" s="22"/>
      <c r="Q4" s="22"/>
      <c r="R4" s="22"/>
      <c r="S4" s="22"/>
      <c r="T4" s="22"/>
      <c r="U4" s="22"/>
      <c r="V4" s="22"/>
      <c r="W4" s="22"/>
      <c r="X4" s="22"/>
      <c r="Y4" s="22"/>
      <c r="Z4" s="22"/>
      <c r="AA4" s="22"/>
      <c r="AB4" s="22"/>
      <c r="AC4" s="22"/>
    </row>
    <row r="5" spans="1:29" s="32" customFormat="1" ht="35.25" customHeight="1">
      <c r="A5" s="97"/>
      <c r="B5" s="97"/>
      <c r="C5" s="97"/>
      <c r="D5" s="97"/>
      <c r="E5" s="22"/>
      <c r="F5" s="22"/>
      <c r="G5" s="22"/>
      <c r="H5" s="22"/>
      <c r="I5" s="22"/>
      <c r="J5" s="22"/>
      <c r="K5" s="22"/>
      <c r="L5" s="22"/>
      <c r="M5" s="22"/>
      <c r="N5" s="22"/>
      <c r="O5" s="22"/>
      <c r="P5" s="22"/>
      <c r="Q5" s="22"/>
      <c r="R5" s="22"/>
      <c r="S5" s="22"/>
      <c r="T5" s="22"/>
      <c r="U5" s="22"/>
      <c r="V5" s="22"/>
      <c r="W5" s="22"/>
      <c r="X5" s="22"/>
      <c r="Y5" s="22"/>
      <c r="Z5" s="22"/>
      <c r="AA5" s="22"/>
      <c r="AB5" s="22"/>
      <c r="AC5" s="22"/>
    </row>
    <row r="6" spans="1:29" ht="63" customHeight="1">
      <c r="A6" s="109" t="s">
        <v>11</v>
      </c>
      <c r="B6" s="110"/>
      <c r="C6" s="45"/>
      <c r="D6" s="4"/>
    </row>
    <row r="7" spans="1:29" ht="15.75">
      <c r="A7" s="46" t="s">
        <v>12</v>
      </c>
      <c r="B7" s="34"/>
      <c r="C7" s="33"/>
    </row>
    <row r="8" spans="1:29" ht="15">
      <c r="A8" s="46" t="s">
        <v>13</v>
      </c>
      <c r="B8" s="34"/>
    </row>
    <row r="9" spans="1:29" ht="15">
      <c r="A9" s="46" t="s">
        <v>14</v>
      </c>
      <c r="B9" s="34"/>
    </row>
    <row r="10" spans="1:29" ht="15">
      <c r="A10" s="46" t="s">
        <v>15</v>
      </c>
      <c r="B10" s="90"/>
    </row>
    <row r="11" spans="1:29" ht="15">
      <c r="A11" s="47"/>
      <c r="B11" s="47"/>
    </row>
    <row r="12" spans="1:29" ht="78" customHeight="1">
      <c r="A12" s="109" t="s">
        <v>16</v>
      </c>
      <c r="B12" s="110"/>
      <c r="C12" s="33"/>
    </row>
    <row r="13" spans="1:29" ht="30">
      <c r="A13" s="20" t="s">
        <v>17</v>
      </c>
      <c r="B13" s="35"/>
    </row>
    <row r="14" spans="1:29" ht="15" customHeight="1">
      <c r="A14" s="20" t="s">
        <v>18</v>
      </c>
      <c r="B14" s="35"/>
      <c r="C14" s="36"/>
    </row>
    <row r="15" spans="1:29" ht="15">
      <c r="A15" s="21" t="s">
        <v>19</v>
      </c>
      <c r="B15" s="34"/>
    </row>
    <row r="16" spans="1:29" ht="15">
      <c r="A16" s="21" t="s">
        <v>20</v>
      </c>
      <c r="B16" s="34"/>
    </row>
    <row r="17" spans="1:3" ht="15.75">
      <c r="A17" s="47"/>
      <c r="B17" s="47"/>
      <c r="C17" s="37"/>
    </row>
    <row r="18" spans="1:3" ht="18">
      <c r="A18" s="110" t="s">
        <v>21</v>
      </c>
      <c r="B18" s="110"/>
    </row>
    <row r="19" spans="1:3" ht="15">
      <c r="A19" s="21" t="s">
        <v>22</v>
      </c>
      <c r="B19" s="34"/>
    </row>
    <row r="20" spans="1:3" ht="15">
      <c r="A20" s="48" t="s">
        <v>23</v>
      </c>
      <c r="B20" s="34"/>
      <c r="C20" s="38"/>
    </row>
    <row r="21" spans="1:3" ht="15">
      <c r="A21" s="48" t="s">
        <v>24</v>
      </c>
      <c r="B21" s="34"/>
    </row>
    <row r="22" spans="1:3" ht="15">
      <c r="A22" s="48" t="s">
        <v>25</v>
      </c>
      <c r="B22" s="34"/>
    </row>
    <row r="23" spans="1:3" ht="15">
      <c r="A23" s="21" t="s">
        <v>26</v>
      </c>
      <c r="B23" s="34"/>
    </row>
    <row r="24" spans="1:3" ht="15">
      <c r="A24" s="47"/>
      <c r="B24" s="47"/>
    </row>
    <row r="25" spans="1:3" ht="54" customHeight="1">
      <c r="A25" s="109" t="s">
        <v>27</v>
      </c>
      <c r="B25" s="110"/>
    </row>
    <row r="26" spans="1:3" ht="20.100000000000001" customHeight="1">
      <c r="A26" s="49" t="s">
        <v>28</v>
      </c>
      <c r="B26" s="39"/>
      <c r="C26" s="40"/>
    </row>
    <row r="27" spans="1:3" ht="15">
      <c r="A27" s="21" t="s">
        <v>29</v>
      </c>
      <c r="B27" s="34"/>
    </row>
    <row r="28" spans="1:3" ht="15">
      <c r="A28" s="20" t="s">
        <v>30</v>
      </c>
      <c r="B28" s="23"/>
    </row>
    <row r="29" spans="1:3" ht="15">
      <c r="A29" s="47"/>
      <c r="B29" s="47"/>
    </row>
    <row r="30" spans="1:3" ht="35.25" customHeight="1">
      <c r="A30" s="111" t="s">
        <v>31</v>
      </c>
      <c r="B30" s="110"/>
    </row>
    <row r="31" spans="1:3" ht="15">
      <c r="A31" s="20" t="s">
        <v>32</v>
      </c>
      <c r="B31" s="23"/>
    </row>
    <row r="32" spans="1:3" ht="15">
      <c r="A32" s="20" t="s">
        <v>23</v>
      </c>
      <c r="B32" s="23"/>
    </row>
    <row r="33" spans="1:4" ht="15">
      <c r="A33" s="20" t="s">
        <v>33</v>
      </c>
      <c r="B33" s="23"/>
    </row>
    <row r="34" spans="1:4" ht="15">
      <c r="A34" s="20" t="s">
        <v>25</v>
      </c>
      <c r="B34" s="23"/>
    </row>
    <row r="35" spans="1:4" ht="15">
      <c r="A35" s="20" t="s">
        <v>34</v>
      </c>
      <c r="B35" s="23"/>
    </row>
    <row r="36" spans="1:4" ht="15">
      <c r="A36" s="47"/>
      <c r="B36" s="47"/>
    </row>
    <row r="37" spans="1:4" ht="37.5" customHeight="1">
      <c r="A37" s="109" t="s">
        <v>35</v>
      </c>
      <c r="B37" s="110"/>
    </row>
    <row r="38" spans="1:4" ht="36.75" customHeight="1">
      <c r="A38" s="20" t="s">
        <v>36</v>
      </c>
      <c r="B38" s="41"/>
      <c r="C38" s="42"/>
    </row>
    <row r="39" spans="1:4" ht="30.75" customHeight="1">
      <c r="A39" s="20" t="s">
        <v>37</v>
      </c>
      <c r="B39" s="43"/>
      <c r="C39" s="33"/>
      <c r="D39" s="44"/>
    </row>
    <row r="40" spans="1:4" ht="30" customHeight="1">
      <c r="A40" s="50" t="s">
        <v>38</v>
      </c>
      <c r="B40" s="43"/>
      <c r="C40" s="33"/>
      <c r="D40" s="42"/>
    </row>
    <row r="41" spans="1:4" ht="31.5" customHeight="1">
      <c r="A41" s="50" t="s">
        <v>39</v>
      </c>
      <c r="B41" s="43"/>
      <c r="D41" s="42"/>
    </row>
    <row r="42" spans="1:4">
      <c r="A42" s="51"/>
      <c r="B42" s="4"/>
    </row>
    <row r="43" spans="1:4" ht="105.95" customHeight="1">
      <c r="A43" s="116" t="s">
        <v>40</v>
      </c>
      <c r="B43" s="117"/>
    </row>
    <row r="44" spans="1:4" ht="27.6" customHeight="1">
      <c r="A44" s="114" t="s">
        <v>5</v>
      </c>
      <c r="B44" s="114"/>
      <c r="C44" s="38" t="s">
        <v>41</v>
      </c>
    </row>
    <row r="45" spans="1:4" ht="27" customHeight="1">
      <c r="A45" s="114" t="s">
        <v>6</v>
      </c>
      <c r="B45" s="114"/>
    </row>
    <row r="46" spans="1:4" ht="27" customHeight="1">
      <c r="A46" s="114" t="s">
        <v>7</v>
      </c>
      <c r="B46" s="114"/>
    </row>
    <row r="47" spans="1:4" ht="15">
      <c r="A47" s="115"/>
      <c r="B47" s="115"/>
    </row>
    <row r="48" spans="1:4" ht="41.25" customHeight="1"/>
    <row r="49" spans="4:4"/>
    <row r="50" spans="4:4" ht="15" hidden="1">
      <c r="D50" s="33" t="s">
        <v>42</v>
      </c>
    </row>
  </sheetData>
  <mergeCells count="14">
    <mergeCell ref="A44:B44"/>
    <mergeCell ref="A45:B45"/>
    <mergeCell ref="A46:B46"/>
    <mergeCell ref="A47:B47"/>
    <mergeCell ref="A43:B43"/>
    <mergeCell ref="A1:B1"/>
    <mergeCell ref="A25:B25"/>
    <mergeCell ref="A30:B30"/>
    <mergeCell ref="A37:B37"/>
    <mergeCell ref="A18:B18"/>
    <mergeCell ref="A12:B12"/>
    <mergeCell ref="A6:B6"/>
    <mergeCell ref="A5:D5"/>
    <mergeCell ref="A3:B3"/>
  </mergeCells>
  <conditionalFormatting sqref="B7:B10 B26:B28 B31 B33 B35 B38:B41">
    <cfRule type="expression" dxfId="82" priority="1">
      <formula>AND(ISBLANK(B7),NOT(COUNTIF($B$7:$B$10,"") + COUNTIF($B$26:$B$28,"") + COUNTIF($B$31:$B$31,"") + COUNTIF($B$33:$B$33,"") + COUNTIF($B$35:$B$35,"") + COUNTIF($B$38:$B$41,"") = 14))</formula>
    </cfRule>
  </conditionalFormatting>
  <dataValidations count="1">
    <dataValidation type="list" showInputMessage="1" showErrorMessage="1" sqref="B39:B41" xr:uid="{DAAEA2D2-42F0-1748-92E3-9E697006A364}">
      <formula1>"yes, no"</formula1>
    </dataValidation>
  </dataValidations>
  <hyperlinks>
    <hyperlink ref="A44" location="'Supported accommodation'!A1" display="Go to Supported accommodation tab" xr:uid="{51BA9F16-B393-4980-8DE9-B80237A81EDE}"/>
    <hyperlink ref="A45" location="'Residential '!A1" display="Go to Residential tab" xr:uid="{1B29DFEA-A85E-48CB-8055-6A3E95BD1C50}"/>
    <hyperlink ref="A46" location="'Fostering agency'!A1" display="Go to Fostering agency tab" xr:uid="{E25901FB-7852-45EA-89AA-3616BFDAA19B}"/>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B2D7A-2E4A-4765-ADE4-94AB9862F0DB}">
  <sheetPr>
    <tabColor theme="7" tint="0.39997558519241921"/>
  </sheetPr>
  <dimension ref="A1:AE499"/>
  <sheetViews>
    <sheetView showFormulas="1" tabSelected="1" topLeftCell="A8" zoomScaleNormal="100" workbookViewId="0">
      <selection activeCell="B10" sqref="B10"/>
    </sheetView>
  </sheetViews>
  <sheetFormatPr defaultColWidth="8.85546875" defaultRowHeight="15" customHeight="1"/>
  <cols>
    <col min="1" max="1" width="20.42578125" style="55" customWidth="1"/>
    <col min="2" max="2" width="16.28515625" style="26" customWidth="1"/>
    <col min="3" max="3" width="12.42578125" style="26" bestFit="1" customWidth="1"/>
    <col min="4" max="4" width="19" style="26" customWidth="1"/>
    <col min="5" max="5" width="18.5703125" style="26" customWidth="1"/>
    <col min="6" max="6" width="13.7109375" style="26" bestFit="1" customWidth="1"/>
    <col min="7" max="7" width="10.85546875" style="26" customWidth="1"/>
    <col min="8" max="8" width="15.28515625" style="26" customWidth="1"/>
    <col min="9" max="9" width="12.28515625" style="26" customWidth="1"/>
    <col min="10" max="10" width="21.42578125" style="26" customWidth="1"/>
    <col min="11" max="11" width="23" style="26" customWidth="1"/>
    <col min="12" max="12" width="22.7109375" style="26" customWidth="1"/>
    <col min="13" max="13" width="22.5703125" style="26" customWidth="1"/>
    <col min="14" max="14" width="16.85546875" style="26" bestFit="1" customWidth="1"/>
    <col min="15" max="15" width="15.85546875" style="26" bestFit="1" customWidth="1"/>
    <col min="16" max="16" width="21.5703125" style="26" bestFit="1" customWidth="1"/>
    <col min="17" max="17" width="15.42578125" style="26" bestFit="1" customWidth="1"/>
    <col min="18" max="18" width="18.140625" style="26" customWidth="1"/>
    <col min="19" max="19" width="20.140625" style="26" bestFit="1" customWidth="1"/>
    <col min="20" max="20" width="23.42578125" style="26" customWidth="1"/>
    <col min="21" max="21" width="18.85546875" style="26" customWidth="1"/>
    <col min="22" max="22" width="27.140625" style="26" customWidth="1"/>
    <col min="23" max="23" width="16.42578125" style="26" customWidth="1"/>
    <col min="24" max="24" width="18" style="26" bestFit="1" customWidth="1"/>
    <col min="25" max="31" width="25.7109375" style="26" customWidth="1"/>
    <col min="32" max="32" width="8.85546875" style="26" customWidth="1"/>
    <col min="33" max="16384" width="8.85546875" style="26"/>
  </cols>
  <sheetData>
    <row r="1" spans="1:31" s="68" customFormat="1" ht="62.1" customHeight="1">
      <c r="A1" s="120" t="s">
        <v>43</v>
      </c>
      <c r="B1" s="120"/>
      <c r="C1" s="120"/>
      <c r="D1" s="120"/>
      <c r="E1" s="120"/>
      <c r="F1" s="120"/>
      <c r="G1" s="120"/>
    </row>
    <row r="2" spans="1:31" s="68" customFormat="1" ht="9" customHeight="1">
      <c r="A2" s="121"/>
      <c r="B2" s="121"/>
      <c r="C2" s="121"/>
      <c r="D2" s="121"/>
      <c r="E2" s="121"/>
      <c r="F2" s="121"/>
      <c r="G2" s="121"/>
    </row>
    <row r="3" spans="1:31" s="68" customFormat="1" ht="72.75" customHeight="1">
      <c r="A3" s="122" t="s">
        <v>44</v>
      </c>
      <c r="B3" s="122"/>
      <c r="C3" s="122"/>
      <c r="D3" s="122"/>
      <c r="E3" s="122"/>
      <c r="F3" s="122"/>
      <c r="G3" s="122"/>
    </row>
    <row r="4" spans="1:31" s="68" customFormat="1" ht="81" customHeight="1">
      <c r="A4" s="123" t="s">
        <v>45</v>
      </c>
      <c r="B4" s="123"/>
      <c r="C4" s="123"/>
      <c r="D4" s="123"/>
      <c r="E4" s="123"/>
      <c r="F4" s="123"/>
      <c r="G4" s="123"/>
    </row>
    <row r="5" spans="1:31" s="68" customFormat="1" ht="93.75" customHeight="1">
      <c r="A5" s="126" t="s">
        <v>46</v>
      </c>
      <c r="B5" s="126"/>
      <c r="C5" s="126"/>
      <c r="D5" s="127"/>
      <c r="E5" s="93"/>
      <c r="F5" s="92"/>
      <c r="G5" s="92"/>
    </row>
    <row r="6" spans="1:31" s="68" customFormat="1" ht="31.5" customHeight="1">
      <c r="A6" s="119"/>
      <c r="B6" s="119"/>
      <c r="C6" s="119"/>
      <c r="D6" s="119"/>
      <c r="E6" s="119"/>
    </row>
    <row r="7" spans="1:31" s="59" customFormat="1" ht="93.75" customHeight="1">
      <c r="A7" s="118" t="s">
        <v>47</v>
      </c>
      <c r="B7" s="118"/>
      <c r="C7" s="118"/>
      <c r="D7" s="118"/>
      <c r="E7" s="118"/>
      <c r="F7" s="118"/>
      <c r="G7" s="118"/>
      <c r="H7" s="58"/>
      <c r="I7" s="58"/>
      <c r="J7" s="58"/>
      <c r="K7" s="58"/>
      <c r="L7" s="58"/>
      <c r="M7" s="58"/>
      <c r="N7" s="58"/>
      <c r="O7" s="58"/>
      <c r="P7" s="58"/>
      <c r="Q7" s="58"/>
      <c r="R7" s="58"/>
      <c r="S7" s="58"/>
      <c r="T7" s="58"/>
      <c r="U7" s="58"/>
      <c r="V7" s="58"/>
      <c r="W7" s="58"/>
      <c r="X7" s="58"/>
      <c r="Y7" s="58"/>
      <c r="Z7" s="58"/>
      <c r="AA7" s="58"/>
      <c r="AB7" s="58"/>
      <c r="AC7" s="58"/>
      <c r="AD7" s="58"/>
      <c r="AE7" s="58"/>
    </row>
    <row r="8" spans="1:31" s="59" customFormat="1" ht="45" customHeight="1">
      <c r="A8" s="94" t="s">
        <v>48</v>
      </c>
      <c r="B8" s="124" t="s">
        <v>49</v>
      </c>
      <c r="C8" s="124"/>
      <c r="D8" s="124"/>
      <c r="E8" s="124"/>
      <c r="F8" s="124"/>
      <c r="G8" s="124"/>
      <c r="H8" s="124"/>
      <c r="I8" s="124"/>
      <c r="J8" s="124" t="s">
        <v>50</v>
      </c>
      <c r="K8" s="124"/>
      <c r="L8" s="124"/>
      <c r="M8" s="124"/>
      <c r="N8" s="125" t="s">
        <v>51</v>
      </c>
      <c r="O8" s="124"/>
      <c r="P8" s="124"/>
      <c r="Q8" s="124" t="s">
        <v>52</v>
      </c>
      <c r="R8" s="124"/>
      <c r="S8" s="124"/>
      <c r="T8" s="124" t="s">
        <v>53</v>
      </c>
      <c r="U8" s="124"/>
      <c r="V8" s="124"/>
      <c r="W8" s="124"/>
      <c r="X8" s="124"/>
      <c r="Y8" s="124" t="s">
        <v>54</v>
      </c>
      <c r="Z8" s="124"/>
      <c r="AA8" s="124"/>
      <c r="AB8" s="124"/>
      <c r="AC8" s="124"/>
      <c r="AD8" s="124"/>
      <c r="AE8" s="124"/>
    </row>
    <row r="9" spans="1:31" s="59" customFormat="1" ht="81.75" customHeight="1">
      <c r="A9" s="95" t="s">
        <v>55</v>
      </c>
      <c r="B9" s="60" t="s">
        <v>56</v>
      </c>
      <c r="C9" s="60" t="s">
        <v>57</v>
      </c>
      <c r="D9" s="60" t="s">
        <v>58</v>
      </c>
      <c r="E9" s="60" t="s">
        <v>32</v>
      </c>
      <c r="F9" s="60" t="s">
        <v>59</v>
      </c>
      <c r="G9" s="60" t="s">
        <v>33</v>
      </c>
      <c r="H9" s="60" t="s">
        <v>60</v>
      </c>
      <c r="I9" s="60" t="s">
        <v>34</v>
      </c>
      <c r="J9" s="60" t="s">
        <v>61</v>
      </c>
      <c r="K9" s="60" t="s">
        <v>62</v>
      </c>
      <c r="L9" s="60" t="s">
        <v>63</v>
      </c>
      <c r="M9" s="60" t="s">
        <v>64</v>
      </c>
      <c r="N9" s="60" t="s">
        <v>65</v>
      </c>
      <c r="O9" s="60" t="s">
        <v>66</v>
      </c>
      <c r="P9" s="60" t="s">
        <v>67</v>
      </c>
      <c r="Q9" s="60" t="s">
        <v>68</v>
      </c>
      <c r="R9" s="60" t="s">
        <v>69</v>
      </c>
      <c r="S9" s="60" t="s">
        <v>70</v>
      </c>
      <c r="T9" s="60" t="s">
        <v>71</v>
      </c>
      <c r="U9" s="60" t="s">
        <v>72</v>
      </c>
      <c r="V9" s="60" t="s">
        <v>73</v>
      </c>
      <c r="W9" s="60" t="s">
        <v>74</v>
      </c>
      <c r="X9" s="60" t="s">
        <v>75</v>
      </c>
      <c r="Y9" s="61" t="s">
        <v>76</v>
      </c>
      <c r="Z9" s="61" t="s">
        <v>77</v>
      </c>
      <c r="AA9" s="61" t="s">
        <v>78</v>
      </c>
      <c r="AB9" s="61" t="s">
        <v>79</v>
      </c>
      <c r="AC9" s="61" t="s">
        <v>80</v>
      </c>
      <c r="AD9" s="61" t="s">
        <v>81</v>
      </c>
      <c r="AE9" s="61" t="s">
        <v>82</v>
      </c>
    </row>
    <row r="10" spans="1:31" ht="57">
      <c r="A10" s="55" t="str">
        <f>IF(COUNTIF(B10:E10,"")+COUNTIF(G10:G10,"")+COUNTIF(I10:M10,"")=10,"",IF(COUNTIF(B10:E10,"")+COUNTIF(G10:G10,"")+COUNTIF(I10:M10,"")&lt;&gt;0,"Error: required home details missing from row ("&amp;COUNTIF(B10:M10,"")&amp;") blanks",IF(NOT(ISNUMBER(INT(SUBSTITUTE(C10," ","")))),"Error: non-numeric phone",IF(ISERR(FIND("@",D10)),"Error: invalid email?","OK"))))</f>
        <v/>
      </c>
      <c r="C10" s="64"/>
      <c r="R10" s="64"/>
    </row>
    <row r="11" spans="1:31" ht="28.5">
      <c r="A11" s="55" t="str">
        <f>IF(COUNTIF(B11:E11,"")+COUNTIF(G11:G11,"")+COUNTIF(I11:M11,"")=10,"",IF(COUNTIF(B11:E11,"")+COUNTIF(G11:G11,"")+COUNTIF(I11:M11,"")&lt;&gt;0,"Error-Not all fields added ("&amp;COUNTIF(B11:M11,"")&amp;") blanks",IF(NOT(ISNUMBER(INT(SUBSTITUTE(C11," ","")))),"Error: non-numeric phone",IF(ISERR(FIND("@",D11)),"Error: invalid email?","OK"))))</f>
        <v/>
      </c>
      <c r="C11" s="64"/>
      <c r="R11" s="64"/>
    </row>
    <row r="12" spans="1:31" ht="14.25">
      <c r="A12" s="55" t="str">
        <f>IF(COUNTIF(B12:E12,"")+COUNTIF(G12:G12,"")+COUNTIF(I12:M12,"")=10,"",IF(COUNTIF(B12:E12,"")+COUNTIF(G12:G12,"")+COUNTIF(I12:M12,"")&lt;&gt;0,"Error-Not all fields added ("&amp;COUNTIF(B12:M12,"")&amp;") blanks",IF(NOT(ISNUMBER(INT(SUBSTITUTE(C12," ","")))),"Error: non-numeric phone",IF(ISERR(FIND("@",D12)),"Error: invalid email?","OK"))))</f>
        <v/>
      </c>
      <c r="C12" s="64"/>
      <c r="R12" s="64"/>
    </row>
    <row r="13" spans="1:31" ht="14.25">
      <c r="A13" s="55" t="str">
        <f>IF(COUNTIF(B13:E13,"")+COUNTIF(G13:G13,"")+COUNTIF(I13:M13,"")=10,"",IF(COUNTIF(B13:E13,"")+COUNTIF(G13:G13,"")+COUNTIF(I13:M13,"")&lt;&gt;0,"Error-Not all fields added ("&amp;COUNTIF(B13:M13,"")&amp;") blanks",IF(NOT(ISNUMBER(INT(SUBSTITUTE(C13," ","")))),"Error: non-numeric phone",IF(ISERR(FIND("@",D13)),"Error: invalid email?","OK"))))</f>
        <v/>
      </c>
      <c r="C13" s="64"/>
      <c r="R13" s="64"/>
    </row>
    <row r="14" spans="1:31" ht="14.25">
      <c r="A14" s="55" t="str">
        <f>IF(COUNTIF(B14:E14,"")+COUNTIF(G14:G14,"")+COUNTIF(I14:M14,"")=10,"",IF(COUNTIF(B14:E14,"")+COUNTIF(G14:G14,"")+COUNTIF(I14:M14,"")&lt;&gt;0,"Error-Not all fields added ("&amp;COUNTIF(B14:M14,"")&amp;") blanks",IF(NOT(ISNUMBER(INT(SUBSTITUTE(C14," ","")))),"Error: non-numeric phone",IF(ISERR(FIND("@",D14)),"Error: invalid email?","OK"))))</f>
        <v/>
      </c>
      <c r="C14" s="64"/>
      <c r="R14" s="64"/>
    </row>
    <row r="15" spans="1:31" ht="14.25">
      <c r="A15" s="55" t="str">
        <f>IF(COUNTIF(B15:E15,"")+COUNTIF(G15:G15,"")+COUNTIF(I15:M15,"")=10,"",IF(COUNTIF(B15:E15,"")+COUNTIF(G15:G15,"")+COUNTIF(I15:M15,"")&lt;&gt;0,"Error-Not all fields added ("&amp;COUNTIF(B15:M15,"")&amp;") blanks",IF(NOT(ISNUMBER(INT(SUBSTITUTE(C15," ","")))),"Error: non-numeric phone",IF(ISERR(FIND("@",D15)),"Error: invalid email?","OK"))))</f>
        <v/>
      </c>
      <c r="C15" s="64"/>
      <c r="R15" s="64"/>
    </row>
    <row r="16" spans="1:31" ht="14.25">
      <c r="A16" s="55" t="str">
        <f>IF(COUNTIF(B16:E16,"")+COUNTIF(G16:G16,"")+COUNTIF(I16:M16,"")=10,"",IF(COUNTIF(B16:E16,"")+COUNTIF(G16:G16,"")+COUNTIF(I16:M16,"")&lt;&gt;0,"Error-Not all fields added ("&amp;COUNTIF(B16:M16,"")&amp;") blanks",IF(NOT(ISNUMBER(INT(SUBSTITUTE(C16," ","")))),"Error: non-numeric phone",IF(ISERR(FIND("@",D16)),"Error: invalid email?","OK"))))</f>
        <v/>
      </c>
      <c r="C16" s="64"/>
      <c r="R16" s="64"/>
    </row>
    <row r="17" spans="1:25" ht="14.25">
      <c r="A17" s="55" t="str">
        <f>IF(COUNTIF(B17:E17,"")+COUNTIF(G17:G17,"")+COUNTIF(I17:M17,"")=10,"",IF(COUNTIF(B17:E17,"")+COUNTIF(G17:G17,"")+COUNTIF(I17:M17,"")&lt;&gt;0,"Error-Not all fields added ("&amp;COUNTIF(B17:M17,"")&amp;") blanks",IF(NOT(ISNUMBER(INT(SUBSTITUTE(C17," ","")))),"Error: non-numeric phone",IF(ISERR(FIND("@",D17)),"Error: invalid email?","OK"))))</f>
        <v/>
      </c>
      <c r="C17" s="64"/>
      <c r="R17" s="64"/>
    </row>
    <row r="18" spans="1:25" ht="14.25">
      <c r="A18" s="55" t="str">
        <f>IF(COUNTIF(B18:E18,"")+COUNTIF(G18:G18,"")+COUNTIF(I18:M18,"")=10,"",IF(COUNTIF(B18:E18,"")+COUNTIF(G18:G18,"")+COUNTIF(I18:M18,"")&lt;&gt;0,"Error-Not all fields added ("&amp;COUNTIF(B18:M18,"")&amp;") blanks",IF(NOT(ISNUMBER(INT(SUBSTITUTE(C18," ","")))),"Error: non-numeric phone",IF(ISERR(FIND("@",D18)),"Error: invalid email?","OK"))))</f>
        <v/>
      </c>
      <c r="C18" s="64"/>
      <c r="R18" s="64"/>
    </row>
    <row r="19" spans="1:25" ht="14.25">
      <c r="A19" s="55" t="str">
        <f>IF(COUNTIF(B19:E19,"")+COUNTIF(G19:G19,"")+COUNTIF(I19:M19,"")=10,"",IF(COUNTIF(B19:E19,"")+COUNTIF(G19:G19,"")+COUNTIF(I19:M19,"")&lt;&gt;0,"Error-Not all fields added ("&amp;COUNTIF(B19:M19,"")&amp;") blanks",IF(NOT(ISNUMBER(INT(SUBSTITUTE(C19," ","")))),"Error: non-numeric phone",IF(ISERR(FIND("@",D19)),"Error: invalid email?","OK"))))</f>
        <v/>
      </c>
      <c r="C19" s="64"/>
      <c r="R19" s="64"/>
    </row>
    <row r="20" spans="1:25" ht="14.25">
      <c r="A20" s="55" t="str">
        <f>IF(COUNTIF(B20:E20,"")+COUNTIF(G20:G20,"")+COUNTIF(I20:M20,"")=10,"",IF(COUNTIF(B20:E20,"")+COUNTIF(G20:G20,"")+COUNTIF(I20:M20,"")&lt;&gt;0,"Error-Not all fields added ("&amp;COUNTIF(B20:M20,"")&amp;") blanks",IF(NOT(ISNUMBER(INT(SUBSTITUTE(C20," ","")))),"Error: non-numeric phone",IF(ISERR(FIND("@",D20)),"Error: invalid email?","OK"))))</f>
        <v/>
      </c>
      <c r="C20" s="64"/>
      <c r="R20" s="64"/>
    </row>
    <row r="21" spans="1:25" ht="14.25">
      <c r="A21" s="55" t="str">
        <f>IF(COUNTIF(B21:E21,"")+COUNTIF(G21:G21,"")+COUNTIF(I21:M21,"")=10,"",IF(COUNTIF(B21:E21,"")+COUNTIF(G21:G21,"")+COUNTIF(I21:M21,"")&lt;&gt;0,"Error-Not all fields added ("&amp;COUNTIF(B21:M21,"")&amp;") blanks",IF(NOT(ISNUMBER(INT(SUBSTITUTE(C21," ","")))),"Error: non-numeric phone",IF(ISERR(FIND("@",D21)),"Error: invalid email?","OK"))))</f>
        <v/>
      </c>
      <c r="C21" s="64"/>
      <c r="R21" s="64"/>
    </row>
    <row r="22" spans="1:25" ht="14.25">
      <c r="A22" s="55" t="str">
        <f>IF(COUNTIF(B22:E22,"")+COUNTIF(G22:G22,"")+COUNTIF(I22:M22,"")=10,"",IF(COUNTIF(B22:E22,"")+COUNTIF(G22:G22,"")+COUNTIF(I22:M22,"")&lt;&gt;0,"Error-Not all fields added ("&amp;COUNTIF(B22:M22,"")&amp;") blanks",IF(NOT(ISNUMBER(INT(SUBSTITUTE(C22," ","")))),"Error: non-numeric phone",IF(ISERR(FIND("@",D22)),"Error: invalid email?","OK"))))</f>
        <v/>
      </c>
      <c r="C22" s="64"/>
      <c r="R22" s="64"/>
    </row>
    <row r="23" spans="1:25" ht="15" customHeight="1">
      <c r="A23" s="55" t="str">
        <f>IF(COUNTIF(B23:E23,"")+COUNTIF(G23:G23,"")+COUNTIF(I23:M23,"")=10,"",IF(COUNTIF(B23:E23,"")+COUNTIF(G23:G23,"")+COUNTIF(I23:M23,"")&lt;&gt;0,"Error-Not all fields added ("&amp;COUNTIF(B23:M23,"")&amp;") blanks",IF(NOT(ISNUMBER(INT(SUBSTITUTE(C23," ","")))),"Error: non-numeric phone",IF(ISERR(FIND("@",D23)),"Error: invalid email?","OK"))))</f>
        <v/>
      </c>
      <c r="C23" s="64"/>
      <c r="R23" s="64"/>
    </row>
    <row r="24" spans="1:25" ht="14.25">
      <c r="A24" s="55" t="str">
        <f>IF(COUNTIF(B24:E24,"")+COUNTIF(G24:G24,"")+COUNTIF(I24:M24,"")=10,"",IF(COUNTIF(B24:E24,"")+COUNTIF(G24:G24,"")+COUNTIF(I24:M24,"")&lt;&gt;0,"Error-Not all fields added ("&amp;COUNTIF(B24:M24,"")&amp;") blanks",IF(NOT(ISNUMBER(INT(SUBSTITUTE(C24," ","")))),"Error: non-numeric phone",IF(ISERR(FIND("@",D24)),"Error: invalid email?","OK"))))</f>
        <v/>
      </c>
      <c r="C24" s="64"/>
      <c r="R24" s="64"/>
    </row>
    <row r="25" spans="1:25" ht="14.25">
      <c r="A25" s="55" t="str">
        <f>IF(COUNTIF(B25:E25,"")+COUNTIF(G25:G25,"")+COUNTIF(I25:M25,"")=10,"",IF(COUNTIF(B25:E25,"")+COUNTIF(G25:G25,"")+COUNTIF(I25:M25,"")&lt;&gt;0,"Error-Not all fields added ("&amp;COUNTIF(B25:M25,"")&amp;") blanks",IF(NOT(ISNUMBER(INT(SUBSTITUTE(C25," ","")))),"Error: non-numeric phone",IF(ISERR(FIND("@",D25)),"Error: invalid email?","OK"))))</f>
        <v/>
      </c>
      <c r="C25" s="65"/>
      <c r="E25" s="55"/>
      <c r="F25" s="55"/>
      <c r="G25" s="55"/>
      <c r="H25" s="55"/>
      <c r="R25" s="64"/>
    </row>
    <row r="26" spans="1:25" ht="14.25">
      <c r="A26" s="55" t="str">
        <f>IF(COUNTIF(B26:E26,"")+COUNTIF(G26:G26,"")+COUNTIF(I26:M26,"")=10,"",IF(COUNTIF(B26:E26,"")+COUNTIF(G26:G26,"")+COUNTIF(I26:M26,"")&lt;&gt;0,"Error-Not all fields added ("&amp;COUNTIF(B26:M26,"")&amp;") blanks",IF(NOT(ISNUMBER(INT(SUBSTITUTE(C26," ","")))),"Error: non-numeric phone",IF(ISERR(FIND("@",D26)),"Error: invalid email?","OK"))))</f>
        <v/>
      </c>
      <c r="C26" s="64"/>
      <c r="R26" s="64"/>
    </row>
    <row r="27" spans="1:25" ht="16.5" customHeight="1">
      <c r="A27" s="55" t="str">
        <f>IF(COUNTIF(B27:E27,"")+COUNTIF(G27:G27,"")+COUNTIF(I27:M27,"")=10,"",IF(COUNTIF(B27:E27,"")+COUNTIF(G27:G27,"")+COUNTIF(I27:M27,"")&lt;&gt;0,"Error-Not all fields added ("&amp;COUNTIF(B27:M27,"")&amp;") blanks",IF(NOT(ISNUMBER(INT(SUBSTITUTE(C27," ","")))),"Error: non-numeric phone",IF(ISERR(FIND("@",D27)),"Error: invalid email?","OK"))))</f>
        <v/>
      </c>
      <c r="R27" s="64"/>
    </row>
    <row r="28" spans="1:25" ht="14.25">
      <c r="A28" s="55" t="str">
        <f>IF(COUNTIF(B28:E28,"")+COUNTIF(G28:G28,"")+COUNTIF(I28:M28,"")=10,"",IF(COUNTIF(B28:E28,"")+COUNTIF(G28:G28,"")+COUNTIF(I28:M28,"")&lt;&gt;0,"Error-Not all fields added ("&amp;COUNTIF(B28:M28,"")&amp;") blanks",IF(NOT(ISNUMBER(INT(SUBSTITUTE(C28," ","")))),"Error: non-numeric phone",IF(ISERR(FIND("@",D28)),"Error: invalid email?","OK"))))</f>
        <v/>
      </c>
      <c r="K28" s="55"/>
      <c r="R28" s="64"/>
    </row>
    <row r="29" spans="1:25" ht="15" customHeight="1">
      <c r="A29" s="55" t="str">
        <f>IF(COUNTIF(B29:E29,"")+COUNTIF(G29:G29,"")+COUNTIF(I29:M29,"")=10,"",IF(COUNTIF(B29:E29,"")+COUNTIF(G29:G29,"")+COUNTIF(I29:M29,"")&lt;&gt;0,"Error-Not all fields added ("&amp;COUNTIF(B29:M29,"")&amp;") blanks",IF(NOT(ISNUMBER(INT(SUBSTITUTE(C29," ","")))),"Error: non-numeric phone",IF(ISERR(FIND("@",D29)),"Error: invalid email?","OK"))))</f>
        <v/>
      </c>
      <c r="R29" s="64"/>
    </row>
    <row r="30" spans="1:25" ht="14.25">
      <c r="A30" s="55" t="str">
        <f>IF(COUNTIF(B30:E30,"")+COUNTIF(G30:G30,"")+COUNTIF(I30:M30,"")=10,"",IF(COUNTIF(B30:E30,"")+COUNTIF(G30:G30,"")+COUNTIF(I30:M30,"")&lt;&gt;0,"Error-Not all fields added ("&amp;COUNTIF(B30:M30,"")&amp;") blanks",IF(NOT(ISNUMBER(INT(SUBSTITUTE(C30," ","")))),"Error: non-numeric phone",IF(ISERR(FIND("@",D30)),"Error: invalid email?","OK"))))</f>
        <v/>
      </c>
      <c r="R30" s="64"/>
      <c r="Y30" s="55"/>
    </row>
    <row r="31" spans="1:25" ht="15" customHeight="1">
      <c r="A31" s="55" t="str">
        <f>IF(COUNTIF(B31:E31,"")+COUNTIF(G31:G31,"")+COUNTIF(I31:M31,"")=10,"",IF(COUNTIF(B31:E31,"")+COUNTIF(G31:G31,"")+COUNTIF(I31:M31,"")&lt;&gt;0,"Error-Not all fields added ("&amp;COUNTIF(B31:M31,"")&amp;") blanks",IF(NOT(ISNUMBER(INT(SUBSTITUTE(C31," ","")))),"Error: non-numeric phone",IF(ISERR(FIND("@",D31)),"Error: invalid email?","OK"))))</f>
        <v/>
      </c>
      <c r="R31" s="64"/>
    </row>
    <row r="32" spans="1:25" ht="15" customHeight="1">
      <c r="A32" s="55" t="str">
        <f>IF(COUNTIF(B32:E32,"")+COUNTIF(G32:G32,"")+COUNTIF(I32:M32,"")=10,"",IF(COUNTIF(B32:E32,"")+COUNTIF(G32:G32,"")+COUNTIF(I32:M32,"")&lt;&gt;0,"Error-Not all fields added ("&amp;COUNTIF(B32:M32,"")&amp;") blanks",IF(NOT(ISNUMBER(INT(SUBSTITUTE(C32," ","")))),"Error: non-numeric phone",IF(ISERR(FIND("@",D32)),"Error: invalid email?","OK"))))</f>
        <v/>
      </c>
      <c r="R32" s="64"/>
    </row>
    <row r="33" spans="1:18" ht="15" customHeight="1">
      <c r="A33" s="55" t="str">
        <f>IF(COUNTIF(B33:E33,"")+COUNTIF(G33:G33,"")+COUNTIF(I33:M33,"")=10,"",IF(COUNTIF(B33:E33,"")+COUNTIF(G33:G33,"")+COUNTIF(I33:M33,"")&lt;&gt;0,"Error-Not all fields added ("&amp;COUNTIF(B33:M33,"")&amp;") blanks",IF(NOT(ISNUMBER(INT(SUBSTITUTE(C33," ","")))),"Error: non-numeric phone",IF(ISERR(FIND("@",D33)),"Error: invalid email?","OK"))))</f>
        <v/>
      </c>
      <c r="R33" s="64"/>
    </row>
    <row r="34" spans="1:18" ht="15" customHeight="1">
      <c r="A34" s="55" t="str">
        <f>IF(COUNTIF(B34:E34,"")+COUNTIF(G34:G34,"")+COUNTIF(I34:M34,"")=10,"",IF(COUNTIF(B34:E34,"")+COUNTIF(G34:G34,"")+COUNTIF(I34:M34,"")&lt;&gt;0,"Error-Not all fields added ("&amp;COUNTIF(B34:M34,"")&amp;") blanks",IF(NOT(ISNUMBER(INT(SUBSTITUTE(C34," ","")))),"Error: non-numeric phone",IF(ISERR(FIND("@",D34)),"Error: invalid email?","OK"))))</f>
        <v/>
      </c>
      <c r="R34" s="64"/>
    </row>
    <row r="35" spans="1:18" ht="15" customHeight="1">
      <c r="A35" s="55" t="str">
        <f>IF(COUNTIF(B35:E35,"")+COUNTIF(G35:G35,"")+COUNTIF(I35:M35,"")=10,"",IF(COUNTIF(B35:E35,"")+COUNTIF(G35:G35,"")+COUNTIF(I35:M35,"")&lt;&gt;0,"Error-Not all fields added ("&amp;COUNTIF(B35:M35,"")&amp;") blanks",IF(NOT(ISNUMBER(INT(SUBSTITUTE(C35," ","")))),"Error: non-numeric phone",IF(ISERR(FIND("@",D35)),"Error: invalid email?","OK"))))</f>
        <v/>
      </c>
      <c r="R35" s="64"/>
    </row>
    <row r="36" spans="1:18" ht="15" customHeight="1">
      <c r="A36" s="55" t="str">
        <f>IF(COUNTIF(B36:E36,"")+COUNTIF(G36:G36,"")+COUNTIF(I36:M36,"")=10,"",IF(COUNTIF(B36:E36,"")+COUNTIF(G36:G36,"")+COUNTIF(I36:M36,"")&lt;&gt;0,"Error-Not all fields added ("&amp;COUNTIF(B36:M36,"")&amp;") blanks",IF(NOT(ISNUMBER(INT(SUBSTITUTE(C36," ","")))),"Error: non-numeric phone",IF(ISERR(FIND("@",D36)),"Error: invalid email?","OK"))))</f>
        <v/>
      </c>
      <c r="R36" s="64"/>
    </row>
    <row r="37" spans="1:18" ht="15" customHeight="1">
      <c r="A37" s="55" t="str">
        <f>IF(COUNTIF(B37:E37,"")+COUNTIF(G37:G37,"")+COUNTIF(I37:M37,"")=10,"",IF(COUNTIF(B37:E37,"")+COUNTIF(G37:G37,"")+COUNTIF(I37:M37,"")&lt;&gt;0,"Error-Not all fields added ("&amp;COUNTIF(B37:M37,"")&amp;") blanks",IF(NOT(ISNUMBER(INT(SUBSTITUTE(C37," ","")))),"Error: non-numeric phone",IF(ISERR(FIND("@",D37)),"Error: invalid email?","OK"))))</f>
        <v/>
      </c>
      <c r="R37" s="64"/>
    </row>
    <row r="38" spans="1:18" ht="15" customHeight="1">
      <c r="A38" s="55" t="str">
        <f>IF(COUNTIF(B38:E38,"")+COUNTIF(G38:G38,"")+COUNTIF(I38:M38,"")=10,"",IF(COUNTIF(B38:E38,"")+COUNTIF(G38:G38,"")+COUNTIF(I38:M38,"")&lt;&gt;0,"Error-Not all fields added ("&amp;COUNTIF(B38:M38,"")&amp;") blanks",IF(NOT(ISNUMBER(INT(SUBSTITUTE(C38," ","")))),"Error: non-numeric phone",IF(ISERR(FIND("@",D38)),"Error: invalid email?","OK"))))</f>
        <v/>
      </c>
      <c r="R38" s="64"/>
    </row>
    <row r="39" spans="1:18" ht="15" customHeight="1">
      <c r="A39" s="55" t="str">
        <f>IF(COUNTIF(B39:E39,"")+COUNTIF(G39:G39,"")+COUNTIF(I39:M39,"")=10,"",IF(COUNTIF(B39:E39,"")+COUNTIF(G39:G39,"")+COUNTIF(I39:M39,"")&lt;&gt;0,"Error-Not all fields added ("&amp;COUNTIF(B39:M39,"")&amp;") blanks",IF(NOT(ISNUMBER(INT(SUBSTITUTE(C39," ","")))),"Error: non-numeric phone",IF(ISERR(FIND("@",D39)),"Error: invalid email?","OK"))))</f>
        <v/>
      </c>
      <c r="R39" s="64"/>
    </row>
    <row r="40" spans="1:18" ht="15" customHeight="1">
      <c r="A40" s="55" t="str">
        <f>IF(COUNTIF(B40:E40,"")+COUNTIF(G40:G40,"")+COUNTIF(I40:M40,"")=10,"",IF(COUNTIF(B40:E40,"")+COUNTIF(G40:G40,"")+COUNTIF(I40:M40,"")&lt;&gt;0,"Error-Not all fields added ("&amp;COUNTIF(B40:M40,"")&amp;") blanks",IF(NOT(ISNUMBER(INT(SUBSTITUTE(C40," ","")))),"Error: non-numeric phone",IF(ISERR(FIND("@",D40)),"Error: invalid email?","OK"))))</f>
        <v/>
      </c>
      <c r="R40" s="64"/>
    </row>
    <row r="41" spans="1:18" ht="15" customHeight="1">
      <c r="A41" s="55" t="str">
        <f>IF(COUNTIF(B41:E41,"")+COUNTIF(G41:G41,"")+COUNTIF(I41:M41,"")=10,"",IF(COUNTIF(B41:E41,"")+COUNTIF(G41:G41,"")+COUNTIF(I41:M41,"")&lt;&gt;0,"Error-Not all fields added ("&amp;COUNTIF(B41:M41,"")&amp;") blanks",IF(NOT(ISNUMBER(INT(SUBSTITUTE(C41," ","")))),"Error: non-numeric phone",IF(ISERR(FIND("@",D41)),"Error: invalid email?","OK"))))</f>
        <v/>
      </c>
      <c r="R41" s="64"/>
    </row>
    <row r="42" spans="1:18" ht="15" customHeight="1">
      <c r="A42" s="55" t="str">
        <f>IF(COUNTIF(B42:E42,"")+COUNTIF(G42:G42,"")+COUNTIF(I42:M42,"")=10,"",IF(COUNTIF(B42:E42,"")+COUNTIF(G42:G42,"")+COUNTIF(I42:M42,"")&lt;&gt;0,"Error-Not all fields added ("&amp;COUNTIF(B42:M42,"")&amp;") blanks",IF(NOT(ISNUMBER(INT(SUBSTITUTE(C42," ","")))),"Error: non-numeric phone",IF(ISERR(FIND("@",D42)),"Error: invalid email?","OK"))))</f>
        <v/>
      </c>
      <c r="R42" s="64"/>
    </row>
    <row r="43" spans="1:18" ht="15" customHeight="1">
      <c r="A43" s="55" t="str">
        <f>IF(COUNTIF(B43:E43,"")+COUNTIF(G43:G43,"")+COUNTIF(I43:M43,"")=10,"",IF(COUNTIF(B43:E43,"")+COUNTIF(G43:G43,"")+COUNTIF(I43:M43,"")&lt;&gt;0,"Error-Not all fields added ("&amp;COUNTIF(B43:M43,"")&amp;") blanks",IF(NOT(ISNUMBER(INT(SUBSTITUTE(C43," ","")))),"Error: non-numeric phone",IF(ISERR(FIND("@",D43)),"Error: invalid email?","OK"))))</f>
        <v/>
      </c>
      <c r="R43" s="64"/>
    </row>
    <row r="44" spans="1:18" ht="15" customHeight="1">
      <c r="A44" s="55" t="str">
        <f>IF(COUNTIF(B44:E44,"")+COUNTIF(G44:G44,"")+COUNTIF(I44:M44,"")=10,"",IF(COUNTIF(B44:E44,"")+COUNTIF(G44:G44,"")+COUNTIF(I44:M44,"")&lt;&gt;0,"Error-Not all fields added ("&amp;COUNTIF(B44:M44,"")&amp;") blanks",IF(NOT(ISNUMBER(INT(SUBSTITUTE(C44," ","")))),"Error: non-numeric phone",IF(ISERR(FIND("@",D44)),"Error: invalid email?","OK"))))</f>
        <v/>
      </c>
      <c r="R44" s="64"/>
    </row>
    <row r="45" spans="1:18" ht="15" customHeight="1">
      <c r="A45" s="55" t="str">
        <f>IF(COUNTIF(B45:E45,"")+COUNTIF(G45:G45,"")+COUNTIF(I45:M45,"")=10,"",IF(COUNTIF(B45:E45,"")+COUNTIF(G45:G45,"")+COUNTIF(I45:M45,"")&lt;&gt;0,"Error-Not all fields added ("&amp;COUNTIF(B45:M45,"")&amp;") blanks",IF(NOT(ISNUMBER(INT(SUBSTITUTE(C45," ","")))),"Error: non-numeric phone",IF(ISERR(FIND("@",D45)),"Error: invalid email?","OK"))))</f>
        <v/>
      </c>
      <c r="R45" s="64"/>
    </row>
    <row r="46" spans="1:18" ht="15" customHeight="1">
      <c r="A46" s="55" t="str">
        <f>IF(COUNTIF(B46:E46,"")+COUNTIF(G46:G46,"")+COUNTIF(I46:M46,"")=10,"",IF(COUNTIF(B46:E46,"")+COUNTIF(G46:G46,"")+COUNTIF(I46:M46,"")&lt;&gt;0,"Error-Not all fields added ("&amp;COUNTIF(B46:M46,"")&amp;") blanks",IF(NOT(ISNUMBER(INT(SUBSTITUTE(C46," ","")))),"Error: non-numeric phone",IF(ISERR(FIND("@",D46)),"Error: invalid email?","OK"))))</f>
        <v/>
      </c>
      <c r="R46" s="64"/>
    </row>
    <row r="47" spans="1:18" ht="28.5">
      <c r="A47" s="55" t="str">
        <f>IF(COUNTIF(B47:E47,"")+COUNTIF(G47:G47,"")+COUNTIF(I47:M47,"")=10,"",IF(COUNTIF(B47:E47,"")+COUNTIF(G47:G47,"")+COUNTIF(I47:M47,"")&lt;&gt;0,"Error-Not all fields added ("&amp;COUNTIF(B47:M47,"")&amp;") blanks",IF(NOT(ISNUMBER(INT(SUBSTITUTE(C47," ","")))),"Error: non-numeric phone",IF(ISERR(FIND("@",D47)),"Error: invalid email?","OK"))))</f>
        <v/>
      </c>
      <c r="R47" s="64"/>
    </row>
    <row r="48" spans="1:18" ht="15" customHeight="1">
      <c r="A48" s="55" t="str">
        <f>IF(COUNTIF(B48:E48,"")+COUNTIF(G48:G48,"")+COUNTIF(I48:M48,"")=10,"",IF(COUNTIF(B48:E48,"")+COUNTIF(G48:G48,"")+COUNTIF(I48:M48,"")&lt;&gt;0,"Error-Not all fields added ("&amp;COUNTIF(B48:M48,"")&amp;") blanks",IF(NOT(ISNUMBER(INT(SUBSTITUTE(C48," ","")))),"Error: non-numeric phone",IF(ISERR(FIND("@",D48)),"Error: invalid email?","OK"))))</f>
        <v/>
      </c>
      <c r="R48" s="64"/>
    </row>
    <row r="49" spans="1:18" ht="15" customHeight="1">
      <c r="A49" s="55" t="str">
        <f>IF(COUNTIF(B49:E49,"")+COUNTIF(G49:G49,"")+COUNTIF(I49:M49,"")=10,"",IF(COUNTIF(B49:E49,"")+COUNTIF(G49:G49,"")+COUNTIF(I49:M49,"")&lt;&gt;0,"Error-Not all fields added ("&amp;COUNTIF(B49:M49,"")&amp;") blanks",IF(NOT(ISNUMBER(INT(SUBSTITUTE(C49," ","")))),"Error: non-numeric phone",IF(ISERR(FIND("@",D49)),"Error: invalid email?","OK"))))</f>
        <v/>
      </c>
      <c r="R49" s="64"/>
    </row>
    <row r="50" spans="1:18" ht="15" customHeight="1">
      <c r="A50" s="55" t="str">
        <f>IF(COUNTIF(B50:E50,"")+COUNTIF(G50:G50,"")+COUNTIF(I50:M50,"")=10,"",IF(COUNTIF(B50:E50,"")+COUNTIF(G50:G50,"")+COUNTIF(I50:M50,"")&lt;&gt;0,"Error-Not all fields added ("&amp;COUNTIF(B50:M50,"")&amp;") blanks",IF(NOT(ISNUMBER(INT(SUBSTITUTE(C50," ","")))),"Error: non-numeric phone",IF(ISERR(FIND("@",D50)),"Error: invalid email?","OK"))))</f>
        <v/>
      </c>
      <c r="R50" s="64"/>
    </row>
    <row r="51" spans="1:18" ht="15" customHeight="1">
      <c r="A51" s="55" t="str">
        <f>IF(COUNTIF(B51:E51,"")+COUNTIF(G51:G51,"")+COUNTIF(I51:M51,"")=10,"",IF(COUNTIF(B51:E51,"")+COUNTIF(G51:G51,"")+COUNTIF(I51:M51,"")&lt;&gt;0,"Error-Not all fields added ("&amp;COUNTIF(B51:M51,"")&amp;") blanks",IF(NOT(ISNUMBER(INT(SUBSTITUTE(C51," ","")))),"Error: non-numeric phone",IF(ISERR(FIND("@",D51)),"Error: invalid email?","OK"))))</f>
        <v/>
      </c>
      <c r="R51" s="64"/>
    </row>
    <row r="52" spans="1:18" ht="15" customHeight="1">
      <c r="A52" s="55" t="str">
        <f>IF(COUNTIF(B52:E52,"")+COUNTIF(G52:G52,"")+COUNTIF(I52:M52,"")=10,"",IF(COUNTIF(B52:E52,"")+COUNTIF(G52:G52,"")+COUNTIF(I52:M52,"")&lt;&gt;0,"Error-Not all fields added ("&amp;COUNTIF(B52:M52,"")&amp;") blanks",IF(NOT(ISNUMBER(INT(SUBSTITUTE(C52," ","")))),"Error: non-numeric phone",IF(ISERR(FIND("@",D52)),"Error: invalid email?","OK"))))</f>
        <v/>
      </c>
      <c r="R52" s="64"/>
    </row>
    <row r="53" spans="1:18" ht="15" customHeight="1">
      <c r="A53" s="55" t="str">
        <f>IF(COUNTIF(B53:E53,"")+COUNTIF(G53:G53,"")+COUNTIF(I53:M53,"")=10,"",IF(COUNTIF(B53:E53,"")+COUNTIF(G53:G53,"")+COUNTIF(I53:M53,"")&lt;&gt;0,"Error-Not all fields added ("&amp;COUNTIF(B53:M53,"")&amp;") blanks",IF(NOT(ISNUMBER(INT(SUBSTITUTE(C53," ","")))),"Error: non-numeric phone",IF(ISERR(FIND("@",D53)),"Error: invalid email?","OK"))))</f>
        <v/>
      </c>
      <c r="R53" s="64"/>
    </row>
    <row r="54" spans="1:18" ht="14.25">
      <c r="A54" s="55" t="str">
        <f>IF(COUNTIF(B54:E54,"")+COUNTIF(G54:G54,"")+COUNTIF(I54:M54,"")=10,"",IF(COUNTIF(B54:E54,"")+COUNTIF(G54:G54,"")+COUNTIF(I54:M54,"")&lt;&gt;0,"Error-Not all fields added ("&amp;COUNTIF(B54:M54,"")&amp;") blanks",IF(NOT(ISNUMBER(INT(SUBSTITUTE(C54," ","")))),"Error: non-numeric phone",IF(ISERR(FIND("@",D54)),"Error: invalid email?","OK"))))</f>
        <v/>
      </c>
      <c r="E54" s="56"/>
      <c r="R54" s="64"/>
    </row>
    <row r="55" spans="1:18" ht="15" customHeight="1">
      <c r="A55" s="55" t="str">
        <f>IF(COUNTIF(B55:E55,"")+COUNTIF(G55:G55,"")+COUNTIF(I55:M55,"")=10,"",IF(COUNTIF(B55:E55,"")+COUNTIF(G55:G55,"")+COUNTIF(I55:M55,"")&lt;&gt;0,"Error-Not all fields added ("&amp;COUNTIF(B55:M55,"")&amp;") blanks",IF(NOT(ISNUMBER(INT(SUBSTITUTE(C55," ","")))),"Error: non-numeric phone",IF(ISERR(FIND("@",D55)),"Error: invalid email?","OK"))))</f>
        <v/>
      </c>
      <c r="R55" s="64"/>
    </row>
    <row r="56" spans="1:18" ht="14.25">
      <c r="A56" s="55" t="str">
        <f>IF(COUNTIF(B56:E56,"")+COUNTIF(G56:G56,"")+COUNTIF(I56:M56,"")=10,"",IF(COUNTIF(B56:E56,"")+COUNTIF(G56:G56,"")+COUNTIF(I56:M56,"")&lt;&gt;0,"Error-Not all fields added ("&amp;COUNTIF(B56:M56,"")&amp;") blanks",IF(NOT(ISNUMBER(INT(SUBSTITUTE(C56," ","")))),"Error: non-numeric phone",IF(ISERR(FIND("@",D56)),"Error: invalid email?","OK"))))</f>
        <v/>
      </c>
      <c r="D56" s="55"/>
      <c r="R56" s="64"/>
    </row>
    <row r="57" spans="1:18" ht="15" customHeight="1">
      <c r="A57" s="55" t="str">
        <f>IF(COUNTIF(B57:E57,"")+COUNTIF(G57:G57,"")+COUNTIF(I57:M57,"")=10,"",IF(COUNTIF(B57:E57,"")+COUNTIF(G57:G57,"")+COUNTIF(I57:M57,"")&lt;&gt;0,"Error-Not all fields added ("&amp;COUNTIF(B57:M57,"")&amp;") blanks",IF(NOT(ISNUMBER(INT(SUBSTITUTE(C57," ","")))),"Error: non-numeric phone",IF(ISERR(FIND("@",D57)),"Error: invalid email?","OK"))))</f>
        <v/>
      </c>
      <c r="R57" s="64"/>
    </row>
    <row r="58" spans="1:18" ht="15" customHeight="1">
      <c r="A58" s="55" t="str">
        <f>IF(COUNTIF(B58:E58,"")+COUNTIF(G58:G58,"")+COUNTIF(I58:M58,"")=10,"",IF(COUNTIF(B58:E58,"")+COUNTIF(G58:G58,"")+COUNTIF(I58:M58,"")&lt;&gt;0,"Error-Not all fields added ("&amp;COUNTIF(B58:M58,"")&amp;") blanks",IF(NOT(ISNUMBER(INT(SUBSTITUTE(C58," ","")))),"Error: non-numeric phone",IF(ISERR(FIND("@",D58)),"Error: invalid email?","OK"))))</f>
        <v/>
      </c>
      <c r="R58" s="64"/>
    </row>
    <row r="59" spans="1:18" ht="15" customHeight="1">
      <c r="A59" s="55" t="str">
        <f>IF(COUNTIF(B59:E59,"")+COUNTIF(G59:G59,"")+COUNTIF(I59:M59,"")=10,"",IF(COUNTIF(B59:E59,"")+COUNTIF(G59:G59,"")+COUNTIF(I59:M59,"")&lt;&gt;0,"Error-Not all fields added ("&amp;COUNTIF(B59:M59,"")&amp;") blanks",IF(NOT(ISNUMBER(INT(SUBSTITUTE(C59," ","")))),"Error: non-numeric phone",IF(ISERR(FIND("@",D59)),"Error: invalid email?","OK"))))</f>
        <v/>
      </c>
      <c r="R59" s="64"/>
    </row>
    <row r="60" spans="1:18" ht="14.25">
      <c r="A60" s="55" t="str">
        <f>IF(COUNTIF(B60:E60,"")+COUNTIF(G60:G60,"")+COUNTIF(I60:M60,"")=10,"",IF(COUNTIF(B60:E60,"")+COUNTIF(G60:G60,"")+COUNTIF(I60:M60,"")&lt;&gt;0,"Error-Not all fields added ("&amp;COUNTIF(B60:M60,"")&amp;") blanks",IF(NOT(ISNUMBER(INT(SUBSTITUTE(C60," ","")))),"Error: non-numeric phone",IF(ISERR(FIND("@",D60)),"Error: invalid email?","OK"))))</f>
        <v/>
      </c>
      <c r="D60" s="56"/>
      <c r="R60" s="64"/>
    </row>
    <row r="61" spans="1:18" ht="15" customHeight="1">
      <c r="A61" s="55" t="str">
        <f>IF(COUNTIF(B61:E61,"")+COUNTIF(G61:G61,"")+COUNTIF(I61:M61,"")=10,"",IF(COUNTIF(B61:E61,"")+COUNTIF(G61:G61,"")+COUNTIF(I61:M61,"")&lt;&gt;0,"Error-Not all fields added ("&amp;COUNTIF(B61:M61,"")&amp;") blanks",IF(NOT(ISNUMBER(INT(SUBSTITUTE(C61," ","")))),"Error: non-numeric phone",IF(ISERR(FIND("@",D61)),"Error: invalid email?","OK"))))</f>
        <v/>
      </c>
      <c r="R61" s="64"/>
    </row>
    <row r="62" spans="1:18" ht="14.25">
      <c r="A62" s="55" t="str">
        <f>IF(COUNTIF(B62:E62,"")+COUNTIF(G62:G62,"")+COUNTIF(I62:M62,"")=10,"",IF(COUNTIF(B62:E62,"")+COUNTIF(G62:G62,"")+COUNTIF(I62:M62,"")&lt;&gt;0,"Error-Not all fields added ("&amp;COUNTIF(B62:M62,"")&amp;") blanks",IF(NOT(ISNUMBER(INT(SUBSTITUTE(C62," ","")))),"Error: non-numeric phone",IF(ISERR(FIND("@",D62)),"Error: invalid email?","OK"))))</f>
        <v/>
      </c>
      <c r="E62" s="56"/>
      <c r="R62" s="64"/>
    </row>
    <row r="63" spans="1:18" ht="15" customHeight="1">
      <c r="A63" s="55" t="str">
        <f>IF(COUNTIF(B63:E63,"")+COUNTIF(G63:G63,"")+COUNTIF(I63:M63,"")=10,"",IF(COUNTIF(B63:E63,"")+COUNTIF(G63:G63,"")+COUNTIF(I63:M63,"")&lt;&gt;0,"Error-Not all fields added ("&amp;COUNTIF(B63:M63,"")&amp;") blanks",IF(NOT(ISNUMBER(INT(SUBSTITUTE(C63," ","")))),"Error: non-numeric phone",IF(ISERR(FIND("@",D63)),"Error: invalid email?","OK"))))</f>
        <v/>
      </c>
      <c r="R63" s="64"/>
    </row>
    <row r="64" spans="1:18" ht="15" customHeight="1">
      <c r="A64" s="55" t="str">
        <f>IF(COUNTIF(B64:E64,"")+COUNTIF(G64:G64,"")+COUNTIF(I64:M64,"")=10,"",IF(COUNTIF(B64:E64,"")+COUNTIF(G64:G64,"")+COUNTIF(I64:M64,"")&lt;&gt;0,"Error-Not all fields added ("&amp;COUNTIF(B64:M64,"")&amp;") blanks",IF(NOT(ISNUMBER(INT(SUBSTITUTE(C64," ","")))),"Error: non-numeric phone",IF(ISERR(FIND("@",D64)),"Error: invalid email?","OK"))))</f>
        <v/>
      </c>
      <c r="R64" s="64"/>
    </row>
    <row r="65" spans="1:18" ht="15" customHeight="1">
      <c r="A65" s="55" t="str">
        <f>IF(COUNTIF(B65:E65,"")+COUNTIF(G65:G65,"")+COUNTIF(I65:M65,"")=10,"",IF(COUNTIF(B65:E65,"")+COUNTIF(G65:G65,"")+COUNTIF(I65:M65,"")&lt;&gt;0,"Error-Not all fields added ("&amp;COUNTIF(B65:M65,"")&amp;") blanks",IF(NOT(ISNUMBER(INT(SUBSTITUTE(C65," ","")))),"Error: non-numeric phone",IF(ISERR(FIND("@",D65)),"Error: invalid email?","OK"))))</f>
        <v/>
      </c>
      <c r="R65" s="64"/>
    </row>
    <row r="66" spans="1:18" ht="15" customHeight="1">
      <c r="A66" s="55" t="str">
        <f>IF(COUNTIF(B66:E66,"")+COUNTIF(G66:G66,"")+COUNTIF(I66:M66,"")=10,"",IF(COUNTIF(B66:E66,"")+COUNTIF(G66:G66,"")+COUNTIF(I66:M66,"")&lt;&gt;0,"Error-Not all fields added ("&amp;COUNTIF(B66:M66,"")&amp;") blanks",IF(NOT(ISNUMBER(INT(SUBSTITUTE(C66," ","")))),"Error: non-numeric phone",IF(ISERR(FIND("@",D66)),"Error: invalid email?","OK"))))</f>
        <v/>
      </c>
      <c r="R66" s="64"/>
    </row>
    <row r="67" spans="1:18" ht="15" customHeight="1">
      <c r="A67" s="55" t="str">
        <f>IF(COUNTIF(B67:E67,"")+COUNTIF(G67:G67,"")+COUNTIF(I67:M67,"")=10,"",IF(COUNTIF(B67:E67,"")+COUNTIF(G67:G67,"")+COUNTIF(I67:M67,"")&lt;&gt;0,"Error-Not all fields added ("&amp;COUNTIF(B67:M67,"")&amp;") blanks",IF(NOT(ISNUMBER(INT(SUBSTITUTE(C67," ","")))),"Error: non-numeric phone",IF(ISERR(FIND("@",D67)),"Error: invalid email?","OK"))))</f>
        <v/>
      </c>
      <c r="R67" s="64"/>
    </row>
    <row r="68" spans="1:18" ht="14.25">
      <c r="A68" s="55" t="str">
        <f>IF(COUNTIF(B68:E68,"")+COUNTIF(G68:G68,"")+COUNTIF(I68:M68,"")=10,"",IF(COUNTIF(B68:E68,"")+COUNTIF(G68:G68,"")+COUNTIF(I68:M68,"")&lt;&gt;0,"Error-Not all fields added ("&amp;COUNTIF(B68:M68,"")&amp;") blanks",IF(NOT(ISNUMBER(INT(SUBSTITUTE(C68," ","")))),"Error: non-numeric phone",IF(ISERR(FIND("@",D68)),"Error: invalid email?","OK"))))</f>
        <v/>
      </c>
      <c r="D68" s="55"/>
      <c r="R68" s="64"/>
    </row>
    <row r="69" spans="1:18" ht="14.25">
      <c r="A69" s="55" t="str">
        <f>IF(COUNTIF(B69:E69,"")+COUNTIF(G69:G69,"")+COUNTIF(I69:M69,"")=10,"",IF(COUNTIF(B69:E69,"")+COUNTIF(G69:G69,"")+COUNTIF(I69:M69,"")&lt;&gt;0,"Error-Not all fields added ("&amp;COUNTIF(B69:M69,"")&amp;") blanks",IF(NOT(ISNUMBER(INT(SUBSTITUTE(C69," ","")))),"Error: non-numeric phone",IF(ISERR(FIND("@",D69)),"Error: invalid email?","OK"))))</f>
        <v/>
      </c>
      <c r="D69" s="55"/>
      <c r="R69" s="64"/>
    </row>
    <row r="70" spans="1:18" ht="14.25">
      <c r="A70" s="55" t="str">
        <f>IF(COUNTIF(B70:E70,"")+COUNTIF(G70:G70,"")+COUNTIF(I70:M70,"")=10,"",IF(COUNTIF(B70:E70,"")+COUNTIF(G70:G70,"")+COUNTIF(I70:M70,"")&lt;&gt;0,"Error-Not all fields added ("&amp;COUNTIF(B70:M70,"")&amp;") blanks",IF(NOT(ISNUMBER(INT(SUBSTITUTE(C70," ","")))),"Error: non-numeric phone",IF(ISERR(FIND("@",D70)),"Error: invalid email?","OK"))))</f>
        <v/>
      </c>
      <c r="D70" s="55"/>
      <c r="R70" s="64"/>
    </row>
    <row r="71" spans="1:18" ht="14.25">
      <c r="A71" s="55" t="str">
        <f>IF(COUNTIF(B71:E71,"")+COUNTIF(G71:G71,"")+COUNTIF(I71:M71,"")=10,"",IF(COUNTIF(B71:E71,"")+COUNTIF(G71:G71,"")+COUNTIF(I71:M71,"")&lt;&gt;0,"Error-Not all fields added ("&amp;COUNTIF(B71:M71,"")&amp;") blanks",IF(NOT(ISNUMBER(INT(SUBSTITUTE(C71," ","")))),"Error: non-numeric phone",IF(ISERR(FIND("@",D71)),"Error: invalid email?","OK"))))</f>
        <v/>
      </c>
      <c r="D71" s="55"/>
      <c r="R71" s="64"/>
    </row>
    <row r="72" spans="1:18" ht="14.25">
      <c r="A72" s="55" t="str">
        <f>IF(COUNTIF(B72:E72,"")+COUNTIF(G72:G72,"")+COUNTIF(I72:M72,"")=10,"",IF(COUNTIF(B72:E72,"")+COUNTIF(G72:G72,"")+COUNTIF(I72:M72,"")&lt;&gt;0,"Error-Not all fields added ("&amp;COUNTIF(B72:M72,"")&amp;") blanks",IF(NOT(ISNUMBER(INT(SUBSTITUTE(C72," ","")))),"Error: non-numeric phone",IF(ISERR(FIND("@",D72)),"Error: invalid email?","OK"))))</f>
        <v/>
      </c>
      <c r="D72" s="55"/>
      <c r="R72" s="64"/>
    </row>
    <row r="73" spans="1:18" ht="14.25">
      <c r="A73" s="55" t="str">
        <f>IF(COUNTIF(B73:E73,"")+COUNTIF(G73:G73,"")+COUNTIF(I73:M73,"")=10,"",IF(COUNTIF(B73:E73,"")+COUNTIF(G73:G73,"")+COUNTIF(I73:M73,"")&lt;&gt;0,"Error-Not all fields added ("&amp;COUNTIF(B73:M73,"")&amp;") blanks",IF(NOT(ISNUMBER(INT(SUBSTITUTE(C73," ","")))),"Error: non-numeric phone",IF(ISERR(FIND("@",D73)),"Error: invalid email?","OK"))))</f>
        <v/>
      </c>
      <c r="D73" s="55"/>
      <c r="R73" s="64"/>
    </row>
    <row r="74" spans="1:18" ht="15" customHeight="1">
      <c r="A74" s="55" t="str">
        <f>IF(COUNTIF(B74:E74,"")+COUNTIF(G74:G74,"")+COUNTIF(I74:M74,"")=10,"",IF(COUNTIF(B74:E74,"")+COUNTIF(G74:G74,"")+COUNTIF(I74:M74,"")&lt;&gt;0,"Error-Not all fields added ("&amp;COUNTIF(B74:M74,"")&amp;") blanks",IF(NOT(ISNUMBER(INT(SUBSTITUTE(C74," ","")))),"Error: non-numeric phone",IF(ISERR(FIND("@",D74)),"Error: invalid email?","OK"))))</f>
        <v/>
      </c>
      <c r="R74" s="64"/>
    </row>
    <row r="75" spans="1:18" ht="14.25">
      <c r="A75" s="55" t="str">
        <f>IF(COUNTIF(B75:E75,"")+COUNTIF(G75:G75,"")+COUNTIF(I75:M75,"")=10,"",IF(COUNTIF(B75:E75,"")+COUNTIF(G75:G75,"")+COUNTIF(I75:M75,"")&lt;&gt;0,"Error-Not all fields added ("&amp;COUNTIF(B75:M75,"")&amp;") blanks",IF(NOT(ISNUMBER(INT(SUBSTITUTE(C75," ","")))),"Error: non-numeric phone",IF(ISERR(FIND("@",D75)),"Error: invalid email?","OK"))))</f>
        <v/>
      </c>
      <c r="D75" s="55"/>
      <c r="R75" s="64"/>
    </row>
    <row r="76" spans="1:18" ht="14.25">
      <c r="A76" s="55" t="str">
        <f>IF(COUNTIF(B76:E76,"")+COUNTIF(G76:G76,"")+COUNTIF(I76:M76,"")=10,"",IF(COUNTIF(B76:E76,"")+COUNTIF(G76:G76,"")+COUNTIF(I76:M76,"")&lt;&gt;0,"Error-Not all fields added ("&amp;COUNTIF(B76:M76,"")&amp;") blanks",IF(NOT(ISNUMBER(INT(SUBSTITUTE(C76," ","")))),"Error: non-numeric phone",IF(ISERR(FIND("@",D76)),"Error: invalid email?","OK"))))</f>
        <v/>
      </c>
      <c r="D76" s="55"/>
      <c r="R76" s="64"/>
    </row>
    <row r="77" spans="1:18" ht="14.25">
      <c r="A77" s="55" t="str">
        <f>IF(COUNTIF(B77:E77,"")+COUNTIF(G77:G77,"")+COUNTIF(I77:M77,"")=10,"",IF(COUNTIF(B77:E77,"")+COUNTIF(G77:G77,"")+COUNTIF(I77:M77,"")&lt;&gt;0,"Error-Not all fields added ("&amp;COUNTIF(B77:M77,"")&amp;") blanks",IF(NOT(ISNUMBER(INT(SUBSTITUTE(C77," ","")))),"Error: non-numeric phone",IF(ISERR(FIND("@",D77)),"Error: invalid email?","OK"))))</f>
        <v/>
      </c>
      <c r="D77" s="55"/>
      <c r="R77" s="64"/>
    </row>
    <row r="78" spans="1:18" ht="14.25">
      <c r="A78" s="55" t="str">
        <f>IF(COUNTIF(B78:E78,"")+COUNTIF(G78:G78,"")+COUNTIF(I78:M78,"")=10,"",IF(COUNTIF(B78:E78,"")+COUNTIF(G78:G78,"")+COUNTIF(I78:M78,"")&lt;&gt;0,"Error-Not all fields added ("&amp;COUNTIF(B78:M78,"")&amp;") blanks",IF(NOT(ISNUMBER(INT(SUBSTITUTE(C78," ","")))),"Error: non-numeric phone",IF(ISERR(FIND("@",D78)),"Error: invalid email?","OK"))))</f>
        <v/>
      </c>
      <c r="D78" s="55"/>
      <c r="R78" s="64"/>
    </row>
    <row r="79" spans="1:18" ht="15" customHeight="1">
      <c r="A79" s="55" t="str">
        <f>IF(COUNTIF(B79:E79,"")+COUNTIF(G79:G79,"")+COUNTIF(I79:M79,"")=10,"",IF(COUNTIF(B79:E79,"")+COUNTIF(G79:G79,"")+COUNTIF(I79:M79,"")&lt;&gt;0,"Error-Not all fields added ("&amp;COUNTIF(B79:M79,"")&amp;") blanks",IF(NOT(ISNUMBER(INT(SUBSTITUTE(C79," ","")))),"Error: non-numeric phone",IF(ISERR(FIND("@",D79)),"Error: invalid email?","OK"))))</f>
        <v/>
      </c>
      <c r="R79" s="64"/>
    </row>
    <row r="80" spans="1:18" ht="14.25">
      <c r="A80" s="55" t="str">
        <f>IF(COUNTIF(B80:E80,"")+COUNTIF(G80:G80,"")+COUNTIF(I80:M80,"")=10,"",IF(COUNTIF(B80:E80,"")+COUNTIF(G80:G80,"")+COUNTIF(I80:M80,"")&lt;&gt;0,"Error-Not all fields added ("&amp;COUNTIF(B80:M80,"")&amp;") blanks",IF(NOT(ISNUMBER(INT(SUBSTITUTE(C80," ","")))),"Error: non-numeric phone",IF(ISERR(FIND("@",D80)),"Error: invalid email?","OK"))))</f>
        <v/>
      </c>
      <c r="D80" s="55"/>
      <c r="R80" s="64"/>
    </row>
    <row r="81" spans="1:18" ht="14.25">
      <c r="A81" s="55" t="str">
        <f>IF(COUNTIF(B81:E81,"")+COUNTIF(G81:G81,"")+COUNTIF(I81:M81,"")=10,"",IF(COUNTIF(B81:E81,"")+COUNTIF(G81:G81,"")+COUNTIF(I81:M81,"")&lt;&gt;0,"Error-Not all fields added ("&amp;COUNTIF(B81:M81,"")&amp;") blanks",IF(NOT(ISNUMBER(INT(SUBSTITUTE(C81," ","")))),"Error: non-numeric phone",IF(ISERR(FIND("@",D81)),"Error: invalid email?","OK"))))</f>
        <v/>
      </c>
      <c r="F81" s="56"/>
      <c r="R81" s="64"/>
    </row>
    <row r="82" spans="1:18" ht="15" customHeight="1">
      <c r="A82" s="55" t="str">
        <f>IF(COUNTIF(B82:E82,"")+COUNTIF(G82:G82,"")+COUNTIF(I82:M82,"")=10,"",IF(COUNTIF(B82:E82,"")+COUNTIF(G82:G82,"")+COUNTIF(I82:M82,"")&lt;&gt;0,"Error-Not all fields added ("&amp;COUNTIF(B82:M82,"")&amp;") blanks",IF(NOT(ISNUMBER(INT(SUBSTITUTE(C82," ","")))),"Error: non-numeric phone",IF(ISERR(FIND("@",D82)),"Error: invalid email?","OK"))))</f>
        <v/>
      </c>
      <c r="R82" s="64"/>
    </row>
    <row r="83" spans="1:18" ht="14.25">
      <c r="A83" s="55" t="str">
        <f>IF(COUNTIF(B83:E83,"")+COUNTIF(G83:G83,"")+COUNTIF(I83:M83,"")=10,"",IF(COUNTIF(B83:E83,"")+COUNTIF(G83:G83,"")+COUNTIF(I83:M83,"")&lt;&gt;0,"Error-Not all fields added ("&amp;COUNTIF(B83:M83,"")&amp;") blanks",IF(NOT(ISNUMBER(INT(SUBSTITUTE(C83," ","")))),"Error: non-numeric phone",IF(ISERR(FIND("@",D83)),"Error: invalid email?","OK"))))</f>
        <v/>
      </c>
      <c r="E83" s="55"/>
      <c r="R83" s="64"/>
    </row>
    <row r="84" spans="1:18" ht="14.25">
      <c r="A84" s="55" t="str">
        <f>IF(COUNTIF(B84:E84,"")+COUNTIF(G84:G84,"")+COUNTIF(I84:M84,"")=10,"",IF(COUNTIF(B84:E84,"")+COUNTIF(G84:G84,"")+COUNTIF(I84:M84,"")&lt;&gt;0,"Error-Not all fields added ("&amp;COUNTIF(B84:M84,"")&amp;") blanks",IF(NOT(ISNUMBER(INT(SUBSTITUTE(C84," ","")))),"Error: non-numeric phone",IF(ISERR(FIND("@",D84)),"Error: invalid email?","OK"))))</f>
        <v/>
      </c>
      <c r="F84" s="56"/>
      <c r="R84" s="64"/>
    </row>
    <row r="85" spans="1:18" ht="14.25">
      <c r="A85" s="55" t="str">
        <f>IF(COUNTIF(B85:E85,"")+COUNTIF(G85:G85,"")+COUNTIF(I85:M85,"")=10,"",IF(COUNTIF(B85:E85,"")+COUNTIF(G85:G85,"")+COUNTIF(I85:M85,"")&lt;&gt;0,"Error-Not all fields added ("&amp;COUNTIF(B85:M85,"")&amp;") blanks",IF(NOT(ISNUMBER(INT(SUBSTITUTE(C85," ","")))),"Error: non-numeric phone",IF(ISERR(FIND("@",D85)),"Error: invalid email?","OK"))))</f>
        <v/>
      </c>
      <c r="D85" s="55"/>
      <c r="R85" s="64"/>
    </row>
    <row r="86" spans="1:18" ht="15" customHeight="1">
      <c r="A86" s="55" t="str">
        <f>IF(COUNTIF(B86:E86,"")+COUNTIF(G86:G86,"")+COUNTIF(I86:M86,"")=10,"",IF(COUNTIF(B86:E86,"")+COUNTIF(G86:G86,"")+COUNTIF(I86:M86,"")&lt;&gt;0,"Error-Not all fields added ("&amp;COUNTIF(B86:M86,"")&amp;") blanks",IF(NOT(ISNUMBER(INT(SUBSTITUTE(C86," ","")))),"Error: non-numeric phone",IF(ISERR(FIND("@",D86)),"Error: invalid email?","OK"))))</f>
        <v/>
      </c>
      <c r="R86" s="64"/>
    </row>
    <row r="87" spans="1:18" ht="15" customHeight="1">
      <c r="A87" s="55" t="str">
        <f>IF(COUNTIF(B87:E87,"")+COUNTIF(G87:G87,"")+COUNTIF(I87:M87,"")=10,"",IF(COUNTIF(B87:E87,"")+COUNTIF(G87:G87,"")+COUNTIF(I87:M87,"")&lt;&gt;0,"Error-Not all fields added ("&amp;COUNTIF(B87:M87,"")&amp;") blanks",IF(NOT(ISNUMBER(INT(SUBSTITUTE(C87," ","")))),"Error: non-numeric phone",IF(ISERR(FIND("@",D87)),"Error: invalid email?","OK"))))</f>
        <v/>
      </c>
      <c r="R87" s="64"/>
    </row>
    <row r="88" spans="1:18" ht="15" customHeight="1">
      <c r="A88" s="55" t="str">
        <f>IF(COUNTIF(B88:E88,"")+COUNTIF(G88:G88,"")+COUNTIF(I88:M88,"")=10,"",IF(COUNTIF(B88:E88,"")+COUNTIF(G88:G88,"")+COUNTIF(I88:M88,"")&lt;&gt;0,"Error-Not all fields added ("&amp;COUNTIF(B88:M88,"")&amp;") blanks",IF(NOT(ISNUMBER(INT(SUBSTITUTE(C88," ","")))),"Error: non-numeric phone",IF(ISERR(FIND("@",D88)),"Error: invalid email?","OK"))))</f>
        <v/>
      </c>
      <c r="R88" s="64"/>
    </row>
    <row r="89" spans="1:18" ht="15" customHeight="1">
      <c r="A89" s="55" t="str">
        <f>IF(COUNTIF(B89:E89,"")+COUNTIF(G89:G89,"")+COUNTIF(I89:M89,"")=10,"",IF(COUNTIF(B89:E89,"")+COUNTIF(G89:G89,"")+COUNTIF(I89:M89,"")&lt;&gt;0,"Error-Not all fields added ("&amp;COUNTIF(B89:M89,"")&amp;") blanks",IF(NOT(ISNUMBER(INT(SUBSTITUTE(C89," ","")))),"Error: non-numeric phone",IF(ISERR(FIND("@",D89)),"Error: invalid email?","OK"))))</f>
        <v/>
      </c>
      <c r="R89" s="64"/>
    </row>
    <row r="90" spans="1:18" ht="15" customHeight="1">
      <c r="A90" s="55" t="str">
        <f>IF(COUNTIF(B90:E90,"")+COUNTIF(G90:G90,"")+COUNTIF(I90:M90,"")=10,"",IF(COUNTIF(B90:E90,"")+COUNTIF(G90:G90,"")+COUNTIF(I90:M90,"")&lt;&gt;0,"Error-Not all fields added ("&amp;COUNTIF(B90:M90,"")&amp;") blanks",IF(NOT(ISNUMBER(INT(SUBSTITUTE(C90," ","")))),"Error: non-numeric phone",IF(ISERR(FIND("@",D90)),"Error: invalid email?","OK"))))</f>
        <v/>
      </c>
      <c r="R90" s="64"/>
    </row>
    <row r="91" spans="1:18" ht="15" customHeight="1">
      <c r="A91" s="55" t="str">
        <f>IF(COUNTIF(B91:E91,"")+COUNTIF(G91:G91,"")+COUNTIF(I91:M91,"")=10,"",IF(COUNTIF(B91:E91,"")+COUNTIF(G91:G91,"")+COUNTIF(I91:M91,"")&lt;&gt;0,"Error-Not all fields added ("&amp;COUNTIF(B91:M91,"")&amp;") blanks",IF(NOT(ISNUMBER(INT(SUBSTITUTE(C91," ","")))),"Error: non-numeric phone",IF(ISERR(FIND("@",D91)),"Error: invalid email?","OK"))))</f>
        <v/>
      </c>
      <c r="R91" s="64"/>
    </row>
    <row r="92" spans="1:18" ht="15" customHeight="1">
      <c r="A92" s="55" t="str">
        <f>IF(COUNTIF(B92:E92,"")+COUNTIF(G92:G92,"")+COUNTIF(I92:M92,"")=10,"",IF(COUNTIF(B92:E92,"")+COUNTIF(G92:G92,"")+COUNTIF(I92:M92,"")&lt;&gt;0,"Error-Not all fields added ("&amp;COUNTIF(B92:M92,"")&amp;") blanks",IF(NOT(ISNUMBER(INT(SUBSTITUTE(C92," ","")))),"Error: non-numeric phone",IF(ISERR(FIND("@",D92)),"Error: invalid email?","OK"))))</f>
        <v/>
      </c>
      <c r="R92" s="64"/>
    </row>
    <row r="93" spans="1:18" ht="15" customHeight="1">
      <c r="A93" s="55" t="str">
        <f>IF(COUNTIF(B93:E93,"")+COUNTIF(G93:G93,"")+COUNTIF(I93:M93,"")=10,"",IF(COUNTIF(B93:E93,"")+COUNTIF(G93:G93,"")+COUNTIF(I93:M93,"")&lt;&gt;0,"Error-Not all fields added ("&amp;COUNTIF(B93:M93,"")&amp;") blanks",IF(NOT(ISNUMBER(INT(SUBSTITUTE(C93," ","")))),"Error: non-numeric phone",IF(ISERR(FIND("@",D93)),"Error: invalid email?","OK"))))</f>
        <v/>
      </c>
      <c r="R93" s="64"/>
    </row>
    <row r="94" spans="1:18" ht="15" customHeight="1">
      <c r="A94" s="55" t="str">
        <f>IF(COUNTIF(B94:E94,"")+COUNTIF(G94:G94,"")+COUNTIF(I94:M94,"")=10,"",IF(COUNTIF(B94:E94,"")+COUNTIF(G94:G94,"")+COUNTIF(I94:M94,"")&lt;&gt;0,"Error-Not all fields added ("&amp;COUNTIF(B94:M94,"")&amp;") blanks",IF(NOT(ISNUMBER(INT(SUBSTITUTE(C94," ","")))),"Error: non-numeric phone",IF(ISERR(FIND("@",D94)),"Error: invalid email?","OK"))))</f>
        <v/>
      </c>
      <c r="R94" s="64"/>
    </row>
    <row r="95" spans="1:18" ht="15" customHeight="1">
      <c r="A95" s="55" t="str">
        <f>IF(COUNTIF(B95:E95,"")+COUNTIF(G95:G95,"")+COUNTIF(I95:M95,"")=10,"",IF(COUNTIF(B95:E95,"")+COUNTIF(G95:G95,"")+COUNTIF(I95:M95,"")&lt;&gt;0,"Error-Not all fields added ("&amp;COUNTIF(B95:M95,"")&amp;") blanks",IF(NOT(ISNUMBER(INT(SUBSTITUTE(C95," ","")))),"Error: non-numeric phone",IF(ISERR(FIND("@",D95)),"Error: invalid email?","OK"))))</f>
        <v/>
      </c>
      <c r="R95" s="64"/>
    </row>
    <row r="96" spans="1:18" ht="15" customHeight="1">
      <c r="A96" s="55" t="str">
        <f>IF(COUNTIF(B96:E96,"")+COUNTIF(G96:G96,"")+COUNTIF(I96:M96,"")=10,"",IF(COUNTIF(B96:E96,"")+COUNTIF(G96:G96,"")+COUNTIF(I96:M96,"")&lt;&gt;0,"Error-Not all fields added ("&amp;COUNTIF(B96:M96,"")&amp;") blanks",IF(NOT(ISNUMBER(INT(SUBSTITUTE(C96," ","")))),"Error: non-numeric phone",IF(ISERR(FIND("@",D96)),"Error: invalid email?","OK"))))</f>
        <v/>
      </c>
      <c r="R96" s="64"/>
    </row>
    <row r="97" spans="1:18" ht="15" customHeight="1">
      <c r="A97" s="55" t="str">
        <f>IF(COUNTIF(B97:E97,"")+COUNTIF(G97:G97,"")+COUNTIF(I97:M97,"")=10,"",IF(COUNTIF(B97:E97,"")+COUNTIF(G97:G97,"")+COUNTIF(I97:M97,"")&lt;&gt;0,"Error-Not all fields added ("&amp;COUNTIF(B97:M97,"")&amp;") blanks",IF(NOT(ISNUMBER(INT(SUBSTITUTE(C97," ","")))),"Error: non-numeric phone",IF(ISERR(FIND("@",D97)),"Error: invalid email?","OK"))))</f>
        <v/>
      </c>
      <c r="R97" s="64"/>
    </row>
    <row r="98" spans="1:18" ht="15" customHeight="1">
      <c r="A98" s="55" t="str">
        <f>IF(COUNTIF(B98:E98,"")+COUNTIF(G98:G98,"")+COUNTIF(I98:M98,"")=10,"",IF(COUNTIF(B98:E98,"")+COUNTIF(G98:G98,"")+COUNTIF(I98:M98,"")&lt;&gt;0,"Error-Not all fields added ("&amp;COUNTIF(B98:M98,"")&amp;") blanks",IF(NOT(ISNUMBER(INT(SUBSTITUTE(C98," ","")))),"Error: non-numeric phone",IF(ISERR(FIND("@",D98)),"Error: invalid email?","OK"))))</f>
        <v/>
      </c>
      <c r="R98" s="64"/>
    </row>
    <row r="99" spans="1:18" ht="15" customHeight="1">
      <c r="A99" s="55" t="str">
        <f>IF(COUNTIF(B99:E99,"")+COUNTIF(G99:G99,"")+COUNTIF(I99:M99,"")=10,"",IF(COUNTIF(B99:E99,"")+COUNTIF(G99:G99,"")+COUNTIF(I99:M99,"")&lt;&gt;0,"Error-Not all fields added ("&amp;COUNTIF(B99:M99,"")&amp;") blanks",IF(NOT(ISNUMBER(INT(SUBSTITUTE(C99," ","")))),"Error: non-numeric phone",IF(ISERR(FIND("@",D99)),"Error: invalid email?","OK"))))</f>
        <v/>
      </c>
      <c r="R99" s="64"/>
    </row>
    <row r="100" spans="1:18" ht="15" customHeight="1">
      <c r="A100" s="55" t="str">
        <f>IF(COUNTIF(B100:E100,"")+COUNTIF(G100:G100,"")+COUNTIF(I100:M100,"")=10,"",IF(COUNTIF(B100:E100,"")+COUNTIF(G100:G100,"")+COUNTIF(I100:M100,"")&lt;&gt;0,"Error-Not all fields added ("&amp;COUNTIF(B100:M100,"")&amp;") blanks",IF(NOT(ISNUMBER(INT(SUBSTITUTE(C100," ","")))),"Error: non-numeric phone",IF(ISERR(FIND("@",D100)),"Error: invalid email?","OK"))))</f>
        <v/>
      </c>
      <c r="R100" s="64"/>
    </row>
    <row r="101" spans="1:18" ht="15" customHeight="1">
      <c r="A101" s="55" t="str">
        <f>IF(COUNTIF(B101:E101,"")+COUNTIF(G101:G101,"")+COUNTIF(I101:M101,"")=10,"",IF(COUNTIF(B101:E101,"")+COUNTIF(G101:G101,"")+COUNTIF(I101:M101,"")&lt;&gt;0,"Error-Not all fields added ("&amp;COUNTIF(B101:M101,"")&amp;") blanks",IF(NOT(ISNUMBER(INT(SUBSTITUTE(C101," ","")))),"Error: non-numeric phone",IF(ISERR(FIND("@",D101)),"Error: invalid email?","OK"))))</f>
        <v/>
      </c>
      <c r="R101" s="64"/>
    </row>
    <row r="102" spans="1:18" ht="15" customHeight="1">
      <c r="A102" s="55" t="str">
        <f>IF(COUNTIF(B102:E102,"")+COUNTIF(G102:G102,"")+COUNTIF(I102:M102,"")=10,"",IF(COUNTIF(B102:E102,"")+COUNTIF(G102:G102,"")+COUNTIF(I102:M102,"")&lt;&gt;0,"Error-Not all fields added ("&amp;COUNTIF(B102:M102,"")&amp;") blanks",IF(NOT(ISNUMBER(INT(SUBSTITUTE(C102," ","")))),"Error: non-numeric phone",IF(ISERR(FIND("@",D102)),"Error: invalid email?","OK"))))</f>
        <v/>
      </c>
      <c r="R102" s="64"/>
    </row>
    <row r="103" spans="1:18" ht="15" customHeight="1">
      <c r="A103" s="55" t="str">
        <f>IF(COUNTIF(B103:E103,"")+COUNTIF(G103:G103,"")+COUNTIF(I103:M103,"")=10,"",IF(COUNTIF(B103:E103,"")+COUNTIF(G103:G103,"")+COUNTIF(I103:M103,"")&lt;&gt;0,"Error-Not all fields added ("&amp;COUNTIF(B103:M103,"")&amp;") blanks",IF(NOT(ISNUMBER(INT(SUBSTITUTE(C103," ","")))),"Error: non-numeric phone",IF(ISERR(FIND("@",D103)),"Error: invalid email?","OK"))))</f>
        <v/>
      </c>
      <c r="R103" s="64"/>
    </row>
    <row r="104" spans="1:18" ht="15" customHeight="1">
      <c r="A104" s="55" t="str">
        <f>IF(COUNTIF(B104:E104,"")+COUNTIF(G104:G104,"")+COUNTIF(I104:M104,"")=10,"",IF(COUNTIF(B104:E104,"")+COUNTIF(G104:G104,"")+COUNTIF(I104:M104,"")&lt;&gt;0,"Error-Not all fields added ("&amp;COUNTIF(B104:M104,"")&amp;") blanks",IF(NOT(ISNUMBER(INT(SUBSTITUTE(C104," ","")))),"Error: non-numeric phone",IF(ISERR(FIND("@",D104)),"Error: invalid email?","OK"))))</f>
        <v/>
      </c>
      <c r="R104" s="64"/>
    </row>
    <row r="105" spans="1:18" ht="15" customHeight="1">
      <c r="A105" s="55" t="str">
        <f>IF(COUNTIF(B105:E105,"")+COUNTIF(G105:G105,"")+COUNTIF(I105:M105,"")=10,"",IF(COUNTIF(B105:E105,"")+COUNTIF(G105:G105,"")+COUNTIF(I105:M105,"")&lt;&gt;0,"Error-Not all fields added ("&amp;COUNTIF(B105:M105,"")&amp;") blanks",IF(NOT(ISNUMBER(INT(SUBSTITUTE(C105," ","")))),"Error: non-numeric phone",IF(ISERR(FIND("@",D105)),"Error: invalid email?","OK"))))</f>
        <v/>
      </c>
      <c r="R105" s="64"/>
    </row>
    <row r="106" spans="1:18" ht="15" customHeight="1">
      <c r="A106" s="55" t="str">
        <f>IF(COUNTIF(B106:E106,"")+COUNTIF(G106:G106,"")+COUNTIF(I106:M106,"")=10,"",IF(COUNTIF(B106:E106,"")+COUNTIF(G106:G106,"")+COUNTIF(I106:M106,"")&lt;&gt;0,"Error-Not all fields added ("&amp;COUNTIF(B106:M106,"")&amp;") blanks",IF(NOT(ISNUMBER(INT(SUBSTITUTE(C106," ","")))),"Error: non-numeric phone",IF(ISERR(FIND("@",D106)),"Error: invalid email?","OK"))))</f>
        <v/>
      </c>
      <c r="R106" s="64"/>
    </row>
    <row r="107" spans="1:18" ht="15" customHeight="1">
      <c r="A107" s="55" t="str">
        <f>IF(COUNTIF(B107:E107,"")+COUNTIF(G107:G107,"")+COUNTIF(I107:M107,"")=10,"",IF(COUNTIF(B107:E107,"")+COUNTIF(G107:G107,"")+COUNTIF(I107:M107,"")&lt;&gt;0,"Error-Not all fields added ("&amp;COUNTIF(B107:M107,"")&amp;") blanks",IF(NOT(ISNUMBER(INT(SUBSTITUTE(C107," ","")))),"Error: non-numeric phone",IF(ISERR(FIND("@",D107)),"Error: invalid email?","OK"))))</f>
        <v/>
      </c>
      <c r="R107" s="64"/>
    </row>
    <row r="108" spans="1:18" ht="15" customHeight="1">
      <c r="A108" s="55" t="str">
        <f>IF(COUNTIF(B108:E108,"")+COUNTIF(G108:G108,"")+COUNTIF(I108:M108,"")=10,"",IF(COUNTIF(B108:E108,"")+COUNTIF(G108:G108,"")+COUNTIF(I108:M108,"")&lt;&gt;0,"Error-Not all fields added ("&amp;COUNTIF(B108:M108,"")&amp;") blanks",IF(NOT(ISNUMBER(INT(SUBSTITUTE(C108," ","")))),"Error: non-numeric phone",IF(ISERR(FIND("@",D108)),"Error: invalid email?","OK"))))</f>
        <v/>
      </c>
      <c r="R108" s="64"/>
    </row>
    <row r="109" spans="1:18" ht="15" customHeight="1">
      <c r="A109" s="55" t="str">
        <f>IF(COUNTIF(B109:E109,"")+COUNTIF(G109:G109,"")+COUNTIF(I109:M109,"")=10,"",IF(COUNTIF(B109:E109,"")+COUNTIF(G109:G109,"")+COUNTIF(I109:M109,"")&lt;&gt;0,"Error-Not all fields added ("&amp;COUNTIF(B109:M109,"")&amp;") blanks",IF(NOT(ISNUMBER(INT(SUBSTITUTE(C109," ","")))),"Error: non-numeric phone",IF(ISERR(FIND("@",D109)),"Error: invalid email?","OK"))))</f>
        <v/>
      </c>
      <c r="R109" s="64"/>
    </row>
    <row r="110" spans="1:18" ht="15" customHeight="1">
      <c r="A110" s="55" t="str">
        <f>IF(COUNTIF(B110:E110,"")+COUNTIF(G110:G110,"")+COUNTIF(I110:M110,"")=10,"",IF(COUNTIF(B110:E110,"")+COUNTIF(G110:G110,"")+COUNTIF(I110:M110,"")&lt;&gt;0,"Error-Not all fields added ("&amp;COUNTIF(B110:M110,"")&amp;") blanks",IF(NOT(ISNUMBER(INT(SUBSTITUTE(C110," ","")))),"Error: non-numeric phone",IF(ISERR(FIND("@",D110)),"Error: invalid email?","OK"))))</f>
        <v/>
      </c>
      <c r="R110" s="64"/>
    </row>
    <row r="111" spans="1:18" ht="15" customHeight="1">
      <c r="A111" s="55" t="str">
        <f>IF(COUNTIF(B111:E111,"")+COUNTIF(G111:G111,"")+COUNTIF(I111:M111,"")=10,"",IF(COUNTIF(B111:E111,"")+COUNTIF(G111:G111,"")+COUNTIF(I111:M111,"")&lt;&gt;0,"Error-Not all fields added ("&amp;COUNTIF(B111:M111,"")&amp;") blanks",IF(NOT(ISNUMBER(INT(SUBSTITUTE(C111," ","")))),"Error: non-numeric phone",IF(ISERR(FIND("@",D111)),"Error: invalid email?","OK"))))</f>
        <v/>
      </c>
      <c r="R111" s="64"/>
    </row>
    <row r="112" spans="1:18" ht="15" customHeight="1">
      <c r="A112" s="55" t="str">
        <f>IF(COUNTIF(B112:E112,"")+COUNTIF(G112:G112,"")+COUNTIF(I112:M112,"")=10,"",IF(COUNTIF(B112:E112,"")+COUNTIF(G112:G112,"")+COUNTIF(I112:M112,"")&lt;&gt;0,"Error-Not all fields added ("&amp;COUNTIF(B112:M112,"")&amp;") blanks",IF(NOT(ISNUMBER(INT(SUBSTITUTE(C112," ","")))),"Error: non-numeric phone",IF(ISERR(FIND("@",D112)),"Error: invalid email?","OK"))))</f>
        <v/>
      </c>
      <c r="R112" s="64"/>
    </row>
    <row r="113" spans="1:18" ht="15" customHeight="1">
      <c r="A113" s="55" t="str">
        <f>IF(COUNTIF(B113:E113,"")+COUNTIF(G113:G113,"")+COUNTIF(I113:M113,"")=10,"",IF(COUNTIF(B113:E113,"")+COUNTIF(G113:G113,"")+COUNTIF(I113:M113,"")&lt;&gt;0,"Error-Not all fields added ("&amp;COUNTIF(B113:M113,"")&amp;") blanks",IF(NOT(ISNUMBER(INT(SUBSTITUTE(C113," ","")))),"Error: non-numeric phone",IF(ISERR(FIND("@",D113)),"Error: invalid email?","OK"))))</f>
        <v/>
      </c>
      <c r="R113" s="64"/>
    </row>
    <row r="114" spans="1:18" ht="15" customHeight="1">
      <c r="A114" s="55" t="str">
        <f>IF(COUNTIF(B114:E114,"")+COUNTIF(G114:G114,"")+COUNTIF(I114:M114,"")=10,"",IF(COUNTIF(B114:E114,"")+COUNTIF(G114:G114,"")+COUNTIF(I114:M114,"")&lt;&gt;0,"Error-Not all fields added ("&amp;COUNTIF(B114:M114,"")&amp;") blanks",IF(NOT(ISNUMBER(INT(SUBSTITUTE(C114," ","")))),"Error: non-numeric phone",IF(ISERR(FIND("@",D114)),"Error: invalid email?","OK"))))</f>
        <v/>
      </c>
      <c r="R114" s="64"/>
    </row>
    <row r="115" spans="1:18" ht="15" customHeight="1">
      <c r="A115" s="55" t="str">
        <f>IF(COUNTIF(B115:E115,"")+COUNTIF(G115:G115,"")+COUNTIF(I115:M115,"")=10,"",IF(COUNTIF(B115:E115,"")+COUNTIF(G115:G115,"")+COUNTIF(I115:M115,"")&lt;&gt;0,"Error-Not all fields added ("&amp;COUNTIF(B115:M115,"")&amp;") blanks",IF(NOT(ISNUMBER(INT(SUBSTITUTE(C115," ","")))),"Error: non-numeric phone",IF(ISERR(FIND("@",D115)),"Error: invalid email?","OK"))))</f>
        <v/>
      </c>
      <c r="R115" s="64"/>
    </row>
    <row r="116" spans="1:18" ht="15" customHeight="1">
      <c r="A116" s="55" t="str">
        <f>IF(COUNTIF(B116:E116,"")+COUNTIF(G116:G116,"")+COUNTIF(I116:M116,"")=10,"",IF(COUNTIF(B116:E116,"")+COUNTIF(G116:G116,"")+COUNTIF(I116:M116,"")&lt;&gt;0,"Error-Not all fields added ("&amp;COUNTIF(B116:M116,"")&amp;") blanks",IF(NOT(ISNUMBER(INT(SUBSTITUTE(C116," ","")))),"Error: non-numeric phone",IF(ISERR(FIND("@",D116)),"Error: invalid email?","OK"))))</f>
        <v/>
      </c>
      <c r="R116" s="64"/>
    </row>
    <row r="117" spans="1:18" ht="15" customHeight="1">
      <c r="A117" s="55" t="str">
        <f>IF(COUNTIF(B117:E117,"")+COUNTIF(G117:G117,"")+COUNTIF(I117:M117,"")=10,"",IF(COUNTIF(B117:E117,"")+COUNTIF(G117:G117,"")+COUNTIF(I117:M117,"")&lt;&gt;0,"Error-Not all fields added ("&amp;COUNTIF(B117:M117,"")&amp;") blanks",IF(NOT(ISNUMBER(INT(SUBSTITUTE(C117," ","")))),"Error: non-numeric phone",IF(ISERR(FIND("@",D117)),"Error: invalid email?","OK"))))</f>
        <v/>
      </c>
      <c r="R117" s="64"/>
    </row>
    <row r="118" spans="1:18" ht="15" customHeight="1">
      <c r="A118" s="55" t="str">
        <f>IF(COUNTIF(B118:E118,"")+COUNTIF(G118:G118,"")+COUNTIF(I118:M118,"")=10,"",IF(COUNTIF(B118:E118,"")+COUNTIF(G118:G118,"")+COUNTIF(I118:M118,"")&lt;&gt;0,"Error-Not all fields added ("&amp;COUNTIF(B118:M118,"")&amp;") blanks",IF(NOT(ISNUMBER(INT(SUBSTITUTE(C118," ","")))),"Error: non-numeric phone",IF(ISERR(FIND("@",D118)),"Error: invalid email?","OK"))))</f>
        <v/>
      </c>
      <c r="R118" s="64"/>
    </row>
    <row r="119" spans="1:18" ht="15" customHeight="1">
      <c r="A119" s="55" t="str">
        <f>IF(COUNTIF(B119:E119,"")+COUNTIF(G119:G119,"")+COUNTIF(I119:M119,"")=10,"",IF(COUNTIF(B119:E119,"")+COUNTIF(G119:G119,"")+COUNTIF(I119:M119,"")&lt;&gt;0,"Error-Not all fields added ("&amp;COUNTIF(B119:M119,"")&amp;") blanks",IF(NOT(ISNUMBER(INT(SUBSTITUTE(C119," ","")))),"Error: non-numeric phone",IF(ISERR(FIND("@",D119)),"Error: invalid email?","OK"))))</f>
        <v/>
      </c>
      <c r="R119" s="64"/>
    </row>
    <row r="120" spans="1:18" ht="15" customHeight="1">
      <c r="A120" s="55" t="str">
        <f>IF(COUNTIF(B120:E120,"")+COUNTIF(G120:G120,"")+COUNTIF(I120:M120,"")=10,"",IF(COUNTIF(B120:E120,"")+COUNTIF(G120:G120,"")+COUNTIF(I120:M120,"")&lt;&gt;0,"Error-Not all fields added ("&amp;COUNTIF(B120:M120,"")&amp;") blanks",IF(NOT(ISNUMBER(INT(SUBSTITUTE(C120," ","")))),"Error: non-numeric phone",IF(ISERR(FIND("@",D120)),"Error: invalid email?","OK"))))</f>
        <v/>
      </c>
      <c r="R120" s="64"/>
    </row>
    <row r="121" spans="1:18" ht="15" customHeight="1">
      <c r="A121" s="55" t="str">
        <f>IF(COUNTIF(B121:E121,"")+COUNTIF(G121:G121,"")+COUNTIF(I121:M121,"")=10,"",IF(COUNTIF(B121:E121,"")+COUNTIF(G121:G121,"")+COUNTIF(I121:M121,"")&lt;&gt;0,"Error-Not all fields added ("&amp;COUNTIF(B121:M121,"")&amp;") blanks",IF(NOT(ISNUMBER(INT(SUBSTITUTE(C121," ","")))),"Error: non-numeric phone",IF(ISERR(FIND("@",D121)),"Error: invalid email?","OK"))))</f>
        <v/>
      </c>
      <c r="R121" s="64"/>
    </row>
    <row r="122" spans="1:18" ht="15" customHeight="1">
      <c r="A122" s="55" t="str">
        <f>IF(COUNTIF(B122:E122,"")+COUNTIF(G122:G122,"")+COUNTIF(I122:M122,"")=10,"",IF(COUNTIF(B122:E122,"")+COUNTIF(G122:G122,"")+COUNTIF(I122:M122,"")&lt;&gt;0,"Error-Not all fields added ("&amp;COUNTIF(B122:M122,"")&amp;") blanks",IF(NOT(ISNUMBER(INT(SUBSTITUTE(C122," ","")))),"Error: non-numeric phone",IF(ISERR(FIND("@",D122)),"Error: invalid email?","OK"))))</f>
        <v/>
      </c>
      <c r="R122" s="64"/>
    </row>
    <row r="123" spans="1:18" ht="15" customHeight="1">
      <c r="A123" s="55" t="str">
        <f>IF(COUNTIF(B123:E123,"")+COUNTIF(G123:G123,"")+COUNTIF(I123:M123,"")=10,"",IF(COUNTIF(B123:E123,"")+COUNTIF(G123:G123,"")+COUNTIF(I123:M123,"")&lt;&gt;0,"Error-Not all fields added ("&amp;COUNTIF(B123:M123,"")&amp;") blanks",IF(NOT(ISNUMBER(INT(SUBSTITUTE(C123," ","")))),"Error: non-numeric phone",IF(ISERR(FIND("@",D123)),"Error: invalid email?","OK"))))</f>
        <v/>
      </c>
      <c r="R123" s="64"/>
    </row>
    <row r="124" spans="1:18" ht="15" customHeight="1">
      <c r="A124" s="55" t="str">
        <f>IF(COUNTIF(B124:E124,"")+COUNTIF(G124:G124,"")+COUNTIF(I124:M124,"")=10,"",IF(COUNTIF(B124:E124,"")+COUNTIF(G124:G124,"")+COUNTIF(I124:M124,"")&lt;&gt;0,"Error-Not all fields added ("&amp;COUNTIF(B124:M124,"")&amp;") blanks",IF(NOT(ISNUMBER(INT(SUBSTITUTE(C124," ","")))),"Error: non-numeric phone",IF(ISERR(FIND("@",D124)),"Error: invalid email?","OK"))))</f>
        <v/>
      </c>
      <c r="R124" s="64"/>
    </row>
    <row r="125" spans="1:18" ht="15" customHeight="1">
      <c r="A125" s="55" t="str">
        <f>IF(COUNTIF(B125:E125,"")+COUNTIF(G125:G125,"")+COUNTIF(I125:M125,"")=10,"",IF(COUNTIF(B125:E125,"")+COUNTIF(G125:G125,"")+COUNTIF(I125:M125,"")&lt;&gt;0,"Error-Not all fields added ("&amp;COUNTIF(B125:M125,"")&amp;") blanks",IF(NOT(ISNUMBER(INT(SUBSTITUTE(C125," ","")))),"Error: non-numeric phone",IF(ISERR(FIND("@",D125)),"Error: invalid email?","OK"))))</f>
        <v/>
      </c>
      <c r="R125" s="64"/>
    </row>
    <row r="126" spans="1:18" ht="15" customHeight="1">
      <c r="A126" s="55" t="str">
        <f>IF(COUNTIF(B126:E126,"")+COUNTIF(G126:G126,"")+COUNTIF(I126:M126,"")=10,"",IF(COUNTIF(B126:E126,"")+COUNTIF(G126:G126,"")+COUNTIF(I126:M126,"")&lt;&gt;0,"Error-Not all fields added ("&amp;COUNTIF(B126:M126,"")&amp;") blanks",IF(NOT(ISNUMBER(INT(SUBSTITUTE(C126," ","")))),"Error: non-numeric phone",IF(ISERR(FIND("@",D126)),"Error: invalid email?","OK"))))</f>
        <v/>
      </c>
      <c r="R126" s="64"/>
    </row>
    <row r="127" spans="1:18" ht="15" customHeight="1">
      <c r="A127" s="55" t="str">
        <f>IF(COUNTIF(B127:E127,"")+COUNTIF(G127:G127,"")+COUNTIF(I127:M127,"")=10,"",IF(COUNTIF(B127:E127,"")+COUNTIF(G127:G127,"")+COUNTIF(I127:M127,"")&lt;&gt;0,"Error-Not all fields added ("&amp;COUNTIF(B127:M127,"")&amp;") blanks",IF(NOT(ISNUMBER(INT(SUBSTITUTE(C127," ","")))),"Error: non-numeric phone",IF(ISERR(FIND("@",D127)),"Error: invalid email?","OK"))))</f>
        <v/>
      </c>
      <c r="R127" s="64"/>
    </row>
    <row r="128" spans="1:18" ht="15" customHeight="1">
      <c r="A128" s="55" t="str">
        <f>IF(COUNTIF(B128:E128,"")+COUNTIF(G128:G128,"")+COUNTIF(I128:M128,"")=10,"",IF(COUNTIF(B128:E128,"")+COUNTIF(G128:G128,"")+COUNTIF(I128:M128,"")&lt;&gt;0,"Error-Not all fields added ("&amp;COUNTIF(B128:M128,"")&amp;") blanks",IF(NOT(ISNUMBER(INT(SUBSTITUTE(C128," ","")))),"Error: non-numeric phone",IF(ISERR(FIND("@",D128)),"Error: invalid email?","OK"))))</f>
        <v/>
      </c>
      <c r="R128" s="64"/>
    </row>
    <row r="129" spans="1:18" ht="15" customHeight="1">
      <c r="A129" s="55" t="str">
        <f>IF(COUNTIF(B129:E129,"")+COUNTIF(G129:G129,"")+COUNTIF(I129:M129,"")=10,"",IF(COUNTIF(B129:E129,"")+COUNTIF(G129:G129,"")+COUNTIF(I129:M129,"")&lt;&gt;0,"Error-Not all fields added ("&amp;COUNTIF(B129:M129,"")&amp;") blanks",IF(NOT(ISNUMBER(INT(SUBSTITUTE(C129," ","")))),"Error: non-numeric phone",IF(ISERR(FIND("@",D129)),"Error: invalid email?","OK"))))</f>
        <v/>
      </c>
      <c r="R129" s="64"/>
    </row>
    <row r="130" spans="1:18" ht="15" customHeight="1">
      <c r="A130" s="55" t="str">
        <f>IF(COUNTIF(B130:E130,"")+COUNTIF(G130:G130,"")+COUNTIF(I130:M130,"")=10,"",IF(COUNTIF(B130:E130,"")+COUNTIF(G130:G130,"")+COUNTIF(I130:M130,"")&lt;&gt;0,"Error-Not all fields added ("&amp;COUNTIF(B130:M130,"")&amp;") blanks",IF(NOT(ISNUMBER(INT(SUBSTITUTE(C130," ","")))),"Error: non-numeric phone",IF(ISERR(FIND("@",D130)),"Error: invalid email?","OK"))))</f>
        <v/>
      </c>
      <c r="R130" s="64"/>
    </row>
    <row r="131" spans="1:18" ht="15" customHeight="1">
      <c r="A131" s="55" t="str">
        <f>IF(COUNTIF(B131:E131,"")+COUNTIF(G131:G131,"")+COUNTIF(I131:M131,"")=10,"",IF(COUNTIF(B131:E131,"")+COUNTIF(G131:G131,"")+COUNTIF(I131:M131,"")&lt;&gt;0,"Error-Not all fields added ("&amp;COUNTIF(B131:M131,"")&amp;") blanks",IF(NOT(ISNUMBER(INT(SUBSTITUTE(C131," ","")))),"Error: non-numeric phone",IF(ISERR(FIND("@",D131)),"Error: invalid email?","OK"))))</f>
        <v/>
      </c>
      <c r="R131" s="64"/>
    </row>
    <row r="132" spans="1:18" ht="15" customHeight="1">
      <c r="A132" s="55" t="str">
        <f>IF(COUNTIF(B132:E132,"")+COUNTIF(G132:G132,"")+COUNTIF(I132:M132,"")=10,"",IF(COUNTIF(B132:E132,"")+COUNTIF(G132:G132,"")+COUNTIF(I132:M132,"")&lt;&gt;0,"Error-Not all fields added ("&amp;COUNTIF(B132:M132,"")&amp;") blanks",IF(NOT(ISNUMBER(INT(SUBSTITUTE(C132," ","")))),"Error: non-numeric phone",IF(ISERR(FIND("@",D132)),"Error: invalid email?","OK"))))</f>
        <v/>
      </c>
      <c r="R132" s="64"/>
    </row>
    <row r="133" spans="1:18" ht="15" customHeight="1">
      <c r="A133" s="55" t="str">
        <f>IF(COUNTIF(B133:E133,"")+COUNTIF(G133:G133,"")+COUNTIF(I133:M133,"")=10,"",IF(COUNTIF(B133:E133,"")+COUNTIF(G133:G133,"")+COUNTIF(I133:M133,"")&lt;&gt;0,"Error-Not all fields added ("&amp;COUNTIF(B133:M133,"")&amp;") blanks",IF(NOT(ISNUMBER(INT(SUBSTITUTE(C133," ","")))),"Error: non-numeric phone",IF(ISERR(FIND("@",D133)),"Error: invalid email?","OK"))))</f>
        <v/>
      </c>
      <c r="R133" s="64"/>
    </row>
    <row r="134" spans="1:18" ht="15" customHeight="1">
      <c r="A134" s="55" t="str">
        <f>IF(COUNTIF(B134:E134,"")+COUNTIF(G134:G134,"")+COUNTIF(I134:M134,"")=10,"",IF(COUNTIF(B134:E134,"")+COUNTIF(G134:G134,"")+COUNTIF(I134:M134,"")&lt;&gt;0,"Error-Not all fields added ("&amp;COUNTIF(B134:M134,"")&amp;") blanks",IF(NOT(ISNUMBER(INT(SUBSTITUTE(C134," ","")))),"Error: non-numeric phone",IF(ISERR(FIND("@",D134)),"Error: invalid email?","OK"))))</f>
        <v/>
      </c>
      <c r="R134" s="64"/>
    </row>
    <row r="135" spans="1:18" ht="15" customHeight="1">
      <c r="A135" s="55" t="str">
        <f>IF(COUNTIF(B135:E135,"")+COUNTIF(G135:G135,"")+COUNTIF(I135:M135,"")=10,"",IF(COUNTIF(B135:E135,"")+COUNTIF(G135:G135,"")+COUNTIF(I135:M135,"")&lt;&gt;0,"Error-Not all fields added ("&amp;COUNTIF(B135:M135,"")&amp;") blanks",IF(NOT(ISNUMBER(INT(SUBSTITUTE(C135," ","")))),"Error: non-numeric phone",IF(ISERR(FIND("@",D135)),"Error: invalid email?","OK"))))</f>
        <v/>
      </c>
      <c r="R135" s="64"/>
    </row>
    <row r="136" spans="1:18" ht="15" customHeight="1">
      <c r="A136" s="55" t="str">
        <f>IF(COUNTIF(B136:E136,"")+COUNTIF(G136:G136,"")+COUNTIF(I136:M136,"")=10,"",IF(COUNTIF(B136:E136,"")+COUNTIF(G136:G136,"")+COUNTIF(I136:M136,"")&lt;&gt;0,"Error-Not all fields added ("&amp;COUNTIF(B136:M136,"")&amp;") blanks",IF(NOT(ISNUMBER(INT(SUBSTITUTE(C136," ","")))),"Error: non-numeric phone",IF(ISERR(FIND("@",D136)),"Error: invalid email?","OK"))))</f>
        <v/>
      </c>
      <c r="R136" s="64"/>
    </row>
    <row r="137" spans="1:18" ht="15" customHeight="1">
      <c r="A137" s="55" t="str">
        <f>IF(COUNTIF(B137:E137,"")+COUNTIF(G137:G137,"")+COUNTIF(I137:M137,"")=10,"",IF(COUNTIF(B137:E137,"")+COUNTIF(G137:G137,"")+COUNTIF(I137:M137,"")&lt;&gt;0,"Error-Not all fields added ("&amp;COUNTIF(B137:M137,"")&amp;") blanks",IF(NOT(ISNUMBER(INT(SUBSTITUTE(C137," ","")))),"Error: non-numeric phone",IF(ISERR(FIND("@",D137)),"Error: invalid email?","OK"))))</f>
        <v/>
      </c>
      <c r="R137" s="64"/>
    </row>
    <row r="138" spans="1:18" ht="15" customHeight="1">
      <c r="A138" s="55" t="str">
        <f>IF(COUNTIF(B138:E138,"")+COUNTIF(G138:G138,"")+COUNTIF(I138:M138,"")=10,"",IF(COUNTIF(B138:E138,"")+COUNTIF(G138:G138,"")+COUNTIF(I138:M138,"")&lt;&gt;0,"Error-Not all fields added ("&amp;COUNTIF(B138:M138,"")&amp;") blanks",IF(NOT(ISNUMBER(INT(SUBSTITUTE(C138," ","")))),"Error: non-numeric phone",IF(ISERR(FIND("@",D138)),"Error: invalid email?","OK"))))</f>
        <v/>
      </c>
      <c r="R138" s="64"/>
    </row>
    <row r="139" spans="1:18" ht="15" customHeight="1">
      <c r="A139" s="55" t="str">
        <f>IF(COUNTIF(B139:E139,"")+COUNTIF(G139:G139,"")+COUNTIF(I139:M139,"")=10,"",IF(COUNTIF(B139:E139,"")+COUNTIF(G139:G139,"")+COUNTIF(I139:M139,"")&lt;&gt;0,"Error-Not all fields added ("&amp;COUNTIF(B139:M139,"")&amp;") blanks",IF(NOT(ISNUMBER(INT(SUBSTITUTE(C139," ","")))),"Error: non-numeric phone",IF(ISERR(FIND("@",D139)),"Error: invalid email?","OK"))))</f>
        <v/>
      </c>
      <c r="R139" s="64"/>
    </row>
    <row r="140" spans="1:18" ht="15" customHeight="1">
      <c r="A140" s="55" t="str">
        <f>IF(COUNTIF(B140:E140,"")+COUNTIF(G140:G140,"")+COUNTIF(I140:M140,"")=10,"",IF(COUNTIF(B140:E140,"")+COUNTIF(G140:G140,"")+COUNTIF(I140:M140,"")&lt;&gt;0,"Error-Not all fields added ("&amp;COUNTIF(B140:M140,"")&amp;") blanks",IF(NOT(ISNUMBER(INT(SUBSTITUTE(C140," ","")))),"Error: non-numeric phone",IF(ISERR(FIND("@",D140)),"Error: invalid email?","OK"))))</f>
        <v/>
      </c>
      <c r="R140" s="64"/>
    </row>
    <row r="141" spans="1:18" ht="15" customHeight="1">
      <c r="A141" s="55" t="str">
        <f>IF(COUNTIF(B141:E141,"")+COUNTIF(G141:G141,"")+COUNTIF(I141:M141,"")=10,"",IF(COUNTIF(B141:E141,"")+COUNTIF(G141:G141,"")+COUNTIF(I141:M141,"")&lt;&gt;0,"Error-Not all fields added ("&amp;COUNTIF(B141:M141,"")&amp;") blanks",IF(NOT(ISNUMBER(INT(SUBSTITUTE(C141," ","")))),"Error: non-numeric phone",IF(ISERR(FIND("@",D141)),"Error: invalid email?","OK"))))</f>
        <v/>
      </c>
      <c r="R141" s="64"/>
    </row>
    <row r="142" spans="1:18" ht="15" customHeight="1">
      <c r="A142" s="55" t="str">
        <f>IF(COUNTIF(B142:E142,"")+COUNTIF(G142:G142,"")+COUNTIF(I142:M142,"")=10,"",IF(COUNTIF(B142:E142,"")+COUNTIF(G142:G142,"")+COUNTIF(I142:M142,"")&lt;&gt;0,"Error-Not all fields added ("&amp;COUNTIF(B142:M142,"")&amp;") blanks",IF(NOT(ISNUMBER(INT(SUBSTITUTE(C142," ","")))),"Error: non-numeric phone",IF(ISERR(FIND("@",D142)),"Error: invalid email?","OK"))))</f>
        <v/>
      </c>
      <c r="R142" s="64"/>
    </row>
    <row r="143" spans="1:18" ht="15" customHeight="1">
      <c r="A143" s="55" t="str">
        <f>IF(COUNTIF(B143:E143,"")+COUNTIF(G143:G143,"")+COUNTIF(I143:M143,"")=10,"",IF(COUNTIF(B143:E143,"")+COUNTIF(G143:G143,"")+COUNTIF(I143:M143,"")&lt;&gt;0,"Error-Not all fields added ("&amp;COUNTIF(B143:M143,"")&amp;") blanks",IF(NOT(ISNUMBER(INT(SUBSTITUTE(C143," ","")))),"Error: non-numeric phone",IF(ISERR(FIND("@",D143)),"Error: invalid email?","OK"))))</f>
        <v/>
      </c>
      <c r="R143" s="64"/>
    </row>
    <row r="144" spans="1:18" ht="15" customHeight="1">
      <c r="A144" s="55" t="str">
        <f>IF(COUNTIF(B144:E144,"")+COUNTIF(G144:G144,"")+COUNTIF(I144:M144,"")=10,"",IF(COUNTIF(B144:E144,"")+COUNTIF(G144:G144,"")+COUNTIF(I144:M144,"")&lt;&gt;0,"Error-Not all fields added ("&amp;COUNTIF(B144:M144,"")&amp;") blanks",IF(NOT(ISNUMBER(INT(SUBSTITUTE(C144," ","")))),"Error: non-numeric phone",IF(ISERR(FIND("@",D144)),"Error: invalid email?","OK"))))</f>
        <v/>
      </c>
      <c r="R144" s="64"/>
    </row>
    <row r="145" spans="1:18" ht="15" customHeight="1">
      <c r="A145" s="55" t="str">
        <f>IF(COUNTIF(B145:E145,"")+COUNTIF(G145:G145,"")+COUNTIF(I145:M145,"")=10,"",IF(COUNTIF(B145:E145,"")+COUNTIF(G145:G145,"")+COUNTIF(I145:M145,"")&lt;&gt;0,"Error-Not all fields added ("&amp;COUNTIF(B145:M145,"")&amp;") blanks",IF(NOT(ISNUMBER(INT(SUBSTITUTE(C145," ","")))),"Error: non-numeric phone",IF(ISERR(FIND("@",D145)),"Error: invalid email?","OK"))))</f>
        <v/>
      </c>
      <c r="R145" s="64"/>
    </row>
    <row r="146" spans="1:18" ht="15" customHeight="1">
      <c r="A146" s="55" t="str">
        <f>IF(COUNTIF(B146:E146,"")+COUNTIF(G146:G146,"")+COUNTIF(I146:M146,"")=10,"",IF(COUNTIF(B146:E146,"")+COUNTIF(G146:G146,"")+COUNTIF(I146:M146,"")&lt;&gt;0,"Error-Not all fields added ("&amp;COUNTIF(B146:M146,"")&amp;") blanks",IF(NOT(ISNUMBER(INT(SUBSTITUTE(C146," ","")))),"Error: non-numeric phone",IF(ISERR(FIND("@",D146)),"Error: invalid email?","OK"))))</f>
        <v/>
      </c>
      <c r="R146" s="64"/>
    </row>
    <row r="147" spans="1:18" ht="15" customHeight="1">
      <c r="A147" s="55" t="str">
        <f>IF(COUNTIF(B147:E147,"")+COUNTIF(G147:G147,"")+COUNTIF(I147:M147,"")=10,"",IF(COUNTIF(B147:E147,"")+COUNTIF(G147:G147,"")+COUNTIF(I147:M147,"")&lt;&gt;0,"Error-Not all fields added ("&amp;COUNTIF(B147:M147,"")&amp;") blanks",IF(NOT(ISNUMBER(INT(SUBSTITUTE(C147," ","")))),"Error: non-numeric phone",IF(ISERR(FIND("@",D147)),"Error: invalid email?","OK"))))</f>
        <v/>
      </c>
      <c r="R147" s="64"/>
    </row>
    <row r="148" spans="1:18" ht="15" customHeight="1">
      <c r="A148" s="55" t="str">
        <f>IF(COUNTIF(B148:E148,"")+COUNTIF(G148:G148,"")+COUNTIF(I148:M148,"")=10,"",IF(COUNTIF(B148:E148,"")+COUNTIF(G148:G148,"")+COUNTIF(I148:M148,"")&lt;&gt;0,"Error-Not all fields added ("&amp;COUNTIF(B148:M148,"")&amp;") blanks",IF(NOT(ISNUMBER(INT(SUBSTITUTE(C148," ","")))),"Error: non-numeric phone",IF(ISERR(FIND("@",D148)),"Error: invalid email?","OK"))))</f>
        <v/>
      </c>
      <c r="R148" s="64"/>
    </row>
    <row r="149" spans="1:18" ht="15" customHeight="1">
      <c r="A149" s="55" t="str">
        <f>IF(COUNTIF(B149:E149,"")+COUNTIF(G149:G149,"")+COUNTIF(I149:M149,"")=10,"",IF(COUNTIF(B149:E149,"")+COUNTIF(G149:G149,"")+COUNTIF(I149:M149,"")&lt;&gt;0,"Error-Not all fields added ("&amp;COUNTIF(B149:M149,"")&amp;") blanks",IF(NOT(ISNUMBER(INT(SUBSTITUTE(C149," ","")))),"Error: non-numeric phone",IF(ISERR(FIND("@",D149)),"Error: invalid email?","OK"))))</f>
        <v/>
      </c>
      <c r="R149" s="64"/>
    </row>
    <row r="150" spans="1:18" ht="15" customHeight="1">
      <c r="A150" s="55" t="str">
        <f>IF(COUNTIF(B150:E150,"")+COUNTIF(G150:G150,"")+COUNTIF(I150:M150,"")=10,"",IF(COUNTIF(B150:E150,"")+COUNTIF(G150:G150,"")+COUNTIF(I150:M150,"")&lt;&gt;0,"Error-Not all fields added ("&amp;COUNTIF(B150:M150,"")&amp;") blanks",IF(NOT(ISNUMBER(INT(SUBSTITUTE(C150," ","")))),"Error: non-numeric phone",IF(ISERR(FIND("@",D150)),"Error: invalid email?","OK"))))</f>
        <v/>
      </c>
      <c r="R150" s="64"/>
    </row>
    <row r="151" spans="1:18" ht="15" customHeight="1">
      <c r="A151" s="55" t="str">
        <f>IF(COUNTIF(B151:E151,"")+COUNTIF(G151:G151,"")+COUNTIF(I151:M151,"")=10,"",IF(COUNTIF(B151:E151,"")+COUNTIF(G151:G151,"")+COUNTIF(I151:M151,"")&lt;&gt;0,"Error-Not all fields added ("&amp;COUNTIF(B151:M151,"")&amp;") blanks",IF(NOT(ISNUMBER(INT(SUBSTITUTE(C151," ","")))),"Error: non-numeric phone",IF(ISERR(FIND("@",D151)),"Error: invalid email?","OK"))))</f>
        <v/>
      </c>
      <c r="R151" s="64"/>
    </row>
    <row r="152" spans="1:18" ht="15" customHeight="1">
      <c r="A152" s="55" t="str">
        <f>IF(COUNTIF(B152:E152,"")+COUNTIF(G152:G152,"")+COUNTIF(I152:M152,"")=10,"",IF(COUNTIF(B152:E152,"")+COUNTIF(G152:G152,"")+COUNTIF(I152:M152,"")&lt;&gt;0,"Error-Not all fields added ("&amp;COUNTIF(B152:M152,"")&amp;") blanks",IF(NOT(ISNUMBER(INT(SUBSTITUTE(C152," ","")))),"Error: non-numeric phone",IF(ISERR(FIND("@",D152)),"Error: invalid email?","OK"))))</f>
        <v/>
      </c>
      <c r="R152" s="64"/>
    </row>
    <row r="153" spans="1:18" ht="15" customHeight="1">
      <c r="A153" s="55" t="str">
        <f>IF(COUNTIF(B153:E153,"")+COUNTIF(G153:G153,"")+COUNTIF(I153:M153,"")=10,"",IF(COUNTIF(B153:E153,"")+COUNTIF(G153:G153,"")+COUNTIF(I153:M153,"")&lt;&gt;0,"Error-Not all fields added ("&amp;COUNTIF(B153:M153,"")&amp;") blanks",IF(NOT(ISNUMBER(INT(SUBSTITUTE(C153," ","")))),"Error: non-numeric phone",IF(ISERR(FIND("@",D153)),"Error: invalid email?","OK"))))</f>
        <v/>
      </c>
      <c r="R153" s="64"/>
    </row>
    <row r="154" spans="1:18" ht="15" customHeight="1">
      <c r="A154" s="55" t="str">
        <f>IF(COUNTIF(B154:E154,"")+COUNTIF(G154:G154,"")+COUNTIF(I154:M154,"")=10,"",IF(COUNTIF(B154:E154,"")+COUNTIF(G154:G154,"")+COUNTIF(I154:M154,"")&lt;&gt;0,"Error-Not all fields added ("&amp;COUNTIF(B154:M154,"")&amp;") blanks",IF(NOT(ISNUMBER(INT(SUBSTITUTE(C154," ","")))),"Error: non-numeric phone",IF(ISERR(FIND("@",D154)),"Error: invalid email?","OK"))))</f>
        <v/>
      </c>
      <c r="R154" s="64"/>
    </row>
    <row r="155" spans="1:18" ht="15" customHeight="1">
      <c r="A155" s="55" t="str">
        <f>IF(COUNTIF(B155:E155,"")+COUNTIF(G155:G155,"")+COUNTIF(I155:M155,"")=10,"",IF(COUNTIF(B155:E155,"")+COUNTIF(G155:G155,"")+COUNTIF(I155:M155,"")&lt;&gt;0,"Error-Not all fields added ("&amp;COUNTIF(B155:M155,"")&amp;") blanks",IF(NOT(ISNUMBER(INT(SUBSTITUTE(C155," ","")))),"Error: non-numeric phone",IF(ISERR(FIND("@",D155)),"Error: invalid email?","OK"))))</f>
        <v/>
      </c>
      <c r="R155" s="64"/>
    </row>
    <row r="156" spans="1:18" ht="15" customHeight="1">
      <c r="A156" s="55" t="str">
        <f>IF(COUNTIF(B156:E156,"")+COUNTIF(G156:G156,"")+COUNTIF(I156:M156,"")=10,"",IF(COUNTIF(B156:E156,"")+COUNTIF(G156:G156,"")+COUNTIF(I156:M156,"")&lt;&gt;0,"Error-Not all fields added ("&amp;COUNTIF(B156:M156,"")&amp;") blanks",IF(NOT(ISNUMBER(INT(SUBSTITUTE(C156," ","")))),"Error: non-numeric phone",IF(ISERR(FIND("@",D156)),"Error: invalid email?","OK"))))</f>
        <v/>
      </c>
      <c r="R156" s="64"/>
    </row>
    <row r="157" spans="1:18" ht="15" customHeight="1">
      <c r="A157" s="55" t="str">
        <f>IF(COUNTIF(B157:E157,"")+COUNTIF(G157:G157,"")+COUNTIF(I157:M157,"")=10,"",IF(COUNTIF(B157:E157,"")+COUNTIF(G157:G157,"")+COUNTIF(I157:M157,"")&lt;&gt;0,"Error-Not all fields added ("&amp;COUNTIF(B157:M157,"")&amp;") blanks",IF(NOT(ISNUMBER(INT(SUBSTITUTE(C157," ","")))),"Error: non-numeric phone",IF(ISERR(FIND("@",D157)),"Error: invalid email?","OK"))))</f>
        <v/>
      </c>
      <c r="R157" s="64"/>
    </row>
    <row r="158" spans="1:18" ht="15" customHeight="1">
      <c r="A158" s="55" t="str">
        <f>IF(COUNTIF(B158:E158,"")+COUNTIF(G158:G158,"")+COUNTIF(I158:M158,"")=10,"",IF(COUNTIF(B158:E158,"")+COUNTIF(G158:G158,"")+COUNTIF(I158:M158,"")&lt;&gt;0,"Error-Not all fields added ("&amp;COUNTIF(B158:M158,"")&amp;") blanks",IF(NOT(ISNUMBER(INT(SUBSTITUTE(C158," ","")))),"Error: non-numeric phone",IF(ISERR(FIND("@",D158)),"Error: invalid email?","OK"))))</f>
        <v/>
      </c>
      <c r="R158" s="64"/>
    </row>
    <row r="159" spans="1:18" ht="15" customHeight="1">
      <c r="A159" s="55" t="str">
        <f>IF(COUNTIF(B159:E159,"")+COUNTIF(G159:G159,"")+COUNTIF(I159:M159,"")=10,"",IF(COUNTIF(B159:E159,"")+COUNTIF(G159:G159,"")+COUNTIF(I159:M159,"")&lt;&gt;0,"Error-Not all fields added ("&amp;COUNTIF(B159:M159,"")&amp;") blanks",IF(NOT(ISNUMBER(INT(SUBSTITUTE(C159," ","")))),"Error: non-numeric phone",IF(ISERR(FIND("@",D159)),"Error: invalid email?","OK"))))</f>
        <v/>
      </c>
      <c r="R159" s="64"/>
    </row>
    <row r="160" spans="1:18" ht="15" customHeight="1">
      <c r="A160" s="55" t="str">
        <f>IF(COUNTIF(B160:E160,"")+COUNTIF(G160:G160,"")+COUNTIF(I160:M160,"")=10,"",IF(COUNTIF(B160:E160,"")+COUNTIF(G160:G160,"")+COUNTIF(I160:M160,"")&lt;&gt;0,"Error-Not all fields added ("&amp;COUNTIF(B160:M160,"")&amp;") blanks",IF(NOT(ISNUMBER(INT(SUBSTITUTE(C160," ","")))),"Error: non-numeric phone",IF(ISERR(FIND("@",D160)),"Error: invalid email?","OK"))))</f>
        <v/>
      </c>
      <c r="R160" s="64"/>
    </row>
    <row r="161" spans="1:18" ht="15" customHeight="1">
      <c r="A161" s="55" t="str">
        <f>IF(COUNTIF(B161:E161,"")+COUNTIF(G161:G161,"")+COUNTIF(I161:M161,"")=10,"",IF(COUNTIF(B161:E161,"")+COUNTIF(G161:G161,"")+COUNTIF(I161:M161,"")&lt;&gt;0,"Error-Not all fields added ("&amp;COUNTIF(B161:M161,"")&amp;") blanks",IF(NOT(ISNUMBER(INT(SUBSTITUTE(C161," ","")))),"Error: non-numeric phone",IF(ISERR(FIND("@",D161)),"Error: invalid email?","OK"))))</f>
        <v/>
      </c>
      <c r="R161" s="64"/>
    </row>
    <row r="162" spans="1:18" ht="15" customHeight="1">
      <c r="A162" s="55" t="str">
        <f>IF(COUNTIF(B162:E162,"")+COUNTIF(G162:G162,"")+COUNTIF(I162:M162,"")=10,"",IF(COUNTIF(B162:E162,"")+COUNTIF(G162:G162,"")+COUNTIF(I162:M162,"")&lt;&gt;0,"Error-Not all fields added ("&amp;COUNTIF(B162:M162,"")&amp;") blanks",IF(NOT(ISNUMBER(INT(SUBSTITUTE(C162," ","")))),"Error: non-numeric phone",IF(ISERR(FIND("@",D162)),"Error: invalid email?","OK"))))</f>
        <v/>
      </c>
      <c r="R162" s="64"/>
    </row>
    <row r="163" spans="1:18" ht="15" customHeight="1">
      <c r="A163" s="55" t="str">
        <f>IF(COUNTIF(B163:E163,"")+COUNTIF(G163:G163,"")+COUNTIF(I163:M163,"")=10,"",IF(COUNTIF(B163:E163,"")+COUNTIF(G163:G163,"")+COUNTIF(I163:M163,"")&lt;&gt;0,"Error-Not all fields added ("&amp;COUNTIF(B163:M163,"")&amp;") blanks",IF(NOT(ISNUMBER(INT(SUBSTITUTE(C163," ","")))),"Error: non-numeric phone",IF(ISERR(FIND("@",D163)),"Error: invalid email?","OK"))))</f>
        <v/>
      </c>
      <c r="R163" s="64"/>
    </row>
    <row r="164" spans="1:18" ht="15" customHeight="1">
      <c r="A164" s="55" t="str">
        <f>IF(COUNTIF(B164:E164,"")+COUNTIF(G164:G164,"")+COUNTIF(I164:M164,"")=10,"",IF(COUNTIF(B164:E164,"")+COUNTIF(G164:G164,"")+COUNTIF(I164:M164,"")&lt;&gt;0,"Error-Not all fields added ("&amp;COUNTIF(B164:M164,"")&amp;") blanks",IF(NOT(ISNUMBER(INT(SUBSTITUTE(C164," ","")))),"Error: non-numeric phone",IF(ISERR(FIND("@",D164)),"Error: invalid email?","OK"))))</f>
        <v/>
      </c>
      <c r="R164" s="64"/>
    </row>
    <row r="165" spans="1:18" ht="15" customHeight="1">
      <c r="A165" s="55" t="str">
        <f>IF(COUNTIF(B165:E165,"")+COUNTIF(G165:G165,"")+COUNTIF(I165:M165,"")=10,"",IF(COUNTIF(B165:E165,"")+COUNTIF(G165:G165,"")+COUNTIF(I165:M165,"")&lt;&gt;0,"Error-Not all fields added ("&amp;COUNTIF(B165:M165,"")&amp;") blanks",IF(NOT(ISNUMBER(INT(SUBSTITUTE(C165," ","")))),"Error: non-numeric phone",IF(ISERR(FIND("@",D165)),"Error: invalid email?","OK"))))</f>
        <v/>
      </c>
      <c r="R165" s="64"/>
    </row>
    <row r="166" spans="1:18" ht="15" customHeight="1">
      <c r="A166" s="55" t="str">
        <f>IF(COUNTIF(B166:E166,"")+COUNTIF(G166:G166,"")+COUNTIF(I166:M166,"")=10,"",IF(COUNTIF(B166:E166,"")+COUNTIF(G166:G166,"")+COUNTIF(I166:M166,"")&lt;&gt;0,"Error-Not all fields added ("&amp;COUNTIF(B166:M166,"")&amp;") blanks",IF(NOT(ISNUMBER(INT(SUBSTITUTE(C166," ","")))),"Error: non-numeric phone",IF(ISERR(FIND("@",D166)),"Error: invalid email?","OK"))))</f>
        <v/>
      </c>
      <c r="R166" s="64"/>
    </row>
    <row r="167" spans="1:18" ht="15" customHeight="1">
      <c r="A167" s="55" t="str">
        <f>IF(COUNTIF(B167:E167,"")+COUNTIF(G167:G167,"")+COUNTIF(I167:M167,"")=10,"",IF(COUNTIF(B167:E167,"")+COUNTIF(G167:G167,"")+COUNTIF(I167:M167,"")&lt;&gt;0,"Error-Not all fields added ("&amp;COUNTIF(B167:M167,"")&amp;") blanks",IF(NOT(ISNUMBER(INT(SUBSTITUTE(C167," ","")))),"Error: non-numeric phone",IF(ISERR(FIND("@",D167)),"Error: invalid email?","OK"))))</f>
        <v/>
      </c>
      <c r="R167" s="64"/>
    </row>
    <row r="168" spans="1:18" ht="15" customHeight="1">
      <c r="A168" s="55" t="str">
        <f>IF(COUNTIF(B168:E168,"")+COUNTIF(G168:G168,"")+COUNTIF(I168:M168,"")=10,"",IF(COUNTIF(B168:E168,"")+COUNTIF(G168:G168,"")+COUNTIF(I168:M168,"")&lt;&gt;0,"Error-Not all fields added ("&amp;COUNTIF(B168:M168,"")&amp;") blanks",IF(NOT(ISNUMBER(INT(SUBSTITUTE(C168," ","")))),"Error: non-numeric phone",IF(ISERR(FIND("@",D168)),"Error: invalid email?","OK"))))</f>
        <v/>
      </c>
      <c r="R168" s="64"/>
    </row>
    <row r="169" spans="1:18" ht="15" customHeight="1">
      <c r="A169" s="55" t="str">
        <f>IF(COUNTIF(B169:E169,"")+COUNTIF(G169:G169,"")+COUNTIF(I169:M169,"")=10,"",IF(COUNTIF(B169:E169,"")+COUNTIF(G169:G169,"")+COUNTIF(I169:M169,"")&lt;&gt;0,"Error-Not all fields added ("&amp;COUNTIF(B169:M169,"")&amp;") blanks",IF(NOT(ISNUMBER(INT(SUBSTITUTE(C169," ","")))),"Error: non-numeric phone",IF(ISERR(FIND("@",D169)),"Error: invalid email?","OK"))))</f>
        <v/>
      </c>
      <c r="R169" s="64"/>
    </row>
    <row r="170" spans="1:18" ht="15" customHeight="1">
      <c r="A170" s="55" t="str">
        <f>IF(COUNTIF(B170:E170,"")+COUNTIF(G170:G170,"")+COUNTIF(I170:M170,"")=10,"",IF(COUNTIF(B170:E170,"")+COUNTIF(G170:G170,"")+COUNTIF(I170:M170,"")&lt;&gt;0,"Error-Not all fields added ("&amp;COUNTIF(B170:M170,"")&amp;") blanks",IF(NOT(ISNUMBER(INT(SUBSTITUTE(C170," ","")))),"Error: non-numeric phone",IF(ISERR(FIND("@",D170)),"Error: invalid email?","OK"))))</f>
        <v/>
      </c>
      <c r="R170" s="64"/>
    </row>
    <row r="171" spans="1:18" ht="15" customHeight="1">
      <c r="A171" s="55" t="str">
        <f>IF(COUNTIF(B171:E171,"")+COUNTIF(G171:G171,"")+COUNTIF(I171:M171,"")=10,"",IF(COUNTIF(B171:E171,"")+COUNTIF(G171:G171,"")+COUNTIF(I171:M171,"")&lt;&gt;0,"Error-Not all fields added ("&amp;COUNTIF(B171:M171,"")&amp;") blanks",IF(NOT(ISNUMBER(INT(SUBSTITUTE(C171," ","")))),"Error: non-numeric phone",IF(ISERR(FIND("@",D171)),"Error: invalid email?","OK"))))</f>
        <v/>
      </c>
      <c r="R171" s="64"/>
    </row>
    <row r="172" spans="1:18" ht="15" customHeight="1">
      <c r="A172" s="55" t="str">
        <f>IF(COUNTIF(B172:E172,"")+COUNTIF(G172:G172,"")+COUNTIF(I172:M172,"")=10,"",IF(COUNTIF(B172:E172,"")+COUNTIF(G172:G172,"")+COUNTIF(I172:M172,"")&lt;&gt;0,"Error-Not all fields added ("&amp;COUNTIF(B172:M172,"")&amp;") blanks",IF(NOT(ISNUMBER(INT(SUBSTITUTE(C172," ","")))),"Error: non-numeric phone",IF(ISERR(FIND("@",D172)),"Error: invalid email?","OK"))))</f>
        <v/>
      </c>
      <c r="R172" s="64"/>
    </row>
    <row r="173" spans="1:18" ht="15" customHeight="1">
      <c r="A173" s="55" t="str">
        <f>IF(COUNTIF(B173:E173,"")+COUNTIF(G173:G173,"")+COUNTIF(I173:M173,"")=10,"",IF(COUNTIF(B173:E173,"")+COUNTIF(G173:G173,"")+COUNTIF(I173:M173,"")&lt;&gt;0,"Error-Not all fields added ("&amp;COUNTIF(B173:M173,"")&amp;") blanks",IF(NOT(ISNUMBER(INT(SUBSTITUTE(C173," ","")))),"Error: non-numeric phone",IF(ISERR(FIND("@",D173)),"Error: invalid email?","OK"))))</f>
        <v/>
      </c>
      <c r="R173" s="64"/>
    </row>
    <row r="174" spans="1:18" ht="15" customHeight="1">
      <c r="A174" s="55" t="str">
        <f>IF(COUNTIF(B174:E174,"")+COUNTIF(G174:G174,"")+COUNTIF(I174:M174,"")=10,"",IF(COUNTIF(B174:E174,"")+COUNTIF(G174:G174,"")+COUNTIF(I174:M174,"")&lt;&gt;0,"Error-Not all fields added ("&amp;COUNTIF(B174:M174,"")&amp;") blanks",IF(NOT(ISNUMBER(INT(SUBSTITUTE(C174," ","")))),"Error: non-numeric phone",IF(ISERR(FIND("@",D174)),"Error: invalid email?","OK"))))</f>
        <v/>
      </c>
      <c r="R174" s="64"/>
    </row>
    <row r="175" spans="1:18" ht="15" customHeight="1">
      <c r="A175" s="55" t="str">
        <f>IF(COUNTIF(B175:E175,"")+COUNTIF(G175:G175,"")+COUNTIF(I175:M175,"")=10,"",IF(COUNTIF(B175:E175,"")+COUNTIF(G175:G175,"")+COUNTIF(I175:M175,"")&lt;&gt;0,"Error-Not all fields added ("&amp;COUNTIF(B175:M175,"")&amp;") blanks",IF(NOT(ISNUMBER(INT(SUBSTITUTE(C175," ","")))),"Error: non-numeric phone",IF(ISERR(FIND("@",D175)),"Error: invalid email?","OK"))))</f>
        <v/>
      </c>
      <c r="R175" s="64"/>
    </row>
    <row r="176" spans="1:18" ht="15" customHeight="1">
      <c r="A176" s="55" t="str">
        <f>IF(COUNTIF(B176:E176,"")+COUNTIF(G176:G176,"")+COUNTIF(I176:M176,"")=10,"",IF(COUNTIF(B176:E176,"")+COUNTIF(G176:G176,"")+COUNTIF(I176:M176,"")&lt;&gt;0,"Error-Not all fields added ("&amp;COUNTIF(B176:M176,"")&amp;") blanks",IF(NOT(ISNUMBER(INT(SUBSTITUTE(C176," ","")))),"Error: non-numeric phone",IF(ISERR(FIND("@",D176)),"Error: invalid email?","OK"))))</f>
        <v/>
      </c>
      <c r="R176" s="64"/>
    </row>
    <row r="177" spans="1:18" ht="15" customHeight="1">
      <c r="A177" s="55" t="str">
        <f>IF(COUNTIF(B177:E177,"")+COUNTIF(G177:G177,"")+COUNTIF(I177:M177,"")=10,"",IF(COUNTIF(B177:E177,"")+COUNTIF(G177:G177,"")+COUNTIF(I177:M177,"")&lt;&gt;0,"Error-Not all fields added ("&amp;COUNTIF(B177:M177,"")&amp;") blanks",IF(NOT(ISNUMBER(INT(SUBSTITUTE(C177," ","")))),"Error: non-numeric phone",IF(ISERR(FIND("@",D177)),"Error: invalid email?","OK"))))</f>
        <v/>
      </c>
      <c r="R177" s="64"/>
    </row>
    <row r="178" spans="1:18" ht="15" customHeight="1">
      <c r="A178" s="55" t="str">
        <f>IF(COUNTIF(B178:E178,"")+COUNTIF(G178:G178,"")+COUNTIF(I178:M178,"")=10,"",IF(COUNTIF(B178:E178,"")+COUNTIF(G178:G178,"")+COUNTIF(I178:M178,"")&lt;&gt;0,"Error-Not all fields added ("&amp;COUNTIF(B178:M178,"")&amp;") blanks",IF(NOT(ISNUMBER(INT(SUBSTITUTE(C178," ","")))),"Error: non-numeric phone",IF(ISERR(FIND("@",D178)),"Error: invalid email?","OK"))))</f>
        <v/>
      </c>
      <c r="R178" s="64"/>
    </row>
    <row r="179" spans="1:18" ht="15" customHeight="1">
      <c r="A179" s="55" t="str">
        <f>IF(COUNTIF(B179:E179,"")+COUNTIF(G179:G179,"")+COUNTIF(I179:M179,"")=10,"",IF(COUNTIF(B179:E179,"")+COUNTIF(G179:G179,"")+COUNTIF(I179:M179,"")&lt;&gt;0,"Error-Not all fields added ("&amp;COUNTIF(B179:M179,"")&amp;") blanks",IF(NOT(ISNUMBER(INT(SUBSTITUTE(C179," ","")))),"Error: non-numeric phone",IF(ISERR(FIND("@",D179)),"Error: invalid email?","OK"))))</f>
        <v/>
      </c>
      <c r="R179" s="64"/>
    </row>
    <row r="180" spans="1:18" ht="15" customHeight="1">
      <c r="A180" s="55" t="str">
        <f>IF(COUNTIF(B180:E180,"")+COUNTIF(G180:G180,"")+COUNTIF(I180:M180,"")=10,"",IF(COUNTIF(B180:E180,"")+COUNTIF(G180:G180,"")+COUNTIF(I180:M180,"")&lt;&gt;0,"Error-Not all fields added ("&amp;COUNTIF(B180:M180,"")&amp;") blanks",IF(NOT(ISNUMBER(INT(SUBSTITUTE(C180," ","")))),"Error: non-numeric phone",IF(ISERR(FIND("@",D180)),"Error: invalid email?","OK"))))</f>
        <v/>
      </c>
      <c r="R180" s="64"/>
    </row>
    <row r="181" spans="1:18" ht="15" customHeight="1">
      <c r="A181" s="55" t="str">
        <f>IF(COUNTIF(B181:E181,"")+COUNTIF(G181:G181,"")+COUNTIF(I181:M181,"")=10,"",IF(COUNTIF(B181:E181,"")+COUNTIF(G181:G181,"")+COUNTIF(I181:M181,"")&lt;&gt;0,"Error-Not all fields added ("&amp;COUNTIF(B181:M181,"")&amp;") blanks",IF(NOT(ISNUMBER(INT(SUBSTITUTE(C181," ","")))),"Error: non-numeric phone",IF(ISERR(FIND("@",D181)),"Error: invalid email?","OK"))))</f>
        <v/>
      </c>
      <c r="R181" s="64"/>
    </row>
    <row r="182" spans="1:18" ht="15" customHeight="1">
      <c r="A182" s="55" t="str">
        <f>IF(COUNTIF(B182:E182,"")+COUNTIF(G182:G182,"")+COUNTIF(I182:M182,"")=10,"",IF(COUNTIF(B182:E182,"")+COUNTIF(G182:G182,"")+COUNTIF(I182:M182,"")&lt;&gt;0,"Error-Not all fields added ("&amp;COUNTIF(B182:M182,"")&amp;") blanks",IF(NOT(ISNUMBER(INT(SUBSTITUTE(C182," ","")))),"Error: non-numeric phone",IF(ISERR(FIND("@",D182)),"Error: invalid email?","OK"))))</f>
        <v/>
      </c>
      <c r="R182" s="64"/>
    </row>
    <row r="183" spans="1:18" ht="15" customHeight="1">
      <c r="A183" s="55" t="str">
        <f>IF(COUNTIF(B183:E183,"")+COUNTIF(G183:G183,"")+COUNTIF(I183:M183,"")=10,"",IF(COUNTIF(B183:E183,"")+COUNTIF(G183:G183,"")+COUNTIF(I183:M183,"")&lt;&gt;0,"Error-Not all fields added ("&amp;COUNTIF(B183:M183,"")&amp;") blanks",IF(NOT(ISNUMBER(INT(SUBSTITUTE(C183," ","")))),"Error: non-numeric phone",IF(ISERR(FIND("@",D183)),"Error: invalid email?","OK"))))</f>
        <v/>
      </c>
      <c r="R183" s="64"/>
    </row>
    <row r="184" spans="1:18" ht="15" customHeight="1">
      <c r="A184" s="55" t="str">
        <f>IF(COUNTIF(B184:E184,"")+COUNTIF(G184:G184,"")+COUNTIF(I184:M184,"")=10,"",IF(COUNTIF(B184:E184,"")+COUNTIF(G184:G184,"")+COUNTIF(I184:M184,"")&lt;&gt;0,"Error-Not all fields added ("&amp;COUNTIF(B184:M184,"")&amp;") blanks",IF(NOT(ISNUMBER(INT(SUBSTITUTE(C184," ","")))),"Error: non-numeric phone",IF(ISERR(FIND("@",D184)),"Error: invalid email?","OK"))))</f>
        <v/>
      </c>
      <c r="R184" s="64"/>
    </row>
    <row r="185" spans="1:18" ht="15" customHeight="1">
      <c r="A185" s="55" t="str">
        <f>IF(COUNTIF(B185:E185,"")+COUNTIF(G185:G185,"")+COUNTIF(I185:M185,"")=10,"",IF(COUNTIF(B185:E185,"")+COUNTIF(G185:G185,"")+COUNTIF(I185:M185,"")&lt;&gt;0,"Error-Not all fields added ("&amp;COUNTIF(B185:M185,"")&amp;") blanks",IF(NOT(ISNUMBER(INT(SUBSTITUTE(C185," ","")))),"Error: non-numeric phone",IF(ISERR(FIND("@",D185)),"Error: invalid email?","OK"))))</f>
        <v/>
      </c>
      <c r="R185" s="64"/>
    </row>
    <row r="186" spans="1:18" ht="15" customHeight="1">
      <c r="A186" s="55" t="str">
        <f>IF(COUNTIF(B186:E186,"")+COUNTIF(G186:G186,"")+COUNTIF(I186:M186,"")=10,"",IF(COUNTIF(B186:E186,"")+COUNTIF(G186:G186,"")+COUNTIF(I186:M186,"")&lt;&gt;0,"Error-Not all fields added ("&amp;COUNTIF(B186:M186,"")&amp;") blanks",IF(NOT(ISNUMBER(INT(SUBSTITUTE(C186," ","")))),"Error: non-numeric phone",IF(ISERR(FIND("@",D186)),"Error: invalid email?","OK"))))</f>
        <v/>
      </c>
      <c r="R186" s="64"/>
    </row>
    <row r="187" spans="1:18" ht="15" customHeight="1">
      <c r="A187" s="55" t="str">
        <f>IF(COUNTIF(B187:E187,"")+COUNTIF(G187:G187,"")+COUNTIF(I187:M187,"")=10,"",IF(COUNTIF(B187:E187,"")+COUNTIF(G187:G187,"")+COUNTIF(I187:M187,"")&lt;&gt;0,"Error-Not all fields added ("&amp;COUNTIF(B187:M187,"")&amp;") blanks",IF(NOT(ISNUMBER(INT(SUBSTITUTE(C187," ","")))),"Error: non-numeric phone",IF(ISERR(FIND("@",D187)),"Error: invalid email?","OK"))))</f>
        <v/>
      </c>
      <c r="R187" s="64"/>
    </row>
    <row r="188" spans="1:18" ht="15" customHeight="1">
      <c r="A188" s="55" t="str">
        <f>IF(COUNTIF(B188:E188,"")+COUNTIF(G188:G188,"")+COUNTIF(I188:M188,"")=10,"",IF(COUNTIF(B188:E188,"")+COUNTIF(G188:G188,"")+COUNTIF(I188:M188,"")&lt;&gt;0,"Error-Not all fields added ("&amp;COUNTIF(B188:M188,"")&amp;") blanks",IF(NOT(ISNUMBER(INT(SUBSTITUTE(C188," ","")))),"Error: non-numeric phone",IF(ISERR(FIND("@",D188)),"Error: invalid email?","OK"))))</f>
        <v/>
      </c>
      <c r="R188" s="64"/>
    </row>
    <row r="189" spans="1:18" ht="15" customHeight="1">
      <c r="A189" s="55" t="str">
        <f>IF(COUNTIF(B189:E189,"")+COUNTIF(G189:G189,"")+COUNTIF(I189:M189,"")=10,"",IF(COUNTIF(B189:E189,"")+COUNTIF(G189:G189,"")+COUNTIF(I189:M189,"")&lt;&gt;0,"Error-Not all fields added ("&amp;COUNTIF(B189:M189,"")&amp;") blanks",IF(NOT(ISNUMBER(INT(SUBSTITUTE(C189," ","")))),"Error: non-numeric phone",IF(ISERR(FIND("@",D189)),"Error: invalid email?","OK"))))</f>
        <v/>
      </c>
      <c r="R189" s="64"/>
    </row>
    <row r="190" spans="1:18" ht="15" customHeight="1">
      <c r="A190" s="55" t="str">
        <f>IF(COUNTIF(B190:E190,"")+COUNTIF(G190:G190,"")+COUNTIF(I190:M190,"")=10,"",IF(COUNTIF(B190:E190,"")+COUNTIF(G190:G190,"")+COUNTIF(I190:M190,"")&lt;&gt;0,"Error-Not all fields added ("&amp;COUNTIF(B190:M190,"")&amp;") blanks",IF(NOT(ISNUMBER(INT(SUBSTITUTE(C190," ","")))),"Error: non-numeric phone",IF(ISERR(FIND("@",D190)),"Error: invalid email?","OK"))))</f>
        <v/>
      </c>
      <c r="R190" s="64"/>
    </row>
    <row r="191" spans="1:18" ht="15" customHeight="1">
      <c r="A191" s="55" t="str">
        <f>IF(COUNTIF(B191:E191,"")+COUNTIF(G191:G191,"")+COUNTIF(I191:M191,"")=10,"",IF(COUNTIF(B191:E191,"")+COUNTIF(G191:G191,"")+COUNTIF(I191:M191,"")&lt;&gt;0,"Error-Not all fields added ("&amp;COUNTIF(B191:M191,"")&amp;") blanks",IF(NOT(ISNUMBER(INT(SUBSTITUTE(C191," ","")))),"Error: non-numeric phone",IF(ISERR(FIND("@",D191)),"Error: invalid email?","OK"))))</f>
        <v/>
      </c>
      <c r="R191" s="64"/>
    </row>
    <row r="192" spans="1:18" ht="15" customHeight="1">
      <c r="A192" s="55" t="str">
        <f>IF(COUNTIF(B192:E192,"")+COUNTIF(G192:G192,"")+COUNTIF(I192:M192,"")=10,"",IF(COUNTIF(B192:E192,"")+COUNTIF(G192:G192,"")+COUNTIF(I192:M192,"")&lt;&gt;0,"Error-Not all fields added ("&amp;COUNTIF(B192:M192,"")&amp;") blanks",IF(NOT(ISNUMBER(INT(SUBSTITUTE(C192," ","")))),"Error: non-numeric phone",IF(ISERR(FIND("@",D192)),"Error: invalid email?","OK"))))</f>
        <v/>
      </c>
      <c r="R192" s="64"/>
    </row>
    <row r="193" spans="1:18" ht="15" customHeight="1">
      <c r="A193" s="55" t="str">
        <f>IF(COUNTIF(B193:E193,"")+COUNTIF(G193:G193,"")+COUNTIF(I193:M193,"")=10,"",IF(COUNTIF(B193:E193,"")+COUNTIF(G193:G193,"")+COUNTIF(I193:M193,"")&lt;&gt;0,"Error-Not all fields added ("&amp;COUNTIF(B193:M193,"")&amp;") blanks",IF(NOT(ISNUMBER(INT(SUBSTITUTE(C193," ","")))),"Error: non-numeric phone",IF(ISERR(FIND("@",D193)),"Error: invalid email?","OK"))))</f>
        <v/>
      </c>
      <c r="R193" s="64"/>
    </row>
    <row r="194" spans="1:18" ht="15" customHeight="1">
      <c r="A194" s="55" t="str">
        <f>IF(COUNTIF(B194:E194,"")+COUNTIF(G194:G194,"")+COUNTIF(I194:M194,"")=10,"",IF(COUNTIF(B194:E194,"")+COUNTIF(G194:G194,"")+COUNTIF(I194:M194,"")&lt;&gt;0,"Error-Not all fields added ("&amp;COUNTIF(B194:M194,"")&amp;") blanks",IF(NOT(ISNUMBER(INT(SUBSTITUTE(C194," ","")))),"Error: non-numeric phone",IF(ISERR(FIND("@",D194)),"Error: invalid email?","OK"))))</f>
        <v/>
      </c>
      <c r="R194" s="64"/>
    </row>
    <row r="195" spans="1:18" ht="15" customHeight="1">
      <c r="A195" s="55" t="str">
        <f>IF(COUNTIF(B195:E195,"")+COUNTIF(G195:G195,"")+COUNTIF(I195:M195,"")=10,"",IF(COUNTIF(B195:E195,"")+COUNTIF(G195:G195,"")+COUNTIF(I195:M195,"")&lt;&gt;0,"Error-Not all fields added ("&amp;COUNTIF(B195:M195,"")&amp;") blanks",IF(NOT(ISNUMBER(INT(SUBSTITUTE(C195," ","")))),"Error: non-numeric phone",IF(ISERR(FIND("@",D195)),"Error: invalid email?","OK"))))</f>
        <v/>
      </c>
      <c r="R195" s="64"/>
    </row>
    <row r="196" spans="1:18" ht="15" customHeight="1">
      <c r="A196" s="55" t="str">
        <f>IF(COUNTIF(B196:E196,"")+COUNTIF(G196:G196,"")+COUNTIF(I196:M196,"")=10,"",IF(COUNTIF(B196:E196,"")+COUNTIF(G196:G196,"")+COUNTIF(I196:M196,"")&lt;&gt;0,"Error-Not all fields added ("&amp;COUNTIF(B196:M196,"")&amp;") blanks",IF(NOT(ISNUMBER(INT(SUBSTITUTE(C196," ","")))),"Error: non-numeric phone",IF(ISERR(FIND("@",D196)),"Error: invalid email?","OK"))))</f>
        <v/>
      </c>
      <c r="R196" s="64"/>
    </row>
    <row r="197" spans="1:18" ht="15" customHeight="1">
      <c r="A197" s="55" t="str">
        <f>IF(COUNTIF(B197:E197,"")+COUNTIF(G197:G197,"")+COUNTIF(I197:M197,"")=10,"",IF(COUNTIF(B197:E197,"")+COUNTIF(G197:G197,"")+COUNTIF(I197:M197,"")&lt;&gt;0,"Error-Not all fields added ("&amp;COUNTIF(B197:M197,"")&amp;") blanks",IF(NOT(ISNUMBER(INT(SUBSTITUTE(C197," ","")))),"Error: non-numeric phone",IF(ISERR(FIND("@",D197)),"Error: invalid email?","OK"))))</f>
        <v/>
      </c>
      <c r="R197" s="64"/>
    </row>
    <row r="198" spans="1:18" ht="15" customHeight="1">
      <c r="A198" s="55" t="str">
        <f>IF(COUNTIF(B198:E198,"")+COUNTIF(G198:G198,"")+COUNTIF(I198:M198,"")=10,"",IF(COUNTIF(B198:E198,"")+COUNTIF(G198:G198,"")+COUNTIF(I198:M198,"")&lt;&gt;0,"Error-Not all fields added ("&amp;COUNTIF(B198:M198,"")&amp;") blanks",IF(NOT(ISNUMBER(INT(SUBSTITUTE(C198," ","")))),"Error: non-numeric phone",IF(ISERR(FIND("@",D198)),"Error: invalid email?","OK"))))</f>
        <v/>
      </c>
      <c r="R198" s="64"/>
    </row>
    <row r="199" spans="1:18" ht="15" customHeight="1">
      <c r="A199" s="55" t="str">
        <f>IF(COUNTIF(B199:E199,"")+COUNTIF(G199:G199,"")+COUNTIF(I199:M199,"")=10,"",IF(COUNTIF(B199:E199,"")+COUNTIF(G199:G199,"")+COUNTIF(I199:M199,"")&lt;&gt;0,"Error-Not all fields added ("&amp;COUNTIF(B199:M199,"")&amp;") blanks",IF(NOT(ISNUMBER(INT(SUBSTITUTE(C199," ","")))),"Error: non-numeric phone",IF(ISERR(FIND("@",D199)),"Error: invalid email?","OK"))))</f>
        <v/>
      </c>
      <c r="R199" s="64"/>
    </row>
    <row r="200" spans="1:18" ht="15" customHeight="1">
      <c r="A200" s="55" t="str">
        <f>IF(COUNTIF(B200:E200,"")+COUNTIF(G200:G200,"")+COUNTIF(I200:M200,"")=10,"",IF(COUNTIF(B200:E200,"")+COUNTIF(G200:G200,"")+COUNTIF(I200:M200,"")&lt;&gt;0,"Error-Not all fields added ("&amp;COUNTIF(B200:M200,"")&amp;") blanks",IF(NOT(ISNUMBER(INT(SUBSTITUTE(C200," ","")))),"Error: non-numeric phone",IF(ISERR(FIND("@",D200)),"Error: invalid email?","OK"))))</f>
        <v/>
      </c>
      <c r="R200" s="64"/>
    </row>
    <row r="201" spans="1:18" ht="15" customHeight="1">
      <c r="A201" s="55" t="str">
        <f>IF(COUNTIF(B201:E201,"")+COUNTIF(G201:G201,"")+COUNTIF(I201:M201,"")=10,"",IF(COUNTIF(B201:E201,"")+COUNTIF(G201:G201,"")+COUNTIF(I201:M201,"")&lt;&gt;0,"Error-Not all fields added ("&amp;COUNTIF(B201:M201,"")&amp;") blanks",IF(NOT(ISNUMBER(INT(SUBSTITUTE(C201," ","")))),"Error: non-numeric phone",IF(ISERR(FIND("@",D201)),"Error: invalid email?","OK"))))</f>
        <v/>
      </c>
      <c r="R201" s="64"/>
    </row>
    <row r="202" spans="1:18" ht="15" customHeight="1">
      <c r="A202" s="55" t="str">
        <f>IF(COUNTIF(B202:E202,"")+COUNTIF(G202:G202,"")+COUNTIF(I202:M202,"")=10,"",IF(COUNTIF(B202:E202,"")+COUNTIF(G202:G202,"")+COUNTIF(I202:M202,"")&lt;&gt;0,"Error-Not all fields added ("&amp;COUNTIF(B202:M202,"")&amp;") blanks",IF(NOT(ISNUMBER(INT(SUBSTITUTE(C202," ","")))),"Error: non-numeric phone",IF(ISERR(FIND("@",D202)),"Error: invalid email?","OK"))))</f>
        <v/>
      </c>
      <c r="R202" s="64"/>
    </row>
    <row r="203" spans="1:18" ht="15" customHeight="1">
      <c r="A203" s="55" t="str">
        <f>IF(COUNTIF(B203:E203,"")+COUNTIF(G203:G203,"")+COUNTIF(I203:M203,"")=10,"",IF(COUNTIF(B203:E203,"")+COUNTIF(G203:G203,"")+COUNTIF(I203:M203,"")&lt;&gt;0,"Error-Not all fields added ("&amp;COUNTIF(B203:M203,"")&amp;") blanks",IF(NOT(ISNUMBER(INT(SUBSTITUTE(C203," ","")))),"Error: non-numeric phone",IF(ISERR(FIND("@",D203)),"Error: invalid email?","OK"))))</f>
        <v/>
      </c>
      <c r="R203" s="64"/>
    </row>
    <row r="204" spans="1:18" ht="15" customHeight="1">
      <c r="A204" s="55" t="str">
        <f>IF(COUNTIF(B204:E204,"")+COUNTIF(G204:G204,"")+COUNTIF(I204:M204,"")=10,"",IF(COUNTIF(B204:E204,"")+COUNTIF(G204:G204,"")+COUNTIF(I204:M204,"")&lt;&gt;0,"Error-Not all fields added ("&amp;COUNTIF(B204:M204,"")&amp;") blanks",IF(NOT(ISNUMBER(INT(SUBSTITUTE(C204," ","")))),"Error: non-numeric phone",IF(ISERR(FIND("@",D204)),"Error: invalid email?","OK"))))</f>
        <v/>
      </c>
      <c r="R204" s="64"/>
    </row>
    <row r="205" spans="1:18" ht="15" customHeight="1">
      <c r="A205" s="55" t="str">
        <f>IF(COUNTIF(B205:E205,"")+COUNTIF(G205:G205,"")+COUNTIF(I205:M205,"")=10,"",IF(COUNTIF(B205:E205,"")+COUNTIF(G205:G205,"")+COUNTIF(I205:M205,"")&lt;&gt;0,"Error-Not all fields added ("&amp;COUNTIF(B205:M205,"")&amp;") blanks",IF(NOT(ISNUMBER(INT(SUBSTITUTE(C205," ","")))),"Error: non-numeric phone",IF(ISERR(FIND("@",D205)),"Error: invalid email?","OK"))))</f>
        <v/>
      </c>
      <c r="R205" s="64"/>
    </row>
    <row r="206" spans="1:18" ht="15" customHeight="1">
      <c r="A206" s="55" t="str">
        <f>IF(COUNTIF(B206:E206,"")+COUNTIF(G206:G206,"")+COUNTIF(I206:M206,"")=10,"",IF(COUNTIF(B206:E206,"")+COUNTIF(G206:G206,"")+COUNTIF(I206:M206,"")&lt;&gt;0,"Error-Not all fields added ("&amp;COUNTIF(B206:M206,"")&amp;") blanks",IF(NOT(ISNUMBER(INT(SUBSTITUTE(C206," ","")))),"Error: non-numeric phone",IF(ISERR(FIND("@",D206)),"Error: invalid email?","OK"))))</f>
        <v/>
      </c>
      <c r="R206" s="64"/>
    </row>
    <row r="207" spans="1:18" ht="15" customHeight="1">
      <c r="A207" s="55" t="str">
        <f>IF(COUNTIF(B207:E207,"")+COUNTIF(G207:G207,"")+COUNTIF(I207:M207,"")=10,"",IF(COUNTIF(B207:E207,"")+COUNTIF(G207:G207,"")+COUNTIF(I207:M207,"")&lt;&gt;0,"Error-Not all fields added ("&amp;COUNTIF(B207:M207,"")&amp;") blanks",IF(NOT(ISNUMBER(INT(SUBSTITUTE(C207," ","")))),"Error: non-numeric phone",IF(ISERR(FIND("@",D207)),"Error: invalid email?","OK"))))</f>
        <v/>
      </c>
      <c r="R207" s="64"/>
    </row>
    <row r="208" spans="1:18" ht="15" customHeight="1">
      <c r="A208" s="55" t="str">
        <f>IF(COUNTIF(B208:E208,"")+COUNTIF(G208:G208,"")+COUNTIF(I208:M208,"")=10,"",IF(COUNTIF(B208:E208,"")+COUNTIF(G208:G208,"")+COUNTIF(I208:M208,"")&lt;&gt;0,"Error-Not all fields added ("&amp;COUNTIF(B208:M208,"")&amp;") blanks",IF(NOT(ISNUMBER(INT(SUBSTITUTE(C208," ","")))),"Error: non-numeric phone",IF(ISERR(FIND("@",D208)),"Error: invalid email?","OK"))))</f>
        <v/>
      </c>
      <c r="R208" s="64"/>
    </row>
    <row r="209" spans="1:18" ht="15" customHeight="1">
      <c r="A209" s="55" t="str">
        <f>IF(COUNTIF(B209:E209,"")+COUNTIF(G209:G209,"")+COUNTIF(I209:M209,"")=10,"",IF(COUNTIF(B209:E209,"")+COUNTIF(G209:G209,"")+COUNTIF(I209:M209,"")&lt;&gt;0,"Error-Not all fields added ("&amp;COUNTIF(B209:M209,"")&amp;") blanks",IF(NOT(ISNUMBER(INT(SUBSTITUTE(C209," ","")))),"Error: non-numeric phone",IF(ISERR(FIND("@",D209)),"Error: invalid email?","OK"))))</f>
        <v/>
      </c>
      <c r="R209" s="64"/>
    </row>
    <row r="210" spans="1:18" ht="15" customHeight="1">
      <c r="A210" s="55" t="str">
        <f>IF(COUNTIF(B210:E210,"")+COUNTIF(G210:G210,"")+COUNTIF(I210:M210,"")=10,"",IF(COUNTIF(B210:E210,"")+COUNTIF(G210:G210,"")+COUNTIF(I210:M210,"")&lt;&gt;0,"Error-Not all fields added ("&amp;COUNTIF(B210:M210,"")&amp;") blanks",IF(NOT(ISNUMBER(INT(SUBSTITUTE(C210," ","")))),"Error: non-numeric phone",IF(ISERR(FIND("@",D210)),"Error: invalid email?","OK"))))</f>
        <v/>
      </c>
      <c r="R210" s="64"/>
    </row>
    <row r="211" spans="1:18" ht="15" customHeight="1">
      <c r="A211" s="55" t="str">
        <f>IF(COUNTIF(B211:E211,"")+COUNTIF(G211:G211,"")+COUNTIF(I211:M211,"")=10,"",IF(COUNTIF(B211:E211,"")+COUNTIF(G211:G211,"")+COUNTIF(I211:M211,"")&lt;&gt;0,"Error-Not all fields added ("&amp;COUNTIF(B211:M211,"")&amp;") blanks",IF(NOT(ISNUMBER(INT(SUBSTITUTE(C211," ","")))),"Error: non-numeric phone",IF(ISERR(FIND("@",D211)),"Error: invalid email?","OK"))))</f>
        <v/>
      </c>
      <c r="R211" s="64"/>
    </row>
    <row r="212" spans="1:18" ht="15" customHeight="1">
      <c r="A212" s="55" t="str">
        <f>IF(COUNTIF(B212:E212,"")+COUNTIF(G212:G212,"")+COUNTIF(I212:M212,"")=10,"",IF(COUNTIF(B212:E212,"")+COUNTIF(G212:G212,"")+COUNTIF(I212:M212,"")&lt;&gt;0,"Error-Not all fields added ("&amp;COUNTIF(B212:M212,"")&amp;") blanks",IF(NOT(ISNUMBER(INT(SUBSTITUTE(C212," ","")))),"Error: non-numeric phone",IF(ISERR(FIND("@",D212)),"Error: invalid email?","OK"))))</f>
        <v/>
      </c>
      <c r="R212" s="64"/>
    </row>
    <row r="213" spans="1:18" ht="15" customHeight="1">
      <c r="A213" s="55" t="str">
        <f>IF(COUNTIF(B213:E213,"")+COUNTIF(G213:G213,"")+COUNTIF(I213:M213,"")=10,"",IF(COUNTIF(B213:E213,"")+COUNTIF(G213:G213,"")+COUNTIF(I213:M213,"")&lt;&gt;0,"Error-Not all fields added ("&amp;COUNTIF(B213:M213,"")&amp;") blanks",IF(NOT(ISNUMBER(INT(SUBSTITUTE(C213," ","")))),"Error: non-numeric phone",IF(ISERR(FIND("@",D213)),"Error: invalid email?","OK"))))</f>
        <v/>
      </c>
      <c r="R213" s="64"/>
    </row>
    <row r="214" spans="1:18" ht="15" customHeight="1">
      <c r="A214" s="55" t="str">
        <f>IF(COUNTIF(B214:E214,"")+COUNTIF(G214:G214,"")+COUNTIF(I214:M214,"")=10,"",IF(COUNTIF(B214:E214,"")+COUNTIF(G214:G214,"")+COUNTIF(I214:M214,"")&lt;&gt;0,"Error-Not all fields added ("&amp;COUNTIF(B214:M214,"")&amp;") blanks",IF(NOT(ISNUMBER(INT(SUBSTITUTE(C214," ","")))),"Error: non-numeric phone",IF(ISERR(FIND("@",D214)),"Error: invalid email?","OK"))))</f>
        <v/>
      </c>
      <c r="R214" s="64"/>
    </row>
    <row r="215" spans="1:18" ht="15" customHeight="1">
      <c r="A215" s="55" t="str">
        <f>IF(COUNTIF(B215:E215,"")+COUNTIF(G215:G215,"")+COUNTIF(I215:M215,"")=10,"",IF(COUNTIF(B215:E215,"")+COUNTIF(G215:G215,"")+COUNTIF(I215:M215,"")&lt;&gt;0,"Error-Not all fields added ("&amp;COUNTIF(B215:M215,"")&amp;") blanks",IF(NOT(ISNUMBER(INT(SUBSTITUTE(C215," ","")))),"Error: non-numeric phone",IF(ISERR(FIND("@",D215)),"Error: invalid email?","OK"))))</f>
        <v/>
      </c>
      <c r="R215" s="64"/>
    </row>
    <row r="216" spans="1:18" ht="15" customHeight="1">
      <c r="A216" s="55" t="str">
        <f>IF(COUNTIF(B216:E216,"")+COUNTIF(G216:G216,"")+COUNTIF(I216:M216,"")=10,"",IF(COUNTIF(B216:E216,"")+COUNTIF(G216:G216,"")+COUNTIF(I216:M216,"")&lt;&gt;0,"Error-Not all fields added ("&amp;COUNTIF(B216:M216,"")&amp;") blanks",IF(NOT(ISNUMBER(INT(SUBSTITUTE(C216," ","")))),"Error: non-numeric phone",IF(ISERR(FIND("@",D216)),"Error: invalid email?","OK"))))</f>
        <v/>
      </c>
      <c r="R216" s="64"/>
    </row>
    <row r="217" spans="1:18" ht="15" customHeight="1">
      <c r="A217" s="55" t="str">
        <f>IF(COUNTIF(B217:E217,"")+COUNTIF(G217:G217,"")+COUNTIF(I217:M217,"")=10,"",IF(COUNTIF(B217:E217,"")+COUNTIF(G217:G217,"")+COUNTIF(I217:M217,"")&lt;&gt;0,"Error-Not all fields added ("&amp;COUNTIF(B217:M217,"")&amp;") blanks",IF(NOT(ISNUMBER(INT(SUBSTITUTE(C217," ","")))),"Error: non-numeric phone",IF(ISERR(FIND("@",D217)),"Error: invalid email?","OK"))))</f>
        <v/>
      </c>
      <c r="R217" s="64"/>
    </row>
    <row r="218" spans="1:18" ht="15" customHeight="1">
      <c r="A218" s="55" t="str">
        <f>IF(COUNTIF(B218:E218,"")+COUNTIF(G218:G218,"")+COUNTIF(I218:M218,"")=10,"",IF(COUNTIF(B218:E218,"")+COUNTIF(G218:G218,"")+COUNTIF(I218:M218,"")&lt;&gt;0,"Error-Not all fields added ("&amp;COUNTIF(B218:M218,"")&amp;") blanks",IF(NOT(ISNUMBER(INT(SUBSTITUTE(C218," ","")))),"Error: non-numeric phone",IF(ISERR(FIND("@",D218)),"Error: invalid email?","OK"))))</f>
        <v/>
      </c>
      <c r="R218" s="64"/>
    </row>
    <row r="219" spans="1:18" ht="15" customHeight="1">
      <c r="A219" s="55" t="str">
        <f>IF(COUNTIF(B219:E219,"")+COUNTIF(G219:G219,"")+COUNTIF(I219:M219,"")=10,"",IF(COUNTIF(B219:E219,"")+COUNTIF(G219:G219,"")+COUNTIF(I219:M219,"")&lt;&gt;0,"Error-Not all fields added ("&amp;COUNTIF(B219:M219,"")&amp;") blanks",IF(NOT(ISNUMBER(INT(SUBSTITUTE(C219," ","")))),"Error: non-numeric phone",IF(ISERR(FIND("@",D219)),"Error: invalid email?","OK"))))</f>
        <v/>
      </c>
      <c r="R219" s="64"/>
    </row>
    <row r="220" spans="1:18" ht="15" customHeight="1">
      <c r="A220" s="55" t="str">
        <f>IF(COUNTIF(B220:E220,"")+COUNTIF(G220:G220,"")+COUNTIF(I220:M220,"")=10,"",IF(COUNTIF(B220:E220,"")+COUNTIF(G220:G220,"")+COUNTIF(I220:M220,"")&lt;&gt;0,"Error-Not all fields added ("&amp;COUNTIF(B220:M220,"")&amp;") blanks",IF(NOT(ISNUMBER(INT(SUBSTITUTE(C220," ","")))),"Error: non-numeric phone",IF(ISERR(FIND("@",D220)),"Error: invalid email?","OK"))))</f>
        <v/>
      </c>
      <c r="R220" s="64"/>
    </row>
    <row r="221" spans="1:18" ht="15" customHeight="1">
      <c r="A221" s="55" t="str">
        <f>IF(COUNTIF(B221:E221,"")+COUNTIF(G221:G221,"")+COUNTIF(I221:M221,"")=10,"",IF(COUNTIF(B221:E221,"")+COUNTIF(G221:G221,"")+COUNTIF(I221:M221,"")&lt;&gt;0,"Error-Not all fields added ("&amp;COUNTIF(B221:M221,"")&amp;") blanks",IF(NOT(ISNUMBER(INT(SUBSTITUTE(C221," ","")))),"Error: non-numeric phone",IF(ISERR(FIND("@",D221)),"Error: invalid email?","OK"))))</f>
        <v/>
      </c>
      <c r="R221" s="64"/>
    </row>
    <row r="222" spans="1:18" ht="15" customHeight="1">
      <c r="A222" s="55" t="str">
        <f>IF(COUNTIF(B222:E222,"")+COUNTIF(G222:G222,"")+COUNTIF(I222:M222,"")=10,"",IF(COUNTIF(B222:E222,"")+COUNTIF(G222:G222,"")+COUNTIF(I222:M222,"")&lt;&gt;0,"Error-Not all fields added ("&amp;COUNTIF(B222:M222,"")&amp;") blanks",IF(NOT(ISNUMBER(INT(SUBSTITUTE(C222," ","")))),"Error: non-numeric phone",IF(ISERR(FIND("@",D222)),"Error: invalid email?","OK"))))</f>
        <v/>
      </c>
      <c r="R222" s="64"/>
    </row>
    <row r="223" spans="1:18" ht="15" customHeight="1">
      <c r="A223" s="55" t="str">
        <f>IF(COUNTIF(B223:E223,"")+COUNTIF(G223:G223,"")+COUNTIF(I223:M223,"")=10,"",IF(COUNTIF(B223:E223,"")+COUNTIF(G223:G223,"")+COUNTIF(I223:M223,"")&lt;&gt;0,"Error-Not all fields added ("&amp;COUNTIF(B223:M223,"")&amp;") blanks",IF(NOT(ISNUMBER(INT(SUBSTITUTE(C223," ","")))),"Error: non-numeric phone",IF(ISERR(FIND("@",D223)),"Error: invalid email?","OK"))))</f>
        <v/>
      </c>
      <c r="R223" s="64"/>
    </row>
    <row r="224" spans="1:18" ht="15" customHeight="1">
      <c r="A224" s="55" t="str">
        <f>IF(COUNTIF(B224:E224,"")+COUNTIF(G224:G224,"")+COUNTIF(I224:M224,"")=10,"",IF(COUNTIF(B224:E224,"")+COUNTIF(G224:G224,"")+COUNTIF(I224:M224,"")&lt;&gt;0,"Error-Not all fields added ("&amp;COUNTIF(B224:M224,"")&amp;") blanks",IF(NOT(ISNUMBER(INT(SUBSTITUTE(C224," ","")))),"Error: non-numeric phone",IF(ISERR(FIND("@",D224)),"Error: invalid email?","OK"))))</f>
        <v/>
      </c>
      <c r="R224" s="64"/>
    </row>
    <row r="225" spans="1:18" ht="15" customHeight="1">
      <c r="A225" s="55" t="str">
        <f>IF(COUNTIF(B225:E225,"")+COUNTIF(G225:G225,"")+COUNTIF(I225:M225,"")=10,"",IF(COUNTIF(B225:E225,"")+COUNTIF(G225:G225,"")+COUNTIF(I225:M225,"")&lt;&gt;0,"Error-Not all fields added ("&amp;COUNTIF(B225:M225,"")&amp;") blanks",IF(NOT(ISNUMBER(INT(SUBSTITUTE(C225," ","")))),"Error: non-numeric phone",IF(ISERR(FIND("@",D225)),"Error: invalid email?","OK"))))</f>
        <v/>
      </c>
      <c r="R225" s="64"/>
    </row>
    <row r="226" spans="1:18" ht="15" customHeight="1">
      <c r="A226" s="55" t="str">
        <f>IF(COUNTIF(B226:E226,"")+COUNTIF(G226:G226,"")+COUNTIF(I226:M226,"")=10,"",IF(COUNTIF(B226:E226,"")+COUNTIF(G226:G226,"")+COUNTIF(I226:M226,"")&lt;&gt;0,"Error-Not all fields added ("&amp;COUNTIF(B226:M226,"")&amp;") blanks",IF(NOT(ISNUMBER(INT(SUBSTITUTE(C226," ","")))),"Error: non-numeric phone",IF(ISERR(FIND("@",D226)),"Error: invalid email?","OK"))))</f>
        <v/>
      </c>
      <c r="R226" s="64"/>
    </row>
    <row r="227" spans="1:18" ht="15" customHeight="1">
      <c r="A227" s="55" t="str">
        <f>IF(COUNTIF(B227:E227,"")+COUNTIF(G227:G227,"")+COUNTIF(I227:M227,"")=10,"",IF(COUNTIF(B227:E227,"")+COUNTIF(G227:G227,"")+COUNTIF(I227:M227,"")&lt;&gt;0,"Error-Not all fields added ("&amp;COUNTIF(B227:M227,"")&amp;") blanks",IF(NOT(ISNUMBER(INT(SUBSTITUTE(C227," ","")))),"Error: non-numeric phone",IF(ISERR(FIND("@",D227)),"Error: invalid email?","OK"))))</f>
        <v/>
      </c>
      <c r="R227" s="64"/>
    </row>
    <row r="228" spans="1:18" ht="15" customHeight="1">
      <c r="A228" s="55" t="str">
        <f>IF(COUNTIF(B228:E228,"")+COUNTIF(G228:G228,"")+COUNTIF(I228:M228,"")=10,"",IF(COUNTIF(B228:E228,"")+COUNTIF(G228:G228,"")+COUNTIF(I228:M228,"")&lt;&gt;0,"Error-Not all fields added ("&amp;COUNTIF(B228:M228,"")&amp;") blanks",IF(NOT(ISNUMBER(INT(SUBSTITUTE(C228," ","")))),"Error: non-numeric phone",IF(ISERR(FIND("@",D228)),"Error: invalid email?","OK"))))</f>
        <v/>
      </c>
      <c r="R228" s="64"/>
    </row>
    <row r="229" spans="1:18" ht="15" customHeight="1">
      <c r="A229" s="55" t="str">
        <f>IF(COUNTIF(B229:E229,"")+COUNTIF(G229:G229,"")+COUNTIF(I229:M229,"")=10,"",IF(COUNTIF(B229:E229,"")+COUNTIF(G229:G229,"")+COUNTIF(I229:M229,"")&lt;&gt;0,"Error-Not all fields added ("&amp;COUNTIF(B229:M229,"")&amp;") blanks",IF(NOT(ISNUMBER(INT(SUBSTITUTE(C229," ","")))),"Error: non-numeric phone",IF(ISERR(FIND("@",D229)),"Error: invalid email?","OK"))))</f>
        <v/>
      </c>
      <c r="R229" s="64"/>
    </row>
    <row r="230" spans="1:18" ht="15" customHeight="1">
      <c r="A230" s="55" t="str">
        <f>IF(COUNTIF(B230:E230,"")+COUNTIF(G230:G230,"")+COUNTIF(I230:M230,"")=10,"",IF(COUNTIF(B230:E230,"")+COUNTIF(G230:G230,"")+COUNTIF(I230:M230,"")&lt;&gt;0,"Error-Not all fields added ("&amp;COUNTIF(B230:M230,"")&amp;") blanks",IF(NOT(ISNUMBER(INT(SUBSTITUTE(C230," ","")))),"Error: non-numeric phone",IF(ISERR(FIND("@",D230)),"Error: invalid email?","OK"))))</f>
        <v/>
      </c>
      <c r="R230" s="64"/>
    </row>
    <row r="231" spans="1:18" ht="15" customHeight="1">
      <c r="A231" s="55" t="str">
        <f>IF(COUNTIF(B231:E231,"")+COUNTIF(G231:G231,"")+COUNTIF(I231:M231,"")=10,"",IF(COUNTIF(B231:E231,"")+COUNTIF(G231:G231,"")+COUNTIF(I231:M231,"")&lt;&gt;0,"Error-Not all fields added ("&amp;COUNTIF(B231:M231,"")&amp;") blanks",IF(NOT(ISNUMBER(INT(SUBSTITUTE(C231," ","")))),"Error: non-numeric phone",IF(ISERR(FIND("@",D231)),"Error: invalid email?","OK"))))</f>
        <v/>
      </c>
      <c r="R231" s="64"/>
    </row>
    <row r="232" spans="1:18" ht="15" customHeight="1">
      <c r="A232" s="55" t="str">
        <f>IF(COUNTIF(B232:E232,"")+COUNTIF(G232:G232,"")+COUNTIF(I232:M232,"")=10,"",IF(COUNTIF(B232:E232,"")+COUNTIF(G232:G232,"")+COUNTIF(I232:M232,"")&lt;&gt;0,"Error-Not all fields added ("&amp;COUNTIF(B232:M232,"")&amp;") blanks",IF(NOT(ISNUMBER(INT(SUBSTITUTE(C232," ","")))),"Error: non-numeric phone",IF(ISERR(FIND("@",D232)),"Error: invalid email?","OK"))))</f>
        <v/>
      </c>
      <c r="R232" s="64"/>
    </row>
    <row r="233" spans="1:18" ht="15" customHeight="1">
      <c r="A233" s="55" t="str">
        <f>IF(COUNTIF(B233:E233,"")+COUNTIF(G233:G233,"")+COUNTIF(I233:M233,"")=10,"",IF(COUNTIF(B233:E233,"")+COUNTIF(G233:G233,"")+COUNTIF(I233:M233,"")&lt;&gt;0,"Error-Not all fields added ("&amp;COUNTIF(B233:M233,"")&amp;") blanks",IF(NOT(ISNUMBER(INT(SUBSTITUTE(C233," ","")))),"Error: non-numeric phone",IF(ISERR(FIND("@",D233)),"Error: invalid email?","OK"))))</f>
        <v/>
      </c>
      <c r="R233" s="64"/>
    </row>
    <row r="234" spans="1:18" ht="15" customHeight="1">
      <c r="A234" s="55" t="str">
        <f>IF(COUNTIF(B234:E234,"")+COUNTIF(G234:G234,"")+COUNTIF(I234:M234,"")=10,"",IF(COUNTIF(B234:E234,"")+COUNTIF(G234:G234,"")+COUNTIF(I234:M234,"")&lt;&gt;0,"Error-Not all fields added ("&amp;COUNTIF(B234:M234,"")&amp;") blanks",IF(NOT(ISNUMBER(INT(SUBSTITUTE(C234," ","")))),"Error: non-numeric phone",IF(ISERR(FIND("@",D234)),"Error: invalid email?","OK"))))</f>
        <v/>
      </c>
      <c r="R234" s="64"/>
    </row>
    <row r="235" spans="1:18" ht="15" customHeight="1">
      <c r="A235" s="55" t="str">
        <f>IF(COUNTIF(B235:E235,"")+COUNTIF(G235:G235,"")+COUNTIF(I235:M235,"")=10,"",IF(COUNTIF(B235:E235,"")+COUNTIF(G235:G235,"")+COUNTIF(I235:M235,"")&lt;&gt;0,"Error-Not all fields added ("&amp;COUNTIF(B235:M235,"")&amp;") blanks",IF(NOT(ISNUMBER(INT(SUBSTITUTE(C235," ","")))),"Error: non-numeric phone",IF(ISERR(FIND("@",D235)),"Error: invalid email?","OK"))))</f>
        <v/>
      </c>
      <c r="R235" s="64"/>
    </row>
    <row r="236" spans="1:18" ht="15" customHeight="1">
      <c r="A236" s="55" t="str">
        <f>IF(COUNTIF(B236:E236,"")+COUNTIF(G236:G236,"")+COUNTIF(I236:M236,"")=10,"",IF(COUNTIF(B236:E236,"")+COUNTIF(G236:G236,"")+COUNTIF(I236:M236,"")&lt;&gt;0,"Error-Not all fields added ("&amp;COUNTIF(B236:M236,"")&amp;") blanks",IF(NOT(ISNUMBER(INT(SUBSTITUTE(C236," ","")))),"Error: non-numeric phone",IF(ISERR(FIND("@",D236)),"Error: invalid email?","OK"))))</f>
        <v/>
      </c>
      <c r="R236" s="64"/>
    </row>
    <row r="237" spans="1:18" ht="15" customHeight="1">
      <c r="A237" s="55" t="str">
        <f>IF(COUNTIF(B237:E237,"")+COUNTIF(G237:G237,"")+COUNTIF(I237:M237,"")=10,"",IF(COUNTIF(B237:E237,"")+COUNTIF(G237:G237,"")+COUNTIF(I237:M237,"")&lt;&gt;0,"Error-Not all fields added ("&amp;COUNTIF(B237:M237,"")&amp;") blanks",IF(NOT(ISNUMBER(INT(SUBSTITUTE(C237," ","")))),"Error: non-numeric phone",IF(ISERR(FIND("@",D237)),"Error: invalid email?","OK"))))</f>
        <v/>
      </c>
      <c r="R237" s="64"/>
    </row>
    <row r="238" spans="1:18" ht="15" customHeight="1">
      <c r="A238" s="55" t="str">
        <f>IF(COUNTIF(B238:E238,"")+COUNTIF(G238:G238,"")+COUNTIF(I238:M238,"")=10,"",IF(COUNTIF(B238:E238,"")+COUNTIF(G238:G238,"")+COUNTIF(I238:M238,"")&lt;&gt;0,"Error-Not all fields added ("&amp;COUNTIF(B238:M238,"")&amp;") blanks",IF(NOT(ISNUMBER(INT(SUBSTITUTE(C238," ","")))),"Error: non-numeric phone",IF(ISERR(FIND("@",D238)),"Error: invalid email?","OK"))))</f>
        <v/>
      </c>
      <c r="R238" s="64"/>
    </row>
    <row r="239" spans="1:18" ht="15" customHeight="1">
      <c r="A239" s="55" t="str">
        <f>IF(COUNTIF(B239:E239,"")+COUNTIF(G239:G239,"")+COUNTIF(I239:M239,"")=10,"",IF(COUNTIF(B239:E239,"")+COUNTIF(G239:G239,"")+COUNTIF(I239:M239,"")&lt;&gt;0,"Error-Not all fields added ("&amp;COUNTIF(B239:M239,"")&amp;") blanks",IF(NOT(ISNUMBER(INT(SUBSTITUTE(C239," ","")))),"Error: non-numeric phone",IF(ISERR(FIND("@",D239)),"Error: invalid email?","OK"))))</f>
        <v/>
      </c>
      <c r="R239" s="64"/>
    </row>
    <row r="240" spans="1:18" ht="15" customHeight="1">
      <c r="A240" s="55" t="str">
        <f>IF(COUNTIF(B240:E240,"")+COUNTIF(G240:G240,"")+COUNTIF(I240:M240,"")=10,"",IF(COUNTIF(B240:E240,"")+COUNTIF(G240:G240,"")+COUNTIF(I240:M240,"")&lt;&gt;0,"Error-Not all fields added ("&amp;COUNTIF(B240:M240,"")&amp;") blanks",IF(NOT(ISNUMBER(INT(SUBSTITUTE(C240," ","")))),"Error: non-numeric phone",IF(ISERR(FIND("@",D240)),"Error: invalid email?","OK"))))</f>
        <v/>
      </c>
      <c r="R240" s="64"/>
    </row>
    <row r="241" spans="1:18" ht="15" customHeight="1">
      <c r="A241" s="55" t="str">
        <f>IF(COUNTIF(B241:E241,"")+COUNTIF(G241:G241,"")+COUNTIF(I241:M241,"")=10,"",IF(COUNTIF(B241:E241,"")+COUNTIF(G241:G241,"")+COUNTIF(I241:M241,"")&lt;&gt;0,"Error-Not all fields added ("&amp;COUNTIF(B241:M241,"")&amp;") blanks",IF(NOT(ISNUMBER(INT(SUBSTITUTE(C241," ","")))),"Error: non-numeric phone",IF(ISERR(FIND("@",D241)),"Error: invalid email?","OK"))))</f>
        <v/>
      </c>
      <c r="R241" s="64"/>
    </row>
    <row r="242" spans="1:18" ht="15" customHeight="1">
      <c r="A242" s="55" t="str">
        <f>IF(COUNTIF(B242:E242,"")+COUNTIF(G242:G242,"")+COUNTIF(I242:M242,"")=10,"",IF(COUNTIF(B242:E242,"")+COUNTIF(G242:G242,"")+COUNTIF(I242:M242,"")&lt;&gt;0,"Error-Not all fields added ("&amp;COUNTIF(B242:M242,"")&amp;") blanks",IF(NOT(ISNUMBER(INT(SUBSTITUTE(C242," ","")))),"Error: non-numeric phone",IF(ISERR(FIND("@",D242)),"Error: invalid email?","OK"))))</f>
        <v/>
      </c>
      <c r="R242" s="64"/>
    </row>
    <row r="243" spans="1:18" ht="15" customHeight="1">
      <c r="A243" s="55" t="str">
        <f>IF(COUNTIF(B243:E243,"")+COUNTIF(G243:G243,"")+COUNTIF(I243:M243,"")=10,"",IF(COUNTIF(B243:E243,"")+COUNTIF(G243:G243,"")+COUNTIF(I243:M243,"")&lt;&gt;0,"Error-Not all fields added ("&amp;COUNTIF(B243:M243,"")&amp;") blanks",IF(NOT(ISNUMBER(INT(SUBSTITUTE(C243," ","")))),"Error: non-numeric phone",IF(ISERR(FIND("@",D243)),"Error: invalid email?","OK"))))</f>
        <v/>
      </c>
      <c r="R243" s="64"/>
    </row>
    <row r="244" spans="1:18" ht="15" customHeight="1">
      <c r="A244" s="55" t="str">
        <f>IF(COUNTIF(B244:E244,"")+COUNTIF(G244:G244,"")+COUNTIF(I244:M244,"")=10,"",IF(COUNTIF(B244:E244,"")+COUNTIF(G244:G244,"")+COUNTIF(I244:M244,"")&lt;&gt;0,"Error-Not all fields added ("&amp;COUNTIF(B244:M244,"")&amp;") blanks",IF(NOT(ISNUMBER(INT(SUBSTITUTE(C244," ","")))),"Error: non-numeric phone",IF(ISERR(FIND("@",D244)),"Error: invalid email?","OK"))))</f>
        <v/>
      </c>
      <c r="R244" s="64"/>
    </row>
    <row r="245" spans="1:18" ht="15" customHeight="1">
      <c r="A245" s="55" t="str">
        <f>IF(COUNTIF(B245:E245,"")+COUNTIF(G245:G245,"")+COUNTIF(I245:M245,"")=10,"",IF(COUNTIF(B245:E245,"")+COUNTIF(G245:G245,"")+COUNTIF(I245:M245,"")&lt;&gt;0,"Error-Not all fields added ("&amp;COUNTIF(B245:M245,"")&amp;") blanks",IF(NOT(ISNUMBER(INT(SUBSTITUTE(C245," ","")))),"Error: non-numeric phone",IF(ISERR(FIND("@",D245)),"Error: invalid email?","OK"))))</f>
        <v/>
      </c>
      <c r="R245" s="64"/>
    </row>
    <row r="246" spans="1:18" ht="15" customHeight="1">
      <c r="A246" s="55" t="str">
        <f>IF(COUNTIF(B246:E246,"")+COUNTIF(G246:G246,"")+COUNTIF(I246:M246,"")=10,"",IF(COUNTIF(B246:E246,"")+COUNTIF(G246:G246,"")+COUNTIF(I246:M246,"")&lt;&gt;0,"Error-Not all fields added ("&amp;COUNTIF(B246:M246,"")&amp;") blanks",IF(NOT(ISNUMBER(INT(SUBSTITUTE(C246," ","")))),"Error: non-numeric phone",IF(ISERR(FIND("@",D246)),"Error: invalid email?","OK"))))</f>
        <v/>
      </c>
      <c r="R246" s="64"/>
    </row>
    <row r="247" spans="1:18" ht="15" customHeight="1">
      <c r="A247" s="55" t="str">
        <f>IF(COUNTIF(B247:E247,"")+COUNTIF(G247:G247,"")+COUNTIF(I247:M247,"")=10,"",IF(COUNTIF(B247:E247,"")+COUNTIF(G247:G247,"")+COUNTIF(I247:M247,"")&lt;&gt;0,"Error-Not all fields added ("&amp;COUNTIF(B247:M247,"")&amp;") blanks",IF(NOT(ISNUMBER(INT(SUBSTITUTE(C247," ","")))),"Error: non-numeric phone",IF(ISERR(FIND("@",D247)),"Error: invalid email?","OK"))))</f>
        <v/>
      </c>
      <c r="R247" s="64"/>
    </row>
    <row r="248" spans="1:18" ht="15" customHeight="1">
      <c r="A248" s="55" t="str">
        <f>IF(COUNTIF(B248:E248,"")+COUNTIF(G248:G248,"")+COUNTIF(I248:M248,"")=10,"",IF(COUNTIF(B248:E248,"")+COUNTIF(G248:G248,"")+COUNTIF(I248:M248,"")&lt;&gt;0,"Error-Not all fields added ("&amp;COUNTIF(B248:M248,"")&amp;") blanks",IF(NOT(ISNUMBER(INT(SUBSTITUTE(C248," ","")))),"Error: non-numeric phone",IF(ISERR(FIND("@",D248)),"Error: invalid email?","OK"))))</f>
        <v/>
      </c>
      <c r="R248" s="64"/>
    </row>
    <row r="249" spans="1:18" ht="15" customHeight="1">
      <c r="A249" s="55" t="str">
        <f>IF(COUNTIF(B249:E249,"")+COUNTIF(G249:G249,"")+COUNTIF(I249:M249,"")=10,"",IF(COUNTIF(B249:E249,"")+COUNTIF(G249:G249,"")+COUNTIF(I249:M249,"")&lt;&gt;0,"Error-Not all fields added ("&amp;COUNTIF(B249:M249,"")&amp;") blanks",IF(NOT(ISNUMBER(INT(SUBSTITUTE(C249," ","")))),"Error: non-numeric phone",IF(ISERR(FIND("@",D249)),"Error: invalid email?","OK"))))</f>
        <v/>
      </c>
      <c r="R249" s="64"/>
    </row>
    <row r="250" spans="1:18" ht="15" customHeight="1">
      <c r="A250" s="55" t="str">
        <f>IF(COUNTIF(B250:E250,"")+COUNTIF(G250:G250,"")+COUNTIF(I250:M250,"")=10,"",IF(COUNTIF(B250:E250,"")+COUNTIF(G250:G250,"")+COUNTIF(I250:M250,"")&lt;&gt;0,"Error-Not all fields added ("&amp;COUNTIF(B250:M250,"")&amp;") blanks",IF(NOT(ISNUMBER(INT(SUBSTITUTE(C250," ","")))),"Error: non-numeric phone",IF(ISERR(FIND("@",D250)),"Error: invalid email?","OK"))))</f>
        <v/>
      </c>
      <c r="R250" s="64"/>
    </row>
    <row r="251" spans="1:18" ht="15" customHeight="1">
      <c r="A251" s="55" t="str">
        <f>IF(COUNTIF(B251:E251,"")+COUNTIF(G251:G251,"")+COUNTIF(I251:M251,"")=10,"",IF(COUNTIF(B251:E251,"")+COUNTIF(G251:G251,"")+COUNTIF(I251:M251,"")&lt;&gt;0,"Error-Not all fields added ("&amp;COUNTIF(B251:M251,"")&amp;") blanks",IF(NOT(ISNUMBER(INT(SUBSTITUTE(C251," ","")))),"Error: non-numeric phone",IF(ISERR(FIND("@",D251)),"Error: invalid email?","OK"))))</f>
        <v/>
      </c>
      <c r="R251" s="64"/>
    </row>
    <row r="252" spans="1:18" ht="15" customHeight="1">
      <c r="A252" s="55" t="str">
        <f>IF(COUNTIF(B252:E252,"")+COUNTIF(G252:G252,"")+COUNTIF(I252:M252,"")=10,"",IF(COUNTIF(B252:E252,"")+COUNTIF(G252:G252,"")+COUNTIF(I252:M252,"")&lt;&gt;0,"Error-Not all fields added ("&amp;COUNTIF(B252:M252,"")&amp;") blanks",IF(NOT(ISNUMBER(INT(SUBSTITUTE(C252," ","")))),"Error: non-numeric phone",IF(ISERR(FIND("@",D252)),"Error: invalid email?","OK"))))</f>
        <v/>
      </c>
      <c r="R252" s="64"/>
    </row>
    <row r="253" spans="1:18" ht="15" customHeight="1">
      <c r="A253" s="55" t="str">
        <f>IF(COUNTIF(B253:E253,"")+COUNTIF(G253:G253,"")+COUNTIF(I253:M253,"")=10,"",IF(COUNTIF(B253:E253,"")+COUNTIF(G253:G253,"")+COUNTIF(I253:M253,"")&lt;&gt;0,"Error-Not all fields added ("&amp;COUNTIF(B253:M253,"")&amp;") blanks",IF(NOT(ISNUMBER(INT(SUBSTITUTE(C253," ","")))),"Error: non-numeric phone",IF(ISERR(FIND("@",D253)),"Error: invalid email?","OK"))))</f>
        <v/>
      </c>
      <c r="R253" s="64"/>
    </row>
    <row r="254" spans="1:18" ht="15" customHeight="1">
      <c r="A254" s="55" t="str">
        <f>IF(COUNTIF(B254:E254,"")+COUNTIF(G254:G254,"")+COUNTIF(I254:M254,"")=10,"",IF(COUNTIF(B254:E254,"")+COUNTIF(G254:G254,"")+COUNTIF(I254:M254,"")&lt;&gt;0,"Error-Not all fields added ("&amp;COUNTIF(B254:M254,"")&amp;") blanks",IF(NOT(ISNUMBER(INT(SUBSTITUTE(C254," ","")))),"Error: non-numeric phone",IF(ISERR(FIND("@",D254)),"Error: invalid email?","OK"))))</f>
        <v/>
      </c>
      <c r="R254" s="64"/>
    </row>
    <row r="255" spans="1:18" ht="15" customHeight="1">
      <c r="A255" s="55" t="str">
        <f>IF(COUNTIF(B255:E255,"")+COUNTIF(G255:G255,"")+COUNTIF(I255:M255,"")=10,"",IF(COUNTIF(B255:E255,"")+COUNTIF(G255:G255,"")+COUNTIF(I255:M255,"")&lt;&gt;0,"Error-Not all fields added ("&amp;COUNTIF(B255:M255,"")&amp;") blanks",IF(NOT(ISNUMBER(INT(SUBSTITUTE(C255," ","")))),"Error: non-numeric phone",IF(ISERR(FIND("@",D255)),"Error: invalid email?","OK"))))</f>
        <v/>
      </c>
      <c r="R255" s="64"/>
    </row>
    <row r="256" spans="1:18" ht="15" customHeight="1">
      <c r="A256" s="55" t="str">
        <f>IF(COUNTIF(B256:E256,"")+COUNTIF(G256:G256,"")+COUNTIF(I256:M256,"")=10,"",IF(COUNTIF(B256:E256,"")+COUNTIF(G256:G256,"")+COUNTIF(I256:M256,"")&lt;&gt;0,"Error-Not all fields added ("&amp;COUNTIF(B256:M256,"")&amp;") blanks",IF(NOT(ISNUMBER(INT(SUBSTITUTE(C256," ","")))),"Error: non-numeric phone",IF(ISERR(FIND("@",D256)),"Error: invalid email?","OK"))))</f>
        <v/>
      </c>
      <c r="R256" s="64"/>
    </row>
    <row r="257" spans="1:18" ht="15" customHeight="1">
      <c r="A257" s="55" t="str">
        <f>IF(COUNTIF(B257:E257,"")+COUNTIF(G257:G257,"")+COUNTIF(I257:M257,"")=10,"",IF(COUNTIF(B257:E257,"")+COUNTIF(G257:G257,"")+COUNTIF(I257:M257,"")&lt;&gt;0,"Error-Not all fields added ("&amp;COUNTIF(B257:M257,"")&amp;") blanks",IF(NOT(ISNUMBER(INT(SUBSTITUTE(C257," ","")))),"Error: non-numeric phone",IF(ISERR(FIND("@",D257)),"Error: invalid email?","OK"))))</f>
        <v/>
      </c>
      <c r="R257" s="64"/>
    </row>
    <row r="258" spans="1:18" ht="15" customHeight="1">
      <c r="A258" s="55" t="str">
        <f>IF(COUNTIF(B258:E258,"")+COUNTIF(G258:G258,"")+COUNTIF(I258:M258,"")=10,"",IF(COUNTIF(B258:E258,"")+COUNTIF(G258:G258,"")+COUNTIF(I258:M258,"")&lt;&gt;0,"Error-Not all fields added ("&amp;COUNTIF(B258:M258,"")&amp;") blanks",IF(NOT(ISNUMBER(INT(SUBSTITUTE(C258," ","")))),"Error: non-numeric phone",IF(ISERR(FIND("@",D258)),"Error: invalid email?","OK"))))</f>
        <v/>
      </c>
      <c r="R258" s="64"/>
    </row>
    <row r="259" spans="1:18" ht="15" customHeight="1">
      <c r="A259" s="55" t="str">
        <f>IF(COUNTIF(B259:E259,"")+COUNTIF(G259:G259,"")+COUNTIF(I259:M259,"")=10,"",IF(COUNTIF(B259:E259,"")+COUNTIF(G259:G259,"")+COUNTIF(I259:M259,"")&lt;&gt;0,"Error-Not all fields added ("&amp;COUNTIF(B259:M259,"")&amp;") blanks",IF(NOT(ISNUMBER(INT(SUBSTITUTE(C259," ","")))),"Error: non-numeric phone",IF(ISERR(FIND("@",D259)),"Error: invalid email?","OK"))))</f>
        <v/>
      </c>
      <c r="R259" s="64"/>
    </row>
    <row r="260" spans="1:18" ht="15" customHeight="1">
      <c r="A260" s="55" t="str">
        <f>IF(COUNTIF(B260:E260,"")+COUNTIF(G260:G260,"")+COUNTIF(I260:M260,"")=10,"",IF(COUNTIF(B260:E260,"")+COUNTIF(G260:G260,"")+COUNTIF(I260:M260,"")&lt;&gt;0,"Error-Not all fields added ("&amp;COUNTIF(B260:M260,"")&amp;") blanks",IF(NOT(ISNUMBER(INT(SUBSTITUTE(C260," ","")))),"Error: non-numeric phone",IF(ISERR(FIND("@",D260)),"Error: invalid email?","OK"))))</f>
        <v/>
      </c>
      <c r="R260" s="64"/>
    </row>
    <row r="261" spans="1:18" ht="15" customHeight="1">
      <c r="A261" s="55" t="str">
        <f>IF(COUNTIF(B261:E261,"")+COUNTIF(G261:G261,"")+COUNTIF(I261:M261,"")=10,"",IF(COUNTIF(B261:E261,"")+COUNTIF(G261:G261,"")+COUNTIF(I261:M261,"")&lt;&gt;0,"Error-Not all fields added ("&amp;COUNTIF(B261:M261,"")&amp;") blanks",IF(NOT(ISNUMBER(INT(SUBSTITUTE(C261," ","")))),"Error: non-numeric phone",IF(ISERR(FIND("@",D261)),"Error: invalid email?","OK"))))</f>
        <v/>
      </c>
      <c r="R261" s="64"/>
    </row>
    <row r="262" spans="1:18" ht="15" customHeight="1">
      <c r="A262" s="55" t="str">
        <f>IF(COUNTIF(B262:E262,"")+COUNTIF(G262:G262,"")+COUNTIF(I262:M262,"")=10,"",IF(COUNTIF(B262:E262,"")+COUNTIF(G262:G262,"")+COUNTIF(I262:M262,"")&lt;&gt;0,"Error-Not all fields added ("&amp;COUNTIF(B262:M262,"")&amp;") blanks",IF(NOT(ISNUMBER(INT(SUBSTITUTE(C262," ","")))),"Error: non-numeric phone",IF(ISERR(FIND("@",D262)),"Error: invalid email?","OK"))))</f>
        <v/>
      </c>
      <c r="R262" s="64"/>
    </row>
    <row r="263" spans="1:18" ht="15" customHeight="1">
      <c r="A263" s="55" t="str">
        <f>IF(COUNTIF(B263:E263,"")+COUNTIF(G263:G263,"")+COUNTIF(I263:M263,"")=10,"",IF(COUNTIF(B263:E263,"")+COUNTIF(G263:G263,"")+COUNTIF(I263:M263,"")&lt;&gt;0,"Error-Not all fields added ("&amp;COUNTIF(B263:M263,"")&amp;") blanks",IF(NOT(ISNUMBER(INT(SUBSTITUTE(C263," ","")))),"Error: non-numeric phone",IF(ISERR(FIND("@",D263)),"Error: invalid email?","OK"))))</f>
        <v/>
      </c>
      <c r="R263" s="64"/>
    </row>
    <row r="264" spans="1:18" ht="15" customHeight="1">
      <c r="A264" s="55" t="str">
        <f>IF(COUNTIF(B264:E264,"")+COUNTIF(G264:G264,"")+COUNTIF(I264:M264,"")=10,"",IF(COUNTIF(B264:E264,"")+COUNTIF(G264:G264,"")+COUNTIF(I264:M264,"")&lt;&gt;0,"Error-Not all fields added ("&amp;COUNTIF(B264:M264,"")&amp;") blanks",IF(NOT(ISNUMBER(INT(SUBSTITUTE(C264," ","")))),"Error: non-numeric phone",IF(ISERR(FIND("@",D264)),"Error: invalid email?","OK"))))</f>
        <v/>
      </c>
      <c r="R264" s="64"/>
    </row>
    <row r="265" spans="1:18" ht="15" customHeight="1">
      <c r="A265" s="55" t="str">
        <f>IF(COUNTIF(B265:E265,"")+COUNTIF(G265:G265,"")+COUNTIF(I265:M265,"")=10,"",IF(COUNTIF(B265:E265,"")+COUNTIF(G265:G265,"")+COUNTIF(I265:M265,"")&lt;&gt;0,"Error-Not all fields added ("&amp;COUNTIF(B265:M265,"")&amp;") blanks",IF(NOT(ISNUMBER(INT(SUBSTITUTE(C265," ","")))),"Error: non-numeric phone",IF(ISERR(FIND("@",D265)),"Error: invalid email?","OK"))))</f>
        <v/>
      </c>
      <c r="R265" s="64"/>
    </row>
    <row r="266" spans="1:18" ht="15" customHeight="1">
      <c r="A266" s="55" t="str">
        <f>IF(COUNTIF(B266:E266,"")+COUNTIF(G266:G266,"")+COUNTIF(I266:M266,"")=10,"",IF(COUNTIF(B266:E266,"")+COUNTIF(G266:G266,"")+COUNTIF(I266:M266,"")&lt;&gt;0,"Error-Not all fields added ("&amp;COUNTIF(B266:M266,"")&amp;") blanks",IF(NOT(ISNUMBER(INT(SUBSTITUTE(C266," ","")))),"Error: non-numeric phone",IF(ISERR(FIND("@",D266)),"Error: invalid email?","OK"))))</f>
        <v/>
      </c>
      <c r="R266" s="64"/>
    </row>
    <row r="267" spans="1:18" ht="15" customHeight="1">
      <c r="A267" s="55" t="str">
        <f>IF(COUNTIF(B267:E267,"")+COUNTIF(G267:G267,"")+COUNTIF(I267:M267,"")=10,"",IF(COUNTIF(B267:E267,"")+COUNTIF(G267:G267,"")+COUNTIF(I267:M267,"")&lt;&gt;0,"Error-Not all fields added ("&amp;COUNTIF(B267:M267,"")&amp;") blanks",IF(NOT(ISNUMBER(INT(SUBSTITUTE(C267," ","")))),"Error: non-numeric phone",IF(ISERR(FIND("@",D267)),"Error: invalid email?","OK"))))</f>
        <v/>
      </c>
      <c r="R267" s="64"/>
    </row>
    <row r="268" spans="1:18" ht="15" customHeight="1">
      <c r="A268" s="55" t="str">
        <f>IF(COUNTIF(B268:E268,"")+COUNTIF(G268:G268,"")+COUNTIF(I268:M268,"")=10,"",IF(COUNTIF(B268:E268,"")+COUNTIF(G268:G268,"")+COUNTIF(I268:M268,"")&lt;&gt;0,"Error-Not all fields added ("&amp;COUNTIF(B268:M268,"")&amp;") blanks",IF(NOT(ISNUMBER(INT(SUBSTITUTE(C268," ","")))),"Error: non-numeric phone",IF(ISERR(FIND("@",D268)),"Error: invalid email?","OK"))))</f>
        <v/>
      </c>
      <c r="R268" s="64"/>
    </row>
    <row r="269" spans="1:18" ht="15" customHeight="1">
      <c r="A269" s="55" t="str">
        <f>IF(COUNTIF(B269:E269,"")+COUNTIF(G269:G269,"")+COUNTIF(I269:M269,"")=10,"",IF(COUNTIF(B269:E269,"")+COUNTIF(G269:G269,"")+COUNTIF(I269:M269,"")&lt;&gt;0,"Error-Not all fields added ("&amp;COUNTIF(B269:M269,"")&amp;") blanks",IF(NOT(ISNUMBER(INT(SUBSTITUTE(C269," ","")))),"Error: non-numeric phone",IF(ISERR(FIND("@",D269)),"Error: invalid email?","OK"))))</f>
        <v/>
      </c>
      <c r="R269" s="64"/>
    </row>
    <row r="270" spans="1:18" ht="15" customHeight="1">
      <c r="A270" s="55" t="str">
        <f>IF(COUNTIF(B270:E270,"")+COUNTIF(G270:G270,"")+COUNTIF(I270:M270,"")=10,"",IF(COUNTIF(B270:E270,"")+COUNTIF(G270:G270,"")+COUNTIF(I270:M270,"")&lt;&gt;0,"Error-Not all fields added ("&amp;COUNTIF(B270:M270,"")&amp;") blanks",IF(NOT(ISNUMBER(INT(SUBSTITUTE(C270," ","")))),"Error: non-numeric phone",IF(ISERR(FIND("@",D270)),"Error: invalid email?","OK"))))</f>
        <v/>
      </c>
      <c r="R270" s="64"/>
    </row>
    <row r="271" spans="1:18" ht="15" customHeight="1">
      <c r="A271" s="55" t="str">
        <f>IF(COUNTIF(B271:E271,"")+COUNTIF(G271:G271,"")+COUNTIF(I271:M271,"")=10,"",IF(COUNTIF(B271:E271,"")+COUNTIF(G271:G271,"")+COUNTIF(I271:M271,"")&lt;&gt;0,"Error-Not all fields added ("&amp;COUNTIF(B271:M271,"")&amp;") blanks",IF(NOT(ISNUMBER(INT(SUBSTITUTE(C271," ","")))),"Error: non-numeric phone",IF(ISERR(FIND("@",D271)),"Error: invalid email?","OK"))))</f>
        <v/>
      </c>
      <c r="R271" s="64"/>
    </row>
    <row r="272" spans="1:18" ht="15" customHeight="1">
      <c r="A272" s="55" t="str">
        <f>IF(COUNTIF(B272:E272,"")+COUNTIF(G272:G272,"")+COUNTIF(I272:M272,"")=10,"",IF(COUNTIF(B272:E272,"")+COUNTIF(G272:G272,"")+COUNTIF(I272:M272,"")&lt;&gt;0,"Error-Not all fields added ("&amp;COUNTIF(B272:M272,"")&amp;") blanks",IF(NOT(ISNUMBER(INT(SUBSTITUTE(C272," ","")))),"Error: non-numeric phone",IF(ISERR(FIND("@",D272)),"Error: invalid email?","OK"))))</f>
        <v/>
      </c>
      <c r="R272" s="64"/>
    </row>
    <row r="273" spans="1:18" ht="15" customHeight="1">
      <c r="A273" s="55" t="str">
        <f>IF(COUNTIF(B273:E273,"")+COUNTIF(G273:G273,"")+COUNTIF(I273:M273,"")=10,"",IF(COUNTIF(B273:E273,"")+COUNTIF(G273:G273,"")+COUNTIF(I273:M273,"")&lt;&gt;0,"Error-Not all fields added ("&amp;COUNTIF(B273:M273,"")&amp;") blanks",IF(NOT(ISNUMBER(INT(SUBSTITUTE(C273," ","")))),"Error: non-numeric phone",IF(ISERR(FIND("@",D273)),"Error: invalid email?","OK"))))</f>
        <v/>
      </c>
      <c r="R273" s="64"/>
    </row>
    <row r="274" spans="1:18" ht="15" customHeight="1">
      <c r="A274" s="55" t="str">
        <f>IF(COUNTIF(B274:E274,"")+COUNTIF(G274:G274,"")+COUNTIF(I274:M274,"")=10,"",IF(COUNTIF(B274:E274,"")+COUNTIF(G274:G274,"")+COUNTIF(I274:M274,"")&lt;&gt;0,"Error-Not all fields added ("&amp;COUNTIF(B274:M274,"")&amp;") blanks",IF(NOT(ISNUMBER(INT(SUBSTITUTE(C274," ","")))),"Error: non-numeric phone",IF(ISERR(FIND("@",D274)),"Error: invalid email?","OK"))))</f>
        <v/>
      </c>
      <c r="R274" s="64"/>
    </row>
    <row r="275" spans="1:18" ht="15" customHeight="1">
      <c r="A275" s="55" t="str">
        <f>IF(COUNTIF(B275:E275,"")+COUNTIF(G275:G275,"")+COUNTIF(I275:M275,"")=10,"",IF(COUNTIF(B275:E275,"")+COUNTIF(G275:G275,"")+COUNTIF(I275:M275,"")&lt;&gt;0,"Error-Not all fields added ("&amp;COUNTIF(B275:M275,"")&amp;") blanks",IF(NOT(ISNUMBER(INT(SUBSTITUTE(C275," ","")))),"Error: non-numeric phone",IF(ISERR(FIND("@",D275)),"Error: invalid email?","OK"))))</f>
        <v/>
      </c>
      <c r="R275" s="64"/>
    </row>
    <row r="276" spans="1:18" ht="15" customHeight="1">
      <c r="A276" s="55" t="str">
        <f>IF(COUNTIF(B276:E276,"")+COUNTIF(G276:G276,"")+COUNTIF(I276:M276,"")=10,"",IF(COUNTIF(B276:E276,"")+COUNTIF(G276:G276,"")+COUNTIF(I276:M276,"")&lt;&gt;0,"Error-Not all fields added ("&amp;COUNTIF(B276:M276,"")&amp;") blanks",IF(NOT(ISNUMBER(INT(SUBSTITUTE(C276," ","")))),"Error: non-numeric phone",IF(ISERR(FIND("@",D276)),"Error: invalid email?","OK"))))</f>
        <v/>
      </c>
      <c r="R276" s="64"/>
    </row>
    <row r="277" spans="1:18" ht="15" customHeight="1">
      <c r="A277" s="55" t="str">
        <f>IF(COUNTIF(B277:E277,"")+COUNTIF(G277:G277,"")+COUNTIF(I277:M277,"")=10,"",IF(COUNTIF(B277:E277,"")+COUNTIF(G277:G277,"")+COUNTIF(I277:M277,"")&lt;&gt;0,"Error-Not all fields added ("&amp;COUNTIF(B277:M277,"")&amp;") blanks",IF(NOT(ISNUMBER(INT(SUBSTITUTE(C277," ","")))),"Error: non-numeric phone",IF(ISERR(FIND("@",D277)),"Error: invalid email?","OK"))))</f>
        <v/>
      </c>
      <c r="R277" s="64"/>
    </row>
    <row r="278" spans="1:18" ht="15" customHeight="1">
      <c r="A278" s="55" t="str">
        <f>IF(COUNTIF(B278:E278,"")+COUNTIF(G278:G278,"")+COUNTIF(I278:M278,"")=10,"",IF(COUNTIF(B278:E278,"")+COUNTIF(G278:G278,"")+COUNTIF(I278:M278,"")&lt;&gt;0,"Error-Not all fields added ("&amp;COUNTIF(B278:M278,"")&amp;") blanks",IF(NOT(ISNUMBER(INT(SUBSTITUTE(C278," ","")))),"Error: non-numeric phone",IF(ISERR(FIND("@",D278)),"Error: invalid email?","OK"))))</f>
        <v/>
      </c>
      <c r="R278" s="64"/>
    </row>
    <row r="279" spans="1:18" ht="15" customHeight="1">
      <c r="A279" s="55" t="str">
        <f>IF(COUNTIF(B279:E279,"")+COUNTIF(G279:G279,"")+COUNTIF(I279:M279,"")=10,"",IF(COUNTIF(B279:E279,"")+COUNTIF(G279:G279,"")+COUNTIF(I279:M279,"")&lt;&gt;0,"Error-Not all fields added ("&amp;COUNTIF(B279:M279,"")&amp;") blanks",IF(NOT(ISNUMBER(INT(SUBSTITUTE(C279," ","")))),"Error: non-numeric phone",IF(ISERR(FIND("@",D279)),"Error: invalid email?","OK"))))</f>
        <v/>
      </c>
      <c r="R279" s="64"/>
    </row>
    <row r="280" spans="1:18" ht="15" customHeight="1">
      <c r="A280" s="55" t="str">
        <f>IF(COUNTIF(B280:E280,"")+COUNTIF(G280:G280,"")+COUNTIF(I280:M280,"")=10,"",IF(COUNTIF(B280:E280,"")+COUNTIF(G280:G280,"")+COUNTIF(I280:M280,"")&lt;&gt;0,"Error-Not all fields added ("&amp;COUNTIF(B280:M280,"")&amp;") blanks",IF(NOT(ISNUMBER(INT(SUBSTITUTE(C280," ","")))),"Error: non-numeric phone",IF(ISERR(FIND("@",D280)),"Error: invalid email?","OK"))))</f>
        <v/>
      </c>
      <c r="R280" s="64"/>
    </row>
    <row r="281" spans="1:18" ht="15" customHeight="1">
      <c r="A281" s="55" t="str">
        <f>IF(COUNTIF(B281:E281,"")+COUNTIF(G281:G281,"")+COUNTIF(I281:M281,"")=10,"",IF(COUNTIF(B281:E281,"")+COUNTIF(G281:G281,"")+COUNTIF(I281:M281,"")&lt;&gt;0,"Error-Not all fields added ("&amp;COUNTIF(B281:M281,"")&amp;") blanks",IF(NOT(ISNUMBER(INT(SUBSTITUTE(C281," ","")))),"Error: non-numeric phone",IF(ISERR(FIND("@",D281)),"Error: invalid email?","OK"))))</f>
        <v/>
      </c>
      <c r="R281" s="64"/>
    </row>
    <row r="282" spans="1:18" ht="15" customHeight="1">
      <c r="A282" s="55" t="str">
        <f>IF(COUNTIF(B282:E282,"")+COUNTIF(G282:G282,"")+COUNTIF(I282:M282,"")=10,"",IF(COUNTIF(B282:E282,"")+COUNTIF(G282:G282,"")+COUNTIF(I282:M282,"")&lt;&gt;0,"Error-Not all fields added ("&amp;COUNTIF(B282:M282,"")&amp;") blanks",IF(NOT(ISNUMBER(INT(SUBSTITUTE(C282," ","")))),"Error: non-numeric phone",IF(ISERR(FIND("@",D282)),"Error: invalid email?","OK"))))</f>
        <v/>
      </c>
      <c r="R282" s="64"/>
    </row>
    <row r="283" spans="1:18" ht="15" customHeight="1">
      <c r="A283" s="55" t="str">
        <f>IF(COUNTIF(B283:E283,"")+COUNTIF(G283:G283,"")+COUNTIF(I283:M283,"")=10,"",IF(COUNTIF(B283:E283,"")+COUNTIF(G283:G283,"")+COUNTIF(I283:M283,"")&lt;&gt;0,"Error-Not all fields added ("&amp;COUNTIF(B283:M283,"")&amp;") blanks",IF(NOT(ISNUMBER(INT(SUBSTITUTE(C283," ","")))),"Error: non-numeric phone",IF(ISERR(FIND("@",D283)),"Error: invalid email?","OK"))))</f>
        <v/>
      </c>
      <c r="R283" s="64"/>
    </row>
    <row r="284" spans="1:18" ht="15" customHeight="1">
      <c r="A284" s="55" t="str">
        <f>IF(COUNTIF(B284:E284,"")+COUNTIF(G284:G284,"")+COUNTIF(I284:M284,"")=10,"",IF(COUNTIF(B284:E284,"")+COUNTIF(G284:G284,"")+COUNTIF(I284:M284,"")&lt;&gt;0,"Error-Not all fields added ("&amp;COUNTIF(B284:M284,"")&amp;") blanks",IF(NOT(ISNUMBER(INT(SUBSTITUTE(C284," ","")))),"Error: non-numeric phone",IF(ISERR(FIND("@",D284)),"Error: invalid email?","OK"))))</f>
        <v/>
      </c>
      <c r="R284" s="64"/>
    </row>
    <row r="285" spans="1:18" ht="15" customHeight="1">
      <c r="A285" s="55" t="str">
        <f>IF(COUNTIF(B285:E285,"")+COUNTIF(G285:G285,"")+COUNTIF(I285:M285,"")=10,"",IF(COUNTIF(B285:E285,"")+COUNTIF(G285:G285,"")+COUNTIF(I285:M285,"")&lt;&gt;0,"Error-Not all fields added ("&amp;COUNTIF(B285:M285,"")&amp;") blanks",IF(NOT(ISNUMBER(INT(SUBSTITUTE(C285," ","")))),"Error: non-numeric phone",IF(ISERR(FIND("@",D285)),"Error: invalid email?","OK"))))</f>
        <v/>
      </c>
      <c r="R285" s="64"/>
    </row>
    <row r="286" spans="1:18" ht="15" customHeight="1">
      <c r="A286" s="55" t="str">
        <f>IF(COUNTIF(B286:E286,"")+COUNTIF(G286:G286,"")+COUNTIF(I286:M286,"")=10,"",IF(COUNTIF(B286:E286,"")+COUNTIF(G286:G286,"")+COUNTIF(I286:M286,"")&lt;&gt;0,"Error-Not all fields added ("&amp;COUNTIF(B286:M286,"")&amp;") blanks",IF(NOT(ISNUMBER(INT(SUBSTITUTE(C286," ","")))),"Error: non-numeric phone",IF(ISERR(FIND("@",D286)),"Error: invalid email?","OK"))))</f>
        <v/>
      </c>
      <c r="R286" s="64"/>
    </row>
    <row r="287" spans="1:18" ht="15" customHeight="1">
      <c r="A287" s="55" t="str">
        <f>IF(COUNTIF(B287:E287,"")+COUNTIF(G287:G287,"")+COUNTIF(I287:M287,"")=10,"",IF(COUNTIF(B287:E287,"")+COUNTIF(G287:G287,"")+COUNTIF(I287:M287,"")&lt;&gt;0,"Error-Not all fields added ("&amp;COUNTIF(B287:M287,"")&amp;") blanks",IF(NOT(ISNUMBER(INT(SUBSTITUTE(C287," ","")))),"Error: non-numeric phone",IF(ISERR(FIND("@",D287)),"Error: invalid email?","OK"))))</f>
        <v/>
      </c>
      <c r="R287" s="64"/>
    </row>
    <row r="288" spans="1:18" ht="15" customHeight="1">
      <c r="A288" s="55" t="str">
        <f>IF(COUNTIF(B288:E288,"")+COUNTIF(G288:G288,"")+COUNTIF(I288:M288,"")=10,"",IF(COUNTIF(B288:E288,"")+COUNTIF(G288:G288,"")+COUNTIF(I288:M288,"")&lt;&gt;0,"Error-Not all fields added ("&amp;COUNTIF(B288:M288,"")&amp;") blanks",IF(NOT(ISNUMBER(INT(SUBSTITUTE(C288," ","")))),"Error: non-numeric phone",IF(ISERR(FIND("@",D288)),"Error: invalid email?","OK"))))</f>
        <v/>
      </c>
      <c r="R288" s="64"/>
    </row>
    <row r="289" spans="1:18" ht="15" customHeight="1">
      <c r="A289" s="55" t="str">
        <f>IF(COUNTIF(B289:E289,"")+COUNTIF(G289:G289,"")+COUNTIF(I289:M289,"")=10,"",IF(COUNTIF(B289:E289,"")+COUNTIF(G289:G289,"")+COUNTIF(I289:M289,"")&lt;&gt;0,"Error-Not all fields added ("&amp;COUNTIF(B289:M289,"")&amp;") blanks",IF(NOT(ISNUMBER(INT(SUBSTITUTE(C289," ","")))),"Error: non-numeric phone",IF(ISERR(FIND("@",D289)),"Error: invalid email?","OK"))))</f>
        <v/>
      </c>
      <c r="R289" s="64"/>
    </row>
    <row r="290" spans="1:18" ht="15" customHeight="1">
      <c r="A290" s="55" t="str">
        <f>IF(COUNTIF(B290:E290,"")+COUNTIF(G290:G290,"")+COUNTIF(I290:M290,"")=10,"",IF(COUNTIF(B290:E290,"")+COUNTIF(G290:G290,"")+COUNTIF(I290:M290,"")&lt;&gt;0,"Error-Not all fields added ("&amp;COUNTIF(B290:M290,"")&amp;") blanks",IF(NOT(ISNUMBER(INT(SUBSTITUTE(C290," ","")))),"Error: non-numeric phone",IF(ISERR(FIND("@",D290)),"Error: invalid email?","OK"))))</f>
        <v/>
      </c>
      <c r="R290" s="64"/>
    </row>
    <row r="291" spans="1:18" ht="15" customHeight="1">
      <c r="A291" s="55" t="str">
        <f>IF(COUNTIF(B291:E291,"")+COUNTIF(G291:G291,"")+COUNTIF(I291:M291,"")=10,"",IF(COUNTIF(B291:E291,"")+COUNTIF(G291:G291,"")+COUNTIF(I291:M291,"")&lt;&gt;0,"Error-Not all fields added ("&amp;COUNTIF(B291:M291,"")&amp;") blanks",IF(NOT(ISNUMBER(INT(SUBSTITUTE(C291," ","")))),"Error: non-numeric phone",IF(ISERR(FIND("@",D291)),"Error: invalid email?","OK"))))</f>
        <v/>
      </c>
      <c r="R291" s="64"/>
    </row>
    <row r="292" spans="1:18" ht="15" customHeight="1">
      <c r="A292" s="55" t="str">
        <f>IF(COUNTIF(B292:E292,"")+COUNTIF(G292:G292,"")+COUNTIF(I292:M292,"")=10,"",IF(COUNTIF(B292:E292,"")+COUNTIF(G292:G292,"")+COUNTIF(I292:M292,"")&lt;&gt;0,"Error-Not all fields added ("&amp;COUNTIF(B292:M292,"")&amp;") blanks",IF(NOT(ISNUMBER(INT(SUBSTITUTE(C292," ","")))),"Error: non-numeric phone",IF(ISERR(FIND("@",D292)),"Error: invalid email?","OK"))))</f>
        <v/>
      </c>
      <c r="R292" s="64"/>
    </row>
    <row r="293" spans="1:18" ht="15" customHeight="1">
      <c r="A293" s="55" t="str">
        <f>IF(COUNTIF(B293:E293,"")+COUNTIF(G293:G293,"")+COUNTIF(I293:M293,"")=10,"",IF(COUNTIF(B293:E293,"")+COUNTIF(G293:G293,"")+COUNTIF(I293:M293,"")&lt;&gt;0,"Error-Not all fields added ("&amp;COUNTIF(B293:M293,"")&amp;") blanks",IF(NOT(ISNUMBER(INT(SUBSTITUTE(C293," ","")))),"Error: non-numeric phone",IF(ISERR(FIND("@",D293)),"Error: invalid email?","OK"))))</f>
        <v/>
      </c>
      <c r="R293" s="64"/>
    </row>
    <row r="294" spans="1:18" ht="15" customHeight="1">
      <c r="A294" s="55" t="str">
        <f>IF(COUNTIF(B294:E294,"")+COUNTIF(G294:G294,"")+COUNTIF(I294:M294,"")=10,"",IF(COUNTIF(B294:E294,"")+COUNTIF(G294:G294,"")+COUNTIF(I294:M294,"")&lt;&gt;0,"Error-Not all fields added ("&amp;COUNTIF(B294:M294,"")&amp;") blanks",IF(NOT(ISNUMBER(INT(SUBSTITUTE(C294," ","")))),"Error: non-numeric phone",IF(ISERR(FIND("@",D294)),"Error: invalid email?","OK"))))</f>
        <v/>
      </c>
      <c r="R294" s="64"/>
    </row>
    <row r="295" spans="1:18" ht="15" customHeight="1">
      <c r="A295" s="55" t="str">
        <f>IF(COUNTIF(B295:E295,"")+COUNTIF(G295:G295,"")+COUNTIF(I295:M295,"")=10,"",IF(COUNTIF(B295:E295,"")+COUNTIF(G295:G295,"")+COUNTIF(I295:M295,"")&lt;&gt;0,"Error-Not all fields added ("&amp;COUNTIF(B295:M295,"")&amp;") blanks",IF(NOT(ISNUMBER(INT(SUBSTITUTE(C295," ","")))),"Error: non-numeric phone",IF(ISERR(FIND("@",D295)),"Error: invalid email?","OK"))))</f>
        <v/>
      </c>
      <c r="R295" s="64"/>
    </row>
    <row r="296" spans="1:18" ht="15" customHeight="1">
      <c r="A296" s="55" t="str">
        <f>IF(COUNTIF(B296:E296,"")+COUNTIF(G296:G296,"")+COUNTIF(I296:M296,"")=10,"",IF(COUNTIF(B296:E296,"")+COUNTIF(G296:G296,"")+COUNTIF(I296:M296,"")&lt;&gt;0,"Error-Not all fields added ("&amp;COUNTIF(B296:M296,"")&amp;") blanks",IF(NOT(ISNUMBER(INT(SUBSTITUTE(C296," ","")))),"Error: non-numeric phone",IF(ISERR(FIND("@",D296)),"Error: invalid email?","OK"))))</f>
        <v/>
      </c>
      <c r="R296" s="64"/>
    </row>
    <row r="297" spans="1:18" ht="15" customHeight="1">
      <c r="A297" s="55" t="str">
        <f>IF(COUNTIF(B297:E297,"")+COUNTIF(G297:G297,"")+COUNTIF(I297:M297,"")=10,"",IF(COUNTIF(B297:E297,"")+COUNTIF(G297:G297,"")+COUNTIF(I297:M297,"")&lt;&gt;0,"Error-Not all fields added ("&amp;COUNTIF(B297:M297,"")&amp;") blanks",IF(NOT(ISNUMBER(INT(SUBSTITUTE(C297," ","")))),"Error: non-numeric phone",IF(ISERR(FIND("@",D297)),"Error: invalid email?","OK"))))</f>
        <v/>
      </c>
      <c r="R297" s="64"/>
    </row>
    <row r="298" spans="1:18" ht="15" customHeight="1">
      <c r="A298" s="55" t="str">
        <f>IF(COUNTIF(B298:E298,"")+COUNTIF(G298:G298,"")+COUNTIF(I298:M298,"")=10,"",IF(COUNTIF(B298:E298,"")+COUNTIF(G298:G298,"")+COUNTIF(I298:M298,"")&lt;&gt;0,"Error-Not all fields added ("&amp;COUNTIF(B298:M298,"")&amp;") blanks",IF(NOT(ISNUMBER(INT(SUBSTITUTE(C298," ","")))),"Error: non-numeric phone",IF(ISERR(FIND("@",D298)),"Error: invalid email?","OK"))))</f>
        <v/>
      </c>
      <c r="R298" s="64"/>
    </row>
    <row r="299" spans="1:18" ht="15" customHeight="1">
      <c r="A299" s="55" t="str">
        <f>IF(COUNTIF(B299:E299,"")+COUNTIF(G299:G299,"")+COUNTIF(I299:M299,"")=10,"",IF(COUNTIF(B299:E299,"")+COUNTIF(G299:G299,"")+COUNTIF(I299:M299,"")&lt;&gt;0,"Error-Not all fields added ("&amp;COUNTIF(B299:M299,"")&amp;") blanks",IF(NOT(ISNUMBER(INT(SUBSTITUTE(C299," ","")))),"Error: non-numeric phone",IF(ISERR(FIND("@",D299)),"Error: invalid email?","OK"))))</f>
        <v/>
      </c>
      <c r="R299" s="64"/>
    </row>
    <row r="300" spans="1:18" ht="15" customHeight="1">
      <c r="A300" s="55" t="str">
        <f>IF(COUNTIF(B300:E300,"")+COUNTIF(G300:G300,"")+COUNTIF(I300:M300,"")=10,"",IF(COUNTIF(B300:E300,"")+COUNTIF(G300:G300,"")+COUNTIF(I300:M300,"")&lt;&gt;0,"Error-Not all fields added ("&amp;COUNTIF(B300:M300,"")&amp;") blanks",IF(NOT(ISNUMBER(INT(SUBSTITUTE(C300," ","")))),"Error: non-numeric phone",IF(ISERR(FIND("@",D300)),"Error: invalid email?","OK"))))</f>
        <v/>
      </c>
      <c r="R300" s="64"/>
    </row>
    <row r="301" spans="1:18" ht="15" customHeight="1">
      <c r="A301" s="55" t="str">
        <f>IF(COUNTIF(B301:E301,"")+COUNTIF(G301:G301,"")+COUNTIF(I301:M301,"")=10,"",IF(COUNTIF(B301:E301,"")+COUNTIF(G301:G301,"")+COUNTIF(I301:M301,"")&lt;&gt;0,"Error-Not all fields added ("&amp;COUNTIF(B301:M301,"")&amp;") blanks",IF(NOT(ISNUMBER(INT(SUBSTITUTE(C301," ","")))),"Error: non-numeric phone",IF(ISERR(FIND("@",D301)),"Error: invalid email?","OK"))))</f>
        <v/>
      </c>
      <c r="R301" s="64"/>
    </row>
    <row r="302" spans="1:18" ht="15" customHeight="1">
      <c r="A302" s="55" t="str">
        <f>IF(COUNTIF(B302:E302,"")+COUNTIF(G302:G302,"")+COUNTIF(I302:M302,"")=10,"",IF(COUNTIF(B302:E302,"")+COUNTIF(G302:G302,"")+COUNTIF(I302:M302,"")&lt;&gt;0,"Error-Not all fields added ("&amp;COUNTIF(B302:M302,"")&amp;") blanks",IF(NOT(ISNUMBER(INT(SUBSTITUTE(C302," ","")))),"Error: non-numeric phone",IF(ISERR(FIND("@",D302)),"Error: invalid email?","OK"))))</f>
        <v/>
      </c>
      <c r="R302" s="64"/>
    </row>
    <row r="303" spans="1:18" ht="15" customHeight="1">
      <c r="A303" s="55" t="str">
        <f>IF(COUNTIF(B303:E303,"")+COUNTIF(G303:G303,"")+COUNTIF(I303:M303,"")=10,"",IF(COUNTIF(B303:E303,"")+COUNTIF(G303:G303,"")+COUNTIF(I303:M303,"")&lt;&gt;0,"Error-Not all fields added ("&amp;COUNTIF(B303:M303,"")&amp;") blanks",IF(NOT(ISNUMBER(INT(SUBSTITUTE(C303," ","")))),"Error: non-numeric phone",IF(ISERR(FIND("@",D303)),"Error: invalid email?","OK"))))</f>
        <v/>
      </c>
      <c r="R303" s="64"/>
    </row>
    <row r="304" spans="1:18" ht="15" customHeight="1">
      <c r="A304" s="55" t="str">
        <f>IF(COUNTIF(B304:E304,"")+COUNTIF(G304:G304,"")+COUNTIF(I304:M304,"")=10,"",IF(COUNTIF(B304:E304,"")+COUNTIF(G304:G304,"")+COUNTIF(I304:M304,"")&lt;&gt;0,"Error-Not all fields added ("&amp;COUNTIF(B304:M304,"")&amp;") blanks",IF(NOT(ISNUMBER(INT(SUBSTITUTE(C304," ","")))),"Error: non-numeric phone",IF(ISERR(FIND("@",D304)),"Error: invalid email?","OK"))))</f>
        <v/>
      </c>
      <c r="R304" s="64"/>
    </row>
    <row r="305" spans="1:18" ht="15" customHeight="1">
      <c r="A305" s="55" t="str">
        <f>IF(COUNTIF(B305:E305,"")+COUNTIF(G305:G305,"")+COUNTIF(I305:M305,"")=10,"",IF(COUNTIF(B305:E305,"")+COUNTIF(G305:G305,"")+COUNTIF(I305:M305,"")&lt;&gt;0,"Error-Not all fields added ("&amp;COUNTIF(B305:M305,"")&amp;") blanks",IF(NOT(ISNUMBER(INT(SUBSTITUTE(C305," ","")))),"Error: non-numeric phone",IF(ISERR(FIND("@",D305)),"Error: invalid email?","OK"))))</f>
        <v/>
      </c>
      <c r="R305" s="64"/>
    </row>
    <row r="306" spans="1:18" ht="15" customHeight="1">
      <c r="A306" s="55" t="str">
        <f>IF(COUNTIF(B306:E306,"")+COUNTIF(G306:G306,"")+COUNTIF(I306:M306,"")=10,"",IF(COUNTIF(B306:E306,"")+COUNTIF(G306:G306,"")+COUNTIF(I306:M306,"")&lt;&gt;0,"Error-Not all fields added ("&amp;COUNTIF(B306:M306,"")&amp;") blanks",IF(NOT(ISNUMBER(INT(SUBSTITUTE(C306," ","")))),"Error: non-numeric phone",IF(ISERR(FIND("@",D306)),"Error: invalid email?","OK"))))</f>
        <v/>
      </c>
      <c r="R306" s="64"/>
    </row>
    <row r="307" spans="1:18" ht="15" customHeight="1">
      <c r="A307" s="55" t="str">
        <f>IF(COUNTIF(B307:E307,"")+COUNTIF(G307:G307,"")+COUNTIF(I307:M307,"")=10,"",IF(COUNTIF(B307:E307,"")+COUNTIF(G307:G307,"")+COUNTIF(I307:M307,"")&lt;&gt;0,"Error-Not all fields added ("&amp;COUNTIF(B307:M307,"")&amp;") blanks",IF(NOT(ISNUMBER(INT(SUBSTITUTE(C307," ","")))),"Error: non-numeric phone",IF(ISERR(FIND("@",D307)),"Error: invalid email?","OK"))))</f>
        <v/>
      </c>
      <c r="R307" s="64"/>
    </row>
    <row r="308" spans="1:18" ht="15" customHeight="1">
      <c r="A308" s="55" t="str">
        <f>IF(COUNTIF(B308:E308,"")+COUNTIF(G308:G308,"")+COUNTIF(I308:M308,"")=10,"",IF(COUNTIF(B308:E308,"")+COUNTIF(G308:G308,"")+COUNTIF(I308:M308,"")&lt;&gt;0,"Error-Not all fields added ("&amp;COUNTIF(B308:M308,"")&amp;") blanks",IF(NOT(ISNUMBER(INT(SUBSTITUTE(C308," ","")))),"Error: non-numeric phone",IF(ISERR(FIND("@",D308)),"Error: invalid email?","OK"))))</f>
        <v/>
      </c>
      <c r="R308" s="64"/>
    </row>
    <row r="309" spans="1:18" ht="15" customHeight="1">
      <c r="A309" s="55" t="str">
        <f>IF(COUNTIF(B309:E309,"")+COUNTIF(G309:G309,"")+COUNTIF(I309:M309,"")=10,"",IF(COUNTIF(B309:E309,"")+COUNTIF(G309:G309,"")+COUNTIF(I309:M309,"")&lt;&gt;0,"Error-Not all fields added ("&amp;COUNTIF(B309:M309,"")&amp;") blanks",IF(NOT(ISNUMBER(INT(SUBSTITUTE(C309," ","")))),"Error: non-numeric phone",IF(ISERR(FIND("@",D309)),"Error: invalid email?","OK"))))</f>
        <v/>
      </c>
      <c r="R309" s="64"/>
    </row>
    <row r="310" spans="1:18" ht="15" customHeight="1">
      <c r="A310" s="55" t="str">
        <f>IF(COUNTIF(B310:E310,"")+COUNTIF(G310:G310,"")+COUNTIF(I310:M310,"")=10,"",IF(COUNTIF(B310:E310,"")+COUNTIF(G310:G310,"")+COUNTIF(I310:M310,"")&lt;&gt;0,"Error-Not all fields added ("&amp;COUNTIF(B310:M310,"")&amp;") blanks",IF(NOT(ISNUMBER(INT(SUBSTITUTE(C310," ","")))),"Error: non-numeric phone",IF(ISERR(FIND("@",D310)),"Error: invalid email?","OK"))))</f>
        <v/>
      </c>
      <c r="R310" s="64"/>
    </row>
    <row r="311" spans="1:18" ht="15" customHeight="1">
      <c r="A311" s="55" t="str">
        <f>IF(COUNTIF(B311:E311,"")+COUNTIF(G311:G311,"")+COUNTIF(I311:M311,"")=10,"",IF(COUNTIF(B311:E311,"")+COUNTIF(G311:G311,"")+COUNTIF(I311:M311,"")&lt;&gt;0,"Error-Not all fields added ("&amp;COUNTIF(B311:M311,"")&amp;") blanks",IF(NOT(ISNUMBER(INT(SUBSTITUTE(C311," ","")))),"Error: non-numeric phone",IF(ISERR(FIND("@",D311)),"Error: invalid email?","OK"))))</f>
        <v/>
      </c>
      <c r="R311" s="64"/>
    </row>
    <row r="312" spans="1:18" ht="15" customHeight="1">
      <c r="A312" s="55" t="str">
        <f>IF(COUNTIF(B312:E312,"")+COUNTIF(G312:G312,"")+COUNTIF(I312:M312,"")=10,"",IF(COUNTIF(B312:E312,"")+COUNTIF(G312:G312,"")+COUNTIF(I312:M312,"")&lt;&gt;0,"Error-Not all fields added ("&amp;COUNTIF(B312:M312,"")&amp;") blanks",IF(NOT(ISNUMBER(INT(SUBSTITUTE(C312," ","")))),"Error: non-numeric phone",IF(ISERR(FIND("@",D312)),"Error: invalid email?","OK"))))</f>
        <v/>
      </c>
      <c r="R312" s="64"/>
    </row>
    <row r="313" spans="1:18" ht="15" customHeight="1">
      <c r="A313" s="55" t="str">
        <f>IF(COUNTIF(B313:E313,"")+COUNTIF(G313:G313,"")+COUNTIF(I313:M313,"")=10,"",IF(COUNTIF(B313:E313,"")+COUNTIF(G313:G313,"")+COUNTIF(I313:M313,"")&lt;&gt;0,"Error-Not all fields added ("&amp;COUNTIF(B313:M313,"")&amp;") blanks",IF(NOT(ISNUMBER(INT(SUBSTITUTE(C313," ","")))),"Error: non-numeric phone",IF(ISERR(FIND("@",D313)),"Error: invalid email?","OK"))))</f>
        <v/>
      </c>
      <c r="R313" s="64"/>
    </row>
    <row r="314" spans="1:18" ht="15" customHeight="1">
      <c r="A314" s="55" t="str">
        <f>IF(COUNTIF(B314:E314,"")+COUNTIF(G314:G314,"")+COUNTIF(I314:M314,"")=10,"",IF(COUNTIF(B314:E314,"")+COUNTIF(G314:G314,"")+COUNTIF(I314:M314,"")&lt;&gt;0,"Error-Not all fields added ("&amp;COUNTIF(B314:M314,"")&amp;") blanks",IF(NOT(ISNUMBER(INT(SUBSTITUTE(C314," ","")))),"Error: non-numeric phone",IF(ISERR(FIND("@",D314)),"Error: invalid email?","OK"))))</f>
        <v/>
      </c>
      <c r="R314" s="64"/>
    </row>
    <row r="315" spans="1:18" ht="15" customHeight="1">
      <c r="A315" s="55" t="str">
        <f>IF(COUNTIF(B315:E315,"")+COUNTIF(G315:G315,"")+COUNTIF(I315:M315,"")=10,"",IF(COUNTIF(B315:E315,"")+COUNTIF(G315:G315,"")+COUNTIF(I315:M315,"")&lt;&gt;0,"Error-Not all fields added ("&amp;COUNTIF(B315:M315,"")&amp;") blanks",IF(NOT(ISNUMBER(INT(SUBSTITUTE(C315," ","")))),"Error: non-numeric phone",IF(ISERR(FIND("@",D315)),"Error: invalid email?","OK"))))</f>
        <v/>
      </c>
      <c r="R315" s="64"/>
    </row>
    <row r="316" spans="1:18" ht="15" customHeight="1">
      <c r="A316" s="55" t="str">
        <f>IF(COUNTIF(B316:E316,"")+COUNTIF(G316:G316,"")+COUNTIF(I316:M316,"")=10,"",IF(COUNTIF(B316:E316,"")+COUNTIF(G316:G316,"")+COUNTIF(I316:M316,"")&lt;&gt;0,"Error-Not all fields added ("&amp;COUNTIF(B316:M316,"")&amp;") blanks",IF(NOT(ISNUMBER(INT(SUBSTITUTE(C316," ","")))),"Error: non-numeric phone",IF(ISERR(FIND("@",D316)),"Error: invalid email?","OK"))))</f>
        <v/>
      </c>
      <c r="R316" s="64"/>
    </row>
    <row r="317" spans="1:18" ht="15" customHeight="1">
      <c r="A317" s="55" t="str">
        <f>IF(COUNTIF(B317:E317,"")+COUNTIF(G317:G317,"")+COUNTIF(I317:M317,"")=10,"",IF(COUNTIF(B317:E317,"")+COUNTIF(G317:G317,"")+COUNTIF(I317:M317,"")&lt;&gt;0,"Error-Not all fields added ("&amp;COUNTIF(B317:M317,"")&amp;") blanks",IF(NOT(ISNUMBER(INT(SUBSTITUTE(C317," ","")))),"Error: non-numeric phone",IF(ISERR(FIND("@",D317)),"Error: invalid email?","OK"))))</f>
        <v/>
      </c>
      <c r="R317" s="64"/>
    </row>
    <row r="318" spans="1:18" ht="15" customHeight="1">
      <c r="A318" s="55" t="str">
        <f>IF(COUNTIF(B318:E318,"")+COUNTIF(G318:G318,"")+COUNTIF(I318:M318,"")=10,"",IF(COUNTIF(B318:E318,"")+COUNTIF(G318:G318,"")+COUNTIF(I318:M318,"")&lt;&gt;0,"Error-Not all fields added ("&amp;COUNTIF(B318:M318,"")&amp;") blanks",IF(NOT(ISNUMBER(INT(SUBSTITUTE(C318," ","")))),"Error: non-numeric phone",IF(ISERR(FIND("@",D318)),"Error: invalid email?","OK"))))</f>
        <v/>
      </c>
      <c r="R318" s="64"/>
    </row>
    <row r="319" spans="1:18" ht="15" customHeight="1">
      <c r="A319" s="55" t="str">
        <f>IF(COUNTIF(B319:E319,"")+COUNTIF(G319:G319,"")+COUNTIF(I319:M319,"")=10,"",IF(COUNTIF(B319:E319,"")+COUNTIF(G319:G319,"")+COUNTIF(I319:M319,"")&lt;&gt;0,"Error-Not all fields added ("&amp;COUNTIF(B319:M319,"")&amp;") blanks",IF(NOT(ISNUMBER(INT(SUBSTITUTE(C319," ","")))),"Error: non-numeric phone",IF(ISERR(FIND("@",D319)),"Error: invalid email?","OK"))))</f>
        <v/>
      </c>
      <c r="R319" s="64"/>
    </row>
    <row r="320" spans="1:18" ht="15" customHeight="1">
      <c r="A320" s="55" t="str">
        <f>IF(COUNTIF(B320:E320,"")+COUNTIF(G320:G320,"")+COUNTIF(I320:M320,"")=10,"",IF(COUNTIF(B320:E320,"")+COUNTIF(G320:G320,"")+COUNTIF(I320:M320,"")&lt;&gt;0,"Error-Not all fields added ("&amp;COUNTIF(B320:M320,"")&amp;") blanks",IF(NOT(ISNUMBER(INT(SUBSTITUTE(C320," ","")))),"Error: non-numeric phone",IF(ISERR(FIND("@",D320)),"Error: invalid email?","OK"))))</f>
        <v/>
      </c>
      <c r="R320" s="64"/>
    </row>
    <row r="321" spans="1:18" ht="15" customHeight="1">
      <c r="A321" s="55" t="str">
        <f>IF(COUNTIF(B321:E321,"")+COUNTIF(G321:G321,"")+COUNTIF(I321:M321,"")=10,"",IF(COUNTIF(B321:E321,"")+COUNTIF(G321:G321,"")+COUNTIF(I321:M321,"")&lt;&gt;0,"Error-Not all fields added ("&amp;COUNTIF(B321:M321,"")&amp;") blanks",IF(NOT(ISNUMBER(INT(SUBSTITUTE(C321," ","")))),"Error: non-numeric phone",IF(ISERR(FIND("@",D321)),"Error: invalid email?","OK"))))</f>
        <v/>
      </c>
      <c r="R321" s="64"/>
    </row>
    <row r="322" spans="1:18" ht="15" customHeight="1">
      <c r="A322" s="55" t="str">
        <f>IF(COUNTIF(B322:E322,"")+COUNTIF(G322:G322,"")+COUNTIF(I322:M322,"")=10,"",IF(COUNTIF(B322:E322,"")+COUNTIF(G322:G322,"")+COUNTIF(I322:M322,"")&lt;&gt;0,"Error-Not all fields added ("&amp;COUNTIF(B322:M322,"")&amp;") blanks",IF(NOT(ISNUMBER(INT(SUBSTITUTE(C322," ","")))),"Error: non-numeric phone",IF(ISERR(FIND("@",D322)),"Error: invalid email?","OK"))))</f>
        <v/>
      </c>
      <c r="R322" s="64"/>
    </row>
    <row r="323" spans="1:18" ht="15" customHeight="1">
      <c r="A323" s="55" t="str">
        <f>IF(COUNTIF(B323:E323,"")+COUNTIF(G323:G323,"")+COUNTIF(I323:M323,"")=10,"",IF(COUNTIF(B323:E323,"")+COUNTIF(G323:G323,"")+COUNTIF(I323:M323,"")&lt;&gt;0,"Error-Not all fields added ("&amp;COUNTIF(B323:M323,"")&amp;") blanks",IF(NOT(ISNUMBER(INT(SUBSTITUTE(C323," ","")))),"Error: non-numeric phone",IF(ISERR(FIND("@",D323)),"Error: invalid email?","OK"))))</f>
        <v/>
      </c>
      <c r="R323" s="64"/>
    </row>
    <row r="324" spans="1:18" ht="15" customHeight="1">
      <c r="A324" s="55" t="str">
        <f>IF(COUNTIF(B324:E324,"")+COUNTIF(G324:G324,"")+COUNTIF(I324:M324,"")=10,"",IF(COUNTIF(B324:E324,"")+COUNTIF(G324:G324,"")+COUNTIF(I324:M324,"")&lt;&gt;0,"Error-Not all fields added ("&amp;COUNTIF(B324:M324,"")&amp;") blanks",IF(NOT(ISNUMBER(INT(SUBSTITUTE(C324," ","")))),"Error: non-numeric phone",IF(ISERR(FIND("@",D324)),"Error: invalid email?","OK"))))</f>
        <v/>
      </c>
      <c r="R324" s="64"/>
    </row>
    <row r="325" spans="1:18" ht="15" customHeight="1">
      <c r="A325" s="55" t="str">
        <f>IF(COUNTIF(B325:E325,"")+COUNTIF(G325:G325,"")+COUNTIF(I325:M325,"")=10,"",IF(COUNTIF(B325:E325,"")+COUNTIF(G325:G325,"")+COUNTIF(I325:M325,"")&lt;&gt;0,"Error-Not all fields added ("&amp;COUNTIF(B325:M325,"")&amp;") blanks",IF(NOT(ISNUMBER(INT(SUBSTITUTE(C325," ","")))),"Error: non-numeric phone",IF(ISERR(FIND("@",D325)),"Error: invalid email?","OK"))))</f>
        <v/>
      </c>
      <c r="R325" s="64"/>
    </row>
    <row r="326" spans="1:18" ht="15" customHeight="1">
      <c r="A326" s="55" t="str">
        <f>IF(COUNTIF(B326:E326,"")+COUNTIF(G326:G326,"")+COUNTIF(I326:M326,"")=10,"",IF(COUNTIF(B326:E326,"")+COUNTIF(G326:G326,"")+COUNTIF(I326:M326,"")&lt;&gt;0,"Error-Not all fields added ("&amp;COUNTIF(B326:M326,"")&amp;") blanks",IF(NOT(ISNUMBER(INT(SUBSTITUTE(C326," ","")))),"Error: non-numeric phone",IF(ISERR(FIND("@",D326)),"Error: invalid email?","OK"))))</f>
        <v/>
      </c>
      <c r="R326" s="64"/>
    </row>
    <row r="327" spans="1:18" ht="15" customHeight="1">
      <c r="A327" s="55" t="str">
        <f>IF(COUNTIF(B327:E327,"")+COUNTIF(G327:G327,"")+COUNTIF(I327:M327,"")=10,"",IF(COUNTIF(B327:E327,"")+COUNTIF(G327:G327,"")+COUNTIF(I327:M327,"")&lt;&gt;0,"Error-Not all fields added ("&amp;COUNTIF(B327:M327,"")&amp;") blanks",IF(NOT(ISNUMBER(INT(SUBSTITUTE(C327," ","")))),"Error: non-numeric phone",IF(ISERR(FIND("@",D327)),"Error: invalid email?","OK"))))</f>
        <v/>
      </c>
      <c r="R327" s="64"/>
    </row>
    <row r="328" spans="1:18" ht="15" customHeight="1">
      <c r="A328" s="55" t="str">
        <f>IF(COUNTIF(B328:E328,"")+COUNTIF(G328:G328,"")+COUNTIF(I328:M328,"")=10,"",IF(COUNTIF(B328:E328,"")+COUNTIF(G328:G328,"")+COUNTIF(I328:M328,"")&lt;&gt;0,"Error-Not all fields added ("&amp;COUNTIF(B328:M328,"")&amp;") blanks",IF(NOT(ISNUMBER(INT(SUBSTITUTE(C328," ","")))),"Error: non-numeric phone",IF(ISERR(FIND("@",D328)),"Error: invalid email?","OK"))))</f>
        <v/>
      </c>
      <c r="R328" s="64"/>
    </row>
    <row r="329" spans="1:18" ht="15" customHeight="1">
      <c r="A329" s="55" t="str">
        <f>IF(COUNTIF(B329:E329,"")+COUNTIF(G329:G329,"")+COUNTIF(I329:M329,"")=10,"",IF(COUNTIF(B329:E329,"")+COUNTIF(G329:G329,"")+COUNTIF(I329:M329,"")&lt;&gt;0,"Error-Not all fields added ("&amp;COUNTIF(B329:M329,"")&amp;") blanks",IF(NOT(ISNUMBER(INT(SUBSTITUTE(C329," ","")))),"Error: non-numeric phone",IF(ISERR(FIND("@",D329)),"Error: invalid email?","OK"))))</f>
        <v/>
      </c>
      <c r="R329" s="64"/>
    </row>
    <row r="330" spans="1:18" ht="15" customHeight="1">
      <c r="A330" s="55" t="str">
        <f>IF(COUNTIF(B330:E330,"")+COUNTIF(G330:G330,"")+COUNTIF(I330:M330,"")=10,"",IF(COUNTIF(B330:E330,"")+COUNTIF(G330:G330,"")+COUNTIF(I330:M330,"")&lt;&gt;0,"Error-Not all fields added ("&amp;COUNTIF(B330:M330,"")&amp;") blanks",IF(NOT(ISNUMBER(INT(SUBSTITUTE(C330," ","")))),"Error: non-numeric phone",IF(ISERR(FIND("@",D330)),"Error: invalid email?","OK"))))</f>
        <v/>
      </c>
      <c r="R330" s="64"/>
    </row>
    <row r="331" spans="1:18" ht="15" customHeight="1">
      <c r="A331" s="55" t="str">
        <f>IF(COUNTIF(B331:E331,"")+COUNTIF(G331:G331,"")+COUNTIF(I331:M331,"")=10,"",IF(COUNTIF(B331:E331,"")+COUNTIF(G331:G331,"")+COUNTIF(I331:M331,"")&lt;&gt;0,"Error-Not all fields added ("&amp;COUNTIF(B331:M331,"")&amp;") blanks",IF(NOT(ISNUMBER(INT(SUBSTITUTE(C331," ","")))),"Error: non-numeric phone",IF(ISERR(FIND("@",D331)),"Error: invalid email?","OK"))))</f>
        <v/>
      </c>
      <c r="R331" s="64"/>
    </row>
    <row r="332" spans="1:18" ht="15" customHeight="1">
      <c r="A332" s="55" t="str">
        <f>IF(COUNTIF(B332:E332,"")+COUNTIF(G332:G332,"")+COUNTIF(I332:M332,"")=10,"",IF(COUNTIF(B332:E332,"")+COUNTIF(G332:G332,"")+COUNTIF(I332:M332,"")&lt;&gt;0,"Error-Not all fields added ("&amp;COUNTIF(B332:M332,"")&amp;") blanks",IF(NOT(ISNUMBER(INT(SUBSTITUTE(C332," ","")))),"Error: non-numeric phone",IF(ISERR(FIND("@",D332)),"Error: invalid email?","OK"))))</f>
        <v/>
      </c>
      <c r="R332" s="64"/>
    </row>
    <row r="333" spans="1:18" ht="15" customHeight="1">
      <c r="A333" s="55" t="str">
        <f>IF(COUNTIF(B333:E333,"")+COUNTIF(G333:G333,"")+COUNTIF(I333:M333,"")=10,"",IF(COUNTIF(B333:E333,"")+COUNTIF(G333:G333,"")+COUNTIF(I333:M333,"")&lt;&gt;0,"Error-Not all fields added ("&amp;COUNTIF(B333:M333,"")&amp;") blanks",IF(NOT(ISNUMBER(INT(SUBSTITUTE(C333," ","")))),"Error: non-numeric phone",IF(ISERR(FIND("@",D333)),"Error: invalid email?","OK"))))</f>
        <v/>
      </c>
      <c r="R333" s="64"/>
    </row>
    <row r="334" spans="1:18" ht="15" customHeight="1">
      <c r="A334" s="55" t="str">
        <f>IF(COUNTIF(B334:E334,"")+COUNTIF(G334:G334,"")+COUNTIF(I334:M334,"")=10,"",IF(COUNTIF(B334:E334,"")+COUNTIF(G334:G334,"")+COUNTIF(I334:M334,"")&lt;&gt;0,"Error-Not all fields added ("&amp;COUNTIF(B334:M334,"")&amp;") blanks",IF(NOT(ISNUMBER(INT(SUBSTITUTE(C334," ","")))),"Error: non-numeric phone",IF(ISERR(FIND("@",D334)),"Error: invalid email?","OK"))))</f>
        <v/>
      </c>
      <c r="R334" s="64"/>
    </row>
    <row r="335" spans="1:18" ht="15" customHeight="1">
      <c r="A335" s="55" t="str">
        <f>IF(COUNTIF(B335:E335,"")+COUNTIF(G335:G335,"")+COUNTIF(I335:M335,"")=10,"",IF(COUNTIF(B335:E335,"")+COUNTIF(G335:G335,"")+COUNTIF(I335:M335,"")&lt;&gt;0,"Error-Not all fields added ("&amp;COUNTIF(B335:M335,"")&amp;") blanks",IF(NOT(ISNUMBER(INT(SUBSTITUTE(C335," ","")))),"Error: non-numeric phone",IF(ISERR(FIND("@",D335)),"Error: invalid email?","OK"))))</f>
        <v/>
      </c>
      <c r="R335" s="64"/>
    </row>
    <row r="336" spans="1:18" ht="15" customHeight="1">
      <c r="A336" s="55" t="str">
        <f>IF(COUNTIF(B336:E336,"")+COUNTIF(G336:G336,"")+COUNTIF(I336:M336,"")=10,"",IF(COUNTIF(B336:E336,"")+COUNTIF(G336:G336,"")+COUNTIF(I336:M336,"")&lt;&gt;0,"Error-Not all fields added ("&amp;COUNTIF(B336:M336,"")&amp;") blanks",IF(NOT(ISNUMBER(INT(SUBSTITUTE(C336," ","")))),"Error: non-numeric phone",IF(ISERR(FIND("@",D336)),"Error: invalid email?","OK"))))</f>
        <v/>
      </c>
      <c r="R336" s="64"/>
    </row>
    <row r="337" spans="1:18" ht="15" customHeight="1">
      <c r="A337" s="55" t="str">
        <f>IF(COUNTIF(B337:E337,"")+COUNTIF(G337:G337,"")+COUNTIF(I337:M337,"")=10,"",IF(COUNTIF(B337:E337,"")+COUNTIF(G337:G337,"")+COUNTIF(I337:M337,"")&lt;&gt;0,"Error-Not all fields added ("&amp;COUNTIF(B337:M337,"")&amp;") blanks",IF(NOT(ISNUMBER(INT(SUBSTITUTE(C337," ","")))),"Error: non-numeric phone",IF(ISERR(FIND("@",D337)),"Error: invalid email?","OK"))))</f>
        <v/>
      </c>
      <c r="R337" s="64"/>
    </row>
    <row r="338" spans="1:18" ht="15" customHeight="1">
      <c r="A338" s="55" t="str">
        <f>IF(COUNTIF(B338:E338,"")+COUNTIF(G338:G338,"")+COUNTIF(I338:M338,"")=10,"",IF(COUNTIF(B338:E338,"")+COUNTIF(G338:G338,"")+COUNTIF(I338:M338,"")&lt;&gt;0,"Error-Not all fields added ("&amp;COUNTIF(B338:M338,"")&amp;") blanks",IF(NOT(ISNUMBER(INT(SUBSTITUTE(C338," ","")))),"Error: non-numeric phone",IF(ISERR(FIND("@",D338)),"Error: invalid email?","OK"))))</f>
        <v/>
      </c>
      <c r="R338" s="64"/>
    </row>
    <row r="339" spans="1:18" ht="15" customHeight="1">
      <c r="A339" s="55" t="str">
        <f>IF(COUNTIF(B339:E339,"")+COUNTIF(G339:G339,"")+COUNTIF(I339:M339,"")=10,"",IF(COUNTIF(B339:E339,"")+COUNTIF(G339:G339,"")+COUNTIF(I339:M339,"")&lt;&gt;0,"Error-Not all fields added ("&amp;COUNTIF(B339:M339,"")&amp;") blanks",IF(NOT(ISNUMBER(INT(SUBSTITUTE(C339," ","")))),"Error: non-numeric phone",IF(ISERR(FIND("@",D339)),"Error: invalid email?","OK"))))</f>
        <v/>
      </c>
      <c r="R339" s="64"/>
    </row>
    <row r="340" spans="1:18" ht="15" customHeight="1">
      <c r="A340" s="55" t="str">
        <f>IF(COUNTIF(B340:E340,"")+COUNTIF(G340:G340,"")+COUNTIF(I340:M340,"")=10,"",IF(COUNTIF(B340:E340,"")+COUNTIF(G340:G340,"")+COUNTIF(I340:M340,"")&lt;&gt;0,"Error-Not all fields added ("&amp;COUNTIF(B340:M340,"")&amp;") blanks",IF(NOT(ISNUMBER(INT(SUBSTITUTE(C340," ","")))),"Error: non-numeric phone",IF(ISERR(FIND("@",D340)),"Error: invalid email?","OK"))))</f>
        <v/>
      </c>
      <c r="R340" s="64"/>
    </row>
    <row r="341" spans="1:18" ht="15" customHeight="1">
      <c r="A341" s="55" t="str">
        <f>IF(COUNTIF(B341:E341,"")+COUNTIF(G341:G341,"")+COUNTIF(I341:M341,"")=10,"",IF(COUNTIF(B341:E341,"")+COUNTIF(G341:G341,"")+COUNTIF(I341:M341,"")&lt;&gt;0,"Error-Not all fields added ("&amp;COUNTIF(B341:M341,"")&amp;") blanks",IF(NOT(ISNUMBER(INT(SUBSTITUTE(C341," ","")))),"Error: non-numeric phone",IF(ISERR(FIND("@",D341)),"Error: invalid email?","OK"))))</f>
        <v/>
      </c>
      <c r="R341" s="64"/>
    </row>
    <row r="342" spans="1:18" ht="15" customHeight="1">
      <c r="A342" s="55" t="str">
        <f>IF(COUNTIF(B342:E342,"")+COUNTIF(G342:G342,"")+COUNTIF(I342:M342,"")=10,"",IF(COUNTIF(B342:E342,"")+COUNTIF(G342:G342,"")+COUNTIF(I342:M342,"")&lt;&gt;0,"Error-Not all fields added ("&amp;COUNTIF(B342:M342,"")&amp;") blanks",IF(NOT(ISNUMBER(INT(SUBSTITUTE(C342," ","")))),"Error: non-numeric phone",IF(ISERR(FIND("@",D342)),"Error: invalid email?","OK"))))</f>
        <v/>
      </c>
      <c r="R342" s="64"/>
    </row>
    <row r="343" spans="1:18" ht="15" customHeight="1">
      <c r="A343" s="55" t="str">
        <f>IF(COUNTIF(B343:E343,"")+COUNTIF(G343:G343,"")+COUNTIF(I343:M343,"")=10,"",IF(COUNTIF(B343:E343,"")+COUNTIF(G343:G343,"")+COUNTIF(I343:M343,"")&lt;&gt;0,"Error-Not all fields added ("&amp;COUNTIF(B343:M343,"")&amp;") blanks",IF(NOT(ISNUMBER(INT(SUBSTITUTE(C343," ","")))),"Error: non-numeric phone",IF(ISERR(FIND("@",D343)),"Error: invalid email?","OK"))))</f>
        <v/>
      </c>
      <c r="R343" s="64"/>
    </row>
    <row r="344" spans="1:18" ht="15" customHeight="1">
      <c r="A344" s="55" t="str">
        <f>IF(COUNTIF(B344:E344,"")+COUNTIF(G344:G344,"")+COUNTIF(I344:M344,"")=10,"",IF(COUNTIF(B344:E344,"")+COUNTIF(G344:G344,"")+COUNTIF(I344:M344,"")&lt;&gt;0,"Error-Not all fields added ("&amp;COUNTIF(B344:M344,"")&amp;") blanks",IF(NOT(ISNUMBER(INT(SUBSTITUTE(C344," ","")))),"Error: non-numeric phone",IF(ISERR(FIND("@",D344)),"Error: invalid email?","OK"))))</f>
        <v/>
      </c>
      <c r="R344" s="64"/>
    </row>
    <row r="345" spans="1:18" ht="15" customHeight="1">
      <c r="A345" s="55" t="str">
        <f>IF(COUNTIF(B345:E345,"")+COUNTIF(G345:G345,"")+COUNTIF(I345:M345,"")=10,"",IF(COUNTIF(B345:E345,"")+COUNTIF(G345:G345,"")+COUNTIF(I345:M345,"")&lt;&gt;0,"Error-Not all fields added ("&amp;COUNTIF(B345:M345,"")&amp;") blanks",IF(NOT(ISNUMBER(INT(SUBSTITUTE(C345," ","")))),"Error: non-numeric phone",IF(ISERR(FIND("@",D345)),"Error: invalid email?","OK"))))</f>
        <v/>
      </c>
      <c r="R345" s="64"/>
    </row>
    <row r="346" spans="1:18" ht="15" customHeight="1">
      <c r="A346" s="55" t="str">
        <f>IF(COUNTIF(B346:E346,"")+COUNTIF(G346:G346,"")+COUNTIF(I346:M346,"")=10,"",IF(COUNTIF(B346:E346,"")+COUNTIF(G346:G346,"")+COUNTIF(I346:M346,"")&lt;&gt;0,"Error-Not all fields added ("&amp;COUNTIF(B346:M346,"")&amp;") blanks",IF(NOT(ISNUMBER(INT(SUBSTITUTE(C346," ","")))),"Error: non-numeric phone",IF(ISERR(FIND("@",D346)),"Error: invalid email?","OK"))))</f>
        <v/>
      </c>
      <c r="R346" s="64"/>
    </row>
    <row r="347" spans="1:18" ht="15" customHeight="1">
      <c r="A347" s="55" t="str">
        <f>IF(COUNTIF(B347:E347,"")+COUNTIF(G347:G347,"")+COUNTIF(I347:M347,"")=10,"",IF(COUNTIF(B347:E347,"")+COUNTIF(G347:G347,"")+COUNTIF(I347:M347,"")&lt;&gt;0,"Error-Not all fields added ("&amp;COUNTIF(B347:M347,"")&amp;") blanks",IF(NOT(ISNUMBER(INT(SUBSTITUTE(C347," ","")))),"Error: non-numeric phone",IF(ISERR(FIND("@",D347)),"Error: invalid email?","OK"))))</f>
        <v/>
      </c>
      <c r="R347" s="64"/>
    </row>
    <row r="348" spans="1:18" ht="15" customHeight="1">
      <c r="A348" s="55" t="str">
        <f>IF(COUNTIF(B348:E348,"")+COUNTIF(G348:G348,"")+COUNTIF(I348:M348,"")=10,"",IF(COUNTIF(B348:E348,"")+COUNTIF(G348:G348,"")+COUNTIF(I348:M348,"")&lt;&gt;0,"Error-Not all fields added ("&amp;COUNTIF(B348:M348,"")&amp;") blanks",IF(NOT(ISNUMBER(INT(SUBSTITUTE(C348," ","")))),"Error: non-numeric phone",IF(ISERR(FIND("@",D348)),"Error: invalid email?","OK"))))</f>
        <v/>
      </c>
      <c r="R348" s="64"/>
    </row>
    <row r="349" spans="1:18" ht="15" customHeight="1">
      <c r="A349" s="55" t="str">
        <f>IF(COUNTIF(B349:E349,"")+COUNTIF(G349:G349,"")+COUNTIF(I349:M349,"")=10,"",IF(COUNTIF(B349:E349,"")+COUNTIF(G349:G349,"")+COUNTIF(I349:M349,"")&lt;&gt;0,"Error-Not all fields added ("&amp;COUNTIF(B349:M349,"")&amp;") blanks",IF(NOT(ISNUMBER(INT(SUBSTITUTE(C349," ","")))),"Error: non-numeric phone",IF(ISERR(FIND("@",D349)),"Error: invalid email?","OK"))))</f>
        <v/>
      </c>
      <c r="R349" s="64"/>
    </row>
    <row r="350" spans="1:18" ht="15" customHeight="1">
      <c r="A350" s="55" t="str">
        <f>IF(COUNTIF(B350:E350,"")+COUNTIF(G350:G350,"")+COUNTIF(I350:M350,"")=10,"",IF(COUNTIF(B350:E350,"")+COUNTIF(G350:G350,"")+COUNTIF(I350:M350,"")&lt;&gt;0,"Error-Not all fields added ("&amp;COUNTIF(B350:M350,"")&amp;") blanks",IF(NOT(ISNUMBER(INT(SUBSTITUTE(C350," ","")))),"Error: non-numeric phone",IF(ISERR(FIND("@",D350)),"Error: invalid email?","OK"))))</f>
        <v/>
      </c>
      <c r="R350" s="64"/>
    </row>
    <row r="351" spans="1:18" ht="15" customHeight="1">
      <c r="A351" s="55" t="str">
        <f>IF(COUNTIF(B351:E351,"")+COUNTIF(G351:G351,"")+COUNTIF(I351:M351,"")=10,"",IF(COUNTIF(B351:E351,"")+COUNTIF(G351:G351,"")+COUNTIF(I351:M351,"")&lt;&gt;0,"Error-Not all fields added ("&amp;COUNTIF(B351:M351,"")&amp;") blanks",IF(NOT(ISNUMBER(INT(SUBSTITUTE(C351," ","")))),"Error: non-numeric phone",IF(ISERR(FIND("@",D351)),"Error: invalid email?","OK"))))</f>
        <v/>
      </c>
      <c r="R351" s="64"/>
    </row>
    <row r="352" spans="1:18" ht="15" customHeight="1">
      <c r="A352" s="55" t="str">
        <f>IF(COUNTIF(B352:E352,"")+COUNTIF(G352:G352,"")+COUNTIF(I352:M352,"")=10,"",IF(COUNTIF(B352:E352,"")+COUNTIF(G352:G352,"")+COUNTIF(I352:M352,"")&lt;&gt;0,"Error-Not all fields added ("&amp;COUNTIF(B352:M352,"")&amp;") blanks",IF(NOT(ISNUMBER(INT(SUBSTITUTE(C352," ","")))),"Error: non-numeric phone",IF(ISERR(FIND("@",D352)),"Error: invalid email?","OK"))))</f>
        <v/>
      </c>
      <c r="R352" s="64"/>
    </row>
    <row r="353" spans="1:18" ht="15" customHeight="1">
      <c r="A353" s="55" t="str">
        <f>IF(COUNTIF(B353:E353,"")+COUNTIF(G353:G353,"")+COUNTIF(I353:M353,"")=10,"",IF(COUNTIF(B353:E353,"")+COUNTIF(G353:G353,"")+COUNTIF(I353:M353,"")&lt;&gt;0,"Error-Not all fields added ("&amp;COUNTIF(B353:M353,"")&amp;") blanks",IF(NOT(ISNUMBER(INT(SUBSTITUTE(C353," ","")))),"Error: non-numeric phone",IF(ISERR(FIND("@",D353)),"Error: invalid email?","OK"))))</f>
        <v/>
      </c>
      <c r="R353" s="64"/>
    </row>
    <row r="354" spans="1:18" ht="15" customHeight="1">
      <c r="A354" s="55" t="str">
        <f>IF(COUNTIF(B354:E354,"")+COUNTIF(G354:G354,"")+COUNTIF(I354:M354,"")=10,"",IF(COUNTIF(B354:E354,"")+COUNTIF(G354:G354,"")+COUNTIF(I354:M354,"")&lt;&gt;0,"Error-Not all fields added ("&amp;COUNTIF(B354:M354,"")&amp;") blanks",IF(NOT(ISNUMBER(INT(SUBSTITUTE(C354," ","")))),"Error: non-numeric phone",IF(ISERR(FIND("@",D354)),"Error: invalid email?","OK"))))</f>
        <v/>
      </c>
      <c r="R354" s="64"/>
    </row>
    <row r="355" spans="1:18" ht="15" customHeight="1">
      <c r="A355" s="55" t="str">
        <f>IF(COUNTIF(B355:E355,"")+COUNTIF(G355:G355,"")+COUNTIF(I355:M355,"")=10,"",IF(COUNTIF(B355:E355,"")+COUNTIF(G355:G355,"")+COUNTIF(I355:M355,"")&lt;&gt;0,"Error-Not all fields added ("&amp;COUNTIF(B355:M355,"")&amp;") blanks",IF(NOT(ISNUMBER(INT(SUBSTITUTE(C355," ","")))),"Error: non-numeric phone",IF(ISERR(FIND("@",D355)),"Error: invalid email?","OK"))))</f>
        <v/>
      </c>
      <c r="R355" s="64"/>
    </row>
    <row r="356" spans="1:18" ht="15" customHeight="1">
      <c r="A356" s="55" t="str">
        <f>IF(COUNTIF(B356:E356,"")+COUNTIF(G356:G356,"")+COUNTIF(I356:M356,"")=10,"",IF(COUNTIF(B356:E356,"")+COUNTIF(G356:G356,"")+COUNTIF(I356:M356,"")&lt;&gt;0,"Error-Not all fields added ("&amp;COUNTIF(B356:M356,"")&amp;") blanks",IF(NOT(ISNUMBER(INT(SUBSTITUTE(C356," ","")))),"Error: non-numeric phone",IF(ISERR(FIND("@",D356)),"Error: invalid email?","OK"))))</f>
        <v/>
      </c>
      <c r="R356" s="64"/>
    </row>
    <row r="357" spans="1:18" ht="15" customHeight="1">
      <c r="A357" s="55" t="str">
        <f>IF(COUNTIF(B357:E357,"")+COUNTIF(G357:G357,"")+COUNTIF(I357:M357,"")=10,"",IF(COUNTIF(B357:E357,"")+COUNTIF(G357:G357,"")+COUNTIF(I357:M357,"")&lt;&gt;0,"Error-Not all fields added ("&amp;COUNTIF(B357:M357,"")&amp;") blanks",IF(NOT(ISNUMBER(INT(SUBSTITUTE(C357," ","")))),"Error: non-numeric phone",IF(ISERR(FIND("@",D357)),"Error: invalid email?","OK"))))</f>
        <v/>
      </c>
      <c r="R357" s="64"/>
    </row>
    <row r="358" spans="1:18" ht="15" customHeight="1">
      <c r="A358" s="55" t="str">
        <f>IF(COUNTIF(B358:E358,"")+COUNTIF(G358:G358,"")+COUNTIF(I358:M358,"")=10,"",IF(COUNTIF(B358:E358,"")+COUNTIF(G358:G358,"")+COUNTIF(I358:M358,"")&lt;&gt;0,"Error-Not all fields added ("&amp;COUNTIF(B358:M358,"")&amp;") blanks",IF(NOT(ISNUMBER(INT(SUBSTITUTE(C358," ","")))),"Error: non-numeric phone",IF(ISERR(FIND("@",D358)),"Error: invalid email?","OK"))))</f>
        <v/>
      </c>
      <c r="R358" s="64"/>
    </row>
    <row r="359" spans="1:18" ht="15" customHeight="1">
      <c r="A359" s="55" t="str">
        <f>IF(COUNTIF(B359:E359,"")+COUNTIF(G359:G359,"")+COUNTIF(I359:M359,"")=10,"",IF(COUNTIF(B359:E359,"")+COUNTIF(G359:G359,"")+COUNTIF(I359:M359,"")&lt;&gt;0,"Error-Not all fields added ("&amp;COUNTIF(B359:M359,"")&amp;") blanks",IF(NOT(ISNUMBER(INT(SUBSTITUTE(C359," ","")))),"Error: non-numeric phone",IF(ISERR(FIND("@",D359)),"Error: invalid email?","OK"))))</f>
        <v/>
      </c>
      <c r="R359" s="64"/>
    </row>
    <row r="360" spans="1:18" ht="15" customHeight="1">
      <c r="A360" s="55" t="str">
        <f>IF(COUNTIF(B360:E360,"")+COUNTIF(G360:G360,"")+COUNTIF(I360:M360,"")=10,"",IF(COUNTIF(B360:E360,"")+COUNTIF(G360:G360,"")+COUNTIF(I360:M360,"")&lt;&gt;0,"Error-Not all fields added ("&amp;COUNTIF(B360:M360,"")&amp;") blanks",IF(NOT(ISNUMBER(INT(SUBSTITUTE(C360," ","")))),"Error: non-numeric phone",IF(ISERR(FIND("@",D360)),"Error: invalid email?","OK"))))</f>
        <v/>
      </c>
      <c r="R360" s="64"/>
    </row>
    <row r="361" spans="1:18" ht="15" customHeight="1">
      <c r="A361" s="55" t="str">
        <f>IF(COUNTIF(B361:E361,"")+COUNTIF(G361:G361,"")+COUNTIF(I361:M361,"")=10,"",IF(COUNTIF(B361:E361,"")+COUNTIF(G361:G361,"")+COUNTIF(I361:M361,"")&lt;&gt;0,"Error-Not all fields added ("&amp;COUNTIF(B361:M361,"")&amp;") blanks",IF(NOT(ISNUMBER(INT(SUBSTITUTE(C361," ","")))),"Error: non-numeric phone",IF(ISERR(FIND("@",D361)),"Error: invalid email?","OK"))))</f>
        <v/>
      </c>
      <c r="R361" s="64"/>
    </row>
    <row r="362" spans="1:18" ht="15" customHeight="1">
      <c r="A362" s="55" t="str">
        <f>IF(COUNTIF(B362:E362,"")+COUNTIF(G362:G362,"")+COUNTIF(I362:M362,"")=10,"",IF(COUNTIF(B362:E362,"")+COUNTIF(G362:G362,"")+COUNTIF(I362:M362,"")&lt;&gt;0,"Error-Not all fields added ("&amp;COUNTIF(B362:M362,"")&amp;") blanks",IF(NOT(ISNUMBER(INT(SUBSTITUTE(C362," ","")))),"Error: non-numeric phone",IF(ISERR(FIND("@",D362)),"Error: invalid email?","OK"))))</f>
        <v/>
      </c>
      <c r="R362" s="64"/>
    </row>
    <row r="363" spans="1:18" ht="15" customHeight="1">
      <c r="A363" s="55" t="str">
        <f>IF(COUNTIF(B363:E363,"")+COUNTIF(G363:G363,"")+COUNTIF(I363:M363,"")=10,"",IF(COUNTIF(B363:E363,"")+COUNTIF(G363:G363,"")+COUNTIF(I363:M363,"")&lt;&gt;0,"Error-Not all fields added ("&amp;COUNTIF(B363:M363,"")&amp;") blanks",IF(NOT(ISNUMBER(INT(SUBSTITUTE(C363," ","")))),"Error: non-numeric phone",IF(ISERR(FIND("@",D363)),"Error: invalid email?","OK"))))</f>
        <v/>
      </c>
      <c r="R363" s="64"/>
    </row>
    <row r="364" spans="1:18" ht="15" customHeight="1">
      <c r="A364" s="55" t="str">
        <f>IF(COUNTIF(B364:E364,"")+COUNTIF(G364:G364,"")+COUNTIF(I364:M364,"")=10,"",IF(COUNTIF(B364:E364,"")+COUNTIF(G364:G364,"")+COUNTIF(I364:M364,"")&lt;&gt;0,"Error-Not all fields added ("&amp;COUNTIF(B364:M364,"")&amp;") blanks",IF(NOT(ISNUMBER(INT(SUBSTITUTE(C364," ","")))),"Error: non-numeric phone",IF(ISERR(FIND("@",D364)),"Error: invalid email?","OK"))))</f>
        <v/>
      </c>
      <c r="R364" s="64"/>
    </row>
    <row r="365" spans="1:18" ht="15" customHeight="1">
      <c r="A365" s="55" t="str">
        <f>IF(COUNTIF(B365:E365,"")+COUNTIF(G365:G365,"")+COUNTIF(I365:M365,"")=10,"",IF(COUNTIF(B365:E365,"")+COUNTIF(G365:G365,"")+COUNTIF(I365:M365,"")&lt;&gt;0,"Error-Not all fields added ("&amp;COUNTIF(B365:M365,"")&amp;") blanks",IF(NOT(ISNUMBER(INT(SUBSTITUTE(C365," ","")))),"Error: non-numeric phone",IF(ISERR(FIND("@",D365)),"Error: invalid email?","OK"))))</f>
        <v/>
      </c>
      <c r="R365" s="64"/>
    </row>
    <row r="366" spans="1:18" ht="15" customHeight="1">
      <c r="A366" s="55" t="str">
        <f>IF(COUNTIF(B366:E366,"")+COUNTIF(G366:G366,"")+COUNTIF(I366:M366,"")=10,"",IF(COUNTIF(B366:E366,"")+COUNTIF(G366:G366,"")+COUNTIF(I366:M366,"")&lt;&gt;0,"Error-Not all fields added ("&amp;COUNTIF(B366:M366,"")&amp;") blanks",IF(NOT(ISNUMBER(INT(SUBSTITUTE(C366," ","")))),"Error: non-numeric phone",IF(ISERR(FIND("@",D366)),"Error: invalid email?","OK"))))</f>
        <v/>
      </c>
      <c r="R366" s="64"/>
    </row>
    <row r="367" spans="1:18" ht="15" customHeight="1">
      <c r="A367" s="55" t="str">
        <f>IF(COUNTIF(B367:E367,"")+COUNTIF(G367:G367,"")+COUNTIF(I367:M367,"")=10,"",IF(COUNTIF(B367:E367,"")+COUNTIF(G367:G367,"")+COUNTIF(I367:M367,"")&lt;&gt;0,"Error-Not all fields added ("&amp;COUNTIF(B367:M367,"")&amp;") blanks",IF(NOT(ISNUMBER(INT(SUBSTITUTE(C367," ","")))),"Error: non-numeric phone",IF(ISERR(FIND("@",D367)),"Error: invalid email?","OK"))))</f>
        <v/>
      </c>
      <c r="R367" s="64"/>
    </row>
    <row r="368" spans="1:18" ht="15" customHeight="1">
      <c r="A368" s="55" t="str">
        <f>IF(COUNTIF(B368:E368,"")+COUNTIF(G368:G368,"")+COUNTIF(I368:M368,"")=10,"",IF(COUNTIF(B368:E368,"")+COUNTIF(G368:G368,"")+COUNTIF(I368:M368,"")&lt;&gt;0,"Error-Not all fields added ("&amp;COUNTIF(B368:M368,"")&amp;") blanks",IF(NOT(ISNUMBER(INT(SUBSTITUTE(C368," ","")))),"Error: non-numeric phone",IF(ISERR(FIND("@",D368)),"Error: invalid email?","OK"))))</f>
        <v/>
      </c>
      <c r="R368" s="64"/>
    </row>
    <row r="369" spans="1:18" ht="15" customHeight="1">
      <c r="A369" s="55" t="str">
        <f>IF(COUNTIF(B369:E369,"")+COUNTIF(G369:G369,"")+COUNTIF(I369:M369,"")=10,"",IF(COUNTIF(B369:E369,"")+COUNTIF(G369:G369,"")+COUNTIF(I369:M369,"")&lt;&gt;0,"Error-Not all fields added ("&amp;COUNTIF(B369:M369,"")&amp;") blanks",IF(NOT(ISNUMBER(INT(SUBSTITUTE(C369," ","")))),"Error: non-numeric phone",IF(ISERR(FIND("@",D369)),"Error: invalid email?","OK"))))</f>
        <v/>
      </c>
      <c r="R369" s="64"/>
    </row>
    <row r="370" spans="1:18" ht="15" customHeight="1">
      <c r="A370" s="55" t="str">
        <f>IF(COUNTIF(B370:E370,"")+COUNTIF(G370:G370,"")+COUNTIF(I370:M370,"")=10,"",IF(COUNTIF(B370:E370,"")+COUNTIF(G370:G370,"")+COUNTIF(I370:M370,"")&lt;&gt;0,"Error-Not all fields added ("&amp;COUNTIF(B370:M370,"")&amp;") blanks",IF(NOT(ISNUMBER(INT(SUBSTITUTE(C370," ","")))),"Error: non-numeric phone",IF(ISERR(FIND("@",D370)),"Error: invalid email?","OK"))))</f>
        <v/>
      </c>
      <c r="R370" s="64"/>
    </row>
    <row r="371" spans="1:18" ht="15" customHeight="1">
      <c r="A371" s="55" t="str">
        <f>IF(COUNTIF(B371:E371,"")+COUNTIF(G371:G371,"")+COUNTIF(I371:M371,"")=10,"",IF(COUNTIF(B371:E371,"")+COUNTIF(G371:G371,"")+COUNTIF(I371:M371,"")&lt;&gt;0,"Error-Not all fields added ("&amp;COUNTIF(B371:M371,"")&amp;") blanks",IF(NOT(ISNUMBER(INT(SUBSTITUTE(C371," ","")))),"Error: non-numeric phone",IF(ISERR(FIND("@",D371)),"Error: invalid email?","OK"))))</f>
        <v/>
      </c>
      <c r="R371" s="64"/>
    </row>
    <row r="372" spans="1:18" ht="15" customHeight="1">
      <c r="A372" s="55" t="str">
        <f>IF(COUNTIF(B372:E372,"")+COUNTIF(G372:G372,"")+COUNTIF(I372:M372,"")=10,"",IF(COUNTIF(B372:E372,"")+COUNTIF(G372:G372,"")+COUNTIF(I372:M372,"")&lt;&gt;0,"Error-Not all fields added ("&amp;COUNTIF(B372:M372,"")&amp;") blanks",IF(NOT(ISNUMBER(INT(SUBSTITUTE(C372," ","")))),"Error: non-numeric phone",IF(ISERR(FIND("@",D372)),"Error: invalid email?","OK"))))</f>
        <v/>
      </c>
      <c r="R372" s="64"/>
    </row>
    <row r="373" spans="1:18" ht="15" customHeight="1">
      <c r="A373" s="55" t="str">
        <f>IF(COUNTIF(B373:E373,"")+COUNTIF(G373:G373,"")+COUNTIF(I373:M373,"")=10,"",IF(COUNTIF(B373:E373,"")+COUNTIF(G373:G373,"")+COUNTIF(I373:M373,"")&lt;&gt;0,"Error-Not all fields added ("&amp;COUNTIF(B373:M373,"")&amp;") blanks",IF(NOT(ISNUMBER(INT(SUBSTITUTE(C373," ","")))),"Error: non-numeric phone",IF(ISERR(FIND("@",D373)),"Error: invalid email?","OK"))))</f>
        <v/>
      </c>
      <c r="R373" s="64"/>
    </row>
    <row r="374" spans="1:18" ht="15" customHeight="1">
      <c r="A374" s="55" t="str">
        <f>IF(COUNTIF(B374:E374,"")+COUNTIF(G374:G374,"")+COUNTIF(I374:M374,"")=10,"",IF(COUNTIF(B374:E374,"")+COUNTIF(G374:G374,"")+COUNTIF(I374:M374,"")&lt;&gt;0,"Error-Not all fields added ("&amp;COUNTIF(B374:M374,"")&amp;") blanks",IF(NOT(ISNUMBER(INT(SUBSTITUTE(C374," ","")))),"Error: non-numeric phone",IF(ISERR(FIND("@",D374)),"Error: invalid email?","OK"))))</f>
        <v/>
      </c>
      <c r="R374" s="64"/>
    </row>
    <row r="375" spans="1:18" ht="15" customHeight="1">
      <c r="A375" s="55" t="str">
        <f>IF(COUNTIF(B375:E375,"")+COUNTIF(G375:G375,"")+COUNTIF(I375:M375,"")=10,"",IF(COUNTIF(B375:E375,"")+COUNTIF(G375:G375,"")+COUNTIF(I375:M375,"")&lt;&gt;0,"Error-Not all fields added ("&amp;COUNTIF(B375:M375,"")&amp;") blanks",IF(NOT(ISNUMBER(INT(SUBSTITUTE(C375," ","")))),"Error: non-numeric phone",IF(ISERR(FIND("@",D375)),"Error: invalid email?","OK"))))</f>
        <v/>
      </c>
      <c r="R375" s="64"/>
    </row>
    <row r="376" spans="1:18" ht="15" customHeight="1">
      <c r="A376" s="55" t="str">
        <f>IF(COUNTIF(B376:E376,"")+COUNTIF(G376:G376,"")+COUNTIF(I376:M376,"")=10,"",IF(COUNTIF(B376:E376,"")+COUNTIF(G376:G376,"")+COUNTIF(I376:M376,"")&lt;&gt;0,"Error-Not all fields added ("&amp;COUNTIF(B376:M376,"")&amp;") blanks",IF(NOT(ISNUMBER(INT(SUBSTITUTE(C376," ","")))),"Error: non-numeric phone",IF(ISERR(FIND("@",D376)),"Error: invalid email?","OK"))))</f>
        <v/>
      </c>
      <c r="R376" s="64"/>
    </row>
    <row r="377" spans="1:18" ht="15" customHeight="1">
      <c r="A377" s="55" t="str">
        <f>IF(COUNTIF(B377:E377,"")+COUNTIF(G377:G377,"")+COUNTIF(I377:M377,"")=10,"",IF(COUNTIF(B377:E377,"")+COUNTIF(G377:G377,"")+COUNTIF(I377:M377,"")&lt;&gt;0,"Error-Not all fields added ("&amp;COUNTIF(B377:M377,"")&amp;") blanks",IF(NOT(ISNUMBER(INT(SUBSTITUTE(C377," ","")))),"Error: non-numeric phone",IF(ISERR(FIND("@",D377)),"Error: invalid email?","OK"))))</f>
        <v/>
      </c>
      <c r="R377" s="64"/>
    </row>
    <row r="378" spans="1:18" ht="15" customHeight="1">
      <c r="A378" s="55" t="str">
        <f>IF(COUNTIF(B378:E378,"")+COUNTIF(G378:G378,"")+COUNTIF(I378:M378,"")=10,"",IF(COUNTIF(B378:E378,"")+COUNTIF(G378:G378,"")+COUNTIF(I378:M378,"")&lt;&gt;0,"Error-Not all fields added ("&amp;COUNTIF(B378:M378,"")&amp;") blanks",IF(NOT(ISNUMBER(INT(SUBSTITUTE(C378," ","")))),"Error: non-numeric phone",IF(ISERR(FIND("@",D378)),"Error: invalid email?","OK"))))</f>
        <v/>
      </c>
      <c r="R378" s="64"/>
    </row>
    <row r="379" spans="1:18" ht="15" customHeight="1">
      <c r="A379" s="55" t="str">
        <f>IF(COUNTIF(B379:E379,"")+COUNTIF(G379:G379,"")+COUNTIF(I379:M379,"")=10,"",IF(COUNTIF(B379:E379,"")+COUNTIF(G379:G379,"")+COUNTIF(I379:M379,"")&lt;&gt;0,"Error-Not all fields added ("&amp;COUNTIF(B379:M379,"")&amp;") blanks",IF(NOT(ISNUMBER(INT(SUBSTITUTE(C379," ","")))),"Error: non-numeric phone",IF(ISERR(FIND("@",D379)),"Error: invalid email?","OK"))))</f>
        <v/>
      </c>
      <c r="R379" s="64"/>
    </row>
    <row r="380" spans="1:18" ht="15" customHeight="1">
      <c r="A380" s="55" t="str">
        <f>IF(COUNTIF(B380:E380,"")+COUNTIF(G380:G380,"")+COUNTIF(I380:M380,"")=10,"",IF(COUNTIF(B380:E380,"")+COUNTIF(G380:G380,"")+COUNTIF(I380:M380,"")&lt;&gt;0,"Error-Not all fields added ("&amp;COUNTIF(B380:M380,"")&amp;") blanks",IF(NOT(ISNUMBER(INT(SUBSTITUTE(C380," ","")))),"Error: non-numeric phone",IF(ISERR(FIND("@",D380)),"Error: invalid email?","OK"))))</f>
        <v/>
      </c>
      <c r="R380" s="64"/>
    </row>
    <row r="381" spans="1:18" ht="15" customHeight="1">
      <c r="A381" s="55" t="str">
        <f>IF(COUNTIF(B381:E381,"")+COUNTIF(G381:G381,"")+COUNTIF(I381:M381,"")=10,"",IF(COUNTIF(B381:E381,"")+COUNTIF(G381:G381,"")+COUNTIF(I381:M381,"")&lt;&gt;0,"Error-Not all fields added ("&amp;COUNTIF(B381:M381,"")&amp;") blanks",IF(NOT(ISNUMBER(INT(SUBSTITUTE(C381," ","")))),"Error: non-numeric phone",IF(ISERR(FIND("@",D381)),"Error: invalid email?","OK"))))</f>
        <v/>
      </c>
      <c r="R381" s="64"/>
    </row>
    <row r="382" spans="1:18" ht="15" customHeight="1">
      <c r="A382" s="55" t="str">
        <f>IF(COUNTIF(B382:E382,"")+COUNTIF(G382:G382,"")+COUNTIF(I382:M382,"")=10,"",IF(COUNTIF(B382:E382,"")+COUNTIF(G382:G382,"")+COUNTIF(I382:M382,"")&lt;&gt;0,"Error-Not all fields added ("&amp;COUNTIF(B382:M382,"")&amp;") blanks",IF(NOT(ISNUMBER(INT(SUBSTITUTE(C382," ","")))),"Error: non-numeric phone",IF(ISERR(FIND("@",D382)),"Error: invalid email?","OK"))))</f>
        <v/>
      </c>
      <c r="R382" s="64"/>
    </row>
    <row r="383" spans="1:18" ht="15" customHeight="1">
      <c r="A383" s="55" t="str">
        <f>IF(COUNTIF(B383:E383,"")+COUNTIF(G383:G383,"")+COUNTIF(I383:M383,"")=10,"",IF(COUNTIF(B383:E383,"")+COUNTIF(G383:G383,"")+COUNTIF(I383:M383,"")&lt;&gt;0,"Error-Not all fields added ("&amp;COUNTIF(B383:M383,"")&amp;") blanks",IF(NOT(ISNUMBER(INT(SUBSTITUTE(C383," ","")))),"Error: non-numeric phone",IF(ISERR(FIND("@",D383)),"Error: invalid email?","OK"))))</f>
        <v/>
      </c>
      <c r="R383" s="64"/>
    </row>
    <row r="384" spans="1:18" ht="15" customHeight="1">
      <c r="A384" s="55" t="str">
        <f>IF(COUNTIF(B384:E384,"")+COUNTIF(G384:G384,"")+COUNTIF(I384:M384,"")=10,"",IF(COUNTIF(B384:E384,"")+COUNTIF(G384:G384,"")+COUNTIF(I384:M384,"")&lt;&gt;0,"Error-Not all fields added ("&amp;COUNTIF(B384:M384,"")&amp;") blanks",IF(NOT(ISNUMBER(INT(SUBSTITUTE(C384," ","")))),"Error: non-numeric phone",IF(ISERR(FIND("@",D384)),"Error: invalid email?","OK"))))</f>
        <v/>
      </c>
      <c r="R384" s="64"/>
    </row>
    <row r="385" spans="1:18" ht="15" customHeight="1">
      <c r="A385" s="55" t="str">
        <f>IF(COUNTIF(B385:E385,"")+COUNTIF(G385:G385,"")+COUNTIF(I385:M385,"")=10,"",IF(COUNTIF(B385:E385,"")+COUNTIF(G385:G385,"")+COUNTIF(I385:M385,"")&lt;&gt;0,"Error-Not all fields added ("&amp;COUNTIF(B385:M385,"")&amp;") blanks",IF(NOT(ISNUMBER(INT(SUBSTITUTE(C385," ","")))),"Error: non-numeric phone",IF(ISERR(FIND("@",D385)),"Error: invalid email?","OK"))))</f>
        <v/>
      </c>
      <c r="R385" s="64"/>
    </row>
    <row r="386" spans="1:18" ht="15" customHeight="1">
      <c r="A386" s="55" t="str">
        <f>IF(COUNTIF(B386:E386,"")+COUNTIF(G386:G386,"")+COUNTIF(I386:M386,"")=10,"",IF(COUNTIF(B386:E386,"")+COUNTIF(G386:G386,"")+COUNTIF(I386:M386,"")&lt;&gt;0,"Error-Not all fields added ("&amp;COUNTIF(B386:M386,"")&amp;") blanks",IF(NOT(ISNUMBER(INT(SUBSTITUTE(C386," ","")))),"Error: non-numeric phone",IF(ISERR(FIND("@",D386)),"Error: invalid email?","OK"))))</f>
        <v/>
      </c>
      <c r="R386" s="64"/>
    </row>
    <row r="387" spans="1:18" ht="15" customHeight="1">
      <c r="A387" s="55" t="str">
        <f>IF(COUNTIF(B387:E387,"")+COUNTIF(G387:G387,"")+COUNTIF(I387:M387,"")=10,"",IF(COUNTIF(B387:E387,"")+COUNTIF(G387:G387,"")+COUNTIF(I387:M387,"")&lt;&gt;0,"Error-Not all fields added ("&amp;COUNTIF(B387:M387,"")&amp;") blanks",IF(NOT(ISNUMBER(INT(SUBSTITUTE(C387," ","")))),"Error: non-numeric phone",IF(ISERR(FIND("@",D387)),"Error: invalid email?","OK"))))</f>
        <v/>
      </c>
      <c r="R387" s="64"/>
    </row>
    <row r="388" spans="1:18" ht="15" customHeight="1">
      <c r="A388" s="55" t="str">
        <f>IF(COUNTIF(B388:E388,"")+COUNTIF(G388:G388,"")+COUNTIF(I388:M388,"")=10,"",IF(COUNTIF(B388:E388,"")+COUNTIF(G388:G388,"")+COUNTIF(I388:M388,"")&lt;&gt;0,"Error-Not all fields added ("&amp;COUNTIF(B388:M388,"")&amp;") blanks",IF(NOT(ISNUMBER(INT(SUBSTITUTE(C388," ","")))),"Error: non-numeric phone",IF(ISERR(FIND("@",D388)),"Error: invalid email?","OK"))))</f>
        <v/>
      </c>
      <c r="R388" s="64"/>
    </row>
    <row r="389" spans="1:18" ht="15" customHeight="1">
      <c r="A389" s="55" t="str">
        <f>IF(COUNTIF(B389:E389,"")+COUNTIF(G389:G389,"")+COUNTIF(I389:M389,"")=10,"",IF(COUNTIF(B389:E389,"")+COUNTIF(G389:G389,"")+COUNTIF(I389:M389,"")&lt;&gt;0,"Error-Not all fields added ("&amp;COUNTIF(B389:M389,"")&amp;") blanks",IF(NOT(ISNUMBER(INT(SUBSTITUTE(C389," ","")))),"Error: non-numeric phone",IF(ISERR(FIND("@",D389)),"Error: invalid email?","OK"))))</f>
        <v/>
      </c>
      <c r="R389" s="64"/>
    </row>
    <row r="390" spans="1:18" ht="15" customHeight="1">
      <c r="A390" s="55" t="str">
        <f>IF(COUNTIF(B390:E390,"")+COUNTIF(G390:G390,"")+COUNTIF(I390:M390,"")=10,"",IF(COUNTIF(B390:E390,"")+COUNTIF(G390:G390,"")+COUNTIF(I390:M390,"")&lt;&gt;0,"Error-Not all fields added ("&amp;COUNTIF(B390:M390,"")&amp;") blanks",IF(NOT(ISNUMBER(INT(SUBSTITUTE(C390," ","")))),"Error: non-numeric phone",IF(ISERR(FIND("@",D390)),"Error: invalid email?","OK"))))</f>
        <v/>
      </c>
      <c r="R390" s="64"/>
    </row>
    <row r="391" spans="1:18" ht="15" customHeight="1">
      <c r="A391" s="55" t="str">
        <f>IF(COUNTIF(B391:E391,"")+COUNTIF(G391:G391,"")+COUNTIF(I391:M391,"")=10,"",IF(COUNTIF(B391:E391,"")+COUNTIF(G391:G391,"")+COUNTIF(I391:M391,"")&lt;&gt;0,"Error-Not all fields added ("&amp;COUNTIF(B391:M391,"")&amp;") blanks",IF(NOT(ISNUMBER(INT(SUBSTITUTE(C391," ","")))),"Error: non-numeric phone",IF(ISERR(FIND("@",D391)),"Error: invalid email?","OK"))))</f>
        <v/>
      </c>
      <c r="R391" s="64"/>
    </row>
    <row r="392" spans="1:18" ht="15" customHeight="1">
      <c r="A392" s="55" t="str">
        <f>IF(COUNTIF(B392:E392,"")+COUNTIF(G392:G392,"")+COUNTIF(I392:M392,"")=10,"",IF(COUNTIF(B392:E392,"")+COUNTIF(G392:G392,"")+COUNTIF(I392:M392,"")&lt;&gt;0,"Error-Not all fields added ("&amp;COUNTIF(B392:M392,"")&amp;") blanks",IF(NOT(ISNUMBER(INT(SUBSTITUTE(C392," ","")))),"Error: non-numeric phone",IF(ISERR(FIND("@",D392)),"Error: invalid email?","OK"))))</f>
        <v/>
      </c>
      <c r="R392" s="64"/>
    </row>
    <row r="393" spans="1:18" ht="15" customHeight="1">
      <c r="A393" s="55" t="str">
        <f>IF(COUNTIF(B393:E393,"")+COUNTIF(G393:G393,"")+COUNTIF(I393:M393,"")=10,"",IF(COUNTIF(B393:E393,"")+COUNTIF(G393:G393,"")+COUNTIF(I393:M393,"")&lt;&gt;0,"Error-Not all fields added ("&amp;COUNTIF(B393:M393,"")&amp;") blanks",IF(NOT(ISNUMBER(INT(SUBSTITUTE(C393," ","")))),"Error: non-numeric phone",IF(ISERR(FIND("@",D393)),"Error: invalid email?","OK"))))</f>
        <v/>
      </c>
      <c r="R393" s="64"/>
    </row>
    <row r="394" spans="1:18" ht="15" customHeight="1">
      <c r="A394" s="55" t="str">
        <f>IF(COUNTIF(B394:E394,"")+COUNTIF(G394:G394,"")+COUNTIF(I394:M394,"")=10,"",IF(COUNTIF(B394:E394,"")+COUNTIF(G394:G394,"")+COUNTIF(I394:M394,"")&lt;&gt;0,"Error-Not all fields added ("&amp;COUNTIF(B394:M394,"")&amp;") blanks",IF(NOT(ISNUMBER(INT(SUBSTITUTE(C394," ","")))),"Error: non-numeric phone",IF(ISERR(FIND("@",D394)),"Error: invalid email?","OK"))))</f>
        <v/>
      </c>
      <c r="R394" s="64"/>
    </row>
    <row r="395" spans="1:18" ht="15" customHeight="1">
      <c r="A395" s="55" t="str">
        <f>IF(COUNTIF(B395:E395,"")+COUNTIF(G395:G395,"")+COUNTIF(I395:M395,"")=10,"",IF(COUNTIF(B395:E395,"")+COUNTIF(G395:G395,"")+COUNTIF(I395:M395,"")&lt;&gt;0,"Error-Not all fields added ("&amp;COUNTIF(B395:M395,"")&amp;") blanks",IF(NOT(ISNUMBER(INT(SUBSTITUTE(C395," ","")))),"Error: non-numeric phone",IF(ISERR(FIND("@",D395)),"Error: invalid email?","OK"))))</f>
        <v/>
      </c>
      <c r="R395" s="64"/>
    </row>
    <row r="396" spans="1:18" ht="15" customHeight="1">
      <c r="A396" s="55" t="str">
        <f>IF(COUNTIF(B396:E396,"")+COUNTIF(G396:G396,"")+COUNTIF(I396:M396,"")=10,"",IF(COUNTIF(B396:E396,"")+COUNTIF(G396:G396,"")+COUNTIF(I396:M396,"")&lt;&gt;0,"Error-Not all fields added ("&amp;COUNTIF(B396:M396,"")&amp;") blanks",IF(NOT(ISNUMBER(INT(SUBSTITUTE(C396," ","")))),"Error: non-numeric phone",IF(ISERR(FIND("@",D396)),"Error: invalid email?","OK"))))</f>
        <v/>
      </c>
      <c r="R396" s="64"/>
    </row>
    <row r="397" spans="1:18" ht="15" customHeight="1">
      <c r="A397" s="55" t="str">
        <f>IF(COUNTIF(B397:E397,"")+COUNTIF(G397:G397,"")+COUNTIF(I397:M397,"")=10,"",IF(COUNTIF(B397:E397,"")+COUNTIF(G397:G397,"")+COUNTIF(I397:M397,"")&lt;&gt;0,"Error-Not all fields added ("&amp;COUNTIF(B397:M397,"")&amp;") blanks",IF(NOT(ISNUMBER(INT(SUBSTITUTE(C397," ","")))),"Error: non-numeric phone",IF(ISERR(FIND("@",D397)),"Error: invalid email?","OK"))))</f>
        <v/>
      </c>
      <c r="R397" s="64"/>
    </row>
    <row r="398" spans="1:18" ht="15" customHeight="1">
      <c r="A398" s="55" t="str">
        <f>IF(COUNTIF(B398:E398,"")+COUNTIF(G398:G398,"")+COUNTIF(I398:M398,"")=10,"",IF(COUNTIF(B398:E398,"")+COUNTIF(G398:G398,"")+COUNTIF(I398:M398,"")&lt;&gt;0,"Error-Not all fields added ("&amp;COUNTIF(B398:M398,"")&amp;") blanks",IF(NOT(ISNUMBER(INT(SUBSTITUTE(C398," ","")))),"Error: non-numeric phone",IF(ISERR(FIND("@",D398)),"Error: invalid email?","OK"))))</f>
        <v/>
      </c>
      <c r="R398" s="64"/>
    </row>
    <row r="399" spans="1:18" ht="15" customHeight="1">
      <c r="A399" s="55" t="str">
        <f>IF(COUNTIF(B399:E399,"")+COUNTIF(G399:G399,"")+COUNTIF(I399:M399,"")=10,"",IF(COUNTIF(B399:E399,"")+COUNTIF(G399:G399,"")+COUNTIF(I399:M399,"")&lt;&gt;0,"Error-Not all fields added ("&amp;COUNTIF(B399:M399,"")&amp;") blanks",IF(NOT(ISNUMBER(INT(SUBSTITUTE(C399," ","")))),"Error: non-numeric phone",IF(ISERR(FIND("@",D399)),"Error: invalid email?","OK"))))</f>
        <v/>
      </c>
      <c r="R399" s="64"/>
    </row>
    <row r="400" spans="1:18" ht="15" customHeight="1">
      <c r="A400" s="55" t="str">
        <f>IF(COUNTIF(B400:E400,"")+COUNTIF(G400:G400,"")+COUNTIF(I400:M400,"")=10,"",IF(COUNTIF(B400:E400,"")+COUNTIF(G400:G400,"")+COUNTIF(I400:M400,"")&lt;&gt;0,"Error-Not all fields added ("&amp;COUNTIF(B400:M400,"")&amp;") blanks",IF(NOT(ISNUMBER(INT(SUBSTITUTE(C400," ","")))),"Error: non-numeric phone",IF(ISERR(FIND("@",D400)),"Error: invalid email?","OK"))))</f>
        <v/>
      </c>
      <c r="R400" s="64"/>
    </row>
    <row r="401" spans="1:18" ht="15" customHeight="1">
      <c r="A401" s="55" t="str">
        <f>IF(COUNTIF(B401:E401,"")+COUNTIF(G401:G401,"")+COUNTIF(I401:M401,"")=10,"",IF(COUNTIF(B401:E401,"")+COUNTIF(G401:G401,"")+COUNTIF(I401:M401,"")&lt;&gt;0,"Error-Not all fields added ("&amp;COUNTIF(B401:M401,"")&amp;") blanks",IF(NOT(ISNUMBER(INT(SUBSTITUTE(C401," ","")))),"Error: non-numeric phone",IF(ISERR(FIND("@",D401)),"Error: invalid email?","OK"))))</f>
        <v/>
      </c>
      <c r="R401" s="64"/>
    </row>
    <row r="402" spans="1:18" ht="15" customHeight="1">
      <c r="A402" s="55" t="str">
        <f>IF(COUNTIF(B402:E402,"")+COUNTIF(G402:G402,"")+COUNTIF(I402:M402,"")=10,"",IF(COUNTIF(B402:E402,"")+COUNTIF(G402:G402,"")+COUNTIF(I402:M402,"")&lt;&gt;0,"Error-Not all fields added ("&amp;COUNTIF(B402:M402,"")&amp;") blanks",IF(NOT(ISNUMBER(INT(SUBSTITUTE(C402," ","")))),"Error: non-numeric phone",IF(ISERR(FIND("@",D402)),"Error: invalid email?","OK"))))</f>
        <v/>
      </c>
      <c r="R402" s="64"/>
    </row>
    <row r="403" spans="1:18" ht="15" customHeight="1">
      <c r="A403" s="55" t="str">
        <f>IF(COUNTIF(B403:E403,"")+COUNTIF(G403:G403,"")+COUNTIF(I403:M403,"")=10,"",IF(COUNTIF(B403:E403,"")+COUNTIF(G403:G403,"")+COUNTIF(I403:M403,"")&lt;&gt;0,"Error-Not all fields added ("&amp;COUNTIF(B403:M403,"")&amp;") blanks",IF(NOT(ISNUMBER(INT(SUBSTITUTE(C403," ","")))),"Error: non-numeric phone",IF(ISERR(FIND("@",D403)),"Error: invalid email?","OK"))))</f>
        <v/>
      </c>
      <c r="R403" s="64"/>
    </row>
    <row r="404" spans="1:18" ht="15" customHeight="1">
      <c r="A404" s="55" t="str">
        <f>IF(COUNTIF(B404:E404,"")+COUNTIF(G404:G404,"")+COUNTIF(I404:M404,"")=10,"",IF(COUNTIF(B404:E404,"")+COUNTIF(G404:G404,"")+COUNTIF(I404:M404,"")&lt;&gt;0,"Error-Not all fields added ("&amp;COUNTIF(B404:M404,"")&amp;") blanks",IF(NOT(ISNUMBER(INT(SUBSTITUTE(C404," ","")))),"Error: non-numeric phone",IF(ISERR(FIND("@",D404)),"Error: invalid email?","OK"))))</f>
        <v/>
      </c>
      <c r="R404" s="64"/>
    </row>
    <row r="405" spans="1:18" ht="15" customHeight="1">
      <c r="A405" s="55" t="str">
        <f>IF(COUNTIF(B405:E405,"")+COUNTIF(G405:G405,"")+COUNTIF(I405:M405,"")=10,"",IF(COUNTIF(B405:E405,"")+COUNTIF(G405:G405,"")+COUNTIF(I405:M405,"")&lt;&gt;0,"Error-Not all fields added ("&amp;COUNTIF(B405:M405,"")&amp;") blanks",IF(NOT(ISNUMBER(INT(SUBSTITUTE(C405," ","")))),"Error: non-numeric phone",IF(ISERR(FIND("@",D405)),"Error: invalid email?","OK"))))</f>
        <v/>
      </c>
      <c r="R405" s="64"/>
    </row>
    <row r="406" spans="1:18" ht="15" customHeight="1">
      <c r="A406" s="55" t="str">
        <f>IF(COUNTIF(B406:E406,"")+COUNTIF(G406:G406,"")+COUNTIF(I406:M406,"")=10,"",IF(COUNTIF(B406:E406,"")+COUNTIF(G406:G406,"")+COUNTIF(I406:M406,"")&lt;&gt;0,"Error-Not all fields added ("&amp;COUNTIF(B406:M406,"")&amp;") blanks",IF(NOT(ISNUMBER(INT(SUBSTITUTE(C406," ","")))),"Error: non-numeric phone",IF(ISERR(FIND("@",D406)),"Error: invalid email?","OK"))))</f>
        <v/>
      </c>
      <c r="R406" s="64"/>
    </row>
    <row r="407" spans="1:18" ht="15" customHeight="1">
      <c r="A407" s="55" t="str">
        <f>IF(COUNTIF(B407:E407,"")+COUNTIF(G407:G407,"")+COUNTIF(I407:M407,"")=10,"",IF(COUNTIF(B407:E407,"")+COUNTIF(G407:G407,"")+COUNTIF(I407:M407,"")&lt;&gt;0,"Error-Not all fields added ("&amp;COUNTIF(B407:M407,"")&amp;") blanks",IF(NOT(ISNUMBER(INT(SUBSTITUTE(C407," ","")))),"Error: non-numeric phone",IF(ISERR(FIND("@",D407)),"Error: invalid email?","OK"))))</f>
        <v/>
      </c>
      <c r="R407" s="64"/>
    </row>
    <row r="408" spans="1:18" ht="15" customHeight="1">
      <c r="A408" s="55" t="str">
        <f>IF(COUNTIF(B408:E408,"")+COUNTIF(G408:G408,"")+COUNTIF(I408:M408,"")=10,"",IF(COUNTIF(B408:E408,"")+COUNTIF(G408:G408,"")+COUNTIF(I408:M408,"")&lt;&gt;0,"Error-Not all fields added ("&amp;COUNTIF(B408:M408,"")&amp;") blanks",IF(NOT(ISNUMBER(INT(SUBSTITUTE(C408," ","")))),"Error: non-numeric phone",IF(ISERR(FIND("@",D408)),"Error: invalid email?","OK"))))</f>
        <v/>
      </c>
      <c r="R408" s="64"/>
    </row>
    <row r="409" spans="1:18" ht="15" customHeight="1">
      <c r="A409" s="55" t="str">
        <f>IF(COUNTIF(B409:E409,"")+COUNTIF(G409:G409,"")+COUNTIF(I409:M409,"")=10,"",IF(COUNTIF(B409:E409,"")+COUNTIF(G409:G409,"")+COUNTIF(I409:M409,"")&lt;&gt;0,"Error-Not all fields added ("&amp;COUNTIF(B409:M409,"")&amp;") blanks",IF(NOT(ISNUMBER(INT(SUBSTITUTE(C409," ","")))),"Error: non-numeric phone",IF(ISERR(FIND("@",D409)),"Error: invalid email?","OK"))))</f>
        <v/>
      </c>
      <c r="R409" s="64"/>
    </row>
    <row r="410" spans="1:18" ht="15" customHeight="1">
      <c r="A410" s="55" t="str">
        <f>IF(COUNTIF(B410:E410,"")+COUNTIF(G410:G410,"")+COUNTIF(I410:M410,"")=10,"",IF(COUNTIF(B410:E410,"")+COUNTIF(G410:G410,"")+COUNTIF(I410:M410,"")&lt;&gt;0,"Error-Not all fields added ("&amp;COUNTIF(B410:M410,"")&amp;") blanks",IF(NOT(ISNUMBER(INT(SUBSTITUTE(C410," ","")))),"Error: non-numeric phone",IF(ISERR(FIND("@",D410)),"Error: invalid email?","OK"))))</f>
        <v/>
      </c>
      <c r="R410" s="64"/>
    </row>
    <row r="411" spans="1:18" ht="15" customHeight="1">
      <c r="A411" s="55" t="str">
        <f>IF(COUNTIF(B411:E411,"")+COUNTIF(G411:G411,"")+COUNTIF(I411:M411,"")=10,"",IF(COUNTIF(B411:E411,"")+COUNTIF(G411:G411,"")+COUNTIF(I411:M411,"")&lt;&gt;0,"Error-Not all fields added ("&amp;COUNTIF(B411:M411,"")&amp;") blanks",IF(NOT(ISNUMBER(INT(SUBSTITUTE(C411," ","")))),"Error: non-numeric phone",IF(ISERR(FIND("@",D411)),"Error: invalid email?","OK"))))</f>
        <v/>
      </c>
      <c r="R411" s="64"/>
    </row>
    <row r="412" spans="1:18" ht="15" customHeight="1">
      <c r="A412" s="55" t="str">
        <f>IF(COUNTIF(B412:E412,"")+COUNTIF(G412:G412,"")+COUNTIF(I412:M412,"")=10,"",IF(COUNTIF(B412:E412,"")+COUNTIF(G412:G412,"")+COUNTIF(I412:M412,"")&lt;&gt;0,"Error-Not all fields added ("&amp;COUNTIF(B412:M412,"")&amp;") blanks",IF(NOT(ISNUMBER(INT(SUBSTITUTE(C412," ","")))),"Error: non-numeric phone",IF(ISERR(FIND("@",D412)),"Error: invalid email?","OK"))))</f>
        <v/>
      </c>
      <c r="R412" s="64"/>
    </row>
    <row r="413" spans="1:18" ht="15" customHeight="1">
      <c r="A413" s="55" t="str">
        <f>IF(COUNTIF(B413:E413,"")+COUNTIF(G413:G413,"")+COUNTIF(I413:M413,"")=10,"",IF(COUNTIF(B413:E413,"")+COUNTIF(G413:G413,"")+COUNTIF(I413:M413,"")&lt;&gt;0,"Error-Not all fields added ("&amp;COUNTIF(B413:M413,"")&amp;") blanks",IF(NOT(ISNUMBER(INT(SUBSTITUTE(C413," ","")))),"Error: non-numeric phone",IF(ISERR(FIND("@",D413)),"Error: invalid email?","OK"))))</f>
        <v/>
      </c>
      <c r="R413" s="64"/>
    </row>
    <row r="414" spans="1:18" ht="15" customHeight="1">
      <c r="A414" s="55" t="str">
        <f>IF(COUNTIF(B414:E414,"")+COUNTIF(G414:G414,"")+COUNTIF(I414:M414,"")=10,"",IF(COUNTIF(B414:E414,"")+COUNTIF(G414:G414,"")+COUNTIF(I414:M414,"")&lt;&gt;0,"Error-Not all fields added ("&amp;COUNTIF(B414:M414,"")&amp;") blanks",IF(NOT(ISNUMBER(INT(SUBSTITUTE(C414," ","")))),"Error: non-numeric phone",IF(ISERR(FIND("@",D414)),"Error: invalid email?","OK"))))</f>
        <v/>
      </c>
      <c r="R414" s="64"/>
    </row>
    <row r="415" spans="1:18" ht="15" customHeight="1">
      <c r="A415" s="55" t="str">
        <f>IF(COUNTIF(B415:E415,"")+COUNTIF(G415:G415,"")+COUNTIF(I415:M415,"")=10,"",IF(COUNTIF(B415:E415,"")+COUNTIF(G415:G415,"")+COUNTIF(I415:M415,"")&lt;&gt;0,"Error-Not all fields added ("&amp;COUNTIF(B415:M415,"")&amp;") blanks",IF(NOT(ISNUMBER(INT(SUBSTITUTE(C415," ","")))),"Error: non-numeric phone",IF(ISERR(FIND("@",D415)),"Error: invalid email?","OK"))))</f>
        <v/>
      </c>
      <c r="R415" s="64"/>
    </row>
    <row r="416" spans="1:18" ht="15" customHeight="1">
      <c r="A416" s="55" t="str">
        <f>IF(COUNTIF(B416:E416,"")+COUNTIF(G416:G416,"")+COUNTIF(I416:M416,"")=10,"",IF(COUNTIF(B416:E416,"")+COUNTIF(G416:G416,"")+COUNTIF(I416:M416,"")&lt;&gt;0,"Error-Not all fields added ("&amp;COUNTIF(B416:M416,"")&amp;") blanks",IF(NOT(ISNUMBER(INT(SUBSTITUTE(C416," ","")))),"Error: non-numeric phone",IF(ISERR(FIND("@",D416)),"Error: invalid email?","OK"))))</f>
        <v/>
      </c>
      <c r="R416" s="64"/>
    </row>
    <row r="417" spans="1:18" ht="15" customHeight="1">
      <c r="A417" s="55" t="str">
        <f>IF(COUNTIF(B417:E417,"")+COUNTIF(G417:G417,"")+COUNTIF(I417:M417,"")=10,"",IF(COUNTIF(B417:E417,"")+COUNTIF(G417:G417,"")+COUNTIF(I417:M417,"")&lt;&gt;0,"Error-Not all fields added ("&amp;COUNTIF(B417:M417,"")&amp;") blanks",IF(NOT(ISNUMBER(INT(SUBSTITUTE(C417," ","")))),"Error: non-numeric phone",IF(ISERR(FIND("@",D417)),"Error: invalid email?","OK"))))</f>
        <v/>
      </c>
      <c r="R417" s="64"/>
    </row>
    <row r="418" spans="1:18" ht="15" customHeight="1">
      <c r="A418" s="55" t="str">
        <f>IF(COUNTIF(B418:E418,"")+COUNTIF(G418:G418,"")+COUNTIF(I418:M418,"")=10,"",IF(COUNTIF(B418:E418,"")+COUNTIF(G418:G418,"")+COUNTIF(I418:M418,"")&lt;&gt;0,"Error-Not all fields added ("&amp;COUNTIF(B418:M418,"")&amp;") blanks",IF(NOT(ISNUMBER(INT(SUBSTITUTE(C418," ","")))),"Error: non-numeric phone",IF(ISERR(FIND("@",D418)),"Error: invalid email?","OK"))))</f>
        <v/>
      </c>
      <c r="R418" s="64"/>
    </row>
    <row r="419" spans="1:18" ht="15" customHeight="1">
      <c r="A419" s="55" t="str">
        <f>IF(COUNTIF(B419:E419,"")+COUNTIF(G419:G419,"")+COUNTIF(I419:M419,"")=10,"",IF(COUNTIF(B419:E419,"")+COUNTIF(G419:G419,"")+COUNTIF(I419:M419,"")&lt;&gt;0,"Error-Not all fields added ("&amp;COUNTIF(B419:M419,"")&amp;") blanks",IF(NOT(ISNUMBER(INT(SUBSTITUTE(C419," ","")))),"Error: non-numeric phone",IF(ISERR(FIND("@",D419)),"Error: invalid email?","OK"))))</f>
        <v/>
      </c>
      <c r="R419" s="64"/>
    </row>
    <row r="420" spans="1:18" ht="15" customHeight="1">
      <c r="A420" s="55" t="str">
        <f>IF(COUNTIF(B420:E420,"")+COUNTIF(G420:G420,"")+COUNTIF(I420:M420,"")=10,"",IF(COUNTIF(B420:E420,"")+COUNTIF(G420:G420,"")+COUNTIF(I420:M420,"")&lt;&gt;0,"Error-Not all fields added ("&amp;COUNTIF(B420:M420,"")&amp;") blanks",IF(NOT(ISNUMBER(INT(SUBSTITUTE(C420," ","")))),"Error: non-numeric phone",IF(ISERR(FIND("@",D420)),"Error: invalid email?","OK"))))</f>
        <v/>
      </c>
      <c r="R420" s="64"/>
    </row>
    <row r="421" spans="1:18" ht="15" customHeight="1">
      <c r="A421" s="55" t="str">
        <f>IF(COUNTIF(B421:E421,"")+COUNTIF(G421:G421,"")+COUNTIF(I421:M421,"")=10,"",IF(COUNTIF(B421:E421,"")+COUNTIF(G421:G421,"")+COUNTIF(I421:M421,"")&lt;&gt;0,"Error-Not all fields added ("&amp;COUNTIF(B421:M421,"")&amp;") blanks",IF(NOT(ISNUMBER(INT(SUBSTITUTE(C421," ","")))),"Error: non-numeric phone",IF(ISERR(FIND("@",D421)),"Error: invalid email?","OK"))))</f>
        <v/>
      </c>
      <c r="R421" s="64"/>
    </row>
    <row r="422" spans="1:18" ht="15" customHeight="1">
      <c r="A422" s="55" t="str">
        <f>IF(COUNTIF(B422:E422,"")+COUNTIF(G422:G422,"")+COUNTIF(I422:M422,"")=10,"",IF(COUNTIF(B422:E422,"")+COUNTIF(G422:G422,"")+COUNTIF(I422:M422,"")&lt;&gt;0,"Error-Not all fields added ("&amp;COUNTIF(B422:M422,"")&amp;") blanks",IF(NOT(ISNUMBER(INT(SUBSTITUTE(C422," ","")))),"Error: non-numeric phone",IF(ISERR(FIND("@",D422)),"Error: invalid email?","OK"))))</f>
        <v/>
      </c>
      <c r="R422" s="64"/>
    </row>
    <row r="423" spans="1:18" ht="15" customHeight="1">
      <c r="A423" s="55" t="str">
        <f>IF(COUNTIF(B423:E423,"")+COUNTIF(G423:G423,"")+COUNTIF(I423:M423,"")=10,"",IF(COUNTIF(B423:E423,"")+COUNTIF(G423:G423,"")+COUNTIF(I423:M423,"")&lt;&gt;0,"Error-Not all fields added ("&amp;COUNTIF(B423:M423,"")&amp;") blanks",IF(NOT(ISNUMBER(INT(SUBSTITUTE(C423," ","")))),"Error: non-numeric phone",IF(ISERR(FIND("@",D423)),"Error: invalid email?","OK"))))</f>
        <v/>
      </c>
      <c r="R423" s="64"/>
    </row>
    <row r="424" spans="1:18" ht="15" customHeight="1">
      <c r="A424" s="55" t="str">
        <f>IF(COUNTIF(B424:E424,"")+COUNTIF(G424:G424,"")+COUNTIF(I424:M424,"")=10,"",IF(COUNTIF(B424:E424,"")+COUNTIF(G424:G424,"")+COUNTIF(I424:M424,"")&lt;&gt;0,"Error-Not all fields added ("&amp;COUNTIF(B424:M424,"")&amp;") blanks",IF(NOT(ISNUMBER(INT(SUBSTITUTE(C424," ","")))),"Error: non-numeric phone",IF(ISERR(FIND("@",D424)),"Error: invalid email?","OK"))))</f>
        <v/>
      </c>
      <c r="R424" s="64"/>
    </row>
    <row r="425" spans="1:18" ht="15" customHeight="1">
      <c r="A425" s="55" t="str">
        <f>IF(COUNTIF(B425:E425,"")+COUNTIF(G425:G425,"")+COUNTIF(I425:M425,"")=10,"",IF(COUNTIF(B425:E425,"")+COUNTIF(G425:G425,"")+COUNTIF(I425:M425,"")&lt;&gt;0,"Error-Not all fields added ("&amp;COUNTIF(B425:M425,"")&amp;") blanks",IF(NOT(ISNUMBER(INT(SUBSTITUTE(C425," ","")))),"Error: non-numeric phone",IF(ISERR(FIND("@",D425)),"Error: invalid email?","OK"))))</f>
        <v/>
      </c>
      <c r="R425" s="64"/>
    </row>
    <row r="426" spans="1:18" ht="15" customHeight="1">
      <c r="A426" s="55" t="str">
        <f>IF(COUNTIF(B426:E426,"")+COUNTIF(G426:G426,"")+COUNTIF(I426:M426,"")=10,"",IF(COUNTIF(B426:E426,"")+COUNTIF(G426:G426,"")+COUNTIF(I426:M426,"")&lt;&gt;0,"Error-Not all fields added ("&amp;COUNTIF(B426:M426,"")&amp;") blanks",IF(NOT(ISNUMBER(INT(SUBSTITUTE(C426," ","")))),"Error: non-numeric phone",IF(ISERR(FIND("@",D426)),"Error: invalid email?","OK"))))</f>
        <v/>
      </c>
      <c r="R426" s="64"/>
    </row>
    <row r="427" spans="1:18" ht="15" customHeight="1">
      <c r="A427" s="55" t="str">
        <f>IF(COUNTIF(B427:E427,"")+COUNTIF(G427:G427,"")+COUNTIF(I427:M427,"")=10,"",IF(COUNTIF(B427:E427,"")+COUNTIF(G427:G427,"")+COUNTIF(I427:M427,"")&lt;&gt;0,"Error-Not all fields added ("&amp;COUNTIF(B427:M427,"")&amp;") blanks",IF(NOT(ISNUMBER(INT(SUBSTITUTE(C427," ","")))),"Error: non-numeric phone",IF(ISERR(FIND("@",D427)),"Error: invalid email?","OK"))))</f>
        <v/>
      </c>
      <c r="R427" s="64"/>
    </row>
    <row r="428" spans="1:18" ht="15" customHeight="1">
      <c r="A428" s="55" t="str">
        <f>IF(COUNTIF(B428:E428,"")+COUNTIF(G428:G428,"")+COUNTIF(I428:M428,"")=10,"",IF(COUNTIF(B428:E428,"")+COUNTIF(G428:G428,"")+COUNTIF(I428:M428,"")&lt;&gt;0,"Error-Not all fields added ("&amp;COUNTIF(B428:M428,"")&amp;") blanks",IF(NOT(ISNUMBER(INT(SUBSTITUTE(C428," ","")))),"Error: non-numeric phone",IF(ISERR(FIND("@",D428)),"Error: invalid email?","OK"))))</f>
        <v/>
      </c>
      <c r="R428" s="64"/>
    </row>
    <row r="429" spans="1:18" ht="15" customHeight="1">
      <c r="A429" s="55" t="str">
        <f>IF(COUNTIF(B429:E429,"")+COUNTIF(G429:G429,"")+COUNTIF(I429:M429,"")=10,"",IF(COUNTIF(B429:E429,"")+COUNTIF(G429:G429,"")+COUNTIF(I429:M429,"")&lt;&gt;0,"Error-Not all fields added ("&amp;COUNTIF(B429:M429,"")&amp;") blanks",IF(NOT(ISNUMBER(INT(SUBSTITUTE(C429," ","")))),"Error: non-numeric phone",IF(ISERR(FIND("@",D429)),"Error: invalid email?","OK"))))</f>
        <v/>
      </c>
      <c r="R429" s="64"/>
    </row>
    <row r="430" spans="1:18" ht="15" customHeight="1">
      <c r="A430" s="55" t="str">
        <f>IF(COUNTIF(B430:E430,"")+COUNTIF(G430:G430,"")+COUNTIF(I430:M430,"")=10,"",IF(COUNTIF(B430:E430,"")+COUNTIF(G430:G430,"")+COUNTIF(I430:M430,"")&lt;&gt;0,"Error-Not all fields added ("&amp;COUNTIF(B430:M430,"")&amp;") blanks",IF(NOT(ISNUMBER(INT(SUBSTITUTE(C430," ","")))),"Error: non-numeric phone",IF(ISERR(FIND("@",D430)),"Error: invalid email?","OK"))))</f>
        <v/>
      </c>
      <c r="R430" s="64"/>
    </row>
    <row r="431" spans="1:18" ht="15" customHeight="1">
      <c r="A431" s="55" t="str">
        <f>IF(COUNTIF(B431:E431,"")+COUNTIF(G431:G431,"")+COUNTIF(I431:M431,"")=10,"",IF(COUNTIF(B431:E431,"")+COUNTIF(G431:G431,"")+COUNTIF(I431:M431,"")&lt;&gt;0,"Error-Not all fields added ("&amp;COUNTIF(B431:M431,"")&amp;") blanks",IF(NOT(ISNUMBER(INT(SUBSTITUTE(C431," ","")))),"Error: non-numeric phone",IF(ISERR(FIND("@",D431)),"Error: invalid email?","OK"))))</f>
        <v/>
      </c>
      <c r="R431" s="64"/>
    </row>
    <row r="432" spans="1:18" ht="15" customHeight="1">
      <c r="A432" s="55" t="str">
        <f>IF(COUNTIF(B432:E432,"")+COUNTIF(G432:G432,"")+COUNTIF(I432:M432,"")=10,"",IF(COUNTIF(B432:E432,"")+COUNTIF(G432:G432,"")+COUNTIF(I432:M432,"")&lt;&gt;0,"Error-Not all fields added ("&amp;COUNTIF(B432:M432,"")&amp;") blanks",IF(NOT(ISNUMBER(INT(SUBSTITUTE(C432," ","")))),"Error: non-numeric phone",IF(ISERR(FIND("@",D432)),"Error: invalid email?","OK"))))</f>
        <v/>
      </c>
      <c r="R432" s="64"/>
    </row>
    <row r="433" spans="1:18" ht="15" customHeight="1">
      <c r="A433" s="55" t="str">
        <f>IF(COUNTIF(B433:E433,"")+COUNTIF(G433:G433,"")+COUNTIF(I433:M433,"")=10,"",IF(COUNTIF(B433:E433,"")+COUNTIF(G433:G433,"")+COUNTIF(I433:M433,"")&lt;&gt;0,"Error-Not all fields added ("&amp;COUNTIF(B433:M433,"")&amp;") blanks",IF(NOT(ISNUMBER(INT(SUBSTITUTE(C433," ","")))),"Error: non-numeric phone",IF(ISERR(FIND("@",D433)),"Error: invalid email?","OK"))))</f>
        <v/>
      </c>
      <c r="R433" s="64"/>
    </row>
    <row r="434" spans="1:18" ht="15" customHeight="1">
      <c r="A434" s="55" t="str">
        <f>IF(COUNTIF(B434:E434,"")+COUNTIF(G434:G434,"")+COUNTIF(I434:M434,"")=10,"",IF(COUNTIF(B434:E434,"")+COUNTIF(G434:G434,"")+COUNTIF(I434:M434,"")&lt;&gt;0,"Error-Not all fields added ("&amp;COUNTIF(B434:M434,"")&amp;") blanks",IF(NOT(ISNUMBER(INT(SUBSTITUTE(C434," ","")))),"Error: non-numeric phone",IF(ISERR(FIND("@",D434)),"Error: invalid email?","OK"))))</f>
        <v/>
      </c>
      <c r="R434" s="64"/>
    </row>
    <row r="435" spans="1:18" ht="15" customHeight="1">
      <c r="A435" s="55" t="str">
        <f>IF(COUNTIF(B435:E435,"")+COUNTIF(G435:G435,"")+COUNTIF(I435:M435,"")=10,"",IF(COUNTIF(B435:E435,"")+COUNTIF(G435:G435,"")+COUNTIF(I435:M435,"")&lt;&gt;0,"Error-Not all fields added ("&amp;COUNTIF(B435:M435,"")&amp;") blanks",IF(NOT(ISNUMBER(INT(SUBSTITUTE(C435," ","")))),"Error: non-numeric phone",IF(ISERR(FIND("@",D435)),"Error: invalid email?","OK"))))</f>
        <v/>
      </c>
      <c r="R435" s="64"/>
    </row>
    <row r="436" spans="1:18" ht="15" customHeight="1">
      <c r="A436" s="55" t="str">
        <f>IF(COUNTIF(B436:E436,"")+COUNTIF(G436:G436,"")+COUNTIF(I436:M436,"")=10,"",IF(COUNTIF(B436:E436,"")+COUNTIF(G436:G436,"")+COUNTIF(I436:M436,"")&lt;&gt;0,"Error-Not all fields added ("&amp;COUNTIF(B436:M436,"")&amp;") blanks",IF(NOT(ISNUMBER(INT(SUBSTITUTE(C436," ","")))),"Error: non-numeric phone",IF(ISERR(FIND("@",D436)),"Error: invalid email?","OK"))))</f>
        <v/>
      </c>
      <c r="R436" s="64"/>
    </row>
    <row r="437" spans="1:18" ht="15" customHeight="1">
      <c r="A437" s="55" t="str">
        <f>IF(COUNTIF(B437:E437,"")+COUNTIF(G437:G437,"")+COUNTIF(I437:M437,"")=10,"",IF(COUNTIF(B437:E437,"")+COUNTIF(G437:G437,"")+COUNTIF(I437:M437,"")&lt;&gt;0,"Error-Not all fields added ("&amp;COUNTIF(B437:M437,"")&amp;") blanks",IF(NOT(ISNUMBER(INT(SUBSTITUTE(C437," ","")))),"Error: non-numeric phone",IF(ISERR(FIND("@",D437)),"Error: invalid email?","OK"))))</f>
        <v/>
      </c>
      <c r="R437" s="64"/>
    </row>
    <row r="438" spans="1:18" ht="15" customHeight="1">
      <c r="A438" s="55" t="str">
        <f>IF(COUNTIF(B438:E438,"")+COUNTIF(G438:G438,"")+COUNTIF(I438:M438,"")=10,"",IF(COUNTIF(B438:E438,"")+COUNTIF(G438:G438,"")+COUNTIF(I438:M438,"")&lt;&gt;0,"Error-Not all fields added ("&amp;COUNTIF(B438:M438,"")&amp;") blanks",IF(NOT(ISNUMBER(INT(SUBSTITUTE(C438," ","")))),"Error: non-numeric phone",IF(ISERR(FIND("@",D438)),"Error: invalid email?","OK"))))</f>
        <v/>
      </c>
      <c r="R438" s="64"/>
    </row>
    <row r="439" spans="1:18" ht="15" customHeight="1">
      <c r="A439" s="55" t="str">
        <f>IF(COUNTIF(B439:E439,"")+COUNTIF(G439:G439,"")+COUNTIF(I439:M439,"")=10,"",IF(COUNTIF(B439:E439,"")+COUNTIF(G439:G439,"")+COUNTIF(I439:M439,"")&lt;&gt;0,"Error-Not all fields added ("&amp;COUNTIF(B439:M439,"")&amp;") blanks",IF(NOT(ISNUMBER(INT(SUBSTITUTE(C439," ","")))),"Error: non-numeric phone",IF(ISERR(FIND("@",D439)),"Error: invalid email?","OK"))))</f>
        <v/>
      </c>
      <c r="R439" s="64"/>
    </row>
    <row r="440" spans="1:18" ht="15" customHeight="1">
      <c r="A440" s="55" t="str">
        <f>IF(COUNTIF(B440:E440,"")+COUNTIF(G440:G440,"")+COUNTIF(I440:M440,"")=10,"",IF(COUNTIF(B440:E440,"")+COUNTIF(G440:G440,"")+COUNTIF(I440:M440,"")&lt;&gt;0,"Error-Not all fields added ("&amp;COUNTIF(B440:M440,"")&amp;") blanks",IF(NOT(ISNUMBER(INT(SUBSTITUTE(C440," ","")))),"Error: non-numeric phone",IF(ISERR(FIND("@",D440)),"Error: invalid email?","OK"))))</f>
        <v/>
      </c>
      <c r="R440" s="64"/>
    </row>
    <row r="441" spans="1:18" ht="15" customHeight="1">
      <c r="A441" s="55" t="str">
        <f>IF(COUNTIF(B441:E441,"")+COUNTIF(G441:G441,"")+COUNTIF(I441:M441,"")=10,"",IF(COUNTIF(B441:E441,"")+COUNTIF(G441:G441,"")+COUNTIF(I441:M441,"")&lt;&gt;0,"Error-Not all fields added ("&amp;COUNTIF(B441:M441,"")&amp;") blanks",IF(NOT(ISNUMBER(INT(SUBSTITUTE(C441," ","")))),"Error: non-numeric phone",IF(ISERR(FIND("@",D441)),"Error: invalid email?","OK"))))</f>
        <v/>
      </c>
      <c r="R441" s="64"/>
    </row>
    <row r="442" spans="1:18" ht="15" customHeight="1">
      <c r="A442" s="55" t="str">
        <f>IF(COUNTIF(B442:E442,"")+COUNTIF(G442:G442,"")+COUNTIF(I442:M442,"")=10,"",IF(COUNTIF(B442:E442,"")+COUNTIF(G442:G442,"")+COUNTIF(I442:M442,"")&lt;&gt;0,"Error-Not all fields added ("&amp;COUNTIF(B442:M442,"")&amp;") blanks",IF(NOT(ISNUMBER(INT(SUBSTITUTE(C442," ","")))),"Error: non-numeric phone",IF(ISERR(FIND("@",D442)),"Error: invalid email?","OK"))))</f>
        <v/>
      </c>
      <c r="R442" s="64"/>
    </row>
    <row r="443" spans="1:18" ht="15" customHeight="1">
      <c r="A443" s="55" t="str">
        <f>IF(COUNTIF(B443:E443,"")+COUNTIF(G443:G443,"")+COUNTIF(I443:M443,"")=10,"",IF(COUNTIF(B443:E443,"")+COUNTIF(G443:G443,"")+COUNTIF(I443:M443,"")&lt;&gt;0,"Error-Not all fields added ("&amp;COUNTIF(B443:M443,"")&amp;") blanks",IF(NOT(ISNUMBER(INT(SUBSTITUTE(C443," ","")))),"Error: non-numeric phone",IF(ISERR(FIND("@",D443)),"Error: invalid email?","OK"))))</f>
        <v/>
      </c>
      <c r="R443" s="64"/>
    </row>
    <row r="444" spans="1:18" ht="15" customHeight="1">
      <c r="A444" s="55" t="str">
        <f>IF(COUNTIF(B444:E444,"")+COUNTIF(G444:G444,"")+COUNTIF(I444:M444,"")=10,"",IF(COUNTIF(B444:E444,"")+COUNTIF(G444:G444,"")+COUNTIF(I444:M444,"")&lt;&gt;0,"Error-Not all fields added ("&amp;COUNTIF(B444:M444,"")&amp;") blanks",IF(NOT(ISNUMBER(INT(SUBSTITUTE(C444," ","")))),"Error: non-numeric phone",IF(ISERR(FIND("@",D444)),"Error: invalid email?","OK"))))</f>
        <v/>
      </c>
      <c r="R444" s="64"/>
    </row>
    <row r="445" spans="1:18" ht="15" customHeight="1">
      <c r="A445" s="55" t="str">
        <f>IF(COUNTIF(B445:E445,"")+COUNTIF(G445:G445,"")+COUNTIF(I445:M445,"")=10,"",IF(COUNTIF(B445:E445,"")+COUNTIF(G445:G445,"")+COUNTIF(I445:M445,"")&lt;&gt;0,"Error-Not all fields added ("&amp;COUNTIF(B445:M445,"")&amp;") blanks",IF(NOT(ISNUMBER(INT(SUBSTITUTE(C445," ","")))),"Error: non-numeric phone",IF(ISERR(FIND("@",D445)),"Error: invalid email?","OK"))))</f>
        <v/>
      </c>
      <c r="R445" s="64"/>
    </row>
    <row r="446" spans="1:18" ht="15" customHeight="1">
      <c r="A446" s="55" t="str">
        <f>IF(COUNTIF(B446:E446,"")+COUNTIF(G446:G446,"")+COUNTIF(I446:M446,"")=10,"",IF(COUNTIF(B446:E446,"")+COUNTIF(G446:G446,"")+COUNTIF(I446:M446,"")&lt;&gt;0,"Error-Not all fields added ("&amp;COUNTIF(B446:M446,"")&amp;") blanks",IF(NOT(ISNUMBER(INT(SUBSTITUTE(C446," ","")))),"Error: non-numeric phone",IF(ISERR(FIND("@",D446)),"Error: invalid email?","OK"))))</f>
        <v/>
      </c>
      <c r="R446" s="64"/>
    </row>
    <row r="447" spans="1:18" ht="15" customHeight="1">
      <c r="A447" s="55" t="str">
        <f>IF(COUNTIF(B447:E447,"")+COUNTIF(G447:G447,"")+COUNTIF(I447:M447,"")=10,"",IF(COUNTIF(B447:E447,"")+COUNTIF(G447:G447,"")+COUNTIF(I447:M447,"")&lt;&gt;0,"Error-Not all fields added ("&amp;COUNTIF(B447:M447,"")&amp;") blanks",IF(NOT(ISNUMBER(INT(SUBSTITUTE(C447," ","")))),"Error: non-numeric phone",IF(ISERR(FIND("@",D447)),"Error: invalid email?","OK"))))</f>
        <v/>
      </c>
      <c r="R447" s="64"/>
    </row>
    <row r="448" spans="1:18" ht="15" customHeight="1">
      <c r="A448" s="55" t="str">
        <f>IF(COUNTIF(B448:E448,"")+COUNTIF(G448:G448,"")+COUNTIF(I448:M448,"")=10,"",IF(COUNTIF(B448:E448,"")+COUNTIF(G448:G448,"")+COUNTIF(I448:M448,"")&lt;&gt;0,"Error-Not all fields added ("&amp;COUNTIF(B448:M448,"")&amp;") blanks",IF(NOT(ISNUMBER(INT(SUBSTITUTE(C448," ","")))),"Error: non-numeric phone",IF(ISERR(FIND("@",D448)),"Error: invalid email?","OK"))))</f>
        <v/>
      </c>
      <c r="R448" s="64"/>
    </row>
    <row r="449" spans="1:18" ht="15" customHeight="1">
      <c r="A449" s="55" t="str">
        <f>IF(COUNTIF(B449:E449,"")+COUNTIF(G449:G449,"")+COUNTIF(I449:M449,"")=10,"",IF(COUNTIF(B449:E449,"")+COUNTIF(G449:G449,"")+COUNTIF(I449:M449,"")&lt;&gt;0,"Error-Not all fields added ("&amp;COUNTIF(B449:M449,"")&amp;") blanks",IF(NOT(ISNUMBER(INT(SUBSTITUTE(C449," ","")))),"Error: non-numeric phone",IF(ISERR(FIND("@",D449)),"Error: invalid email?","OK"))))</f>
        <v/>
      </c>
      <c r="R449" s="64"/>
    </row>
    <row r="450" spans="1:18" ht="15" customHeight="1">
      <c r="A450" s="55" t="str">
        <f>IF(COUNTIF(B450:E450,"")+COUNTIF(G450:G450,"")+COUNTIF(I450:M450,"")=10,"",IF(COUNTIF(B450:E450,"")+COUNTIF(G450:G450,"")+COUNTIF(I450:M450,"")&lt;&gt;0,"Error-Not all fields added ("&amp;COUNTIF(B450:M450,"")&amp;") blanks",IF(NOT(ISNUMBER(INT(SUBSTITUTE(C450," ","")))),"Error: non-numeric phone",IF(ISERR(FIND("@",D450)),"Error: invalid email?","OK"))))</f>
        <v/>
      </c>
      <c r="R450" s="64"/>
    </row>
    <row r="451" spans="1:18" ht="15" customHeight="1">
      <c r="A451" s="55" t="str">
        <f>IF(COUNTIF(B451:E451,"")+COUNTIF(G451:G451,"")+COUNTIF(I451:M451,"")=10,"",IF(COUNTIF(B451:E451,"")+COUNTIF(G451:G451,"")+COUNTIF(I451:M451,"")&lt;&gt;0,"Error-Not all fields added ("&amp;COUNTIF(B451:M451,"")&amp;") blanks",IF(NOT(ISNUMBER(INT(SUBSTITUTE(C451," ","")))),"Error: non-numeric phone",IF(ISERR(FIND("@",D451)),"Error: invalid email?","OK"))))</f>
        <v/>
      </c>
      <c r="R451" s="64"/>
    </row>
    <row r="452" spans="1:18" ht="15" customHeight="1">
      <c r="A452" s="55" t="str">
        <f>IF(COUNTIF(B452:E452,"")+COUNTIF(G452:G452,"")+COUNTIF(I452:M452,"")=10,"",IF(COUNTIF(B452:E452,"")+COUNTIF(G452:G452,"")+COUNTIF(I452:M452,"")&lt;&gt;0,"Error-Not all fields added ("&amp;COUNTIF(B452:M452,"")&amp;") blanks",IF(NOT(ISNUMBER(INT(SUBSTITUTE(C452," ","")))),"Error: non-numeric phone",IF(ISERR(FIND("@",D452)),"Error: invalid email?","OK"))))</f>
        <v/>
      </c>
      <c r="R452" s="64"/>
    </row>
    <row r="453" spans="1:18" ht="15" customHeight="1">
      <c r="A453" s="55" t="str">
        <f>IF(COUNTIF(B453:E453,"")+COUNTIF(G453:G453,"")+COUNTIF(I453:M453,"")=10,"",IF(COUNTIF(B453:E453,"")+COUNTIF(G453:G453,"")+COUNTIF(I453:M453,"")&lt;&gt;0,"Error-Not all fields added ("&amp;COUNTIF(B453:M453,"")&amp;") blanks",IF(NOT(ISNUMBER(INT(SUBSTITUTE(C453," ","")))),"Error: non-numeric phone",IF(ISERR(FIND("@",D453)),"Error: invalid email?","OK"))))</f>
        <v/>
      </c>
      <c r="R453" s="64"/>
    </row>
    <row r="454" spans="1:18" ht="15" customHeight="1">
      <c r="A454" s="55" t="str">
        <f>IF(COUNTIF(B454:E454,"")+COUNTIF(G454:G454,"")+COUNTIF(I454:M454,"")=10,"",IF(COUNTIF(B454:E454,"")+COUNTIF(G454:G454,"")+COUNTIF(I454:M454,"")&lt;&gt;0,"Error-Not all fields added ("&amp;COUNTIF(B454:M454,"")&amp;") blanks",IF(NOT(ISNUMBER(INT(SUBSTITUTE(C454," ","")))),"Error: non-numeric phone",IF(ISERR(FIND("@",D454)),"Error: invalid email?","OK"))))</f>
        <v/>
      </c>
      <c r="R454" s="64"/>
    </row>
    <row r="455" spans="1:18" ht="15" customHeight="1">
      <c r="A455" s="55" t="str">
        <f>IF(COUNTIF(B455:E455,"")+COUNTIF(G455:G455,"")+COUNTIF(I455:M455,"")=10,"",IF(COUNTIF(B455:E455,"")+COUNTIF(G455:G455,"")+COUNTIF(I455:M455,"")&lt;&gt;0,"Error-Not all fields added ("&amp;COUNTIF(B455:M455,"")&amp;") blanks",IF(NOT(ISNUMBER(INT(SUBSTITUTE(C455," ","")))),"Error: non-numeric phone",IF(ISERR(FIND("@",D455)),"Error: invalid email?","OK"))))</f>
        <v/>
      </c>
      <c r="R455" s="64"/>
    </row>
    <row r="456" spans="1:18" ht="15" customHeight="1">
      <c r="A456" s="55" t="str">
        <f>IF(COUNTIF(B456:E456,"")+COUNTIF(G456:G456,"")+COUNTIF(I456:M456,"")=10,"",IF(COUNTIF(B456:E456,"")+COUNTIF(G456:G456,"")+COUNTIF(I456:M456,"")&lt;&gt;0,"Error-Not all fields added ("&amp;COUNTIF(B456:M456,"")&amp;") blanks",IF(NOT(ISNUMBER(INT(SUBSTITUTE(C456," ","")))),"Error: non-numeric phone",IF(ISERR(FIND("@",D456)),"Error: invalid email?","OK"))))</f>
        <v/>
      </c>
      <c r="R456" s="64"/>
    </row>
    <row r="457" spans="1:18" ht="15" customHeight="1">
      <c r="A457" s="55" t="str">
        <f>IF(COUNTIF(B457:E457,"")+COUNTIF(G457:G457,"")+COUNTIF(I457:M457,"")=10,"",IF(COUNTIF(B457:E457,"")+COUNTIF(G457:G457,"")+COUNTIF(I457:M457,"")&lt;&gt;0,"Error-Not all fields added ("&amp;COUNTIF(B457:M457,"")&amp;") blanks",IF(NOT(ISNUMBER(INT(SUBSTITUTE(C457," ","")))),"Error: non-numeric phone",IF(ISERR(FIND("@",D457)),"Error: invalid email?","OK"))))</f>
        <v/>
      </c>
      <c r="R457" s="64"/>
    </row>
    <row r="458" spans="1:18" ht="15" customHeight="1">
      <c r="A458" s="55" t="str">
        <f>IF(COUNTIF(B458:E458,"")+COUNTIF(G458:G458,"")+COUNTIF(I458:M458,"")=10,"",IF(COUNTIF(B458:E458,"")+COUNTIF(G458:G458,"")+COUNTIF(I458:M458,"")&lt;&gt;0,"Error-Not all fields added ("&amp;COUNTIF(B458:M458,"")&amp;") blanks",IF(NOT(ISNUMBER(INT(SUBSTITUTE(C458," ","")))),"Error: non-numeric phone",IF(ISERR(FIND("@",D458)),"Error: invalid email?","OK"))))</f>
        <v/>
      </c>
      <c r="R458" s="64"/>
    </row>
    <row r="459" spans="1:18" ht="15" customHeight="1">
      <c r="A459" s="55" t="str">
        <f>IF(COUNTIF(B459:E459,"")+COUNTIF(G459:G459,"")+COUNTIF(I459:M459,"")=10,"",IF(COUNTIF(B459:E459,"")+COUNTIF(G459:G459,"")+COUNTIF(I459:M459,"")&lt;&gt;0,"Error-Not all fields added ("&amp;COUNTIF(B459:M459,"")&amp;") blanks",IF(NOT(ISNUMBER(INT(SUBSTITUTE(C459," ","")))),"Error: non-numeric phone",IF(ISERR(FIND("@",D459)),"Error: invalid email?","OK"))))</f>
        <v/>
      </c>
      <c r="R459" s="64"/>
    </row>
    <row r="460" spans="1:18" ht="15" customHeight="1">
      <c r="A460" s="55" t="str">
        <f>IF(COUNTIF(B460:E460,"")+COUNTIF(G460:G460,"")+COUNTIF(I460:M460,"")=10,"",IF(COUNTIF(B460:E460,"")+COUNTIF(G460:G460,"")+COUNTIF(I460:M460,"")&lt;&gt;0,"Error-Not all fields added ("&amp;COUNTIF(B460:M460,"")&amp;") blanks",IF(NOT(ISNUMBER(INT(SUBSTITUTE(C460," ","")))),"Error: non-numeric phone",IF(ISERR(FIND("@",D460)),"Error: invalid email?","OK"))))</f>
        <v/>
      </c>
      <c r="R460" s="64"/>
    </row>
    <row r="461" spans="1:18" ht="15" customHeight="1">
      <c r="A461" s="55" t="str">
        <f>IF(COUNTIF(B461:E461,"")+COUNTIF(G461:G461,"")+COUNTIF(I461:M461,"")=10,"",IF(COUNTIF(B461:E461,"")+COUNTIF(G461:G461,"")+COUNTIF(I461:M461,"")&lt;&gt;0,"Error-Not all fields added ("&amp;COUNTIF(B461:M461,"")&amp;") blanks",IF(NOT(ISNUMBER(INT(SUBSTITUTE(C461," ","")))),"Error: non-numeric phone",IF(ISERR(FIND("@",D461)),"Error: invalid email?","OK"))))</f>
        <v/>
      </c>
      <c r="R461" s="64"/>
    </row>
    <row r="462" spans="1:18" ht="15" customHeight="1">
      <c r="A462" s="55" t="str">
        <f>IF(COUNTIF(B462:E462,"")+COUNTIF(G462:G462,"")+COUNTIF(I462:M462,"")=10,"",IF(COUNTIF(B462:E462,"")+COUNTIF(G462:G462,"")+COUNTIF(I462:M462,"")&lt;&gt;0,"Error-Not all fields added ("&amp;COUNTIF(B462:M462,"")&amp;") blanks",IF(NOT(ISNUMBER(INT(SUBSTITUTE(C462," ","")))),"Error: non-numeric phone",IF(ISERR(FIND("@",D462)),"Error: invalid email?","OK"))))</f>
        <v/>
      </c>
      <c r="R462" s="64"/>
    </row>
    <row r="463" spans="1:18" ht="15" customHeight="1">
      <c r="A463" s="55" t="str">
        <f>IF(COUNTIF(B463:E463,"")+COUNTIF(G463:G463,"")+COUNTIF(I463:M463,"")=10,"",IF(COUNTIF(B463:E463,"")+COUNTIF(G463:G463,"")+COUNTIF(I463:M463,"")&lt;&gt;0,"Error-Not all fields added ("&amp;COUNTIF(B463:M463,"")&amp;") blanks",IF(NOT(ISNUMBER(INT(SUBSTITUTE(C463," ","")))),"Error: non-numeric phone",IF(ISERR(FIND("@",D463)),"Error: invalid email?","OK"))))</f>
        <v/>
      </c>
      <c r="R463" s="64"/>
    </row>
    <row r="464" spans="1:18" ht="15" customHeight="1">
      <c r="A464" s="55" t="str">
        <f>IF(COUNTIF(B464:E464,"")+COUNTIF(G464:G464,"")+COUNTIF(I464:M464,"")=10,"",IF(COUNTIF(B464:E464,"")+COUNTIF(G464:G464,"")+COUNTIF(I464:M464,"")&lt;&gt;0,"Error-Not all fields added ("&amp;COUNTIF(B464:M464,"")&amp;") blanks",IF(NOT(ISNUMBER(INT(SUBSTITUTE(C464," ","")))),"Error: non-numeric phone",IF(ISERR(FIND("@",D464)),"Error: invalid email?","OK"))))</f>
        <v/>
      </c>
      <c r="R464" s="64"/>
    </row>
    <row r="465" spans="1:18" ht="15" customHeight="1">
      <c r="A465" s="55" t="str">
        <f>IF(COUNTIF(B465:E465,"")+COUNTIF(G465:G465,"")+COUNTIF(I465:M465,"")=10,"",IF(COUNTIF(B465:E465,"")+COUNTIF(G465:G465,"")+COUNTIF(I465:M465,"")&lt;&gt;0,"Error-Not all fields added ("&amp;COUNTIF(B465:M465,"")&amp;") blanks",IF(NOT(ISNUMBER(INT(SUBSTITUTE(C465," ","")))),"Error: non-numeric phone",IF(ISERR(FIND("@",D465)),"Error: invalid email?","OK"))))</f>
        <v/>
      </c>
      <c r="R465" s="64"/>
    </row>
    <row r="466" spans="1:18" ht="15" customHeight="1">
      <c r="A466" s="55" t="str">
        <f>IF(COUNTIF(B466:E466,"")+COUNTIF(G466:G466,"")+COUNTIF(I466:M466,"")=10,"",IF(COUNTIF(B466:E466,"")+COUNTIF(G466:G466,"")+COUNTIF(I466:M466,"")&lt;&gt;0,"Error-Not all fields added ("&amp;COUNTIF(B466:M466,"")&amp;") blanks",IF(NOT(ISNUMBER(INT(SUBSTITUTE(C466," ","")))),"Error: non-numeric phone",IF(ISERR(FIND("@",D466)),"Error: invalid email?","OK"))))</f>
        <v/>
      </c>
      <c r="R466" s="64"/>
    </row>
    <row r="467" spans="1:18" ht="15" customHeight="1">
      <c r="A467" s="55" t="str">
        <f>IF(COUNTIF(B467:E467,"")+COUNTIF(G467:G467,"")+COUNTIF(I467:M467,"")=10,"",IF(COUNTIF(B467:E467,"")+COUNTIF(G467:G467,"")+COUNTIF(I467:M467,"")&lt;&gt;0,"Error-Not all fields added ("&amp;COUNTIF(B467:M467,"")&amp;") blanks",IF(NOT(ISNUMBER(INT(SUBSTITUTE(C467," ","")))),"Error: non-numeric phone",IF(ISERR(FIND("@",D467)),"Error: invalid email?","OK"))))</f>
        <v/>
      </c>
      <c r="R467" s="64"/>
    </row>
    <row r="468" spans="1:18" ht="15" customHeight="1">
      <c r="A468" s="55" t="str">
        <f>IF(COUNTIF(B468:E468,"")+COUNTIF(G468:G468,"")+COUNTIF(I468:M468,"")=10,"",IF(COUNTIF(B468:E468,"")+COUNTIF(G468:G468,"")+COUNTIF(I468:M468,"")&lt;&gt;0,"Error-Not all fields added ("&amp;COUNTIF(B468:M468,"")&amp;") blanks",IF(NOT(ISNUMBER(INT(SUBSTITUTE(C468," ","")))),"Error: non-numeric phone",IF(ISERR(FIND("@",D468)),"Error: invalid email?","OK"))))</f>
        <v/>
      </c>
      <c r="R468" s="64"/>
    </row>
    <row r="469" spans="1:18" ht="15" customHeight="1">
      <c r="A469" s="55" t="str">
        <f>IF(COUNTIF(B469:E469,"")+COUNTIF(G469:G469,"")+COUNTIF(I469:M469,"")=10,"",IF(COUNTIF(B469:E469,"")+COUNTIF(G469:G469,"")+COUNTIF(I469:M469,"")&lt;&gt;0,"Error-Not all fields added ("&amp;COUNTIF(B469:M469,"")&amp;") blanks",IF(NOT(ISNUMBER(INT(SUBSTITUTE(C469," ","")))),"Error: non-numeric phone",IF(ISERR(FIND("@",D469)),"Error: invalid email?","OK"))))</f>
        <v/>
      </c>
      <c r="R469" s="64"/>
    </row>
    <row r="470" spans="1:18" ht="15" customHeight="1">
      <c r="A470" s="55" t="str">
        <f>IF(COUNTIF(B470:E470,"")+COUNTIF(G470:G470,"")+COUNTIF(I470:M470,"")=10,"",IF(COUNTIF(B470:E470,"")+COUNTIF(G470:G470,"")+COUNTIF(I470:M470,"")&lt;&gt;0,"Error-Not all fields added ("&amp;COUNTIF(B470:M470,"")&amp;") blanks",IF(NOT(ISNUMBER(INT(SUBSTITUTE(C470," ","")))),"Error: non-numeric phone",IF(ISERR(FIND("@",D470)),"Error: invalid email?","OK"))))</f>
        <v/>
      </c>
      <c r="R470" s="64"/>
    </row>
    <row r="471" spans="1:18" ht="15" customHeight="1">
      <c r="A471" s="55" t="str">
        <f>IF(COUNTIF(B471:E471,"")+COUNTIF(G471:G471,"")+COUNTIF(I471:M471,"")=10,"",IF(COUNTIF(B471:E471,"")+COUNTIF(G471:G471,"")+COUNTIF(I471:M471,"")&lt;&gt;0,"Error-Not all fields added ("&amp;COUNTIF(B471:M471,"")&amp;") blanks",IF(NOT(ISNUMBER(INT(SUBSTITUTE(C471," ","")))),"Error: non-numeric phone",IF(ISERR(FIND("@",D471)),"Error: invalid email?","OK"))))</f>
        <v/>
      </c>
      <c r="R471" s="64"/>
    </row>
    <row r="472" spans="1:18" ht="15" customHeight="1">
      <c r="A472" s="55" t="str">
        <f>IF(COUNTIF(B472:E472,"")+COUNTIF(G472:G472,"")+COUNTIF(I472:M472,"")=10,"",IF(COUNTIF(B472:E472,"")+COUNTIF(G472:G472,"")+COUNTIF(I472:M472,"")&lt;&gt;0,"Error-Not all fields added ("&amp;COUNTIF(B472:M472,"")&amp;") blanks",IF(NOT(ISNUMBER(INT(SUBSTITUTE(C472," ","")))),"Error: non-numeric phone",IF(ISERR(FIND("@",D472)),"Error: invalid email?","OK"))))</f>
        <v/>
      </c>
      <c r="R472" s="64"/>
    </row>
    <row r="473" spans="1:18" ht="15" customHeight="1">
      <c r="A473" s="55" t="str">
        <f>IF(COUNTIF(B473:E473,"")+COUNTIF(G473:G473,"")+COUNTIF(I473:M473,"")=10,"",IF(COUNTIF(B473:E473,"")+COUNTIF(G473:G473,"")+COUNTIF(I473:M473,"")&lt;&gt;0,"Error-Not all fields added ("&amp;COUNTIF(B473:M473,"")&amp;") blanks",IF(NOT(ISNUMBER(INT(SUBSTITUTE(C473," ","")))),"Error: non-numeric phone",IF(ISERR(FIND("@",D473)),"Error: invalid email?","OK"))))</f>
        <v/>
      </c>
      <c r="R473" s="64"/>
    </row>
    <row r="474" spans="1:18" ht="15" customHeight="1">
      <c r="A474" s="55" t="str">
        <f>IF(COUNTIF(B474:E474,"")+COUNTIF(G474:G474,"")+COUNTIF(I474:M474,"")=10,"",IF(COUNTIF(B474:E474,"")+COUNTIF(G474:G474,"")+COUNTIF(I474:M474,"")&lt;&gt;0,"Error-Not all fields added ("&amp;COUNTIF(B474:M474,"")&amp;") blanks",IF(NOT(ISNUMBER(INT(SUBSTITUTE(C474," ","")))),"Error: non-numeric phone",IF(ISERR(FIND("@",D474)),"Error: invalid email?","OK"))))</f>
        <v/>
      </c>
      <c r="R474" s="64"/>
    </row>
    <row r="475" spans="1:18" ht="15" customHeight="1">
      <c r="A475" s="55" t="str">
        <f>IF(COUNTIF(B475:E475,"")+COUNTIF(G475:G475,"")+COUNTIF(I475:M475,"")=10,"",IF(COUNTIF(B475:E475,"")+COUNTIF(G475:G475,"")+COUNTIF(I475:M475,"")&lt;&gt;0,"Error-Not all fields added ("&amp;COUNTIF(B475:M475,"")&amp;") blanks",IF(NOT(ISNUMBER(INT(SUBSTITUTE(C475," ","")))),"Error: non-numeric phone",IF(ISERR(FIND("@",D475)),"Error: invalid email?","OK"))))</f>
        <v/>
      </c>
      <c r="R475" s="64"/>
    </row>
    <row r="476" spans="1:18" ht="15" customHeight="1">
      <c r="A476" s="55" t="str">
        <f>IF(COUNTIF(B476:E476,"")+COUNTIF(G476:G476,"")+COUNTIF(I476:M476,"")=10,"",IF(COUNTIF(B476:E476,"")+COUNTIF(G476:G476,"")+COUNTIF(I476:M476,"")&lt;&gt;0,"Error-Not all fields added ("&amp;COUNTIF(B476:M476,"")&amp;") blanks",IF(NOT(ISNUMBER(INT(SUBSTITUTE(C476," ","")))),"Error: non-numeric phone",IF(ISERR(FIND("@",D476)),"Error: invalid email?","OK"))))</f>
        <v/>
      </c>
      <c r="R476" s="64"/>
    </row>
    <row r="477" spans="1:18" ht="15" customHeight="1">
      <c r="A477" s="55" t="str">
        <f>IF(COUNTIF(B477:E477,"")+COUNTIF(G477:G477,"")+COUNTIF(I477:M477,"")=10,"",IF(COUNTIF(B477:E477,"")+COUNTIF(G477:G477,"")+COUNTIF(I477:M477,"")&lt;&gt;0,"Error-Not all fields added ("&amp;COUNTIF(B477:M477,"")&amp;") blanks",IF(NOT(ISNUMBER(INT(SUBSTITUTE(C477," ","")))),"Error: non-numeric phone",IF(ISERR(FIND("@",D477)),"Error: invalid email?","OK"))))</f>
        <v/>
      </c>
      <c r="R477" s="64"/>
    </row>
    <row r="478" spans="1:18" ht="15" customHeight="1">
      <c r="A478" s="55" t="str">
        <f>IF(COUNTIF(B478:E478,"")+COUNTIF(G478:G478,"")+COUNTIF(I478:M478,"")=10,"",IF(COUNTIF(B478:E478,"")+COUNTIF(G478:G478,"")+COUNTIF(I478:M478,"")&lt;&gt;0,"Error-Not all fields added ("&amp;COUNTIF(B478:M478,"")&amp;") blanks",IF(NOT(ISNUMBER(INT(SUBSTITUTE(C478," ","")))),"Error: non-numeric phone",IF(ISERR(FIND("@",D478)),"Error: invalid email?","OK"))))</f>
        <v/>
      </c>
      <c r="R478" s="64"/>
    </row>
    <row r="479" spans="1:18" ht="15" customHeight="1">
      <c r="A479" s="55" t="str">
        <f>IF(COUNTIF(B479:E479,"")+COUNTIF(G479:G479,"")+COUNTIF(I479:M479,"")=10,"",IF(COUNTIF(B479:E479,"")+COUNTIF(G479:G479,"")+COUNTIF(I479:M479,"")&lt;&gt;0,"Error-Not all fields added ("&amp;COUNTIF(B479:M479,"")&amp;") blanks",IF(NOT(ISNUMBER(INT(SUBSTITUTE(C479," ","")))),"Error: non-numeric phone",IF(ISERR(FIND("@",D479)),"Error: invalid email?","OK"))))</f>
        <v/>
      </c>
      <c r="R479" s="64"/>
    </row>
    <row r="480" spans="1:18" ht="15" customHeight="1">
      <c r="A480" s="55" t="str">
        <f>IF(COUNTIF(B480:E480,"")+COUNTIF(G480:G480,"")+COUNTIF(I480:M480,"")=10,"",IF(COUNTIF(B480:E480,"")+COUNTIF(G480:G480,"")+COUNTIF(I480:M480,"")&lt;&gt;0,"Error-Not all fields added ("&amp;COUNTIF(B480:M480,"")&amp;") blanks",IF(NOT(ISNUMBER(INT(SUBSTITUTE(C480," ","")))),"Error: non-numeric phone",IF(ISERR(FIND("@",D480)),"Error: invalid email?","OK"))))</f>
        <v/>
      </c>
      <c r="R480" s="64"/>
    </row>
    <row r="481" spans="1:18" ht="15" customHeight="1">
      <c r="A481" s="55" t="str">
        <f>IF(COUNTIF(B481:E481,"")+COUNTIF(G481:G481,"")+COUNTIF(I481:M481,"")=10,"",IF(COUNTIF(B481:E481,"")+COUNTIF(G481:G481,"")+COUNTIF(I481:M481,"")&lt;&gt;0,"Error-Not all fields added ("&amp;COUNTIF(B481:M481,"")&amp;") blanks",IF(NOT(ISNUMBER(INT(SUBSTITUTE(C481," ","")))),"Error: non-numeric phone",IF(ISERR(FIND("@",D481)),"Error: invalid email?","OK"))))</f>
        <v/>
      </c>
      <c r="R481" s="64"/>
    </row>
    <row r="482" spans="1:18" ht="15" customHeight="1">
      <c r="A482" s="55" t="str">
        <f>IF(COUNTIF(B482:E482,"")+COUNTIF(G482:G482,"")+COUNTIF(I482:M482,"")=10,"",IF(COUNTIF(B482:E482,"")+COUNTIF(G482:G482,"")+COUNTIF(I482:M482,"")&lt;&gt;0,"Error-Not all fields added ("&amp;COUNTIF(B482:M482,"")&amp;") blanks",IF(NOT(ISNUMBER(INT(SUBSTITUTE(C482," ","")))),"Error: non-numeric phone",IF(ISERR(FIND("@",D482)),"Error: invalid email?","OK"))))</f>
        <v/>
      </c>
      <c r="R482" s="64"/>
    </row>
    <row r="483" spans="1:18" ht="15" customHeight="1">
      <c r="A483" s="55" t="str">
        <f>IF(COUNTIF(B483:E483,"")+COUNTIF(G483:G483,"")+COUNTIF(I483:M483,"")=10,"",IF(COUNTIF(B483:E483,"")+COUNTIF(G483:G483,"")+COUNTIF(I483:M483,"")&lt;&gt;0,"Error-Not all fields added ("&amp;COUNTIF(B483:M483,"")&amp;") blanks",IF(NOT(ISNUMBER(INT(SUBSTITUTE(C483," ","")))),"Error: non-numeric phone",IF(ISERR(FIND("@",D483)),"Error: invalid email?","OK"))))</f>
        <v/>
      </c>
      <c r="R483" s="64"/>
    </row>
    <row r="484" spans="1:18" ht="15" customHeight="1">
      <c r="A484" s="55" t="str">
        <f>IF(COUNTIF(B484:E484,"")+COUNTIF(G484:G484,"")+COUNTIF(I484:M484,"")=10,"",IF(COUNTIF(B484:E484,"")+COUNTIF(G484:G484,"")+COUNTIF(I484:M484,"")&lt;&gt;0,"Error-Not all fields added ("&amp;COUNTIF(B484:M484,"")&amp;") blanks",IF(NOT(ISNUMBER(INT(SUBSTITUTE(C484," ","")))),"Error: non-numeric phone",IF(ISERR(FIND("@",D484)),"Error: invalid email?","OK"))))</f>
        <v/>
      </c>
      <c r="R484" s="64"/>
    </row>
    <row r="485" spans="1:18" ht="15" customHeight="1">
      <c r="A485" s="55" t="str">
        <f>IF(COUNTIF(B485:E485,"")+COUNTIF(G485:G485,"")+COUNTIF(I485:M485,"")=10,"",IF(COUNTIF(B485:E485,"")+COUNTIF(G485:G485,"")+COUNTIF(I485:M485,"")&lt;&gt;0,"Error-Not all fields added ("&amp;COUNTIF(B485:M485,"")&amp;") blanks",IF(NOT(ISNUMBER(INT(SUBSTITUTE(C485," ","")))),"Error: non-numeric phone",IF(ISERR(FIND("@",D485)),"Error: invalid email?","OK"))))</f>
        <v/>
      </c>
      <c r="R485" s="64"/>
    </row>
    <row r="486" spans="1:18" ht="15" customHeight="1">
      <c r="A486" s="55" t="str">
        <f>IF(COUNTIF(B486:E486,"")+COUNTIF(G486:G486,"")+COUNTIF(I486:M486,"")=10,"",IF(COUNTIF(B486:E486,"")+COUNTIF(G486:G486,"")+COUNTIF(I486:M486,"")&lt;&gt;0,"Error-Not all fields added ("&amp;COUNTIF(B486:M486,"")&amp;") blanks",IF(NOT(ISNUMBER(INT(SUBSTITUTE(C486," ","")))),"Error: non-numeric phone",IF(ISERR(FIND("@",D486)),"Error: invalid email?","OK"))))</f>
        <v/>
      </c>
      <c r="R486" s="64"/>
    </row>
    <row r="487" spans="1:18" ht="15" customHeight="1">
      <c r="A487" s="55" t="str">
        <f>IF(COUNTIF(B487:E487,"")+COUNTIF(G487:G487,"")+COUNTIF(I487:M487,"")=10,"",IF(COUNTIF(B487:E487,"")+COUNTIF(G487:G487,"")+COUNTIF(I487:M487,"")&lt;&gt;0,"Error-Not all fields added ("&amp;COUNTIF(B487:M487,"")&amp;") blanks",IF(NOT(ISNUMBER(INT(SUBSTITUTE(C487," ","")))),"Error: non-numeric phone",IF(ISERR(FIND("@",D487)),"Error: invalid email?","OK"))))</f>
        <v/>
      </c>
      <c r="R487" s="64"/>
    </row>
    <row r="488" spans="1:18" ht="15" customHeight="1">
      <c r="A488" s="55" t="str">
        <f>IF(COUNTIF(B488:E488,"")+COUNTIF(G488:G488,"")+COUNTIF(I488:M488,"")=10,"",IF(COUNTIF(B488:E488,"")+COUNTIF(G488:G488,"")+COUNTIF(I488:M488,"")&lt;&gt;0,"Error-Not all fields added ("&amp;COUNTIF(B488:M488,"")&amp;") blanks",IF(NOT(ISNUMBER(INT(SUBSTITUTE(C488," ","")))),"Error: non-numeric phone",IF(ISERR(FIND("@",D488)),"Error: invalid email?","OK"))))</f>
        <v/>
      </c>
      <c r="R488" s="64"/>
    </row>
    <row r="489" spans="1:18" ht="15" customHeight="1">
      <c r="A489" s="55" t="str">
        <f>IF(COUNTIF(B489:E489,"")+COUNTIF(G489:G489,"")+COUNTIF(I489:M489,"")=10,"",IF(COUNTIF(B489:E489,"")+COUNTIF(G489:G489,"")+COUNTIF(I489:M489,"")&lt;&gt;0,"Error-Not all fields added ("&amp;COUNTIF(B489:M489,"")&amp;") blanks",IF(NOT(ISNUMBER(INT(SUBSTITUTE(C489," ","")))),"Error: non-numeric phone",IF(ISERR(FIND("@",D489)),"Error: invalid email?","OK"))))</f>
        <v/>
      </c>
      <c r="R489" s="64"/>
    </row>
    <row r="490" spans="1:18" ht="15" customHeight="1">
      <c r="A490" s="55" t="str">
        <f>IF(COUNTIF(B490:E490,"")+COUNTIF(G490:G490,"")+COUNTIF(I490:M490,"")=10,"",IF(COUNTIF(B490:E490,"")+COUNTIF(G490:G490,"")+COUNTIF(I490:M490,"")&lt;&gt;0,"Error-Not all fields added ("&amp;COUNTIF(B490:M490,"")&amp;") blanks",IF(NOT(ISNUMBER(INT(SUBSTITUTE(C490," ","")))),"Error: non-numeric phone",IF(ISERR(FIND("@",D490)),"Error: invalid email?","OK"))))</f>
        <v/>
      </c>
      <c r="R490" s="64"/>
    </row>
    <row r="491" spans="1:18" ht="15" customHeight="1">
      <c r="A491" s="55" t="str">
        <f>IF(COUNTIF(B491:E491,"")+COUNTIF(G491:G491,"")+COUNTIF(I491:M491,"")=10,"",IF(COUNTIF(B491:E491,"")+COUNTIF(G491:G491,"")+COUNTIF(I491:M491,"")&lt;&gt;0,"Error-Not all fields added ("&amp;COUNTIF(B491:M491,"")&amp;") blanks",IF(NOT(ISNUMBER(INT(SUBSTITUTE(C491," ","")))),"Error: non-numeric phone",IF(ISERR(FIND("@",D491)),"Error: invalid email?","OK"))))</f>
        <v/>
      </c>
      <c r="R491" s="64"/>
    </row>
    <row r="492" spans="1:18" ht="15" customHeight="1">
      <c r="A492" s="55" t="str">
        <f>IF(COUNTIF(B492:E492,"")+COUNTIF(G492:G492,"")+COUNTIF(I492:M492,"")=10,"",IF(COUNTIF(B492:E492,"")+COUNTIF(G492:G492,"")+COUNTIF(I492:M492,"")&lt;&gt;0,"Error-Not all fields added ("&amp;COUNTIF(B492:M492,"")&amp;") blanks",IF(NOT(ISNUMBER(INT(SUBSTITUTE(C492," ","")))),"Error: non-numeric phone",IF(ISERR(FIND("@",D492)),"Error: invalid email?","OK"))))</f>
        <v/>
      </c>
      <c r="R492" s="64"/>
    </row>
    <row r="493" spans="1:18" ht="15" customHeight="1">
      <c r="A493" s="55" t="str">
        <f>IF(COUNTIF(B493:E493,"")+COUNTIF(G493:G493,"")+COUNTIF(I493:M493,"")=10,"",IF(COUNTIF(B493:E493,"")+COUNTIF(G493:G493,"")+COUNTIF(I493:M493,"")&lt;&gt;0,"Error-Not all fields added ("&amp;COUNTIF(B493:M493,"")&amp;") blanks",IF(NOT(ISNUMBER(INT(SUBSTITUTE(C493," ","")))),"Error: non-numeric phone",IF(ISERR(FIND("@",D493)),"Error: invalid email?","OK"))))</f>
        <v/>
      </c>
      <c r="R493" s="64"/>
    </row>
    <row r="494" spans="1:18" ht="15" customHeight="1">
      <c r="A494" s="55" t="str">
        <f>IF(COUNTIF(B494:E494,"")+COUNTIF(G494:G494,"")+COUNTIF(I494:M494,"")=10,"",IF(COUNTIF(B494:E494,"")+COUNTIF(G494:G494,"")+COUNTIF(I494:M494,"")&lt;&gt;0,"Error-Not all fields added ("&amp;COUNTIF(B494:M494,"")&amp;") blanks",IF(NOT(ISNUMBER(INT(SUBSTITUTE(C494," ","")))),"Error: non-numeric phone",IF(ISERR(FIND("@",D494)),"Error: invalid email?","OK"))))</f>
        <v/>
      </c>
      <c r="R494" s="64"/>
    </row>
    <row r="495" spans="1:18" ht="15" customHeight="1">
      <c r="A495" s="55" t="str">
        <f>IF(COUNTIF(B495:E495,"")+COUNTIF(G495:G495,"")+COUNTIF(I495:M495,"")=10,"",IF(COUNTIF(B495:E495,"")+COUNTIF(G495:G495,"")+COUNTIF(I495:M495,"")&lt;&gt;0,"Error-Not all fields added ("&amp;COUNTIF(B495:M495,"")&amp;") blanks",IF(NOT(ISNUMBER(INT(SUBSTITUTE(C495," ","")))),"Error: non-numeric phone",IF(ISERR(FIND("@",D495)),"Error: invalid email?","OK"))))</f>
        <v/>
      </c>
      <c r="R495" s="64"/>
    </row>
    <row r="496" spans="1:18" ht="15" customHeight="1">
      <c r="A496" s="55" t="str">
        <f>IF(COUNTIF(B496:E496,"")+COUNTIF(G496:G496,"")+COUNTIF(I496:M496,"")=10,"",IF(COUNTIF(B496:E496,"")+COUNTIF(G496:G496,"")+COUNTIF(I496:M496,"")&lt;&gt;0,"Error-Not all fields added ("&amp;COUNTIF(B496:M496,"")&amp;") blanks",IF(NOT(ISNUMBER(INT(SUBSTITUTE(C496," ","")))),"Error: non-numeric phone",IF(ISERR(FIND("@",D496)),"Error: invalid email?","OK"))))</f>
        <v/>
      </c>
      <c r="R496" s="64"/>
    </row>
    <row r="497" spans="1:18" ht="15" customHeight="1">
      <c r="A497" s="55" t="str">
        <f>IF(COUNTIF(B497:E497,"")+COUNTIF(G497:G497,"")+COUNTIF(I497:M497,"")=10,"",IF(COUNTIF(B497:E497,"")+COUNTIF(G497:G497,"")+COUNTIF(I497:M497,"")&lt;&gt;0,"Error-Not all fields added ("&amp;COUNTIF(B497:M497,"")&amp;") blanks",IF(NOT(ISNUMBER(INT(SUBSTITUTE(C497," ","")))),"Error: non-numeric phone",IF(ISERR(FIND("@",D497)),"Error: invalid email?","OK"))))</f>
        <v/>
      </c>
      <c r="R497" s="64"/>
    </row>
    <row r="498" spans="1:18" ht="15" customHeight="1">
      <c r="A498" s="55" t="str">
        <f>IF(COUNTIF(B498:E498,"")+COUNTIF(G498:G498,"")+COUNTIF(I498:M498,"")=10,"",IF(COUNTIF(B498:E498,"")+COUNTIF(G498:G498,"")+COUNTIF(I498:M498,"")&lt;&gt;0,"Error-Not all fields added ("&amp;COUNTIF(B498:M498,"")&amp;") blanks",IF(NOT(ISNUMBER(INT(SUBSTITUTE(C498," ","")))),"Error: non-numeric phone",IF(ISERR(FIND("@",D498)),"Error: invalid email?","OK"))))</f>
        <v/>
      </c>
      <c r="R498" s="64"/>
    </row>
    <row r="499" spans="1:18" ht="15" customHeight="1">
      <c r="A499" s="55" t="str">
        <f>IF(COUNTIF(B499:E499,"")+COUNTIF(G499:G499,"")+COUNTIF(I499:M499,"")=10,"",IF(COUNTIF(B499:E499,"")+COUNTIF(G499:G499,"")+COUNTIF(I499:M499,"")&lt;&gt;0,"Error-Not all fields added ("&amp;COUNTIF(B499:M499,"")&amp;") blanks",IF(NOT(ISNUMBER(INT(SUBSTITUTE(C499," ","")))),"Error: non-numeric phone",IF(ISERR(FIND("@",D499)),"Error: invalid email?","OK"))))</f>
        <v/>
      </c>
      <c r="R499" s="64"/>
    </row>
  </sheetData>
  <mergeCells count="13">
    <mergeCell ref="Y8:AE8"/>
    <mergeCell ref="T8:X8"/>
    <mergeCell ref="B8:I8"/>
    <mergeCell ref="J8:M8"/>
    <mergeCell ref="N8:P8"/>
    <mergeCell ref="Q8:S8"/>
    <mergeCell ref="A7:G7"/>
    <mergeCell ref="A6:E6"/>
    <mergeCell ref="A1:G1"/>
    <mergeCell ref="A2:G2"/>
    <mergeCell ref="A3:G3"/>
    <mergeCell ref="A4:G4"/>
    <mergeCell ref="A5:D5"/>
  </mergeCells>
  <dataValidations count="4">
    <dataValidation type="list" allowBlank="1" showInputMessage="1" showErrorMessage="1" sqref="J10:J47" xr:uid="{6414690D-D328-4B8C-AE25-A0EACED97694}">
      <formula1>"1, 2, 3, 4, 5, 6+"</formula1>
    </dataValidation>
    <dataValidation type="whole" showInputMessage="1" showErrorMessage="1" sqref="N10:P22" xr:uid="{5CD87637-99CD-420F-9778-143716D03610}">
      <formula1>0</formula1>
      <formula2>16</formula2>
    </dataValidation>
    <dataValidation type="date" operator="greaterThan" allowBlank="1" showInputMessage="1" showErrorMessage="1" errorTitle="Date invalid" error="Enter a valid date in the format DD/MM/YYYY" sqref="U10:U499 W10:W499" xr:uid="{79306EAC-EC9E-4713-A288-1D358BECC93B}">
      <formula1>1</formula1>
    </dataValidation>
    <dataValidation type="whole" operator="greaterThanOrEqual" allowBlank="1" showInputMessage="1" showErrorMessage="1" sqref="L10:M499" xr:uid="{086DBCA9-A89C-4101-BED8-746D01185EEE}">
      <formula1>16</formula1>
    </dataValidation>
  </dataValidations>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95B67981-DABE-46CE-B67A-66677B6BFB6F}">
          <x14:formula1>
            <xm:f>'Ref Data'!$F$2:$J$2</xm:f>
          </x14:formula1>
          <xm:sqref>T10:T499</xm:sqref>
        </x14:dataValidation>
        <x14:dataValidation type="list" allowBlank="1" showInputMessage="1" showErrorMessage="1" xr:uid="{7757C96D-08BE-4376-8795-8F3AFB30C914}">
          <x14:formula1>
            <xm:f>'Ref Data'!$A$3:$B$3</xm:f>
          </x14:formula1>
          <xm:sqref>E5</xm:sqref>
        </x14:dataValidation>
        <x14:dataValidation type="list" allowBlank="1" showInputMessage="1" showErrorMessage="1" xr:uid="{C025FD2E-0417-47A6-B873-C334544426D4}">
          <x14:formula1>
            <xm:f>_xlfn.XLOOKUP($T10,'Ref Data'!$F$2:$J$2,'Ref Data'!$F$3:$J$8)</xm:f>
          </x14:formula1>
          <xm:sqref>X10:X499</xm:sqref>
        </x14:dataValidation>
        <x14:dataValidation type="list" allowBlank="1" showInputMessage="1" showErrorMessage="1" xr:uid="{28EE8F51-910E-4405-95FE-FD0A3C9CFB4A}">
          <x14:formula1>
            <xm:f>_xlfn.XLOOKUP($E$5,'Ref Data'!$A$3:$B$3,'Ref Data'!$A$4:$B$10)</xm:f>
          </x14:formula1>
          <xm:sqref>Y10:AE499</xm:sqref>
        </x14:dataValidation>
        <x14:dataValidation type="list" allowBlank="1" showInputMessage="1" showErrorMessage="1" xr:uid="{AB51E38E-0D55-4326-A6B7-92A6544A6FE3}">
          <x14:formula1>
            <xm:f>'Ref Data'!$K$3:$K$6</xm:f>
          </x14:formula1>
          <xm:sqref>K10:K500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497A2-8FED-40DE-A9DC-AEFCEDC62672}">
  <sheetPr>
    <tabColor theme="7" tint="0.39997558519241921"/>
  </sheetPr>
  <dimension ref="A1:AV499"/>
  <sheetViews>
    <sheetView topLeftCell="A7" zoomScaleNormal="100" zoomScalePageLayoutView="51" workbookViewId="0">
      <selection activeCell="B10" sqref="B10"/>
    </sheetView>
  </sheetViews>
  <sheetFormatPr defaultColWidth="8.85546875" defaultRowHeight="14.25" customHeight="1"/>
  <cols>
    <col min="1" max="1" width="25.7109375" style="26" customWidth="1"/>
    <col min="2" max="2" width="37.28515625" style="26" customWidth="1"/>
    <col min="3" max="3" width="26.140625" style="26" customWidth="1"/>
    <col min="4" max="4" width="31.42578125" style="26" customWidth="1"/>
    <col min="5" max="5" width="28.140625" style="26" customWidth="1"/>
    <col min="6" max="6" width="28.42578125" style="26" customWidth="1"/>
    <col min="7" max="7" width="26.140625" style="26" customWidth="1"/>
    <col min="8" max="8" width="26.42578125" style="26" customWidth="1"/>
    <col min="9" max="9" width="27.85546875" style="26" customWidth="1"/>
    <col min="10" max="10" width="35.5703125" style="26" customWidth="1"/>
    <col min="11" max="11" width="38.140625" style="26" customWidth="1"/>
    <col min="12" max="12" width="39.7109375" style="26" customWidth="1"/>
    <col min="13" max="13" width="39.28515625" style="26" customWidth="1"/>
    <col min="14" max="14" width="34.5703125" style="26" customWidth="1"/>
    <col min="15" max="15" width="32.7109375" style="26" customWidth="1"/>
    <col min="16" max="16" width="35.85546875" style="26" customWidth="1"/>
    <col min="17" max="17" width="31.7109375" style="26" customWidth="1"/>
    <col min="18" max="18" width="41.7109375" style="26" customWidth="1"/>
    <col min="19" max="19" width="40.85546875" style="26" customWidth="1"/>
    <col min="20" max="20" width="37" style="26" customWidth="1"/>
    <col min="21" max="21" width="34" style="26" customWidth="1"/>
    <col min="22" max="22" width="54.5703125" style="26" customWidth="1"/>
    <col min="23" max="23" width="33.5703125" style="26" customWidth="1"/>
    <col min="24" max="24" width="26.140625" style="26" customWidth="1"/>
    <col min="25" max="31" width="38.7109375" style="26" customWidth="1"/>
    <col min="32" max="32" width="32" style="26" customWidth="1"/>
    <col min="33" max="33" width="35.85546875" style="26" customWidth="1"/>
    <col min="34" max="34" width="31.42578125" style="26" customWidth="1"/>
    <col min="35" max="35" width="33" style="26" customWidth="1"/>
    <col min="36" max="36" width="36.5703125" style="26" customWidth="1"/>
    <col min="37" max="37" width="37.28515625" style="26" customWidth="1"/>
    <col min="38" max="38" width="40.28515625" style="26" customWidth="1"/>
    <col min="39" max="39" width="35" style="26" customWidth="1"/>
    <col min="40" max="40" width="28.42578125" style="26" customWidth="1"/>
    <col min="41" max="41" width="40.85546875" style="26" customWidth="1"/>
    <col min="42" max="42" width="48.7109375" style="26" customWidth="1"/>
    <col min="43" max="43" width="37.28515625" style="26" customWidth="1"/>
    <col min="44" max="44" width="30.28515625" style="26" customWidth="1"/>
    <col min="45" max="48" width="8.85546875" style="26" customWidth="1"/>
    <col min="49" max="16384" width="8.85546875" style="26"/>
  </cols>
  <sheetData>
    <row r="1" spans="1:48" s="68" customFormat="1" ht="62.1" customHeight="1">
      <c r="A1" s="108" t="s">
        <v>83</v>
      </c>
      <c r="B1" s="108"/>
      <c r="C1" s="108"/>
      <c r="D1" s="108"/>
      <c r="E1" s="108"/>
    </row>
    <row r="2" spans="1:48" s="68" customFormat="1" ht="8.25" customHeight="1">
      <c r="A2" s="129"/>
      <c r="B2" s="129"/>
      <c r="C2" s="129"/>
      <c r="D2" s="129"/>
      <c r="E2" s="129"/>
    </row>
    <row r="3" spans="1:48" s="68" customFormat="1" ht="68.25" customHeight="1">
      <c r="A3" s="97" t="s">
        <v>84</v>
      </c>
      <c r="B3" s="97"/>
      <c r="C3" s="97"/>
      <c r="D3" s="97"/>
      <c r="E3" s="97"/>
    </row>
    <row r="4" spans="1:48" s="68" customFormat="1" ht="80.25" customHeight="1">
      <c r="A4" s="109" t="s">
        <v>85</v>
      </c>
      <c r="B4" s="109"/>
      <c r="C4" s="109"/>
      <c r="D4" s="109"/>
      <c r="E4" s="109"/>
    </row>
    <row r="5" spans="1:48" s="68" customFormat="1" ht="105" customHeight="1">
      <c r="A5" s="130" t="s">
        <v>46</v>
      </c>
      <c r="B5" s="130"/>
      <c r="C5" s="130"/>
      <c r="D5" s="131"/>
      <c r="E5" s="25"/>
    </row>
    <row r="6" spans="1:48" s="68" customFormat="1" ht="30.95" customHeight="1">
      <c r="B6" s="57"/>
      <c r="C6" s="57"/>
    </row>
    <row r="7" spans="1:48" ht="81.75" customHeight="1">
      <c r="A7" s="128" t="s">
        <v>86</v>
      </c>
      <c r="B7" s="128"/>
      <c r="C7" s="128"/>
      <c r="D7" s="12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row>
    <row r="8" spans="1:48" ht="40.5" customHeight="1">
      <c r="A8" s="94" t="s">
        <v>48</v>
      </c>
      <c r="B8" s="124" t="s">
        <v>49</v>
      </c>
      <c r="C8" s="124"/>
      <c r="D8" s="124"/>
      <c r="E8" s="124"/>
      <c r="F8" s="124"/>
      <c r="G8" s="124"/>
      <c r="H8" s="124"/>
      <c r="I8" s="124"/>
      <c r="J8" s="124" t="s">
        <v>50</v>
      </c>
      <c r="K8" s="124"/>
      <c r="L8" s="124"/>
      <c r="M8" s="124"/>
      <c r="N8" s="124" t="s">
        <v>87</v>
      </c>
      <c r="O8" s="124"/>
      <c r="P8" s="124"/>
      <c r="Q8" s="124" t="s">
        <v>88</v>
      </c>
      <c r="R8" s="124"/>
      <c r="S8" s="124"/>
      <c r="T8" s="124" t="s">
        <v>53</v>
      </c>
      <c r="U8" s="124"/>
      <c r="V8" s="124"/>
      <c r="W8" s="124"/>
      <c r="X8" s="124"/>
      <c r="Y8" s="125" t="s">
        <v>89</v>
      </c>
      <c r="Z8" s="124"/>
      <c r="AA8" s="124"/>
      <c r="AB8" s="124"/>
      <c r="AC8" s="124"/>
      <c r="AD8" s="124"/>
      <c r="AE8" s="124"/>
      <c r="AF8" s="69" t="s">
        <v>90</v>
      </c>
      <c r="AG8" s="69"/>
      <c r="AH8" s="69"/>
      <c r="AI8" s="69"/>
      <c r="AJ8" s="69"/>
      <c r="AK8" s="69"/>
      <c r="AL8" s="69"/>
      <c r="AM8" s="69"/>
      <c r="AN8" s="69"/>
      <c r="AO8" s="124" t="s">
        <v>91</v>
      </c>
      <c r="AP8" s="124"/>
      <c r="AQ8" s="124"/>
      <c r="AR8" s="124"/>
      <c r="AT8" s="67"/>
      <c r="AU8" s="67"/>
      <c r="AV8" s="67"/>
    </row>
    <row r="9" spans="1:48" ht="81" customHeight="1">
      <c r="A9" s="91" t="s">
        <v>55</v>
      </c>
      <c r="B9" s="60" t="s">
        <v>56</v>
      </c>
      <c r="C9" s="60" t="s">
        <v>57</v>
      </c>
      <c r="D9" s="60" t="s">
        <v>58</v>
      </c>
      <c r="E9" s="60" t="s">
        <v>32</v>
      </c>
      <c r="F9" s="60" t="s">
        <v>92</v>
      </c>
      <c r="G9" s="60" t="s">
        <v>33</v>
      </c>
      <c r="H9" s="60" t="s">
        <v>60</v>
      </c>
      <c r="I9" s="60" t="s">
        <v>34</v>
      </c>
      <c r="J9" s="60" t="s">
        <v>61</v>
      </c>
      <c r="K9" s="60" t="s">
        <v>62</v>
      </c>
      <c r="L9" s="60" t="s">
        <v>93</v>
      </c>
      <c r="M9" s="60" t="s">
        <v>94</v>
      </c>
      <c r="N9" s="60" t="s">
        <v>65</v>
      </c>
      <c r="O9" s="60" t="s">
        <v>66</v>
      </c>
      <c r="P9" s="60" t="s">
        <v>67</v>
      </c>
      <c r="Q9" s="60" t="s">
        <v>95</v>
      </c>
      <c r="R9" s="60" t="s">
        <v>96</v>
      </c>
      <c r="S9" s="60" t="s">
        <v>97</v>
      </c>
      <c r="T9" s="60" t="s">
        <v>71</v>
      </c>
      <c r="U9" s="60" t="s">
        <v>98</v>
      </c>
      <c r="V9" s="60" t="s">
        <v>73</v>
      </c>
      <c r="W9" s="60" t="s">
        <v>74</v>
      </c>
      <c r="X9" s="60" t="s">
        <v>75</v>
      </c>
      <c r="Y9" s="60" t="s">
        <v>99</v>
      </c>
      <c r="Z9" s="60" t="s">
        <v>100</v>
      </c>
      <c r="AA9" s="60" t="s">
        <v>101</v>
      </c>
      <c r="AB9" s="60" t="s">
        <v>102</v>
      </c>
      <c r="AC9" s="60" t="s">
        <v>103</v>
      </c>
      <c r="AD9" s="60" t="s">
        <v>104</v>
      </c>
      <c r="AE9" s="60" t="s">
        <v>105</v>
      </c>
      <c r="AF9" s="60" t="s">
        <v>106</v>
      </c>
      <c r="AG9" s="60" t="s">
        <v>107</v>
      </c>
      <c r="AH9" s="60" t="s">
        <v>108</v>
      </c>
      <c r="AI9" s="60" t="s">
        <v>109</v>
      </c>
      <c r="AJ9" s="60" t="s">
        <v>110</v>
      </c>
      <c r="AK9" s="60" t="s">
        <v>111</v>
      </c>
      <c r="AL9" s="60" t="s">
        <v>112</v>
      </c>
      <c r="AM9" s="60" t="s">
        <v>113</v>
      </c>
      <c r="AN9" s="60" t="s">
        <v>114</v>
      </c>
      <c r="AO9" s="60" t="s">
        <v>115</v>
      </c>
      <c r="AP9" s="60" t="s">
        <v>116</v>
      </c>
      <c r="AQ9" s="60" t="s">
        <v>117</v>
      </c>
      <c r="AR9" s="60" t="s">
        <v>118</v>
      </c>
    </row>
    <row r="10" spans="1:48" ht="15" customHeight="1">
      <c r="A10" s="26" t="str">
        <f>IF(COUNTIF(B10:E10,"")+COUNTIF(G10:G10,"")+COUNTIF(I10:M10,"")=10,"",IF(COUNTIF(B10:E10,"")+COUNTIF(G10:G10,"")+COUNTIF(I10:M10,"")&lt;&gt;0,"Error-Not all fields added ("&amp;COUNTIF(B10:M10,"")&amp;") blanks",IF(NOT(ISNUMBER(INT(SUBSTITUTE(C10," ","")))),"Error: non-numeric phone",IF(ISERR(FIND("@",D10)),"Error: invalid email?","OK"))))</f>
        <v/>
      </c>
      <c r="B10" s="27"/>
      <c r="C10" s="63"/>
      <c r="D10" s="27"/>
      <c r="E10" s="27"/>
      <c r="F10" s="27"/>
      <c r="G10" s="27"/>
      <c r="H10" s="27"/>
      <c r="I10" s="28"/>
      <c r="J10" s="27"/>
      <c r="K10" s="27"/>
      <c r="L10" s="27"/>
      <c r="M10" s="27"/>
      <c r="N10" s="27"/>
      <c r="O10" s="27"/>
      <c r="P10" s="27"/>
      <c r="Q10" s="27"/>
      <c r="R10" s="63"/>
      <c r="S10" s="27"/>
      <c r="T10" s="27"/>
      <c r="U10" s="62"/>
      <c r="V10" s="27"/>
      <c r="W10" s="27"/>
      <c r="X10" s="27"/>
      <c r="Y10" s="27"/>
      <c r="Z10" s="27"/>
      <c r="AA10" s="27"/>
      <c r="AB10" s="27"/>
      <c r="AC10" s="27"/>
      <c r="AD10" s="27"/>
      <c r="AE10" s="27"/>
      <c r="AF10" s="27"/>
      <c r="AG10" s="27"/>
      <c r="AH10" s="27"/>
      <c r="AI10" s="27"/>
      <c r="AJ10" s="27"/>
      <c r="AK10" s="27"/>
      <c r="AL10" s="27"/>
      <c r="AM10" s="27"/>
      <c r="AN10" s="27"/>
      <c r="AO10" s="27"/>
      <c r="AP10" s="27"/>
      <c r="AQ10" s="27"/>
      <c r="AR10" s="27"/>
    </row>
    <row r="11" spans="1:48" ht="15" customHeight="1">
      <c r="A11" s="26" t="str">
        <f t="shared" ref="A11:A74" si="0">IF(COUNTIF(B11:E11,"")+COUNTIF(G11:G11,"")+COUNTIF(I11:M11,"")=10,"",IF(COUNTIF(B11:E11,"")+COUNTIF(G11:G11,"")+COUNTIF(I11:M11,"")&lt;&gt;0,"Error-Not all fields added ("&amp;COUNTIF(B11:M11,"")&amp;") blanks",IF(NOT(ISNUMBER(INT(SUBSTITUTE(C11," ","")))),"Error: non-numeric phone",IF(ISERR(FIND("@",D11)),"Error: invalid email?","OK"))))</f>
        <v/>
      </c>
      <c r="B11" s="29"/>
      <c r="C11" s="66"/>
      <c r="D11" s="29"/>
      <c r="E11" s="29"/>
      <c r="F11" s="29"/>
      <c r="G11" s="29"/>
      <c r="H11" s="29"/>
      <c r="I11" s="29"/>
      <c r="J11" s="27"/>
      <c r="K11" s="27"/>
      <c r="L11" s="27"/>
      <c r="M11" s="27"/>
      <c r="N11" s="27"/>
      <c r="O11" s="27"/>
      <c r="P11" s="27"/>
      <c r="Q11" s="27"/>
      <c r="R11" s="66"/>
      <c r="S11" s="29"/>
      <c r="T11" s="29"/>
      <c r="U11" s="29"/>
      <c r="V11" s="29"/>
      <c r="W11" s="29"/>
      <c r="X11" s="29"/>
      <c r="Y11" s="29"/>
      <c r="Z11" s="29"/>
      <c r="AA11" s="29"/>
      <c r="AB11" s="29"/>
      <c r="AC11" s="29"/>
      <c r="AD11" s="29"/>
      <c r="AE11" s="29"/>
      <c r="AF11" s="29"/>
      <c r="AG11" s="27"/>
      <c r="AH11" s="29"/>
      <c r="AI11" s="29"/>
      <c r="AJ11" s="29"/>
      <c r="AK11" s="29"/>
      <c r="AL11" s="29"/>
      <c r="AM11" s="29"/>
      <c r="AN11" s="29"/>
      <c r="AO11" s="29"/>
      <c r="AP11" s="29"/>
      <c r="AQ11" s="29"/>
      <c r="AR11" s="29"/>
    </row>
    <row r="12" spans="1:48" ht="15" customHeight="1">
      <c r="A12" s="26" t="str">
        <f t="shared" si="0"/>
        <v/>
      </c>
      <c r="B12" s="29"/>
      <c r="C12" s="66"/>
      <c r="D12" s="29"/>
      <c r="E12" s="29"/>
      <c r="F12" s="29"/>
      <c r="G12" s="29"/>
      <c r="H12" s="29"/>
      <c r="I12" s="29"/>
      <c r="J12" s="27"/>
      <c r="K12" s="27"/>
      <c r="L12" s="27"/>
      <c r="M12" s="27"/>
      <c r="N12" s="27"/>
      <c r="O12" s="27"/>
      <c r="P12" s="27"/>
      <c r="Q12" s="27"/>
      <c r="R12" s="66"/>
      <c r="S12" s="29"/>
      <c r="T12" s="29"/>
      <c r="U12" s="29"/>
      <c r="V12" s="29"/>
      <c r="W12" s="29"/>
      <c r="X12" s="29"/>
      <c r="Y12" s="29"/>
      <c r="Z12" s="29"/>
      <c r="AA12" s="29"/>
      <c r="AB12" s="29"/>
      <c r="AC12" s="29"/>
      <c r="AD12" s="29"/>
      <c r="AE12" s="29"/>
      <c r="AF12" s="27"/>
      <c r="AG12" s="27"/>
      <c r="AH12" s="27"/>
      <c r="AI12" s="29"/>
      <c r="AJ12" s="29"/>
      <c r="AK12" s="29"/>
      <c r="AL12" s="29"/>
      <c r="AM12" s="29"/>
      <c r="AN12" s="29"/>
      <c r="AO12" s="29"/>
      <c r="AP12" s="29"/>
      <c r="AQ12" s="29"/>
    </row>
    <row r="13" spans="1:48" ht="15" customHeight="1">
      <c r="A13" s="26" t="str">
        <f t="shared" si="0"/>
        <v/>
      </c>
      <c r="B13" s="29"/>
      <c r="C13" s="66"/>
      <c r="D13" s="29"/>
      <c r="E13" s="29"/>
      <c r="F13" s="29"/>
      <c r="G13" s="29"/>
      <c r="H13" s="29"/>
      <c r="I13" s="29"/>
      <c r="J13" s="27"/>
      <c r="K13" s="27"/>
      <c r="L13" s="27"/>
      <c r="M13" s="27"/>
      <c r="N13" s="27"/>
      <c r="O13" s="27"/>
      <c r="P13" s="27"/>
      <c r="Q13" s="27"/>
      <c r="R13" s="66"/>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row>
    <row r="14" spans="1:48" ht="15" customHeight="1">
      <c r="A14" s="26" t="str">
        <f t="shared" si="0"/>
        <v/>
      </c>
      <c r="B14" s="29"/>
      <c r="C14" s="66"/>
      <c r="D14" s="29"/>
      <c r="E14" s="29"/>
      <c r="F14" s="29"/>
      <c r="G14" s="29"/>
      <c r="H14" s="29"/>
      <c r="I14" s="29"/>
      <c r="J14" s="27"/>
      <c r="K14" s="27"/>
      <c r="L14" s="27"/>
      <c r="M14" s="27"/>
      <c r="N14" s="27"/>
      <c r="O14" s="27"/>
      <c r="P14" s="27"/>
      <c r="Q14" s="27"/>
      <c r="R14" s="66"/>
      <c r="S14" s="29"/>
      <c r="T14" s="29"/>
      <c r="U14" s="29"/>
      <c r="V14" s="29"/>
      <c r="W14" s="29"/>
      <c r="X14" s="29"/>
      <c r="Y14" s="29"/>
      <c r="Z14" s="29"/>
      <c r="AA14" s="29"/>
      <c r="AB14" s="29"/>
      <c r="AC14" s="29"/>
      <c r="AD14" s="29"/>
      <c r="AE14" s="29"/>
      <c r="AF14" s="27"/>
      <c r="AG14" s="27"/>
      <c r="AH14" s="27"/>
      <c r="AI14" s="29"/>
      <c r="AJ14" s="29"/>
      <c r="AK14" s="29"/>
      <c r="AL14" s="29"/>
      <c r="AM14" s="29"/>
      <c r="AN14" s="29"/>
      <c r="AO14" s="29"/>
      <c r="AP14" s="29"/>
      <c r="AQ14" s="29"/>
      <c r="AR14" s="29"/>
    </row>
    <row r="15" spans="1:48" ht="15" customHeight="1">
      <c r="A15" s="26" t="str">
        <f t="shared" si="0"/>
        <v/>
      </c>
      <c r="B15" s="29"/>
      <c r="C15" s="66"/>
      <c r="D15" s="29"/>
      <c r="E15" s="29"/>
      <c r="F15" s="29"/>
      <c r="G15" s="29"/>
      <c r="H15" s="29"/>
      <c r="I15" s="29"/>
      <c r="J15" s="27"/>
      <c r="K15" s="27"/>
      <c r="L15" s="27"/>
      <c r="M15" s="27"/>
      <c r="N15" s="27"/>
      <c r="O15" s="27"/>
      <c r="P15" s="27"/>
      <c r="Q15" s="27"/>
      <c r="R15" s="66"/>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row>
    <row r="16" spans="1:48" ht="15" customHeight="1">
      <c r="A16" s="26" t="str">
        <f t="shared" si="0"/>
        <v/>
      </c>
      <c r="B16" s="29"/>
      <c r="C16" s="66"/>
      <c r="D16" s="29"/>
      <c r="E16" s="29"/>
      <c r="F16" s="29"/>
      <c r="G16" s="29"/>
      <c r="H16" s="29"/>
      <c r="I16" s="29"/>
      <c r="J16" s="27"/>
      <c r="K16" s="27"/>
      <c r="L16" s="27"/>
      <c r="M16" s="27"/>
      <c r="N16" s="27"/>
      <c r="O16" s="27"/>
      <c r="P16" s="27"/>
      <c r="Q16" s="27"/>
      <c r="R16" s="66"/>
      <c r="S16" s="29"/>
      <c r="T16" s="29"/>
      <c r="U16" s="29"/>
      <c r="V16" s="29"/>
      <c r="W16" s="29"/>
      <c r="X16" s="29"/>
      <c r="Y16" s="29"/>
      <c r="Z16" s="29"/>
      <c r="AA16" s="29"/>
      <c r="AB16" s="29"/>
      <c r="AC16" s="29"/>
      <c r="AD16" s="29"/>
      <c r="AE16" s="29"/>
      <c r="AF16" s="27"/>
      <c r="AG16" s="27"/>
      <c r="AH16" s="27"/>
      <c r="AI16" s="29"/>
      <c r="AJ16" s="29"/>
      <c r="AK16" s="29"/>
      <c r="AL16" s="29"/>
      <c r="AM16" s="29"/>
      <c r="AN16" s="29"/>
      <c r="AO16" s="29"/>
      <c r="AP16" s="29"/>
      <c r="AQ16" s="29"/>
      <c r="AR16" s="29"/>
    </row>
    <row r="17" spans="1:44" ht="15" customHeight="1">
      <c r="A17" s="26" t="str">
        <f t="shared" si="0"/>
        <v/>
      </c>
      <c r="B17" s="29"/>
      <c r="C17" s="66"/>
      <c r="D17" s="29"/>
      <c r="E17" s="29"/>
      <c r="F17" s="29"/>
      <c r="G17" s="29"/>
      <c r="H17" s="29"/>
      <c r="I17" s="29"/>
      <c r="J17" s="27"/>
      <c r="K17" s="27"/>
      <c r="L17" s="27"/>
      <c r="M17" s="27"/>
      <c r="N17" s="27"/>
      <c r="O17" s="27"/>
      <c r="P17" s="27"/>
      <c r="Q17" s="27"/>
      <c r="R17" s="66"/>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row>
    <row r="18" spans="1:44" ht="15" customHeight="1">
      <c r="A18" s="26" t="str">
        <f t="shared" si="0"/>
        <v/>
      </c>
      <c r="B18" s="29"/>
      <c r="C18" s="66"/>
      <c r="D18" s="29"/>
      <c r="E18" s="29"/>
      <c r="F18" s="29"/>
      <c r="G18" s="29"/>
      <c r="H18" s="29"/>
      <c r="I18" s="29"/>
      <c r="J18" s="27"/>
      <c r="K18" s="27"/>
      <c r="L18" s="27"/>
      <c r="M18" s="27"/>
      <c r="N18" s="27"/>
      <c r="O18" s="27"/>
      <c r="P18" s="27"/>
      <c r="Q18" s="27"/>
      <c r="R18" s="66"/>
      <c r="S18" s="29"/>
      <c r="T18" s="29"/>
      <c r="U18" s="29"/>
      <c r="V18" s="29"/>
      <c r="W18" s="29"/>
      <c r="X18" s="29"/>
      <c r="Y18" s="29"/>
      <c r="Z18" s="29"/>
      <c r="AA18" s="29"/>
      <c r="AB18" s="29"/>
      <c r="AC18" s="29"/>
      <c r="AD18" s="29"/>
      <c r="AE18" s="29"/>
      <c r="AF18" s="27"/>
      <c r="AG18" s="27"/>
      <c r="AH18" s="27"/>
      <c r="AI18" s="29"/>
      <c r="AJ18" s="29"/>
      <c r="AK18" s="29"/>
      <c r="AL18" s="29"/>
      <c r="AM18" s="29"/>
      <c r="AN18" s="29"/>
      <c r="AO18" s="29"/>
      <c r="AP18" s="29"/>
      <c r="AQ18" s="29"/>
      <c r="AR18" s="29"/>
    </row>
    <row r="19" spans="1:44">
      <c r="A19" s="26" t="str">
        <f t="shared" si="0"/>
        <v/>
      </c>
      <c r="C19" s="64"/>
      <c r="K19" s="27"/>
      <c r="L19" s="30"/>
      <c r="M19" s="30"/>
      <c r="N19" s="30"/>
      <c r="O19" s="30"/>
      <c r="P19" s="30"/>
      <c r="R19" s="64"/>
      <c r="AO19" s="29"/>
    </row>
    <row r="20" spans="1:44">
      <c r="A20" s="26" t="str">
        <f t="shared" si="0"/>
        <v/>
      </c>
      <c r="C20" s="64"/>
      <c r="R20" s="64"/>
      <c r="AO20" s="29"/>
    </row>
    <row r="21" spans="1:44">
      <c r="A21" s="26" t="str">
        <f t="shared" si="0"/>
        <v/>
      </c>
      <c r="C21" s="64"/>
      <c r="R21" s="64"/>
      <c r="AO21" s="29"/>
    </row>
    <row r="22" spans="1:44">
      <c r="A22" s="26" t="str">
        <f t="shared" si="0"/>
        <v/>
      </c>
      <c r="C22" s="64"/>
      <c r="R22" s="64"/>
      <c r="AO22" s="29"/>
    </row>
    <row r="23" spans="1:44">
      <c r="A23" s="26" t="str">
        <f t="shared" si="0"/>
        <v/>
      </c>
      <c r="C23" s="64"/>
      <c r="R23" s="64"/>
      <c r="AO23" s="29"/>
    </row>
    <row r="24" spans="1:44">
      <c r="A24" s="26" t="str">
        <f t="shared" si="0"/>
        <v/>
      </c>
      <c r="C24" s="64"/>
      <c r="R24" s="64"/>
      <c r="AO24" s="29"/>
    </row>
    <row r="25" spans="1:44">
      <c r="A25" s="26" t="str">
        <f t="shared" si="0"/>
        <v/>
      </c>
      <c r="C25" s="64"/>
      <c r="R25" s="64"/>
      <c r="AO25" s="29"/>
    </row>
    <row r="26" spans="1:44">
      <c r="A26" s="26" t="str">
        <f t="shared" si="0"/>
        <v/>
      </c>
      <c r="C26" s="64"/>
      <c r="R26" s="64"/>
      <c r="AO26" s="29"/>
    </row>
    <row r="27" spans="1:44">
      <c r="A27" s="26" t="str">
        <f t="shared" si="0"/>
        <v/>
      </c>
      <c r="C27" s="64"/>
      <c r="R27" s="64"/>
      <c r="AO27" s="29"/>
    </row>
    <row r="28" spans="1:44">
      <c r="A28" s="26" t="str">
        <f t="shared" si="0"/>
        <v/>
      </c>
      <c r="C28" s="64"/>
      <c r="R28" s="64"/>
      <c r="AO28" s="29"/>
    </row>
    <row r="29" spans="1:44">
      <c r="A29" s="26" t="str">
        <f t="shared" si="0"/>
        <v/>
      </c>
      <c r="C29" s="64"/>
      <c r="R29" s="64"/>
      <c r="AO29" s="29"/>
    </row>
    <row r="30" spans="1:44">
      <c r="A30" s="26" t="str">
        <f t="shared" si="0"/>
        <v/>
      </c>
      <c r="C30" s="64"/>
      <c r="R30" s="64"/>
      <c r="AO30" s="29"/>
    </row>
    <row r="31" spans="1:44">
      <c r="A31" s="26" t="str">
        <f t="shared" si="0"/>
        <v/>
      </c>
      <c r="C31" s="64"/>
      <c r="R31" s="64"/>
      <c r="AO31" s="29"/>
    </row>
    <row r="32" spans="1:44">
      <c r="A32" s="26" t="str">
        <f t="shared" si="0"/>
        <v/>
      </c>
      <c r="C32" s="64"/>
      <c r="R32" s="64"/>
      <c r="AO32" s="29"/>
    </row>
    <row r="33" spans="1:41">
      <c r="A33" s="26" t="str">
        <f t="shared" si="0"/>
        <v/>
      </c>
      <c r="C33" s="64"/>
      <c r="R33" s="64"/>
      <c r="AO33" s="29"/>
    </row>
    <row r="34" spans="1:41">
      <c r="A34" s="26" t="str">
        <f t="shared" si="0"/>
        <v/>
      </c>
      <c r="C34" s="64"/>
      <c r="R34" s="64"/>
      <c r="AO34" s="29"/>
    </row>
    <row r="35" spans="1:41">
      <c r="A35" s="26" t="str">
        <f t="shared" si="0"/>
        <v/>
      </c>
      <c r="C35" s="64"/>
      <c r="R35" s="64"/>
      <c r="AO35" s="29"/>
    </row>
    <row r="36" spans="1:41">
      <c r="A36" s="26" t="str">
        <f t="shared" si="0"/>
        <v/>
      </c>
      <c r="C36" s="64"/>
      <c r="R36" s="64"/>
      <c r="AO36" s="29"/>
    </row>
    <row r="37" spans="1:41">
      <c r="A37" s="26" t="str">
        <f t="shared" si="0"/>
        <v/>
      </c>
      <c r="C37" s="64"/>
      <c r="R37" s="64"/>
      <c r="AO37" s="29"/>
    </row>
    <row r="38" spans="1:41">
      <c r="A38" s="26" t="str">
        <f t="shared" si="0"/>
        <v/>
      </c>
      <c r="C38" s="64"/>
      <c r="R38" s="64"/>
      <c r="AO38" s="29"/>
    </row>
    <row r="39" spans="1:41" ht="14.25" customHeight="1">
      <c r="A39" s="26" t="str">
        <f t="shared" si="0"/>
        <v/>
      </c>
      <c r="C39" s="64"/>
      <c r="R39" s="64"/>
      <c r="AO39" s="29"/>
    </row>
    <row r="40" spans="1:41" ht="14.25" customHeight="1">
      <c r="A40" s="26" t="str">
        <f t="shared" si="0"/>
        <v/>
      </c>
      <c r="C40" s="64"/>
      <c r="R40" s="64"/>
      <c r="AO40" s="29"/>
    </row>
    <row r="41" spans="1:41" ht="14.25" customHeight="1">
      <c r="A41" s="26" t="str">
        <f t="shared" si="0"/>
        <v/>
      </c>
      <c r="C41" s="64"/>
      <c r="R41" s="64"/>
      <c r="AO41" s="29"/>
    </row>
    <row r="42" spans="1:41" ht="14.25" customHeight="1">
      <c r="A42" s="26" t="str">
        <f t="shared" si="0"/>
        <v/>
      </c>
      <c r="C42" s="64"/>
      <c r="R42" s="64"/>
      <c r="AO42" s="29"/>
    </row>
    <row r="43" spans="1:41" ht="14.25" customHeight="1">
      <c r="A43" s="26" t="str">
        <f t="shared" si="0"/>
        <v/>
      </c>
      <c r="C43" s="64"/>
      <c r="R43" s="64"/>
      <c r="AO43" s="29"/>
    </row>
    <row r="44" spans="1:41" ht="14.25" customHeight="1">
      <c r="A44" s="26" t="str">
        <f t="shared" si="0"/>
        <v/>
      </c>
      <c r="C44" s="64"/>
      <c r="R44" s="64"/>
      <c r="AO44" s="29"/>
    </row>
    <row r="45" spans="1:41" ht="14.25" customHeight="1">
      <c r="A45" s="26" t="str">
        <f t="shared" si="0"/>
        <v/>
      </c>
      <c r="C45" s="64"/>
      <c r="R45" s="64"/>
      <c r="AO45" s="29"/>
    </row>
    <row r="46" spans="1:41" ht="14.25" customHeight="1">
      <c r="A46" s="26" t="str">
        <f t="shared" si="0"/>
        <v/>
      </c>
      <c r="C46" s="64"/>
      <c r="R46" s="64"/>
      <c r="AO46" s="29"/>
    </row>
    <row r="47" spans="1:41" ht="14.25" customHeight="1">
      <c r="A47" s="26" t="str">
        <f t="shared" si="0"/>
        <v/>
      </c>
      <c r="C47" s="64"/>
      <c r="R47" s="64"/>
      <c r="AO47" s="29"/>
    </row>
    <row r="48" spans="1:41" ht="14.25" customHeight="1">
      <c r="A48" s="26" t="str">
        <f t="shared" si="0"/>
        <v/>
      </c>
      <c r="C48" s="64"/>
      <c r="R48" s="64"/>
      <c r="AO48" s="29"/>
    </row>
    <row r="49" spans="1:41" ht="14.25" customHeight="1">
      <c r="A49" s="26" t="str">
        <f t="shared" si="0"/>
        <v/>
      </c>
      <c r="C49" s="64"/>
      <c r="R49" s="64"/>
      <c r="AO49" s="29"/>
    </row>
    <row r="50" spans="1:41" ht="14.25" customHeight="1">
      <c r="A50" s="26" t="str">
        <f t="shared" si="0"/>
        <v/>
      </c>
      <c r="C50" s="64"/>
      <c r="R50" s="64"/>
      <c r="AO50" s="29"/>
    </row>
    <row r="51" spans="1:41" ht="14.25" customHeight="1">
      <c r="A51" s="26" t="str">
        <f t="shared" si="0"/>
        <v/>
      </c>
      <c r="C51" s="64"/>
      <c r="R51" s="64"/>
      <c r="AO51" s="29"/>
    </row>
    <row r="52" spans="1:41" ht="14.25" customHeight="1">
      <c r="A52" s="26" t="str">
        <f t="shared" si="0"/>
        <v/>
      </c>
      <c r="C52" s="64"/>
      <c r="R52" s="64"/>
      <c r="AO52" s="29"/>
    </row>
    <row r="53" spans="1:41" ht="14.25" customHeight="1">
      <c r="A53" s="26" t="str">
        <f t="shared" si="0"/>
        <v/>
      </c>
      <c r="C53" s="64"/>
      <c r="R53" s="64"/>
      <c r="AO53" s="29"/>
    </row>
    <row r="54" spans="1:41" ht="14.25" customHeight="1">
      <c r="A54" s="26" t="str">
        <f t="shared" si="0"/>
        <v/>
      </c>
      <c r="C54" s="64"/>
      <c r="R54" s="64"/>
      <c r="AO54" s="29"/>
    </row>
    <row r="55" spans="1:41" ht="14.25" customHeight="1">
      <c r="A55" s="26" t="str">
        <f t="shared" si="0"/>
        <v/>
      </c>
      <c r="C55" s="64"/>
      <c r="R55" s="64"/>
      <c r="AO55" s="29"/>
    </row>
    <row r="56" spans="1:41" ht="14.25" customHeight="1">
      <c r="A56" s="26" t="str">
        <f t="shared" si="0"/>
        <v/>
      </c>
      <c r="C56" s="64"/>
      <c r="R56" s="64"/>
      <c r="AO56" s="29"/>
    </row>
    <row r="57" spans="1:41" ht="14.25" customHeight="1">
      <c r="A57" s="26" t="str">
        <f t="shared" si="0"/>
        <v/>
      </c>
      <c r="C57" s="64"/>
      <c r="R57" s="64"/>
      <c r="AO57" s="29"/>
    </row>
    <row r="58" spans="1:41" ht="14.25" customHeight="1">
      <c r="A58" s="26" t="str">
        <f t="shared" si="0"/>
        <v/>
      </c>
      <c r="C58" s="64"/>
      <c r="R58" s="64"/>
      <c r="AO58" s="29"/>
    </row>
    <row r="59" spans="1:41" ht="14.25" customHeight="1">
      <c r="A59" s="26" t="str">
        <f t="shared" si="0"/>
        <v/>
      </c>
      <c r="C59" s="64"/>
      <c r="R59" s="64"/>
      <c r="AO59" s="29"/>
    </row>
    <row r="60" spans="1:41" ht="14.25" customHeight="1">
      <c r="A60" s="26" t="str">
        <f t="shared" si="0"/>
        <v/>
      </c>
      <c r="C60" s="64"/>
      <c r="R60" s="64"/>
      <c r="AO60" s="29"/>
    </row>
    <row r="61" spans="1:41" ht="14.25" customHeight="1">
      <c r="A61" s="26" t="str">
        <f t="shared" si="0"/>
        <v/>
      </c>
      <c r="C61" s="64"/>
      <c r="R61" s="64"/>
      <c r="AO61" s="29"/>
    </row>
    <row r="62" spans="1:41" ht="14.25" customHeight="1">
      <c r="A62" s="26" t="str">
        <f t="shared" si="0"/>
        <v/>
      </c>
      <c r="C62" s="64"/>
      <c r="R62" s="64"/>
      <c r="AO62" s="29"/>
    </row>
    <row r="63" spans="1:41" ht="14.25" customHeight="1">
      <c r="A63" s="26" t="str">
        <f t="shared" si="0"/>
        <v/>
      </c>
      <c r="C63" s="64"/>
      <c r="R63" s="64"/>
      <c r="AO63" s="29"/>
    </row>
    <row r="64" spans="1:41" ht="14.25" customHeight="1">
      <c r="A64" s="26" t="str">
        <f t="shared" si="0"/>
        <v/>
      </c>
      <c r="C64" s="64"/>
      <c r="R64" s="64"/>
      <c r="AO64" s="29"/>
    </row>
    <row r="65" spans="1:41" ht="14.25" customHeight="1">
      <c r="A65" s="26" t="str">
        <f t="shared" si="0"/>
        <v/>
      </c>
      <c r="C65" s="64"/>
      <c r="R65" s="64"/>
      <c r="AO65" s="29"/>
    </row>
    <row r="66" spans="1:41" ht="14.25" customHeight="1">
      <c r="A66" s="26" t="str">
        <f t="shared" si="0"/>
        <v/>
      </c>
      <c r="C66" s="64"/>
      <c r="R66" s="64"/>
      <c r="AO66" s="29"/>
    </row>
    <row r="67" spans="1:41" ht="14.25" customHeight="1">
      <c r="A67" s="26" t="str">
        <f t="shared" si="0"/>
        <v/>
      </c>
      <c r="C67" s="64"/>
      <c r="R67" s="64"/>
      <c r="AO67" s="29"/>
    </row>
    <row r="68" spans="1:41" ht="14.25" customHeight="1">
      <c r="A68" s="26" t="str">
        <f t="shared" si="0"/>
        <v/>
      </c>
      <c r="C68" s="64"/>
      <c r="R68" s="64"/>
      <c r="AO68" s="29"/>
    </row>
    <row r="69" spans="1:41" ht="14.25" customHeight="1">
      <c r="A69" s="26" t="str">
        <f t="shared" si="0"/>
        <v/>
      </c>
      <c r="C69" s="64"/>
      <c r="R69" s="64"/>
      <c r="AO69" s="29"/>
    </row>
    <row r="70" spans="1:41" ht="14.25" customHeight="1">
      <c r="A70" s="26" t="str">
        <f t="shared" si="0"/>
        <v/>
      </c>
      <c r="C70" s="64"/>
      <c r="R70" s="64"/>
      <c r="AO70" s="29"/>
    </row>
    <row r="71" spans="1:41" ht="14.25" customHeight="1">
      <c r="A71" s="26" t="str">
        <f t="shared" si="0"/>
        <v/>
      </c>
      <c r="C71" s="64"/>
      <c r="R71" s="64"/>
      <c r="AO71" s="29"/>
    </row>
    <row r="72" spans="1:41" ht="14.25" customHeight="1">
      <c r="A72" s="26" t="str">
        <f t="shared" si="0"/>
        <v/>
      </c>
      <c r="C72" s="64"/>
      <c r="R72" s="64"/>
      <c r="AO72" s="29"/>
    </row>
    <row r="73" spans="1:41" ht="14.25" customHeight="1">
      <c r="A73" s="26" t="str">
        <f t="shared" si="0"/>
        <v/>
      </c>
      <c r="C73" s="64"/>
      <c r="R73" s="64"/>
      <c r="AO73" s="29"/>
    </row>
    <row r="74" spans="1:41" ht="14.25" customHeight="1">
      <c r="A74" s="26" t="str">
        <f t="shared" si="0"/>
        <v/>
      </c>
      <c r="C74" s="64"/>
      <c r="R74" s="64"/>
      <c r="AO74" s="29"/>
    </row>
    <row r="75" spans="1:41" ht="14.25" customHeight="1">
      <c r="A75" s="26" t="str">
        <f t="shared" ref="A75:A138" si="1">IF(COUNTIF(B75:E75,"")+COUNTIF(G75:G75,"")+COUNTIF(I75:M75,"")=10,"",IF(COUNTIF(B75:E75,"")+COUNTIF(G75:G75,"")+COUNTIF(I75:M75,"")&lt;&gt;0,"Error-Not all fields added ("&amp;COUNTIF(B75:M75,"")&amp;") blanks",IF(NOT(ISNUMBER(INT(SUBSTITUTE(C75," ","")))),"Error: non-numeric phone",IF(ISERR(FIND("@",D75)),"Error: invalid email?","OK"))))</f>
        <v/>
      </c>
      <c r="C75" s="64"/>
      <c r="R75" s="64"/>
      <c r="AO75" s="29"/>
    </row>
    <row r="76" spans="1:41" ht="14.25" customHeight="1">
      <c r="A76" s="26" t="str">
        <f t="shared" si="1"/>
        <v/>
      </c>
      <c r="C76" s="64"/>
      <c r="R76" s="64"/>
      <c r="AO76" s="29"/>
    </row>
    <row r="77" spans="1:41" ht="14.25" customHeight="1">
      <c r="A77" s="26" t="str">
        <f t="shared" si="1"/>
        <v/>
      </c>
      <c r="C77" s="64"/>
      <c r="R77" s="64"/>
      <c r="AO77" s="29"/>
    </row>
    <row r="78" spans="1:41" ht="14.25" customHeight="1">
      <c r="A78" s="26" t="str">
        <f t="shared" si="1"/>
        <v/>
      </c>
      <c r="C78" s="64"/>
      <c r="R78" s="64"/>
      <c r="AO78" s="29"/>
    </row>
    <row r="79" spans="1:41" ht="14.25" customHeight="1">
      <c r="A79" s="26" t="str">
        <f t="shared" si="1"/>
        <v/>
      </c>
      <c r="C79" s="64"/>
      <c r="R79" s="64"/>
      <c r="AO79" s="29"/>
    </row>
    <row r="80" spans="1:41" ht="14.25" customHeight="1">
      <c r="A80" s="26" t="str">
        <f t="shared" si="1"/>
        <v/>
      </c>
      <c r="C80" s="64"/>
      <c r="R80" s="64"/>
      <c r="AO80" s="29"/>
    </row>
    <row r="81" spans="1:41" ht="14.25" customHeight="1">
      <c r="A81" s="26" t="str">
        <f t="shared" si="1"/>
        <v/>
      </c>
      <c r="C81" s="64"/>
      <c r="R81" s="64"/>
      <c r="AO81" s="29"/>
    </row>
    <row r="82" spans="1:41" ht="14.25" customHeight="1">
      <c r="A82" s="26" t="str">
        <f t="shared" si="1"/>
        <v/>
      </c>
      <c r="C82" s="64"/>
      <c r="R82" s="64"/>
      <c r="AO82" s="29"/>
    </row>
    <row r="83" spans="1:41" ht="14.25" customHeight="1">
      <c r="A83" s="26" t="str">
        <f t="shared" si="1"/>
        <v/>
      </c>
      <c r="C83" s="64"/>
      <c r="R83" s="64"/>
      <c r="AO83" s="29"/>
    </row>
    <row r="84" spans="1:41" ht="14.25" customHeight="1">
      <c r="A84" s="26" t="str">
        <f t="shared" si="1"/>
        <v/>
      </c>
      <c r="C84" s="64"/>
      <c r="R84" s="64"/>
      <c r="AO84" s="29"/>
    </row>
    <row r="85" spans="1:41" ht="14.25" customHeight="1">
      <c r="A85" s="26" t="str">
        <f t="shared" si="1"/>
        <v/>
      </c>
      <c r="C85" s="64"/>
      <c r="R85" s="64"/>
      <c r="AO85" s="29"/>
    </row>
    <row r="86" spans="1:41" ht="14.25" customHeight="1">
      <c r="A86" s="26" t="str">
        <f t="shared" si="1"/>
        <v/>
      </c>
      <c r="C86" s="64"/>
      <c r="R86" s="64"/>
      <c r="AO86" s="29"/>
    </row>
    <row r="87" spans="1:41" ht="14.25" customHeight="1">
      <c r="A87" s="26" t="str">
        <f t="shared" si="1"/>
        <v/>
      </c>
      <c r="C87" s="64"/>
      <c r="R87" s="64"/>
      <c r="AO87" s="29"/>
    </row>
    <row r="88" spans="1:41" ht="14.25" customHeight="1">
      <c r="A88" s="26" t="str">
        <f t="shared" si="1"/>
        <v/>
      </c>
      <c r="C88" s="64"/>
      <c r="R88" s="64"/>
      <c r="AO88" s="29"/>
    </row>
    <row r="89" spans="1:41" ht="14.25" customHeight="1">
      <c r="A89" s="26" t="str">
        <f t="shared" si="1"/>
        <v/>
      </c>
      <c r="C89" s="64"/>
      <c r="R89" s="64"/>
      <c r="AO89" s="29"/>
    </row>
    <row r="90" spans="1:41" ht="14.25" customHeight="1">
      <c r="A90" s="26" t="str">
        <f t="shared" si="1"/>
        <v/>
      </c>
      <c r="C90" s="64"/>
      <c r="R90" s="64"/>
      <c r="AO90" s="29"/>
    </row>
    <row r="91" spans="1:41" ht="14.25" customHeight="1">
      <c r="A91" s="26" t="str">
        <f t="shared" si="1"/>
        <v/>
      </c>
      <c r="C91" s="64"/>
      <c r="R91" s="64"/>
      <c r="AO91" s="29"/>
    </row>
    <row r="92" spans="1:41" ht="14.25" customHeight="1">
      <c r="A92" s="26" t="str">
        <f t="shared" si="1"/>
        <v/>
      </c>
      <c r="C92" s="64"/>
      <c r="R92" s="64"/>
      <c r="AO92" s="29"/>
    </row>
    <row r="93" spans="1:41" ht="14.25" customHeight="1">
      <c r="A93" s="26" t="str">
        <f t="shared" si="1"/>
        <v/>
      </c>
      <c r="C93" s="64"/>
      <c r="R93" s="64"/>
      <c r="AO93" s="29"/>
    </row>
    <row r="94" spans="1:41" ht="14.25" customHeight="1">
      <c r="A94" s="26" t="str">
        <f t="shared" si="1"/>
        <v/>
      </c>
      <c r="C94" s="64"/>
      <c r="R94" s="64"/>
      <c r="AO94" s="29"/>
    </row>
    <row r="95" spans="1:41" ht="14.25" customHeight="1">
      <c r="A95" s="26" t="str">
        <f t="shared" si="1"/>
        <v/>
      </c>
      <c r="C95" s="64"/>
      <c r="R95" s="64"/>
      <c r="AO95" s="29"/>
    </row>
    <row r="96" spans="1:41" ht="14.25" customHeight="1">
      <c r="A96" s="26" t="str">
        <f t="shared" si="1"/>
        <v/>
      </c>
      <c r="C96" s="64"/>
      <c r="R96" s="64"/>
      <c r="AO96" s="29"/>
    </row>
    <row r="97" spans="1:41" ht="14.25" customHeight="1">
      <c r="A97" s="26" t="str">
        <f t="shared" si="1"/>
        <v/>
      </c>
      <c r="C97" s="64"/>
      <c r="R97" s="64"/>
      <c r="AO97" s="29"/>
    </row>
    <row r="98" spans="1:41" ht="14.25" customHeight="1">
      <c r="A98" s="26" t="str">
        <f t="shared" si="1"/>
        <v/>
      </c>
      <c r="C98" s="64"/>
      <c r="R98" s="64"/>
      <c r="AO98" s="29"/>
    </row>
    <row r="99" spans="1:41" ht="14.25" customHeight="1">
      <c r="A99" s="26" t="str">
        <f t="shared" si="1"/>
        <v/>
      </c>
      <c r="C99" s="64"/>
      <c r="R99" s="64"/>
      <c r="AO99" s="29"/>
    </row>
    <row r="100" spans="1:41" ht="14.25" customHeight="1">
      <c r="A100" s="26" t="str">
        <f t="shared" si="1"/>
        <v/>
      </c>
      <c r="C100" s="64"/>
      <c r="R100" s="64"/>
      <c r="AO100" s="29"/>
    </row>
    <row r="101" spans="1:41" ht="14.25" customHeight="1">
      <c r="A101" s="26" t="str">
        <f t="shared" si="1"/>
        <v/>
      </c>
      <c r="C101" s="64"/>
      <c r="R101" s="64"/>
      <c r="AO101" s="29"/>
    </row>
    <row r="102" spans="1:41" ht="14.25" customHeight="1">
      <c r="A102" s="26" t="str">
        <f t="shared" si="1"/>
        <v/>
      </c>
      <c r="C102" s="64"/>
      <c r="R102" s="64"/>
      <c r="AO102" s="29"/>
    </row>
    <row r="103" spans="1:41" ht="14.25" customHeight="1">
      <c r="A103" s="26" t="str">
        <f t="shared" si="1"/>
        <v/>
      </c>
      <c r="C103" s="64"/>
      <c r="R103" s="64"/>
      <c r="AO103" s="29"/>
    </row>
    <row r="104" spans="1:41" ht="14.25" customHeight="1">
      <c r="A104" s="26" t="str">
        <f t="shared" si="1"/>
        <v/>
      </c>
      <c r="C104" s="64"/>
      <c r="R104" s="64"/>
      <c r="AO104" s="29"/>
    </row>
    <row r="105" spans="1:41" ht="14.25" customHeight="1">
      <c r="A105" s="26" t="str">
        <f t="shared" si="1"/>
        <v/>
      </c>
      <c r="C105" s="64"/>
      <c r="R105" s="64"/>
      <c r="AO105" s="29"/>
    </row>
    <row r="106" spans="1:41" ht="14.25" customHeight="1">
      <c r="A106" s="26" t="str">
        <f t="shared" si="1"/>
        <v/>
      </c>
      <c r="C106" s="64"/>
      <c r="R106" s="64"/>
      <c r="AO106" s="29"/>
    </row>
    <row r="107" spans="1:41" ht="14.25" customHeight="1">
      <c r="A107" s="26" t="str">
        <f t="shared" si="1"/>
        <v/>
      </c>
      <c r="C107" s="64"/>
      <c r="R107" s="64"/>
      <c r="AO107" s="29"/>
    </row>
    <row r="108" spans="1:41" ht="14.25" customHeight="1">
      <c r="A108" s="26" t="str">
        <f t="shared" si="1"/>
        <v/>
      </c>
      <c r="C108" s="64"/>
      <c r="R108" s="64"/>
      <c r="AO108" s="29"/>
    </row>
    <row r="109" spans="1:41" ht="14.25" customHeight="1">
      <c r="A109" s="26" t="str">
        <f t="shared" si="1"/>
        <v/>
      </c>
      <c r="C109" s="64"/>
      <c r="R109" s="64"/>
      <c r="AO109" s="29"/>
    </row>
    <row r="110" spans="1:41" ht="14.25" customHeight="1">
      <c r="A110" s="26" t="str">
        <f t="shared" si="1"/>
        <v/>
      </c>
      <c r="C110" s="64"/>
      <c r="R110" s="64"/>
      <c r="AO110" s="29"/>
    </row>
    <row r="111" spans="1:41" ht="14.25" customHeight="1">
      <c r="A111" s="26" t="str">
        <f t="shared" si="1"/>
        <v/>
      </c>
      <c r="C111" s="64"/>
      <c r="R111" s="64"/>
      <c r="AO111" s="29"/>
    </row>
    <row r="112" spans="1:41" ht="14.25" customHeight="1">
      <c r="A112" s="26" t="str">
        <f t="shared" si="1"/>
        <v/>
      </c>
      <c r="C112" s="64"/>
      <c r="R112" s="64"/>
      <c r="AO112" s="29"/>
    </row>
    <row r="113" spans="1:41" ht="14.25" customHeight="1">
      <c r="A113" s="26" t="str">
        <f t="shared" si="1"/>
        <v/>
      </c>
      <c r="C113" s="64"/>
      <c r="R113" s="64"/>
      <c r="AO113" s="29"/>
    </row>
    <row r="114" spans="1:41" ht="14.25" customHeight="1">
      <c r="A114" s="26" t="str">
        <f t="shared" si="1"/>
        <v/>
      </c>
      <c r="C114" s="64"/>
      <c r="R114" s="64"/>
      <c r="AO114" s="29"/>
    </row>
    <row r="115" spans="1:41" ht="14.25" customHeight="1">
      <c r="A115" s="26" t="str">
        <f t="shared" si="1"/>
        <v/>
      </c>
      <c r="C115" s="64"/>
      <c r="R115" s="64"/>
      <c r="AO115" s="29"/>
    </row>
    <row r="116" spans="1:41" ht="14.25" customHeight="1">
      <c r="A116" s="26" t="str">
        <f t="shared" si="1"/>
        <v/>
      </c>
      <c r="C116" s="64"/>
      <c r="R116" s="64"/>
      <c r="AO116" s="29"/>
    </row>
    <row r="117" spans="1:41" ht="14.25" customHeight="1">
      <c r="A117" s="26" t="str">
        <f t="shared" si="1"/>
        <v/>
      </c>
      <c r="C117" s="64"/>
      <c r="R117" s="64"/>
      <c r="AO117" s="29"/>
    </row>
    <row r="118" spans="1:41" ht="14.25" customHeight="1">
      <c r="A118" s="26" t="str">
        <f t="shared" si="1"/>
        <v/>
      </c>
      <c r="C118" s="64"/>
      <c r="R118" s="64"/>
      <c r="AO118" s="29"/>
    </row>
    <row r="119" spans="1:41" ht="14.25" customHeight="1">
      <c r="A119" s="26" t="str">
        <f t="shared" si="1"/>
        <v/>
      </c>
      <c r="C119" s="64"/>
      <c r="R119" s="64"/>
      <c r="AO119" s="29"/>
    </row>
    <row r="120" spans="1:41" ht="14.25" customHeight="1">
      <c r="A120" s="26" t="str">
        <f t="shared" si="1"/>
        <v/>
      </c>
      <c r="C120" s="64"/>
      <c r="R120" s="64"/>
      <c r="AO120" s="29"/>
    </row>
    <row r="121" spans="1:41" ht="14.25" customHeight="1">
      <c r="A121" s="26" t="str">
        <f t="shared" si="1"/>
        <v/>
      </c>
      <c r="C121" s="64"/>
      <c r="R121" s="64"/>
      <c r="AO121" s="29"/>
    </row>
    <row r="122" spans="1:41" ht="14.25" customHeight="1">
      <c r="A122" s="26" t="str">
        <f t="shared" si="1"/>
        <v/>
      </c>
      <c r="C122" s="64"/>
      <c r="R122" s="64"/>
      <c r="AO122" s="29"/>
    </row>
    <row r="123" spans="1:41" ht="14.25" customHeight="1">
      <c r="A123" s="26" t="str">
        <f t="shared" si="1"/>
        <v/>
      </c>
      <c r="C123" s="64"/>
      <c r="R123" s="64"/>
      <c r="AO123" s="29"/>
    </row>
    <row r="124" spans="1:41" ht="14.25" customHeight="1">
      <c r="A124" s="26" t="str">
        <f t="shared" si="1"/>
        <v/>
      </c>
      <c r="C124" s="64"/>
      <c r="R124" s="64"/>
      <c r="AO124" s="29"/>
    </row>
    <row r="125" spans="1:41" ht="14.25" customHeight="1">
      <c r="A125" s="26" t="str">
        <f t="shared" si="1"/>
        <v/>
      </c>
      <c r="C125" s="64"/>
      <c r="R125" s="64"/>
      <c r="AO125" s="29"/>
    </row>
    <row r="126" spans="1:41" ht="14.25" customHeight="1">
      <c r="A126" s="26" t="str">
        <f t="shared" si="1"/>
        <v/>
      </c>
      <c r="C126" s="64"/>
      <c r="R126" s="64"/>
      <c r="AO126" s="29"/>
    </row>
    <row r="127" spans="1:41" ht="14.25" customHeight="1">
      <c r="A127" s="26" t="str">
        <f t="shared" si="1"/>
        <v/>
      </c>
      <c r="C127" s="64"/>
      <c r="R127" s="64"/>
      <c r="AO127" s="29"/>
    </row>
    <row r="128" spans="1:41" ht="14.25" customHeight="1">
      <c r="A128" s="26" t="str">
        <f t="shared" si="1"/>
        <v/>
      </c>
      <c r="C128" s="64"/>
      <c r="R128" s="64"/>
      <c r="AO128" s="29"/>
    </row>
    <row r="129" spans="1:41" ht="14.25" customHeight="1">
      <c r="A129" s="26" t="str">
        <f t="shared" si="1"/>
        <v/>
      </c>
      <c r="C129" s="64"/>
      <c r="R129" s="64"/>
      <c r="AO129" s="29"/>
    </row>
    <row r="130" spans="1:41" ht="14.25" customHeight="1">
      <c r="A130" s="26" t="str">
        <f t="shared" si="1"/>
        <v/>
      </c>
      <c r="C130" s="64"/>
      <c r="R130" s="64"/>
      <c r="AO130" s="29"/>
    </row>
    <row r="131" spans="1:41" ht="14.25" customHeight="1">
      <c r="A131" s="26" t="str">
        <f t="shared" si="1"/>
        <v/>
      </c>
      <c r="C131" s="64"/>
      <c r="R131" s="64"/>
      <c r="AO131" s="29"/>
    </row>
    <row r="132" spans="1:41" ht="14.25" customHeight="1">
      <c r="A132" s="26" t="str">
        <f t="shared" si="1"/>
        <v/>
      </c>
      <c r="C132" s="64"/>
      <c r="R132" s="64"/>
      <c r="AO132" s="29"/>
    </row>
    <row r="133" spans="1:41" ht="14.25" customHeight="1">
      <c r="A133" s="26" t="str">
        <f t="shared" si="1"/>
        <v/>
      </c>
      <c r="C133" s="64"/>
      <c r="R133" s="64"/>
      <c r="AO133" s="29"/>
    </row>
    <row r="134" spans="1:41" ht="14.25" customHeight="1">
      <c r="A134" s="26" t="str">
        <f t="shared" si="1"/>
        <v/>
      </c>
      <c r="C134" s="64"/>
      <c r="R134" s="64"/>
      <c r="AO134" s="29"/>
    </row>
    <row r="135" spans="1:41" ht="14.25" customHeight="1">
      <c r="A135" s="26" t="str">
        <f t="shared" si="1"/>
        <v/>
      </c>
      <c r="C135" s="64"/>
      <c r="R135" s="64"/>
      <c r="AO135" s="29"/>
    </row>
    <row r="136" spans="1:41" ht="14.25" customHeight="1">
      <c r="A136" s="26" t="str">
        <f t="shared" si="1"/>
        <v/>
      </c>
      <c r="C136" s="64"/>
      <c r="R136" s="64"/>
      <c r="AO136" s="29"/>
    </row>
    <row r="137" spans="1:41" ht="14.25" customHeight="1">
      <c r="A137" s="26" t="str">
        <f t="shared" si="1"/>
        <v/>
      </c>
      <c r="C137" s="64"/>
      <c r="R137" s="64"/>
      <c r="AO137" s="29"/>
    </row>
    <row r="138" spans="1:41" ht="14.25" customHeight="1">
      <c r="A138" s="26" t="str">
        <f t="shared" si="1"/>
        <v/>
      </c>
      <c r="C138" s="64"/>
      <c r="R138" s="64"/>
      <c r="AO138" s="29"/>
    </row>
    <row r="139" spans="1:41" ht="14.25" customHeight="1">
      <c r="A139" s="26" t="str">
        <f t="shared" ref="A139:A202" si="2">IF(COUNTIF(B139:E139,"")+COUNTIF(G139:G139,"")+COUNTIF(I139:M139,"")=10,"",IF(COUNTIF(B139:E139,"")+COUNTIF(G139:G139,"")+COUNTIF(I139:M139,"")&lt;&gt;0,"Error-Not all fields added ("&amp;COUNTIF(B139:M139,"")&amp;") blanks",IF(NOT(ISNUMBER(INT(SUBSTITUTE(C139," ","")))),"Error: non-numeric phone",IF(ISERR(FIND("@",D139)),"Error: invalid email?","OK"))))</f>
        <v/>
      </c>
      <c r="C139" s="64"/>
      <c r="R139" s="64"/>
      <c r="AO139" s="29"/>
    </row>
    <row r="140" spans="1:41" ht="14.25" customHeight="1">
      <c r="A140" s="26" t="str">
        <f t="shared" si="2"/>
        <v/>
      </c>
      <c r="C140" s="64"/>
      <c r="R140" s="64"/>
      <c r="AO140" s="29"/>
    </row>
    <row r="141" spans="1:41" ht="14.25" customHeight="1">
      <c r="A141" s="26" t="str">
        <f t="shared" si="2"/>
        <v/>
      </c>
      <c r="C141" s="64"/>
      <c r="R141" s="64"/>
      <c r="AO141" s="29"/>
    </row>
    <row r="142" spans="1:41" ht="14.25" customHeight="1">
      <c r="A142" s="26" t="str">
        <f t="shared" si="2"/>
        <v/>
      </c>
      <c r="C142" s="64"/>
      <c r="R142" s="64"/>
      <c r="AO142" s="29"/>
    </row>
    <row r="143" spans="1:41" ht="14.25" customHeight="1">
      <c r="A143" s="26" t="str">
        <f t="shared" si="2"/>
        <v/>
      </c>
      <c r="C143" s="64"/>
      <c r="R143" s="64"/>
      <c r="AO143" s="29"/>
    </row>
    <row r="144" spans="1:41" ht="14.25" customHeight="1">
      <c r="A144" s="26" t="str">
        <f t="shared" si="2"/>
        <v/>
      </c>
      <c r="C144" s="64"/>
      <c r="R144" s="64"/>
      <c r="AO144" s="29"/>
    </row>
    <row r="145" spans="1:41" ht="14.25" customHeight="1">
      <c r="A145" s="26" t="str">
        <f t="shared" si="2"/>
        <v/>
      </c>
      <c r="C145" s="64"/>
      <c r="R145" s="64"/>
      <c r="AO145" s="29"/>
    </row>
    <row r="146" spans="1:41" ht="14.25" customHeight="1">
      <c r="A146" s="26" t="str">
        <f t="shared" si="2"/>
        <v/>
      </c>
      <c r="C146" s="64"/>
      <c r="R146" s="64"/>
      <c r="AO146" s="29"/>
    </row>
    <row r="147" spans="1:41" ht="14.25" customHeight="1">
      <c r="A147" s="26" t="str">
        <f t="shared" si="2"/>
        <v/>
      </c>
      <c r="C147" s="64"/>
      <c r="R147" s="64"/>
      <c r="AO147" s="29"/>
    </row>
    <row r="148" spans="1:41" ht="14.25" customHeight="1">
      <c r="A148" s="26" t="str">
        <f t="shared" si="2"/>
        <v/>
      </c>
      <c r="C148" s="64"/>
      <c r="R148" s="64"/>
      <c r="AO148" s="29"/>
    </row>
    <row r="149" spans="1:41" ht="14.25" customHeight="1">
      <c r="A149" s="26" t="str">
        <f t="shared" si="2"/>
        <v/>
      </c>
      <c r="C149" s="64"/>
      <c r="R149" s="64"/>
      <c r="AO149" s="29"/>
    </row>
    <row r="150" spans="1:41" ht="14.25" customHeight="1">
      <c r="A150" s="26" t="str">
        <f t="shared" si="2"/>
        <v/>
      </c>
      <c r="C150" s="64"/>
      <c r="R150" s="64"/>
      <c r="AO150" s="29"/>
    </row>
    <row r="151" spans="1:41" ht="14.25" customHeight="1">
      <c r="A151" s="26" t="str">
        <f t="shared" si="2"/>
        <v/>
      </c>
      <c r="C151" s="64"/>
      <c r="R151" s="64"/>
      <c r="AO151" s="29"/>
    </row>
    <row r="152" spans="1:41" ht="14.25" customHeight="1">
      <c r="A152" s="26" t="str">
        <f t="shared" si="2"/>
        <v/>
      </c>
      <c r="C152" s="64"/>
      <c r="R152" s="64"/>
      <c r="AO152" s="29"/>
    </row>
    <row r="153" spans="1:41" ht="14.25" customHeight="1">
      <c r="A153" s="26" t="str">
        <f t="shared" si="2"/>
        <v/>
      </c>
      <c r="C153" s="64"/>
      <c r="R153" s="64"/>
      <c r="AO153" s="29"/>
    </row>
    <row r="154" spans="1:41" ht="14.25" customHeight="1">
      <c r="A154" s="26" t="str">
        <f t="shared" si="2"/>
        <v/>
      </c>
      <c r="C154" s="64"/>
      <c r="R154" s="64"/>
      <c r="AO154" s="29"/>
    </row>
    <row r="155" spans="1:41" ht="14.25" customHeight="1">
      <c r="A155" s="26" t="str">
        <f t="shared" si="2"/>
        <v/>
      </c>
      <c r="C155" s="64"/>
      <c r="R155" s="64"/>
      <c r="AO155" s="29"/>
    </row>
    <row r="156" spans="1:41" ht="14.25" customHeight="1">
      <c r="A156" s="26" t="str">
        <f t="shared" si="2"/>
        <v/>
      </c>
      <c r="C156" s="64"/>
      <c r="R156" s="64"/>
      <c r="AO156" s="29"/>
    </row>
    <row r="157" spans="1:41" ht="14.25" customHeight="1">
      <c r="A157" s="26" t="str">
        <f t="shared" si="2"/>
        <v/>
      </c>
      <c r="C157" s="64"/>
      <c r="R157" s="64"/>
      <c r="AO157" s="29"/>
    </row>
    <row r="158" spans="1:41" ht="14.25" customHeight="1">
      <c r="A158" s="26" t="str">
        <f t="shared" si="2"/>
        <v/>
      </c>
      <c r="C158" s="64"/>
      <c r="R158" s="64"/>
      <c r="AO158" s="29"/>
    </row>
    <row r="159" spans="1:41" ht="14.25" customHeight="1">
      <c r="A159" s="26" t="str">
        <f t="shared" si="2"/>
        <v/>
      </c>
      <c r="C159" s="64"/>
      <c r="R159" s="64"/>
      <c r="AO159" s="29"/>
    </row>
    <row r="160" spans="1:41" ht="14.25" customHeight="1">
      <c r="A160" s="26" t="str">
        <f t="shared" si="2"/>
        <v/>
      </c>
      <c r="C160" s="64"/>
      <c r="R160" s="64"/>
      <c r="AO160" s="29"/>
    </row>
    <row r="161" spans="1:41" ht="14.25" customHeight="1">
      <c r="A161" s="26" t="str">
        <f t="shared" si="2"/>
        <v/>
      </c>
      <c r="C161" s="64"/>
      <c r="R161" s="64"/>
      <c r="AO161" s="29"/>
    </row>
    <row r="162" spans="1:41" ht="14.25" customHeight="1">
      <c r="A162" s="26" t="str">
        <f t="shared" si="2"/>
        <v/>
      </c>
      <c r="C162" s="64"/>
      <c r="R162" s="64"/>
      <c r="AO162" s="29"/>
    </row>
    <row r="163" spans="1:41" ht="14.25" customHeight="1">
      <c r="A163" s="26" t="str">
        <f t="shared" si="2"/>
        <v/>
      </c>
      <c r="C163" s="64"/>
      <c r="R163" s="64"/>
      <c r="AO163" s="29"/>
    </row>
    <row r="164" spans="1:41" ht="14.25" customHeight="1">
      <c r="A164" s="26" t="str">
        <f t="shared" si="2"/>
        <v/>
      </c>
      <c r="C164" s="64"/>
      <c r="R164" s="64"/>
      <c r="AO164" s="29"/>
    </row>
    <row r="165" spans="1:41" ht="14.25" customHeight="1">
      <c r="A165" s="26" t="str">
        <f t="shared" si="2"/>
        <v/>
      </c>
      <c r="C165" s="64"/>
      <c r="R165" s="64"/>
      <c r="AO165" s="29"/>
    </row>
    <row r="166" spans="1:41" ht="14.25" customHeight="1">
      <c r="A166" s="26" t="str">
        <f t="shared" si="2"/>
        <v/>
      </c>
      <c r="C166" s="64"/>
      <c r="R166" s="64"/>
      <c r="AO166" s="29"/>
    </row>
    <row r="167" spans="1:41" ht="14.25" customHeight="1">
      <c r="A167" s="26" t="str">
        <f t="shared" si="2"/>
        <v/>
      </c>
      <c r="C167" s="64"/>
      <c r="R167" s="64"/>
      <c r="AO167" s="29"/>
    </row>
    <row r="168" spans="1:41" ht="14.25" customHeight="1">
      <c r="A168" s="26" t="str">
        <f t="shared" si="2"/>
        <v/>
      </c>
      <c r="C168" s="64"/>
      <c r="R168" s="64"/>
      <c r="AO168" s="29"/>
    </row>
    <row r="169" spans="1:41" ht="14.25" customHeight="1">
      <c r="A169" s="26" t="str">
        <f t="shared" si="2"/>
        <v/>
      </c>
      <c r="C169" s="64"/>
      <c r="R169" s="64"/>
      <c r="AO169" s="29"/>
    </row>
    <row r="170" spans="1:41" ht="14.25" customHeight="1">
      <c r="A170" s="26" t="str">
        <f t="shared" si="2"/>
        <v/>
      </c>
      <c r="C170" s="64"/>
      <c r="R170" s="64"/>
      <c r="AO170" s="29"/>
    </row>
    <row r="171" spans="1:41" ht="14.25" customHeight="1">
      <c r="A171" s="26" t="str">
        <f t="shared" si="2"/>
        <v/>
      </c>
      <c r="C171" s="64"/>
      <c r="R171" s="64"/>
      <c r="AO171" s="29"/>
    </row>
    <row r="172" spans="1:41" ht="14.25" customHeight="1">
      <c r="A172" s="26" t="str">
        <f t="shared" si="2"/>
        <v/>
      </c>
      <c r="C172" s="64"/>
      <c r="R172" s="64"/>
      <c r="AO172" s="29"/>
    </row>
    <row r="173" spans="1:41" ht="14.25" customHeight="1">
      <c r="A173" s="26" t="str">
        <f t="shared" si="2"/>
        <v/>
      </c>
      <c r="C173" s="64"/>
      <c r="R173" s="64"/>
      <c r="AO173" s="29"/>
    </row>
    <row r="174" spans="1:41" ht="14.25" customHeight="1">
      <c r="A174" s="26" t="str">
        <f t="shared" si="2"/>
        <v/>
      </c>
      <c r="C174" s="64"/>
      <c r="R174" s="64"/>
      <c r="AO174" s="29"/>
    </row>
    <row r="175" spans="1:41" ht="14.25" customHeight="1">
      <c r="A175" s="26" t="str">
        <f t="shared" si="2"/>
        <v/>
      </c>
      <c r="C175" s="64"/>
      <c r="R175" s="64"/>
      <c r="AO175" s="29"/>
    </row>
    <row r="176" spans="1:41" ht="14.25" customHeight="1">
      <c r="A176" s="26" t="str">
        <f t="shared" si="2"/>
        <v/>
      </c>
      <c r="C176" s="64"/>
      <c r="R176" s="64"/>
      <c r="AO176" s="29"/>
    </row>
    <row r="177" spans="1:41" ht="14.25" customHeight="1">
      <c r="A177" s="26" t="str">
        <f t="shared" si="2"/>
        <v/>
      </c>
      <c r="C177" s="64"/>
      <c r="R177" s="64"/>
      <c r="AO177" s="29"/>
    </row>
    <row r="178" spans="1:41" ht="14.25" customHeight="1">
      <c r="A178" s="26" t="str">
        <f t="shared" si="2"/>
        <v/>
      </c>
      <c r="C178" s="64"/>
      <c r="R178" s="64"/>
      <c r="AO178" s="29"/>
    </row>
    <row r="179" spans="1:41" ht="14.25" customHeight="1">
      <c r="A179" s="26" t="str">
        <f t="shared" si="2"/>
        <v/>
      </c>
      <c r="C179" s="64"/>
      <c r="R179" s="64"/>
      <c r="AO179" s="29"/>
    </row>
    <row r="180" spans="1:41" ht="14.25" customHeight="1">
      <c r="A180" s="26" t="str">
        <f t="shared" si="2"/>
        <v/>
      </c>
      <c r="C180" s="64"/>
      <c r="R180" s="64"/>
      <c r="AO180" s="29"/>
    </row>
    <row r="181" spans="1:41" ht="14.25" customHeight="1">
      <c r="A181" s="26" t="str">
        <f t="shared" si="2"/>
        <v/>
      </c>
      <c r="C181" s="64"/>
      <c r="R181" s="64"/>
      <c r="AO181" s="29"/>
    </row>
    <row r="182" spans="1:41" ht="14.25" customHeight="1">
      <c r="A182" s="26" t="str">
        <f t="shared" si="2"/>
        <v/>
      </c>
      <c r="C182" s="64"/>
      <c r="R182" s="64"/>
      <c r="AO182" s="29"/>
    </row>
    <row r="183" spans="1:41" ht="14.25" customHeight="1">
      <c r="A183" s="26" t="str">
        <f t="shared" si="2"/>
        <v/>
      </c>
      <c r="C183" s="64"/>
      <c r="R183" s="64"/>
      <c r="AO183" s="29"/>
    </row>
    <row r="184" spans="1:41" ht="14.25" customHeight="1">
      <c r="A184" s="26" t="str">
        <f t="shared" si="2"/>
        <v/>
      </c>
      <c r="C184" s="64"/>
      <c r="R184" s="64"/>
      <c r="AO184" s="29"/>
    </row>
    <row r="185" spans="1:41" ht="14.25" customHeight="1">
      <c r="A185" s="26" t="str">
        <f t="shared" si="2"/>
        <v/>
      </c>
      <c r="C185" s="64"/>
      <c r="R185" s="64"/>
      <c r="AO185" s="29"/>
    </row>
    <row r="186" spans="1:41" ht="14.25" customHeight="1">
      <c r="A186" s="26" t="str">
        <f t="shared" si="2"/>
        <v/>
      </c>
      <c r="C186" s="64"/>
      <c r="R186" s="64"/>
      <c r="AO186" s="29"/>
    </row>
    <row r="187" spans="1:41" ht="14.25" customHeight="1">
      <c r="A187" s="26" t="str">
        <f t="shared" si="2"/>
        <v/>
      </c>
      <c r="C187" s="64"/>
      <c r="R187" s="64"/>
      <c r="AO187" s="29"/>
    </row>
    <row r="188" spans="1:41" ht="14.25" customHeight="1">
      <c r="A188" s="26" t="str">
        <f t="shared" si="2"/>
        <v/>
      </c>
      <c r="C188" s="64"/>
      <c r="R188" s="64"/>
      <c r="AO188" s="29"/>
    </row>
    <row r="189" spans="1:41" ht="14.25" customHeight="1">
      <c r="A189" s="26" t="str">
        <f t="shared" si="2"/>
        <v/>
      </c>
      <c r="C189" s="64"/>
      <c r="R189" s="64"/>
      <c r="AO189" s="29"/>
    </row>
    <row r="190" spans="1:41" ht="14.25" customHeight="1">
      <c r="A190" s="26" t="str">
        <f t="shared" si="2"/>
        <v/>
      </c>
      <c r="C190" s="64"/>
      <c r="R190" s="64"/>
      <c r="AO190" s="29"/>
    </row>
    <row r="191" spans="1:41" ht="14.25" customHeight="1">
      <c r="A191" s="26" t="str">
        <f t="shared" si="2"/>
        <v/>
      </c>
      <c r="C191" s="64"/>
      <c r="R191" s="64"/>
      <c r="AO191" s="29"/>
    </row>
    <row r="192" spans="1:41" ht="14.25" customHeight="1">
      <c r="A192" s="26" t="str">
        <f t="shared" si="2"/>
        <v/>
      </c>
      <c r="C192" s="64"/>
      <c r="R192" s="64"/>
      <c r="AO192" s="29"/>
    </row>
    <row r="193" spans="1:41" ht="14.25" customHeight="1">
      <c r="A193" s="26" t="str">
        <f t="shared" si="2"/>
        <v/>
      </c>
      <c r="C193" s="64"/>
      <c r="R193" s="64"/>
      <c r="AO193" s="29"/>
    </row>
    <row r="194" spans="1:41" ht="14.25" customHeight="1">
      <c r="A194" s="26" t="str">
        <f t="shared" si="2"/>
        <v/>
      </c>
      <c r="C194" s="64"/>
      <c r="R194" s="64"/>
      <c r="AO194" s="29"/>
    </row>
    <row r="195" spans="1:41" ht="14.25" customHeight="1">
      <c r="A195" s="26" t="str">
        <f t="shared" si="2"/>
        <v/>
      </c>
      <c r="C195" s="64"/>
      <c r="R195" s="64"/>
      <c r="AO195" s="29"/>
    </row>
    <row r="196" spans="1:41" ht="14.25" customHeight="1">
      <c r="A196" s="26" t="str">
        <f t="shared" si="2"/>
        <v/>
      </c>
      <c r="C196" s="64"/>
      <c r="R196" s="64"/>
      <c r="AO196" s="29"/>
    </row>
    <row r="197" spans="1:41" ht="14.25" customHeight="1">
      <c r="A197" s="26" t="str">
        <f t="shared" si="2"/>
        <v/>
      </c>
      <c r="C197" s="64"/>
      <c r="R197" s="64"/>
      <c r="AO197" s="29"/>
    </row>
    <row r="198" spans="1:41" ht="14.25" customHeight="1">
      <c r="A198" s="26" t="str">
        <f t="shared" si="2"/>
        <v/>
      </c>
      <c r="C198" s="64"/>
      <c r="R198" s="64"/>
      <c r="AO198" s="29"/>
    </row>
    <row r="199" spans="1:41" ht="14.25" customHeight="1">
      <c r="A199" s="26" t="str">
        <f t="shared" si="2"/>
        <v/>
      </c>
      <c r="C199" s="64"/>
      <c r="R199" s="64"/>
      <c r="AO199" s="29"/>
    </row>
    <row r="200" spans="1:41" ht="14.25" customHeight="1">
      <c r="A200" s="26" t="str">
        <f t="shared" si="2"/>
        <v/>
      </c>
      <c r="C200" s="64"/>
      <c r="R200" s="64"/>
      <c r="AO200" s="29"/>
    </row>
    <row r="201" spans="1:41" ht="14.25" customHeight="1">
      <c r="A201" s="26" t="str">
        <f t="shared" si="2"/>
        <v/>
      </c>
      <c r="C201" s="64"/>
      <c r="R201" s="64"/>
      <c r="AO201" s="29"/>
    </row>
    <row r="202" spans="1:41" ht="14.25" customHeight="1">
      <c r="A202" s="26" t="str">
        <f t="shared" si="2"/>
        <v/>
      </c>
      <c r="C202" s="64"/>
      <c r="R202" s="64"/>
      <c r="AO202" s="29"/>
    </row>
    <row r="203" spans="1:41" ht="14.25" customHeight="1">
      <c r="A203" s="26" t="str">
        <f t="shared" ref="A203:A266" si="3">IF(COUNTIF(B203:E203,"")+COUNTIF(G203:G203,"")+COUNTIF(I203:M203,"")=10,"",IF(COUNTIF(B203:E203,"")+COUNTIF(G203:G203,"")+COUNTIF(I203:M203,"")&lt;&gt;0,"Error-Not all fields added ("&amp;COUNTIF(B203:M203,"")&amp;") blanks",IF(NOT(ISNUMBER(INT(SUBSTITUTE(C203," ","")))),"Error: non-numeric phone",IF(ISERR(FIND("@",D203)),"Error: invalid email?","OK"))))</f>
        <v/>
      </c>
      <c r="C203" s="64"/>
      <c r="R203" s="64"/>
      <c r="AO203" s="29"/>
    </row>
    <row r="204" spans="1:41" ht="14.25" customHeight="1">
      <c r="A204" s="26" t="str">
        <f t="shared" si="3"/>
        <v/>
      </c>
      <c r="C204" s="64"/>
      <c r="R204" s="64"/>
      <c r="AO204" s="29"/>
    </row>
    <row r="205" spans="1:41" ht="14.25" customHeight="1">
      <c r="A205" s="26" t="str">
        <f t="shared" si="3"/>
        <v/>
      </c>
      <c r="C205" s="64"/>
      <c r="R205" s="64"/>
      <c r="AO205" s="29"/>
    </row>
    <row r="206" spans="1:41" ht="14.25" customHeight="1">
      <c r="A206" s="26" t="str">
        <f t="shared" si="3"/>
        <v/>
      </c>
      <c r="C206" s="64"/>
      <c r="R206" s="64"/>
      <c r="AO206" s="29"/>
    </row>
    <row r="207" spans="1:41" ht="14.25" customHeight="1">
      <c r="A207" s="26" t="str">
        <f t="shared" si="3"/>
        <v/>
      </c>
      <c r="C207" s="64"/>
      <c r="R207" s="64"/>
      <c r="AO207" s="29"/>
    </row>
    <row r="208" spans="1:41" ht="14.25" customHeight="1">
      <c r="A208" s="26" t="str">
        <f t="shared" si="3"/>
        <v/>
      </c>
      <c r="C208" s="64"/>
      <c r="R208" s="64"/>
      <c r="AO208" s="29"/>
    </row>
    <row r="209" spans="1:41" ht="14.25" customHeight="1">
      <c r="A209" s="26" t="str">
        <f t="shared" si="3"/>
        <v/>
      </c>
      <c r="C209" s="64"/>
      <c r="R209" s="64"/>
      <c r="AO209" s="29"/>
    </row>
    <row r="210" spans="1:41" ht="14.25" customHeight="1">
      <c r="A210" s="26" t="str">
        <f t="shared" si="3"/>
        <v/>
      </c>
      <c r="C210" s="64"/>
      <c r="R210" s="64"/>
      <c r="AO210" s="29"/>
    </row>
    <row r="211" spans="1:41" ht="14.25" customHeight="1">
      <c r="A211" s="26" t="str">
        <f t="shared" si="3"/>
        <v/>
      </c>
      <c r="C211" s="64"/>
      <c r="R211" s="64"/>
      <c r="AO211" s="29"/>
    </row>
    <row r="212" spans="1:41" ht="14.25" customHeight="1">
      <c r="A212" s="26" t="str">
        <f t="shared" si="3"/>
        <v/>
      </c>
      <c r="C212" s="64"/>
      <c r="R212" s="64"/>
      <c r="AO212" s="29"/>
    </row>
    <row r="213" spans="1:41" ht="14.25" customHeight="1">
      <c r="A213" s="26" t="str">
        <f t="shared" si="3"/>
        <v/>
      </c>
      <c r="C213" s="64"/>
      <c r="R213" s="64"/>
      <c r="AO213" s="29"/>
    </row>
    <row r="214" spans="1:41" ht="14.25" customHeight="1">
      <c r="A214" s="26" t="str">
        <f t="shared" si="3"/>
        <v/>
      </c>
      <c r="C214" s="64"/>
      <c r="R214" s="64"/>
      <c r="AO214" s="29"/>
    </row>
    <row r="215" spans="1:41" ht="14.25" customHeight="1">
      <c r="A215" s="26" t="str">
        <f t="shared" si="3"/>
        <v/>
      </c>
      <c r="C215" s="64"/>
      <c r="R215" s="64"/>
      <c r="AO215" s="29"/>
    </row>
    <row r="216" spans="1:41" ht="14.25" customHeight="1">
      <c r="A216" s="26" t="str">
        <f t="shared" si="3"/>
        <v/>
      </c>
      <c r="C216" s="64"/>
      <c r="R216" s="64"/>
      <c r="AO216" s="29"/>
    </row>
    <row r="217" spans="1:41" ht="14.25" customHeight="1">
      <c r="A217" s="26" t="str">
        <f t="shared" si="3"/>
        <v/>
      </c>
      <c r="C217" s="64"/>
      <c r="R217" s="64"/>
      <c r="AO217" s="29"/>
    </row>
    <row r="218" spans="1:41" ht="14.25" customHeight="1">
      <c r="A218" s="26" t="str">
        <f t="shared" si="3"/>
        <v/>
      </c>
      <c r="C218" s="64"/>
      <c r="R218" s="64"/>
      <c r="AO218" s="29"/>
    </row>
    <row r="219" spans="1:41" ht="14.25" customHeight="1">
      <c r="A219" s="26" t="str">
        <f t="shared" si="3"/>
        <v/>
      </c>
      <c r="C219" s="64"/>
      <c r="R219" s="64"/>
      <c r="AO219" s="29"/>
    </row>
    <row r="220" spans="1:41" ht="14.25" customHeight="1">
      <c r="A220" s="26" t="str">
        <f t="shared" si="3"/>
        <v/>
      </c>
      <c r="C220" s="64"/>
      <c r="R220" s="64"/>
      <c r="AO220" s="29"/>
    </row>
    <row r="221" spans="1:41" ht="14.25" customHeight="1">
      <c r="A221" s="26" t="str">
        <f t="shared" si="3"/>
        <v/>
      </c>
      <c r="C221" s="64"/>
      <c r="R221" s="64"/>
      <c r="AO221" s="29"/>
    </row>
    <row r="222" spans="1:41" ht="14.25" customHeight="1">
      <c r="A222" s="26" t="str">
        <f t="shared" si="3"/>
        <v/>
      </c>
      <c r="C222" s="64"/>
      <c r="R222" s="64"/>
      <c r="AO222" s="29"/>
    </row>
    <row r="223" spans="1:41" ht="14.25" customHeight="1">
      <c r="A223" s="26" t="str">
        <f t="shared" si="3"/>
        <v/>
      </c>
      <c r="C223" s="64"/>
      <c r="R223" s="64"/>
      <c r="AO223" s="29"/>
    </row>
    <row r="224" spans="1:41" ht="14.25" customHeight="1">
      <c r="A224" s="26" t="str">
        <f t="shared" si="3"/>
        <v/>
      </c>
      <c r="C224" s="64"/>
      <c r="R224" s="64"/>
      <c r="AO224" s="29"/>
    </row>
    <row r="225" spans="1:41" ht="14.25" customHeight="1">
      <c r="A225" s="26" t="str">
        <f t="shared" si="3"/>
        <v/>
      </c>
      <c r="C225" s="64"/>
      <c r="R225" s="64"/>
      <c r="AO225" s="29"/>
    </row>
    <row r="226" spans="1:41" ht="14.25" customHeight="1">
      <c r="A226" s="26" t="str">
        <f t="shared" si="3"/>
        <v/>
      </c>
      <c r="C226" s="64"/>
      <c r="R226" s="64"/>
      <c r="AO226" s="29"/>
    </row>
    <row r="227" spans="1:41" ht="14.25" customHeight="1">
      <c r="A227" s="26" t="str">
        <f t="shared" si="3"/>
        <v/>
      </c>
      <c r="C227" s="64"/>
      <c r="R227" s="64"/>
      <c r="AO227" s="29"/>
    </row>
    <row r="228" spans="1:41" ht="14.25" customHeight="1">
      <c r="A228" s="26" t="str">
        <f t="shared" si="3"/>
        <v/>
      </c>
      <c r="C228" s="64"/>
      <c r="R228" s="64"/>
      <c r="AO228" s="29"/>
    </row>
    <row r="229" spans="1:41" ht="14.25" customHeight="1">
      <c r="A229" s="26" t="str">
        <f t="shared" si="3"/>
        <v/>
      </c>
      <c r="C229" s="64"/>
      <c r="R229" s="64"/>
      <c r="AO229" s="29"/>
    </row>
    <row r="230" spans="1:41" ht="14.25" customHeight="1">
      <c r="A230" s="26" t="str">
        <f t="shared" si="3"/>
        <v/>
      </c>
      <c r="C230" s="64"/>
      <c r="R230" s="64"/>
      <c r="AO230" s="29"/>
    </row>
    <row r="231" spans="1:41" ht="14.25" customHeight="1">
      <c r="A231" s="26" t="str">
        <f t="shared" si="3"/>
        <v/>
      </c>
      <c r="C231" s="64"/>
      <c r="R231" s="64"/>
      <c r="AO231" s="29"/>
    </row>
    <row r="232" spans="1:41" ht="14.25" customHeight="1">
      <c r="A232" s="26" t="str">
        <f t="shared" si="3"/>
        <v/>
      </c>
      <c r="C232" s="64"/>
      <c r="R232" s="64"/>
      <c r="AO232" s="29"/>
    </row>
    <row r="233" spans="1:41" ht="14.25" customHeight="1">
      <c r="A233" s="26" t="str">
        <f t="shared" si="3"/>
        <v/>
      </c>
      <c r="C233" s="64"/>
      <c r="R233" s="64"/>
      <c r="AO233" s="29"/>
    </row>
    <row r="234" spans="1:41" ht="14.25" customHeight="1">
      <c r="A234" s="26" t="str">
        <f t="shared" si="3"/>
        <v/>
      </c>
      <c r="C234" s="64"/>
      <c r="R234" s="64"/>
      <c r="AO234" s="29"/>
    </row>
    <row r="235" spans="1:41" ht="14.25" customHeight="1">
      <c r="A235" s="26" t="str">
        <f t="shared" si="3"/>
        <v/>
      </c>
      <c r="C235" s="64"/>
      <c r="R235" s="64"/>
      <c r="AO235" s="29"/>
    </row>
    <row r="236" spans="1:41" ht="14.25" customHeight="1">
      <c r="A236" s="26" t="str">
        <f t="shared" si="3"/>
        <v/>
      </c>
      <c r="C236" s="64"/>
      <c r="R236" s="64"/>
      <c r="AO236" s="29"/>
    </row>
    <row r="237" spans="1:41" ht="14.25" customHeight="1">
      <c r="A237" s="26" t="str">
        <f t="shared" si="3"/>
        <v/>
      </c>
      <c r="C237" s="64"/>
      <c r="R237" s="64"/>
      <c r="AO237" s="29"/>
    </row>
    <row r="238" spans="1:41" ht="14.25" customHeight="1">
      <c r="A238" s="26" t="str">
        <f t="shared" si="3"/>
        <v/>
      </c>
      <c r="C238" s="64"/>
      <c r="R238" s="64"/>
      <c r="AO238" s="29"/>
    </row>
    <row r="239" spans="1:41" ht="14.25" customHeight="1">
      <c r="A239" s="26" t="str">
        <f t="shared" si="3"/>
        <v/>
      </c>
      <c r="C239" s="64"/>
      <c r="R239" s="64"/>
      <c r="AO239" s="29"/>
    </row>
    <row r="240" spans="1:41" ht="14.25" customHeight="1">
      <c r="A240" s="26" t="str">
        <f t="shared" si="3"/>
        <v/>
      </c>
      <c r="C240" s="64"/>
      <c r="R240" s="64"/>
      <c r="AO240" s="29"/>
    </row>
    <row r="241" spans="1:41" ht="14.25" customHeight="1">
      <c r="A241" s="26" t="str">
        <f t="shared" si="3"/>
        <v/>
      </c>
      <c r="C241" s="64"/>
      <c r="R241" s="64"/>
      <c r="AO241" s="29"/>
    </row>
    <row r="242" spans="1:41" ht="14.25" customHeight="1">
      <c r="A242" s="26" t="str">
        <f t="shared" si="3"/>
        <v/>
      </c>
      <c r="C242" s="64"/>
      <c r="R242" s="64"/>
      <c r="AO242" s="29"/>
    </row>
    <row r="243" spans="1:41" ht="14.25" customHeight="1">
      <c r="A243" s="26" t="str">
        <f t="shared" si="3"/>
        <v/>
      </c>
      <c r="C243" s="64"/>
      <c r="R243" s="64"/>
      <c r="AO243" s="29"/>
    </row>
    <row r="244" spans="1:41" ht="14.25" customHeight="1">
      <c r="A244" s="26" t="str">
        <f t="shared" si="3"/>
        <v/>
      </c>
      <c r="C244" s="64"/>
      <c r="R244" s="64"/>
      <c r="AO244" s="29"/>
    </row>
    <row r="245" spans="1:41" ht="14.25" customHeight="1">
      <c r="A245" s="26" t="str">
        <f t="shared" si="3"/>
        <v/>
      </c>
      <c r="C245" s="64"/>
      <c r="R245" s="64"/>
      <c r="AO245" s="29"/>
    </row>
    <row r="246" spans="1:41" ht="14.25" customHeight="1">
      <c r="A246" s="26" t="str">
        <f t="shared" si="3"/>
        <v/>
      </c>
      <c r="C246" s="64"/>
      <c r="R246" s="64"/>
      <c r="AO246" s="29"/>
    </row>
    <row r="247" spans="1:41" ht="14.25" customHeight="1">
      <c r="A247" s="26" t="str">
        <f t="shared" si="3"/>
        <v/>
      </c>
      <c r="C247" s="64"/>
      <c r="R247" s="64"/>
      <c r="AO247" s="29"/>
    </row>
    <row r="248" spans="1:41" ht="14.25" customHeight="1">
      <c r="A248" s="26" t="str">
        <f t="shared" si="3"/>
        <v/>
      </c>
      <c r="C248" s="64"/>
      <c r="R248" s="64"/>
      <c r="AO248" s="29"/>
    </row>
    <row r="249" spans="1:41" ht="14.25" customHeight="1">
      <c r="A249" s="26" t="str">
        <f t="shared" si="3"/>
        <v/>
      </c>
      <c r="C249" s="64"/>
      <c r="R249" s="64"/>
      <c r="AO249" s="29"/>
    </row>
    <row r="250" spans="1:41" ht="14.25" customHeight="1">
      <c r="A250" s="26" t="str">
        <f t="shared" si="3"/>
        <v/>
      </c>
      <c r="C250" s="64"/>
      <c r="R250" s="64"/>
      <c r="AO250" s="29"/>
    </row>
    <row r="251" spans="1:41" ht="14.25" customHeight="1">
      <c r="A251" s="26" t="str">
        <f t="shared" si="3"/>
        <v/>
      </c>
      <c r="C251" s="64"/>
      <c r="R251" s="64"/>
      <c r="AO251" s="29"/>
    </row>
    <row r="252" spans="1:41" ht="14.25" customHeight="1">
      <c r="A252" s="26" t="str">
        <f t="shared" si="3"/>
        <v/>
      </c>
      <c r="C252" s="64"/>
      <c r="R252" s="64"/>
      <c r="AO252" s="29"/>
    </row>
    <row r="253" spans="1:41" ht="14.25" customHeight="1">
      <c r="A253" s="26" t="str">
        <f t="shared" si="3"/>
        <v/>
      </c>
      <c r="C253" s="64"/>
      <c r="R253" s="64"/>
      <c r="AO253" s="29"/>
    </row>
    <row r="254" spans="1:41" ht="14.25" customHeight="1">
      <c r="A254" s="26" t="str">
        <f t="shared" si="3"/>
        <v/>
      </c>
      <c r="C254" s="64"/>
      <c r="R254" s="64"/>
      <c r="AO254" s="29"/>
    </row>
    <row r="255" spans="1:41" ht="14.25" customHeight="1">
      <c r="A255" s="26" t="str">
        <f t="shared" si="3"/>
        <v/>
      </c>
      <c r="C255" s="64"/>
      <c r="R255" s="64"/>
      <c r="AO255" s="29"/>
    </row>
    <row r="256" spans="1:41" ht="14.25" customHeight="1">
      <c r="A256" s="26" t="str">
        <f t="shared" si="3"/>
        <v/>
      </c>
      <c r="C256" s="64"/>
      <c r="R256" s="64"/>
      <c r="AO256" s="29"/>
    </row>
    <row r="257" spans="1:41" ht="14.25" customHeight="1">
      <c r="A257" s="26" t="str">
        <f t="shared" si="3"/>
        <v/>
      </c>
      <c r="C257" s="64"/>
      <c r="R257" s="64"/>
      <c r="AO257" s="29"/>
    </row>
    <row r="258" spans="1:41" ht="14.25" customHeight="1">
      <c r="A258" s="26" t="str">
        <f t="shared" si="3"/>
        <v/>
      </c>
      <c r="C258" s="64"/>
      <c r="R258" s="64"/>
      <c r="AO258" s="29"/>
    </row>
    <row r="259" spans="1:41" ht="14.25" customHeight="1">
      <c r="A259" s="26" t="str">
        <f t="shared" si="3"/>
        <v/>
      </c>
      <c r="C259" s="64"/>
      <c r="R259" s="64"/>
      <c r="AO259" s="29"/>
    </row>
    <row r="260" spans="1:41" ht="14.25" customHeight="1">
      <c r="A260" s="26" t="str">
        <f t="shared" si="3"/>
        <v/>
      </c>
      <c r="C260" s="64"/>
      <c r="R260" s="64"/>
      <c r="AO260" s="29"/>
    </row>
    <row r="261" spans="1:41" ht="14.25" customHeight="1">
      <c r="A261" s="26" t="str">
        <f t="shared" si="3"/>
        <v/>
      </c>
      <c r="C261" s="64"/>
      <c r="R261" s="64"/>
      <c r="AO261" s="29"/>
    </row>
    <row r="262" spans="1:41" ht="14.25" customHeight="1">
      <c r="A262" s="26" t="str">
        <f t="shared" si="3"/>
        <v/>
      </c>
      <c r="C262" s="64"/>
      <c r="R262" s="64"/>
      <c r="AO262" s="29"/>
    </row>
    <row r="263" spans="1:41" ht="14.25" customHeight="1">
      <c r="A263" s="26" t="str">
        <f t="shared" si="3"/>
        <v/>
      </c>
      <c r="C263" s="64"/>
      <c r="R263" s="64"/>
      <c r="AO263" s="29"/>
    </row>
    <row r="264" spans="1:41" ht="14.25" customHeight="1">
      <c r="A264" s="26" t="str">
        <f t="shared" si="3"/>
        <v/>
      </c>
      <c r="C264" s="64"/>
      <c r="R264" s="64"/>
      <c r="AO264" s="29"/>
    </row>
    <row r="265" spans="1:41" ht="14.25" customHeight="1">
      <c r="A265" s="26" t="str">
        <f t="shared" si="3"/>
        <v/>
      </c>
      <c r="C265" s="64"/>
      <c r="R265" s="64"/>
      <c r="AO265" s="29"/>
    </row>
    <row r="266" spans="1:41" ht="14.25" customHeight="1">
      <c r="A266" s="26" t="str">
        <f t="shared" si="3"/>
        <v/>
      </c>
      <c r="C266" s="64"/>
      <c r="R266" s="64"/>
      <c r="AO266" s="29"/>
    </row>
    <row r="267" spans="1:41" ht="14.25" customHeight="1">
      <c r="A267" s="26" t="str">
        <f t="shared" ref="A267:A330" si="4">IF(COUNTIF(B267:E267,"")+COUNTIF(G267:G267,"")+COUNTIF(I267:M267,"")=10,"",IF(COUNTIF(B267:E267,"")+COUNTIF(G267:G267,"")+COUNTIF(I267:M267,"")&lt;&gt;0,"Error-Not all fields added ("&amp;COUNTIF(B267:M267,"")&amp;") blanks",IF(NOT(ISNUMBER(INT(SUBSTITUTE(C267," ","")))),"Error: non-numeric phone",IF(ISERR(FIND("@",D267)),"Error: invalid email?","OK"))))</f>
        <v/>
      </c>
      <c r="C267" s="64"/>
      <c r="R267" s="64"/>
      <c r="AO267" s="29"/>
    </row>
    <row r="268" spans="1:41" ht="14.25" customHeight="1">
      <c r="A268" s="26" t="str">
        <f t="shared" si="4"/>
        <v/>
      </c>
      <c r="C268" s="64"/>
      <c r="R268" s="64"/>
      <c r="AO268" s="29"/>
    </row>
    <row r="269" spans="1:41" ht="14.25" customHeight="1">
      <c r="A269" s="26" t="str">
        <f t="shared" si="4"/>
        <v/>
      </c>
      <c r="C269" s="64"/>
      <c r="R269" s="64"/>
      <c r="AO269" s="29"/>
    </row>
    <row r="270" spans="1:41" ht="14.25" customHeight="1">
      <c r="A270" s="26" t="str">
        <f t="shared" si="4"/>
        <v/>
      </c>
      <c r="C270" s="64"/>
      <c r="R270" s="64"/>
      <c r="AO270" s="29"/>
    </row>
    <row r="271" spans="1:41" ht="14.25" customHeight="1">
      <c r="A271" s="26" t="str">
        <f t="shared" si="4"/>
        <v/>
      </c>
      <c r="C271" s="64"/>
      <c r="R271" s="64"/>
      <c r="AO271" s="29"/>
    </row>
    <row r="272" spans="1:41" ht="14.25" customHeight="1">
      <c r="A272" s="26" t="str">
        <f t="shared" si="4"/>
        <v/>
      </c>
      <c r="C272" s="64"/>
      <c r="R272" s="64"/>
      <c r="AO272" s="29"/>
    </row>
    <row r="273" spans="1:41" ht="14.25" customHeight="1">
      <c r="A273" s="26" t="str">
        <f t="shared" si="4"/>
        <v/>
      </c>
      <c r="C273" s="64"/>
      <c r="R273" s="64"/>
      <c r="AO273" s="29"/>
    </row>
    <row r="274" spans="1:41" ht="14.25" customHeight="1">
      <c r="A274" s="26" t="str">
        <f t="shared" si="4"/>
        <v/>
      </c>
      <c r="C274" s="64"/>
      <c r="R274" s="64"/>
      <c r="AO274" s="29"/>
    </row>
    <row r="275" spans="1:41" ht="14.25" customHeight="1">
      <c r="A275" s="26" t="str">
        <f t="shared" si="4"/>
        <v/>
      </c>
      <c r="C275" s="64"/>
      <c r="R275" s="64"/>
      <c r="AO275" s="29"/>
    </row>
    <row r="276" spans="1:41" ht="14.25" customHeight="1">
      <c r="A276" s="26" t="str">
        <f t="shared" si="4"/>
        <v/>
      </c>
      <c r="C276" s="64"/>
      <c r="R276" s="64"/>
      <c r="AO276" s="29"/>
    </row>
    <row r="277" spans="1:41" ht="14.25" customHeight="1">
      <c r="A277" s="26" t="str">
        <f t="shared" si="4"/>
        <v/>
      </c>
      <c r="C277" s="64"/>
      <c r="R277" s="64"/>
      <c r="AO277" s="29"/>
    </row>
    <row r="278" spans="1:41" ht="14.25" customHeight="1">
      <c r="A278" s="26" t="str">
        <f t="shared" si="4"/>
        <v/>
      </c>
      <c r="C278" s="64"/>
      <c r="R278" s="64"/>
      <c r="AO278" s="29"/>
    </row>
    <row r="279" spans="1:41" ht="14.25" customHeight="1">
      <c r="A279" s="26" t="str">
        <f t="shared" si="4"/>
        <v/>
      </c>
      <c r="C279" s="64"/>
      <c r="R279" s="64"/>
      <c r="AO279" s="29"/>
    </row>
    <row r="280" spans="1:41" ht="14.25" customHeight="1">
      <c r="A280" s="26" t="str">
        <f t="shared" si="4"/>
        <v/>
      </c>
      <c r="C280" s="64"/>
      <c r="R280" s="64"/>
      <c r="AO280" s="29"/>
    </row>
    <row r="281" spans="1:41" ht="14.25" customHeight="1">
      <c r="A281" s="26" t="str">
        <f t="shared" si="4"/>
        <v/>
      </c>
      <c r="C281" s="64"/>
      <c r="R281" s="64"/>
      <c r="AO281" s="29"/>
    </row>
    <row r="282" spans="1:41" ht="14.25" customHeight="1">
      <c r="A282" s="26" t="str">
        <f t="shared" si="4"/>
        <v/>
      </c>
      <c r="C282" s="64"/>
      <c r="R282" s="64"/>
      <c r="AO282" s="29"/>
    </row>
    <row r="283" spans="1:41" ht="14.25" customHeight="1">
      <c r="A283" s="26" t="str">
        <f t="shared" si="4"/>
        <v/>
      </c>
      <c r="C283" s="64"/>
      <c r="R283" s="64"/>
      <c r="AO283" s="29"/>
    </row>
    <row r="284" spans="1:41" ht="14.25" customHeight="1">
      <c r="A284" s="26" t="str">
        <f t="shared" si="4"/>
        <v/>
      </c>
      <c r="C284" s="64"/>
      <c r="R284" s="64"/>
      <c r="AO284" s="29"/>
    </row>
    <row r="285" spans="1:41" ht="14.25" customHeight="1">
      <c r="A285" s="26" t="str">
        <f t="shared" si="4"/>
        <v/>
      </c>
      <c r="C285" s="64"/>
      <c r="R285" s="64"/>
      <c r="AO285" s="29"/>
    </row>
    <row r="286" spans="1:41" ht="14.25" customHeight="1">
      <c r="A286" s="26" t="str">
        <f t="shared" si="4"/>
        <v/>
      </c>
      <c r="C286" s="64"/>
      <c r="R286" s="64"/>
      <c r="AO286" s="29"/>
    </row>
    <row r="287" spans="1:41" ht="14.25" customHeight="1">
      <c r="A287" s="26" t="str">
        <f t="shared" si="4"/>
        <v/>
      </c>
      <c r="C287" s="64"/>
      <c r="R287" s="64"/>
      <c r="AO287" s="29"/>
    </row>
    <row r="288" spans="1:41" ht="14.25" customHeight="1">
      <c r="A288" s="26" t="str">
        <f t="shared" si="4"/>
        <v/>
      </c>
      <c r="C288" s="64"/>
      <c r="R288" s="64"/>
      <c r="AO288" s="29"/>
    </row>
    <row r="289" spans="1:41" ht="14.25" customHeight="1">
      <c r="A289" s="26" t="str">
        <f t="shared" si="4"/>
        <v/>
      </c>
      <c r="C289" s="64"/>
      <c r="R289" s="64"/>
      <c r="AO289" s="29"/>
    </row>
    <row r="290" spans="1:41" ht="14.25" customHeight="1">
      <c r="A290" s="26" t="str">
        <f t="shared" si="4"/>
        <v/>
      </c>
      <c r="C290" s="64"/>
      <c r="R290" s="64"/>
      <c r="AO290" s="29"/>
    </row>
    <row r="291" spans="1:41" ht="14.25" customHeight="1">
      <c r="A291" s="26" t="str">
        <f t="shared" si="4"/>
        <v/>
      </c>
      <c r="C291" s="64"/>
      <c r="R291" s="64"/>
      <c r="AO291" s="29"/>
    </row>
    <row r="292" spans="1:41" ht="14.25" customHeight="1">
      <c r="A292" s="26" t="str">
        <f t="shared" si="4"/>
        <v/>
      </c>
      <c r="C292" s="64"/>
      <c r="R292" s="64"/>
      <c r="AO292" s="29"/>
    </row>
    <row r="293" spans="1:41" ht="14.25" customHeight="1">
      <c r="A293" s="26" t="str">
        <f t="shared" si="4"/>
        <v/>
      </c>
      <c r="C293" s="64"/>
      <c r="R293" s="64"/>
      <c r="AO293" s="29"/>
    </row>
    <row r="294" spans="1:41" ht="14.25" customHeight="1">
      <c r="A294" s="26" t="str">
        <f t="shared" si="4"/>
        <v/>
      </c>
      <c r="C294" s="64"/>
      <c r="R294" s="64"/>
      <c r="AO294" s="29"/>
    </row>
    <row r="295" spans="1:41" ht="14.25" customHeight="1">
      <c r="A295" s="26" t="str">
        <f t="shared" si="4"/>
        <v/>
      </c>
      <c r="C295" s="64"/>
      <c r="R295" s="64"/>
      <c r="AO295" s="29"/>
    </row>
    <row r="296" spans="1:41" ht="14.25" customHeight="1">
      <c r="A296" s="26" t="str">
        <f t="shared" si="4"/>
        <v/>
      </c>
      <c r="C296" s="64"/>
      <c r="R296" s="64"/>
      <c r="AO296" s="29"/>
    </row>
    <row r="297" spans="1:41" ht="14.25" customHeight="1">
      <c r="A297" s="26" t="str">
        <f t="shared" si="4"/>
        <v/>
      </c>
      <c r="C297" s="64"/>
      <c r="R297" s="64"/>
      <c r="AO297" s="29"/>
    </row>
    <row r="298" spans="1:41" ht="14.25" customHeight="1">
      <c r="A298" s="26" t="str">
        <f t="shared" si="4"/>
        <v/>
      </c>
      <c r="C298" s="64"/>
      <c r="R298" s="64"/>
      <c r="AO298" s="29"/>
    </row>
    <row r="299" spans="1:41" ht="14.25" customHeight="1">
      <c r="A299" s="26" t="str">
        <f t="shared" si="4"/>
        <v/>
      </c>
      <c r="C299" s="64"/>
      <c r="R299" s="64"/>
      <c r="AO299" s="29"/>
    </row>
    <row r="300" spans="1:41" ht="14.25" customHeight="1">
      <c r="A300" s="26" t="str">
        <f t="shared" si="4"/>
        <v/>
      </c>
      <c r="C300" s="64"/>
      <c r="R300" s="64"/>
      <c r="AO300" s="29"/>
    </row>
    <row r="301" spans="1:41" ht="14.25" customHeight="1">
      <c r="A301" s="26" t="str">
        <f t="shared" si="4"/>
        <v/>
      </c>
      <c r="C301" s="64"/>
      <c r="R301" s="64"/>
      <c r="AO301" s="29"/>
    </row>
    <row r="302" spans="1:41" ht="14.25" customHeight="1">
      <c r="A302" s="26" t="str">
        <f t="shared" si="4"/>
        <v/>
      </c>
      <c r="C302" s="64"/>
      <c r="R302" s="64"/>
      <c r="AO302" s="29"/>
    </row>
    <row r="303" spans="1:41" ht="14.25" customHeight="1">
      <c r="A303" s="26" t="str">
        <f t="shared" si="4"/>
        <v/>
      </c>
      <c r="C303" s="64"/>
      <c r="R303" s="64"/>
      <c r="AO303" s="29"/>
    </row>
    <row r="304" spans="1:41" ht="14.25" customHeight="1">
      <c r="A304" s="26" t="str">
        <f t="shared" si="4"/>
        <v/>
      </c>
      <c r="C304" s="64"/>
      <c r="R304" s="64"/>
      <c r="AO304" s="29"/>
    </row>
    <row r="305" spans="1:41" ht="14.25" customHeight="1">
      <c r="A305" s="26" t="str">
        <f t="shared" si="4"/>
        <v/>
      </c>
      <c r="C305" s="64"/>
      <c r="R305" s="64"/>
      <c r="AO305" s="29"/>
    </row>
    <row r="306" spans="1:41" ht="14.25" customHeight="1">
      <c r="A306" s="26" t="str">
        <f t="shared" si="4"/>
        <v/>
      </c>
      <c r="C306" s="64"/>
      <c r="R306" s="64"/>
      <c r="AO306" s="29"/>
    </row>
    <row r="307" spans="1:41" ht="14.25" customHeight="1">
      <c r="A307" s="26" t="str">
        <f t="shared" si="4"/>
        <v/>
      </c>
      <c r="C307" s="64"/>
      <c r="R307" s="64"/>
      <c r="AO307" s="29"/>
    </row>
    <row r="308" spans="1:41" ht="14.25" customHeight="1">
      <c r="A308" s="26" t="str">
        <f t="shared" si="4"/>
        <v/>
      </c>
      <c r="C308" s="64"/>
      <c r="R308" s="64"/>
      <c r="AO308" s="29"/>
    </row>
    <row r="309" spans="1:41" ht="14.25" customHeight="1">
      <c r="A309" s="26" t="str">
        <f t="shared" si="4"/>
        <v/>
      </c>
      <c r="C309" s="64"/>
      <c r="R309" s="64"/>
      <c r="AO309" s="29"/>
    </row>
    <row r="310" spans="1:41" ht="14.25" customHeight="1">
      <c r="A310" s="26" t="str">
        <f t="shared" si="4"/>
        <v/>
      </c>
      <c r="C310" s="64"/>
      <c r="R310" s="64"/>
      <c r="AO310" s="29"/>
    </row>
    <row r="311" spans="1:41" ht="14.25" customHeight="1">
      <c r="A311" s="26" t="str">
        <f t="shared" si="4"/>
        <v/>
      </c>
      <c r="C311" s="64"/>
      <c r="R311" s="64"/>
      <c r="AO311" s="29"/>
    </row>
    <row r="312" spans="1:41" ht="14.25" customHeight="1">
      <c r="A312" s="26" t="str">
        <f t="shared" si="4"/>
        <v/>
      </c>
      <c r="C312" s="64"/>
      <c r="R312" s="64"/>
      <c r="AO312" s="29"/>
    </row>
    <row r="313" spans="1:41" ht="14.25" customHeight="1">
      <c r="A313" s="26" t="str">
        <f t="shared" si="4"/>
        <v/>
      </c>
      <c r="C313" s="64"/>
      <c r="R313" s="64"/>
      <c r="AO313" s="29"/>
    </row>
    <row r="314" spans="1:41" ht="14.25" customHeight="1">
      <c r="A314" s="26" t="str">
        <f t="shared" si="4"/>
        <v/>
      </c>
      <c r="C314" s="64"/>
      <c r="R314" s="64"/>
      <c r="AO314" s="29"/>
    </row>
    <row r="315" spans="1:41" ht="14.25" customHeight="1">
      <c r="A315" s="26" t="str">
        <f t="shared" si="4"/>
        <v/>
      </c>
      <c r="C315" s="64"/>
      <c r="R315" s="64"/>
      <c r="AO315" s="29"/>
    </row>
    <row r="316" spans="1:41" ht="14.25" customHeight="1">
      <c r="A316" s="26" t="str">
        <f t="shared" si="4"/>
        <v/>
      </c>
      <c r="C316" s="64"/>
      <c r="R316" s="64"/>
      <c r="AO316" s="29"/>
    </row>
    <row r="317" spans="1:41" ht="14.25" customHeight="1">
      <c r="A317" s="26" t="str">
        <f t="shared" si="4"/>
        <v/>
      </c>
      <c r="C317" s="64"/>
      <c r="R317" s="64"/>
      <c r="AO317" s="29"/>
    </row>
    <row r="318" spans="1:41" ht="14.25" customHeight="1">
      <c r="A318" s="26" t="str">
        <f t="shared" si="4"/>
        <v/>
      </c>
      <c r="C318" s="64"/>
      <c r="R318" s="64"/>
      <c r="AO318" s="29"/>
    </row>
    <row r="319" spans="1:41" ht="14.25" customHeight="1">
      <c r="A319" s="26" t="str">
        <f t="shared" si="4"/>
        <v/>
      </c>
      <c r="C319" s="64"/>
      <c r="R319" s="64"/>
      <c r="AO319" s="29"/>
    </row>
    <row r="320" spans="1:41" ht="14.25" customHeight="1">
      <c r="A320" s="26" t="str">
        <f t="shared" si="4"/>
        <v/>
      </c>
      <c r="C320" s="64"/>
      <c r="R320" s="64"/>
      <c r="AO320" s="29"/>
    </row>
    <row r="321" spans="1:41" ht="14.25" customHeight="1">
      <c r="A321" s="26" t="str">
        <f t="shared" si="4"/>
        <v/>
      </c>
      <c r="C321" s="64"/>
      <c r="R321" s="64"/>
      <c r="AO321" s="29"/>
    </row>
    <row r="322" spans="1:41" ht="14.25" customHeight="1">
      <c r="A322" s="26" t="str">
        <f t="shared" si="4"/>
        <v/>
      </c>
      <c r="C322" s="64"/>
      <c r="R322" s="64"/>
      <c r="AO322" s="29"/>
    </row>
    <row r="323" spans="1:41" ht="14.25" customHeight="1">
      <c r="A323" s="26" t="str">
        <f t="shared" si="4"/>
        <v/>
      </c>
      <c r="C323" s="64"/>
      <c r="R323" s="64"/>
      <c r="AO323" s="29"/>
    </row>
    <row r="324" spans="1:41" ht="14.25" customHeight="1">
      <c r="A324" s="26" t="str">
        <f t="shared" si="4"/>
        <v/>
      </c>
      <c r="C324" s="64"/>
      <c r="R324" s="64"/>
      <c r="AO324" s="29"/>
    </row>
    <row r="325" spans="1:41" ht="14.25" customHeight="1">
      <c r="A325" s="26" t="str">
        <f t="shared" si="4"/>
        <v/>
      </c>
      <c r="C325" s="64"/>
      <c r="R325" s="64"/>
      <c r="AO325" s="29"/>
    </row>
    <row r="326" spans="1:41" ht="14.25" customHeight="1">
      <c r="A326" s="26" t="str">
        <f t="shared" si="4"/>
        <v/>
      </c>
      <c r="C326" s="64"/>
      <c r="R326" s="64"/>
      <c r="AO326" s="29"/>
    </row>
    <row r="327" spans="1:41" ht="14.25" customHeight="1">
      <c r="A327" s="26" t="str">
        <f t="shared" si="4"/>
        <v/>
      </c>
      <c r="C327" s="64"/>
      <c r="R327" s="64"/>
      <c r="AO327" s="29"/>
    </row>
    <row r="328" spans="1:41" ht="14.25" customHeight="1">
      <c r="A328" s="26" t="str">
        <f t="shared" si="4"/>
        <v/>
      </c>
      <c r="C328" s="64"/>
      <c r="R328" s="64"/>
      <c r="AO328" s="29"/>
    </row>
    <row r="329" spans="1:41" ht="14.25" customHeight="1">
      <c r="A329" s="26" t="str">
        <f t="shared" si="4"/>
        <v/>
      </c>
      <c r="C329" s="64"/>
      <c r="R329" s="64"/>
      <c r="AO329" s="29"/>
    </row>
    <row r="330" spans="1:41" ht="14.25" customHeight="1">
      <c r="A330" s="26" t="str">
        <f t="shared" si="4"/>
        <v/>
      </c>
      <c r="C330" s="64"/>
      <c r="R330" s="64"/>
      <c r="AO330" s="29"/>
    </row>
    <row r="331" spans="1:41" ht="14.25" customHeight="1">
      <c r="A331" s="26" t="str">
        <f t="shared" ref="A331:A394" si="5">IF(COUNTIF(B331:E331,"")+COUNTIF(G331:G331,"")+COUNTIF(I331:M331,"")=10,"",IF(COUNTIF(B331:E331,"")+COUNTIF(G331:G331,"")+COUNTIF(I331:M331,"")&lt;&gt;0,"Error-Not all fields added ("&amp;COUNTIF(B331:M331,"")&amp;") blanks",IF(NOT(ISNUMBER(INT(SUBSTITUTE(C331," ","")))),"Error: non-numeric phone",IF(ISERR(FIND("@",D331)),"Error: invalid email?","OK"))))</f>
        <v/>
      </c>
      <c r="C331" s="64"/>
      <c r="R331" s="64"/>
      <c r="AO331" s="29"/>
    </row>
    <row r="332" spans="1:41" ht="14.25" customHeight="1">
      <c r="A332" s="26" t="str">
        <f t="shared" si="5"/>
        <v/>
      </c>
      <c r="C332" s="64"/>
      <c r="R332" s="64"/>
      <c r="AO332" s="29"/>
    </row>
    <row r="333" spans="1:41" ht="14.25" customHeight="1">
      <c r="A333" s="26" t="str">
        <f t="shared" si="5"/>
        <v/>
      </c>
      <c r="C333" s="64"/>
      <c r="R333" s="64"/>
      <c r="AO333" s="29"/>
    </row>
    <row r="334" spans="1:41" ht="14.25" customHeight="1">
      <c r="A334" s="26" t="str">
        <f t="shared" si="5"/>
        <v/>
      </c>
      <c r="C334" s="64"/>
      <c r="R334" s="64"/>
      <c r="AO334" s="29"/>
    </row>
    <row r="335" spans="1:41" ht="14.25" customHeight="1">
      <c r="A335" s="26" t="str">
        <f t="shared" si="5"/>
        <v/>
      </c>
      <c r="C335" s="64"/>
      <c r="R335" s="64"/>
      <c r="AO335" s="29"/>
    </row>
    <row r="336" spans="1:41" ht="14.25" customHeight="1">
      <c r="A336" s="26" t="str">
        <f t="shared" si="5"/>
        <v/>
      </c>
      <c r="C336" s="64"/>
      <c r="R336" s="64"/>
      <c r="AO336" s="29"/>
    </row>
    <row r="337" spans="1:41" ht="14.25" customHeight="1">
      <c r="A337" s="26" t="str">
        <f t="shared" si="5"/>
        <v/>
      </c>
      <c r="C337" s="64"/>
      <c r="R337" s="64"/>
      <c r="AO337" s="29"/>
    </row>
    <row r="338" spans="1:41" ht="14.25" customHeight="1">
      <c r="A338" s="26" t="str">
        <f t="shared" si="5"/>
        <v/>
      </c>
      <c r="C338" s="64"/>
      <c r="R338" s="64"/>
      <c r="AO338" s="29"/>
    </row>
    <row r="339" spans="1:41" ht="14.25" customHeight="1">
      <c r="A339" s="26" t="str">
        <f t="shared" si="5"/>
        <v/>
      </c>
      <c r="C339" s="64"/>
      <c r="R339" s="64"/>
      <c r="AO339" s="29"/>
    </row>
    <row r="340" spans="1:41" ht="14.25" customHeight="1">
      <c r="A340" s="26" t="str">
        <f t="shared" si="5"/>
        <v/>
      </c>
      <c r="C340" s="64"/>
      <c r="R340" s="64"/>
      <c r="AO340" s="29"/>
    </row>
    <row r="341" spans="1:41" ht="14.25" customHeight="1">
      <c r="A341" s="26" t="str">
        <f t="shared" si="5"/>
        <v/>
      </c>
      <c r="C341" s="64"/>
      <c r="R341" s="64"/>
      <c r="AO341" s="29"/>
    </row>
    <row r="342" spans="1:41" ht="14.25" customHeight="1">
      <c r="A342" s="26" t="str">
        <f t="shared" si="5"/>
        <v/>
      </c>
      <c r="C342" s="64"/>
      <c r="R342" s="64"/>
      <c r="AO342" s="29"/>
    </row>
    <row r="343" spans="1:41" ht="14.25" customHeight="1">
      <c r="A343" s="26" t="str">
        <f t="shared" si="5"/>
        <v/>
      </c>
      <c r="C343" s="64"/>
      <c r="R343" s="64"/>
      <c r="AO343" s="29"/>
    </row>
    <row r="344" spans="1:41" ht="14.25" customHeight="1">
      <c r="A344" s="26" t="str">
        <f t="shared" si="5"/>
        <v/>
      </c>
      <c r="C344" s="64"/>
      <c r="R344" s="64"/>
      <c r="AO344" s="29"/>
    </row>
    <row r="345" spans="1:41" ht="14.25" customHeight="1">
      <c r="A345" s="26" t="str">
        <f t="shared" si="5"/>
        <v/>
      </c>
      <c r="C345" s="64"/>
      <c r="R345" s="64"/>
      <c r="AO345" s="29"/>
    </row>
    <row r="346" spans="1:41" ht="14.25" customHeight="1">
      <c r="A346" s="26" t="str">
        <f t="shared" si="5"/>
        <v/>
      </c>
      <c r="C346" s="64"/>
      <c r="R346" s="64"/>
      <c r="AO346" s="29"/>
    </row>
    <row r="347" spans="1:41" ht="14.25" customHeight="1">
      <c r="A347" s="26" t="str">
        <f t="shared" si="5"/>
        <v/>
      </c>
      <c r="C347" s="64"/>
      <c r="R347" s="64"/>
      <c r="AO347" s="29"/>
    </row>
    <row r="348" spans="1:41" ht="14.25" customHeight="1">
      <c r="A348" s="26" t="str">
        <f t="shared" si="5"/>
        <v/>
      </c>
      <c r="C348" s="64"/>
      <c r="R348" s="64"/>
      <c r="AO348" s="29"/>
    </row>
    <row r="349" spans="1:41" ht="14.25" customHeight="1">
      <c r="A349" s="26" t="str">
        <f t="shared" si="5"/>
        <v/>
      </c>
      <c r="C349" s="64"/>
      <c r="R349" s="64"/>
      <c r="AO349" s="29"/>
    </row>
    <row r="350" spans="1:41" ht="14.25" customHeight="1">
      <c r="A350" s="26" t="str">
        <f t="shared" si="5"/>
        <v/>
      </c>
      <c r="C350" s="64"/>
      <c r="R350" s="64"/>
      <c r="AO350" s="29"/>
    </row>
    <row r="351" spans="1:41" ht="14.25" customHeight="1">
      <c r="A351" s="26" t="str">
        <f t="shared" si="5"/>
        <v/>
      </c>
      <c r="C351" s="64"/>
      <c r="R351" s="64"/>
      <c r="AO351" s="29"/>
    </row>
    <row r="352" spans="1:41" ht="14.25" customHeight="1">
      <c r="A352" s="26" t="str">
        <f t="shared" si="5"/>
        <v/>
      </c>
      <c r="C352" s="64"/>
      <c r="R352" s="64"/>
      <c r="AO352" s="29"/>
    </row>
    <row r="353" spans="1:41" ht="14.25" customHeight="1">
      <c r="A353" s="26" t="str">
        <f t="shared" si="5"/>
        <v/>
      </c>
      <c r="C353" s="64"/>
      <c r="R353" s="64"/>
      <c r="AO353" s="29"/>
    </row>
    <row r="354" spans="1:41" ht="14.25" customHeight="1">
      <c r="A354" s="26" t="str">
        <f t="shared" si="5"/>
        <v/>
      </c>
      <c r="C354" s="64"/>
      <c r="R354" s="64"/>
      <c r="AO354" s="29"/>
    </row>
    <row r="355" spans="1:41" ht="14.25" customHeight="1">
      <c r="A355" s="26" t="str">
        <f t="shared" si="5"/>
        <v/>
      </c>
      <c r="C355" s="64"/>
      <c r="R355" s="64"/>
      <c r="AO355" s="29"/>
    </row>
    <row r="356" spans="1:41" ht="14.25" customHeight="1">
      <c r="A356" s="26" t="str">
        <f t="shared" si="5"/>
        <v/>
      </c>
      <c r="C356" s="64"/>
      <c r="R356" s="64"/>
      <c r="AO356" s="29"/>
    </row>
    <row r="357" spans="1:41" ht="14.25" customHeight="1">
      <c r="A357" s="26" t="str">
        <f t="shared" si="5"/>
        <v/>
      </c>
      <c r="C357" s="64"/>
      <c r="R357" s="64"/>
      <c r="AO357" s="29"/>
    </row>
    <row r="358" spans="1:41" ht="14.25" customHeight="1">
      <c r="A358" s="26" t="str">
        <f t="shared" si="5"/>
        <v/>
      </c>
      <c r="C358" s="64"/>
      <c r="R358" s="64"/>
      <c r="AO358" s="29"/>
    </row>
    <row r="359" spans="1:41" ht="14.25" customHeight="1">
      <c r="A359" s="26" t="str">
        <f t="shared" si="5"/>
        <v/>
      </c>
      <c r="C359" s="64"/>
      <c r="R359" s="64"/>
      <c r="AO359" s="29"/>
    </row>
    <row r="360" spans="1:41" ht="14.25" customHeight="1">
      <c r="A360" s="26" t="str">
        <f t="shared" si="5"/>
        <v/>
      </c>
      <c r="C360" s="64"/>
      <c r="R360" s="64"/>
      <c r="AO360" s="29"/>
    </row>
    <row r="361" spans="1:41" ht="14.25" customHeight="1">
      <c r="A361" s="26" t="str">
        <f t="shared" si="5"/>
        <v/>
      </c>
      <c r="C361" s="64"/>
      <c r="R361" s="64"/>
      <c r="AO361" s="29"/>
    </row>
    <row r="362" spans="1:41" ht="14.25" customHeight="1">
      <c r="A362" s="26" t="str">
        <f t="shared" si="5"/>
        <v/>
      </c>
      <c r="C362" s="64"/>
      <c r="R362" s="64"/>
      <c r="AO362" s="29"/>
    </row>
    <row r="363" spans="1:41" ht="14.25" customHeight="1">
      <c r="A363" s="26" t="str">
        <f t="shared" si="5"/>
        <v/>
      </c>
      <c r="C363" s="64"/>
      <c r="R363" s="64"/>
      <c r="AO363" s="29"/>
    </row>
    <row r="364" spans="1:41" ht="14.25" customHeight="1">
      <c r="A364" s="26" t="str">
        <f t="shared" si="5"/>
        <v/>
      </c>
      <c r="C364" s="64"/>
      <c r="R364" s="64"/>
      <c r="AO364" s="29"/>
    </row>
    <row r="365" spans="1:41" ht="14.25" customHeight="1">
      <c r="A365" s="26" t="str">
        <f t="shared" si="5"/>
        <v/>
      </c>
      <c r="C365" s="64"/>
      <c r="R365" s="64"/>
      <c r="AO365" s="29"/>
    </row>
    <row r="366" spans="1:41" ht="14.25" customHeight="1">
      <c r="A366" s="26" t="str">
        <f t="shared" si="5"/>
        <v/>
      </c>
      <c r="C366" s="64"/>
      <c r="R366" s="64"/>
      <c r="AO366" s="29"/>
    </row>
    <row r="367" spans="1:41" ht="14.25" customHeight="1">
      <c r="A367" s="26" t="str">
        <f t="shared" si="5"/>
        <v/>
      </c>
      <c r="C367" s="64"/>
      <c r="R367" s="64"/>
      <c r="AO367" s="29"/>
    </row>
    <row r="368" spans="1:41" ht="14.25" customHeight="1">
      <c r="A368" s="26" t="str">
        <f t="shared" si="5"/>
        <v/>
      </c>
      <c r="C368" s="64"/>
      <c r="R368" s="64"/>
      <c r="AO368" s="29"/>
    </row>
    <row r="369" spans="1:41" ht="14.25" customHeight="1">
      <c r="A369" s="26" t="str">
        <f t="shared" si="5"/>
        <v/>
      </c>
      <c r="C369" s="64"/>
      <c r="R369" s="64"/>
      <c r="AO369" s="29"/>
    </row>
    <row r="370" spans="1:41" ht="14.25" customHeight="1">
      <c r="A370" s="26" t="str">
        <f t="shared" si="5"/>
        <v/>
      </c>
      <c r="C370" s="64"/>
      <c r="R370" s="64"/>
      <c r="AO370" s="29"/>
    </row>
    <row r="371" spans="1:41" ht="14.25" customHeight="1">
      <c r="A371" s="26" t="str">
        <f t="shared" si="5"/>
        <v/>
      </c>
      <c r="C371" s="64"/>
      <c r="R371" s="64"/>
      <c r="AO371" s="29"/>
    </row>
    <row r="372" spans="1:41" ht="14.25" customHeight="1">
      <c r="A372" s="26" t="str">
        <f t="shared" si="5"/>
        <v/>
      </c>
      <c r="C372" s="64"/>
      <c r="R372" s="64"/>
      <c r="AO372" s="29"/>
    </row>
    <row r="373" spans="1:41" ht="14.25" customHeight="1">
      <c r="A373" s="26" t="str">
        <f t="shared" si="5"/>
        <v/>
      </c>
      <c r="C373" s="64"/>
      <c r="R373" s="64"/>
      <c r="AO373" s="29"/>
    </row>
    <row r="374" spans="1:41" ht="14.25" customHeight="1">
      <c r="A374" s="26" t="str">
        <f t="shared" si="5"/>
        <v/>
      </c>
      <c r="C374" s="64"/>
      <c r="R374" s="64"/>
      <c r="AO374" s="29"/>
    </row>
    <row r="375" spans="1:41" ht="14.25" customHeight="1">
      <c r="A375" s="26" t="str">
        <f t="shared" si="5"/>
        <v/>
      </c>
      <c r="C375" s="64"/>
      <c r="R375" s="64"/>
      <c r="AO375" s="29"/>
    </row>
    <row r="376" spans="1:41" ht="14.25" customHeight="1">
      <c r="A376" s="26" t="str">
        <f t="shared" si="5"/>
        <v/>
      </c>
      <c r="C376" s="64"/>
      <c r="R376" s="64"/>
      <c r="AO376" s="29"/>
    </row>
    <row r="377" spans="1:41" ht="14.25" customHeight="1">
      <c r="A377" s="26" t="str">
        <f t="shared" si="5"/>
        <v/>
      </c>
      <c r="C377" s="64"/>
      <c r="R377" s="64"/>
      <c r="AO377" s="29"/>
    </row>
    <row r="378" spans="1:41" ht="14.25" customHeight="1">
      <c r="A378" s="26" t="str">
        <f t="shared" si="5"/>
        <v/>
      </c>
      <c r="C378" s="64"/>
      <c r="R378" s="64"/>
      <c r="AO378" s="29"/>
    </row>
    <row r="379" spans="1:41" ht="14.25" customHeight="1">
      <c r="A379" s="26" t="str">
        <f t="shared" si="5"/>
        <v/>
      </c>
      <c r="C379" s="64"/>
      <c r="R379" s="64"/>
      <c r="AO379" s="29"/>
    </row>
    <row r="380" spans="1:41" ht="14.25" customHeight="1">
      <c r="A380" s="26" t="str">
        <f t="shared" si="5"/>
        <v/>
      </c>
      <c r="C380" s="64"/>
      <c r="R380" s="64"/>
      <c r="AO380" s="29"/>
    </row>
    <row r="381" spans="1:41" ht="14.25" customHeight="1">
      <c r="A381" s="26" t="str">
        <f t="shared" si="5"/>
        <v/>
      </c>
      <c r="C381" s="64"/>
      <c r="R381" s="64"/>
      <c r="AO381" s="29"/>
    </row>
    <row r="382" spans="1:41" ht="14.25" customHeight="1">
      <c r="A382" s="26" t="str">
        <f t="shared" si="5"/>
        <v/>
      </c>
      <c r="C382" s="64"/>
      <c r="R382" s="64"/>
      <c r="AO382" s="29"/>
    </row>
    <row r="383" spans="1:41" ht="14.25" customHeight="1">
      <c r="A383" s="26" t="str">
        <f t="shared" si="5"/>
        <v/>
      </c>
      <c r="C383" s="64"/>
      <c r="R383" s="64"/>
      <c r="AO383" s="29"/>
    </row>
    <row r="384" spans="1:41" ht="14.25" customHeight="1">
      <c r="A384" s="26" t="str">
        <f t="shared" si="5"/>
        <v/>
      </c>
      <c r="C384" s="64"/>
      <c r="R384" s="64"/>
      <c r="AO384" s="29"/>
    </row>
    <row r="385" spans="1:41" ht="14.25" customHeight="1">
      <c r="A385" s="26" t="str">
        <f t="shared" si="5"/>
        <v/>
      </c>
      <c r="C385" s="64"/>
      <c r="R385" s="64"/>
      <c r="AO385" s="29"/>
    </row>
    <row r="386" spans="1:41" ht="14.25" customHeight="1">
      <c r="A386" s="26" t="str">
        <f t="shared" si="5"/>
        <v/>
      </c>
      <c r="C386" s="64"/>
      <c r="R386" s="64"/>
      <c r="AO386" s="29"/>
    </row>
    <row r="387" spans="1:41" ht="14.25" customHeight="1">
      <c r="A387" s="26" t="str">
        <f t="shared" si="5"/>
        <v/>
      </c>
      <c r="C387" s="64"/>
      <c r="R387" s="64"/>
      <c r="AO387" s="29"/>
    </row>
    <row r="388" spans="1:41" ht="14.25" customHeight="1">
      <c r="A388" s="26" t="str">
        <f t="shared" si="5"/>
        <v/>
      </c>
      <c r="C388" s="64"/>
      <c r="R388" s="64"/>
      <c r="AO388" s="29"/>
    </row>
    <row r="389" spans="1:41" ht="14.25" customHeight="1">
      <c r="A389" s="26" t="str">
        <f t="shared" si="5"/>
        <v/>
      </c>
      <c r="C389" s="64"/>
      <c r="R389" s="64"/>
      <c r="AO389" s="29"/>
    </row>
    <row r="390" spans="1:41" ht="14.25" customHeight="1">
      <c r="A390" s="26" t="str">
        <f t="shared" si="5"/>
        <v/>
      </c>
      <c r="C390" s="64"/>
      <c r="R390" s="64"/>
      <c r="AO390" s="29"/>
    </row>
    <row r="391" spans="1:41" ht="14.25" customHeight="1">
      <c r="A391" s="26" t="str">
        <f t="shared" si="5"/>
        <v/>
      </c>
      <c r="C391" s="64"/>
      <c r="R391" s="64"/>
      <c r="AO391" s="29"/>
    </row>
    <row r="392" spans="1:41" ht="14.25" customHeight="1">
      <c r="A392" s="26" t="str">
        <f t="shared" si="5"/>
        <v/>
      </c>
      <c r="C392" s="64"/>
      <c r="R392" s="64"/>
      <c r="AO392" s="29"/>
    </row>
    <row r="393" spans="1:41" ht="14.25" customHeight="1">
      <c r="A393" s="26" t="str">
        <f t="shared" si="5"/>
        <v/>
      </c>
      <c r="C393" s="64"/>
      <c r="R393" s="64"/>
      <c r="AO393" s="29"/>
    </row>
    <row r="394" spans="1:41" ht="14.25" customHeight="1">
      <c r="A394" s="26" t="str">
        <f t="shared" si="5"/>
        <v/>
      </c>
      <c r="C394" s="64"/>
      <c r="R394" s="64"/>
      <c r="AO394" s="29"/>
    </row>
    <row r="395" spans="1:41" ht="14.25" customHeight="1">
      <c r="A395" s="26" t="str">
        <f t="shared" ref="A395:A458" si="6">IF(COUNTIF(B395:E395,"")+COUNTIF(G395:G395,"")+COUNTIF(I395:M395,"")=10,"",IF(COUNTIF(B395:E395,"")+COUNTIF(G395:G395,"")+COUNTIF(I395:M395,"")&lt;&gt;0,"Error-Not all fields added ("&amp;COUNTIF(B395:M395,"")&amp;") blanks",IF(NOT(ISNUMBER(INT(SUBSTITUTE(C395," ","")))),"Error: non-numeric phone",IF(ISERR(FIND("@",D395)),"Error: invalid email?","OK"))))</f>
        <v/>
      </c>
      <c r="C395" s="64"/>
      <c r="R395" s="64"/>
      <c r="AO395" s="29"/>
    </row>
    <row r="396" spans="1:41" ht="14.25" customHeight="1">
      <c r="A396" s="26" t="str">
        <f t="shared" si="6"/>
        <v/>
      </c>
      <c r="C396" s="64"/>
      <c r="R396" s="64"/>
      <c r="AO396" s="29"/>
    </row>
    <row r="397" spans="1:41" ht="14.25" customHeight="1">
      <c r="A397" s="26" t="str">
        <f t="shared" si="6"/>
        <v/>
      </c>
      <c r="C397" s="64"/>
      <c r="R397" s="64"/>
      <c r="AO397" s="29"/>
    </row>
    <row r="398" spans="1:41" ht="14.25" customHeight="1">
      <c r="A398" s="26" t="str">
        <f t="shared" si="6"/>
        <v/>
      </c>
      <c r="C398" s="64"/>
      <c r="R398" s="64"/>
      <c r="AO398" s="29"/>
    </row>
    <row r="399" spans="1:41" ht="14.25" customHeight="1">
      <c r="A399" s="26" t="str">
        <f t="shared" si="6"/>
        <v/>
      </c>
      <c r="C399" s="64"/>
      <c r="R399" s="64"/>
      <c r="AO399" s="29"/>
    </row>
    <row r="400" spans="1:41" ht="14.25" customHeight="1">
      <c r="A400" s="26" t="str">
        <f t="shared" si="6"/>
        <v/>
      </c>
      <c r="C400" s="64"/>
      <c r="R400" s="64"/>
      <c r="AO400" s="29"/>
    </row>
    <row r="401" spans="1:41" ht="14.25" customHeight="1">
      <c r="A401" s="26" t="str">
        <f t="shared" si="6"/>
        <v/>
      </c>
      <c r="C401" s="64"/>
      <c r="R401" s="64"/>
      <c r="AO401" s="29"/>
    </row>
    <row r="402" spans="1:41" ht="14.25" customHeight="1">
      <c r="A402" s="26" t="str">
        <f t="shared" si="6"/>
        <v/>
      </c>
      <c r="C402" s="64"/>
      <c r="R402" s="64"/>
      <c r="AO402" s="29"/>
    </row>
    <row r="403" spans="1:41" ht="14.25" customHeight="1">
      <c r="A403" s="26" t="str">
        <f t="shared" si="6"/>
        <v/>
      </c>
      <c r="C403" s="64"/>
      <c r="R403" s="64"/>
      <c r="AO403" s="29"/>
    </row>
    <row r="404" spans="1:41" ht="14.25" customHeight="1">
      <c r="A404" s="26" t="str">
        <f t="shared" si="6"/>
        <v/>
      </c>
      <c r="C404" s="64"/>
      <c r="R404" s="64"/>
      <c r="AO404" s="29"/>
    </row>
    <row r="405" spans="1:41" ht="14.25" customHeight="1">
      <c r="A405" s="26" t="str">
        <f t="shared" si="6"/>
        <v/>
      </c>
      <c r="C405" s="64"/>
      <c r="R405" s="64"/>
      <c r="AO405" s="29"/>
    </row>
    <row r="406" spans="1:41" ht="14.25" customHeight="1">
      <c r="A406" s="26" t="str">
        <f t="shared" si="6"/>
        <v/>
      </c>
      <c r="C406" s="64"/>
      <c r="R406" s="64"/>
      <c r="AO406" s="29"/>
    </row>
    <row r="407" spans="1:41" ht="14.25" customHeight="1">
      <c r="A407" s="26" t="str">
        <f t="shared" si="6"/>
        <v/>
      </c>
      <c r="C407" s="64"/>
      <c r="R407" s="64"/>
      <c r="AO407" s="29"/>
    </row>
    <row r="408" spans="1:41" ht="14.25" customHeight="1">
      <c r="A408" s="26" t="str">
        <f t="shared" si="6"/>
        <v/>
      </c>
      <c r="C408" s="64"/>
      <c r="R408" s="64"/>
      <c r="AO408" s="29"/>
    </row>
    <row r="409" spans="1:41" ht="14.25" customHeight="1">
      <c r="A409" s="26" t="str">
        <f t="shared" si="6"/>
        <v/>
      </c>
      <c r="C409" s="64"/>
      <c r="R409" s="64"/>
      <c r="AO409" s="29"/>
    </row>
    <row r="410" spans="1:41" ht="14.25" customHeight="1">
      <c r="A410" s="26" t="str">
        <f t="shared" si="6"/>
        <v/>
      </c>
      <c r="C410" s="64"/>
      <c r="R410" s="64"/>
      <c r="AO410" s="29"/>
    </row>
    <row r="411" spans="1:41" ht="14.25" customHeight="1">
      <c r="A411" s="26" t="str">
        <f t="shared" si="6"/>
        <v/>
      </c>
      <c r="C411" s="64"/>
      <c r="R411" s="64"/>
      <c r="AO411" s="29"/>
    </row>
    <row r="412" spans="1:41" ht="14.25" customHeight="1">
      <c r="A412" s="26" t="str">
        <f t="shared" si="6"/>
        <v/>
      </c>
      <c r="C412" s="64"/>
      <c r="R412" s="64"/>
      <c r="AO412" s="29"/>
    </row>
    <row r="413" spans="1:41" ht="14.25" customHeight="1">
      <c r="A413" s="26" t="str">
        <f t="shared" si="6"/>
        <v/>
      </c>
      <c r="C413" s="64"/>
      <c r="R413" s="64"/>
      <c r="AO413" s="29"/>
    </row>
    <row r="414" spans="1:41" ht="14.25" customHeight="1">
      <c r="A414" s="26" t="str">
        <f t="shared" si="6"/>
        <v/>
      </c>
      <c r="C414" s="64"/>
      <c r="R414" s="64"/>
      <c r="AO414" s="29"/>
    </row>
    <row r="415" spans="1:41" ht="14.25" customHeight="1">
      <c r="A415" s="26" t="str">
        <f t="shared" si="6"/>
        <v/>
      </c>
      <c r="C415" s="64"/>
      <c r="R415" s="64"/>
      <c r="AO415" s="29"/>
    </row>
    <row r="416" spans="1:41" ht="14.25" customHeight="1">
      <c r="A416" s="26" t="str">
        <f t="shared" si="6"/>
        <v/>
      </c>
      <c r="C416" s="64"/>
      <c r="R416" s="64"/>
      <c r="AO416" s="29"/>
    </row>
    <row r="417" spans="1:41" ht="14.25" customHeight="1">
      <c r="A417" s="26" t="str">
        <f t="shared" si="6"/>
        <v/>
      </c>
      <c r="C417" s="64"/>
      <c r="R417" s="64"/>
      <c r="AO417" s="29"/>
    </row>
    <row r="418" spans="1:41" ht="14.25" customHeight="1">
      <c r="A418" s="26" t="str">
        <f t="shared" si="6"/>
        <v/>
      </c>
      <c r="C418" s="64"/>
      <c r="R418" s="64"/>
      <c r="AO418" s="29"/>
    </row>
    <row r="419" spans="1:41" ht="14.25" customHeight="1">
      <c r="A419" s="26" t="str">
        <f t="shared" si="6"/>
        <v/>
      </c>
      <c r="C419" s="64"/>
      <c r="R419" s="64"/>
      <c r="AO419" s="29"/>
    </row>
    <row r="420" spans="1:41" ht="14.25" customHeight="1">
      <c r="A420" s="26" t="str">
        <f t="shared" si="6"/>
        <v/>
      </c>
      <c r="C420" s="64"/>
      <c r="R420" s="64"/>
      <c r="AO420" s="29"/>
    </row>
    <row r="421" spans="1:41" ht="14.25" customHeight="1">
      <c r="A421" s="26" t="str">
        <f t="shared" si="6"/>
        <v/>
      </c>
      <c r="C421" s="64"/>
      <c r="R421" s="64"/>
      <c r="AO421" s="29"/>
    </row>
    <row r="422" spans="1:41" ht="14.25" customHeight="1">
      <c r="A422" s="26" t="str">
        <f t="shared" si="6"/>
        <v/>
      </c>
      <c r="C422" s="64"/>
      <c r="R422" s="64"/>
      <c r="AO422" s="29"/>
    </row>
    <row r="423" spans="1:41" ht="14.25" customHeight="1">
      <c r="A423" s="26" t="str">
        <f t="shared" si="6"/>
        <v/>
      </c>
      <c r="C423" s="64"/>
      <c r="R423" s="64"/>
      <c r="AO423" s="29"/>
    </row>
    <row r="424" spans="1:41" ht="14.25" customHeight="1">
      <c r="A424" s="26" t="str">
        <f t="shared" si="6"/>
        <v/>
      </c>
      <c r="C424" s="64"/>
      <c r="R424" s="64"/>
      <c r="AO424" s="29"/>
    </row>
    <row r="425" spans="1:41" ht="14.25" customHeight="1">
      <c r="A425" s="26" t="str">
        <f t="shared" si="6"/>
        <v/>
      </c>
      <c r="C425" s="64"/>
      <c r="R425" s="64"/>
      <c r="AO425" s="29"/>
    </row>
    <row r="426" spans="1:41" ht="14.25" customHeight="1">
      <c r="A426" s="26" t="str">
        <f t="shared" si="6"/>
        <v/>
      </c>
      <c r="C426" s="64"/>
      <c r="R426" s="64"/>
      <c r="AO426" s="29"/>
    </row>
    <row r="427" spans="1:41" ht="14.25" customHeight="1">
      <c r="A427" s="26" t="str">
        <f t="shared" si="6"/>
        <v/>
      </c>
      <c r="C427" s="64"/>
      <c r="R427" s="64"/>
      <c r="AO427" s="29"/>
    </row>
    <row r="428" spans="1:41" ht="14.25" customHeight="1">
      <c r="A428" s="26" t="str">
        <f t="shared" si="6"/>
        <v/>
      </c>
      <c r="C428" s="64"/>
      <c r="R428" s="64"/>
      <c r="AO428" s="29"/>
    </row>
    <row r="429" spans="1:41" ht="14.25" customHeight="1">
      <c r="A429" s="26" t="str">
        <f t="shared" si="6"/>
        <v/>
      </c>
      <c r="C429" s="64"/>
      <c r="R429" s="64"/>
      <c r="AO429" s="29"/>
    </row>
    <row r="430" spans="1:41" ht="14.25" customHeight="1">
      <c r="A430" s="26" t="str">
        <f t="shared" si="6"/>
        <v/>
      </c>
      <c r="C430" s="64"/>
      <c r="R430" s="64"/>
      <c r="AO430" s="29"/>
    </row>
    <row r="431" spans="1:41" ht="14.25" customHeight="1">
      <c r="A431" s="26" t="str">
        <f t="shared" si="6"/>
        <v/>
      </c>
      <c r="C431" s="64"/>
      <c r="R431" s="64"/>
      <c r="AO431" s="29"/>
    </row>
    <row r="432" spans="1:41" ht="14.25" customHeight="1">
      <c r="A432" s="26" t="str">
        <f t="shared" si="6"/>
        <v/>
      </c>
      <c r="C432" s="64"/>
      <c r="R432" s="64"/>
      <c r="AO432" s="29"/>
    </row>
    <row r="433" spans="1:41" ht="14.25" customHeight="1">
      <c r="A433" s="26" t="str">
        <f t="shared" si="6"/>
        <v/>
      </c>
      <c r="C433" s="64"/>
      <c r="R433" s="64"/>
      <c r="AO433" s="29"/>
    </row>
    <row r="434" spans="1:41" ht="14.25" customHeight="1">
      <c r="A434" s="26" t="str">
        <f t="shared" si="6"/>
        <v/>
      </c>
      <c r="C434" s="64"/>
      <c r="R434" s="64"/>
      <c r="AO434" s="29"/>
    </row>
    <row r="435" spans="1:41" ht="14.25" customHeight="1">
      <c r="A435" s="26" t="str">
        <f t="shared" si="6"/>
        <v/>
      </c>
      <c r="C435" s="64"/>
      <c r="R435" s="64"/>
      <c r="AO435" s="29"/>
    </row>
    <row r="436" spans="1:41" ht="14.25" customHeight="1">
      <c r="A436" s="26" t="str">
        <f t="shared" si="6"/>
        <v/>
      </c>
      <c r="C436" s="64"/>
      <c r="R436" s="64"/>
      <c r="AO436" s="29"/>
    </row>
    <row r="437" spans="1:41" ht="14.25" customHeight="1">
      <c r="A437" s="26" t="str">
        <f t="shared" si="6"/>
        <v/>
      </c>
      <c r="C437" s="64"/>
      <c r="R437" s="64"/>
      <c r="AO437" s="29"/>
    </row>
    <row r="438" spans="1:41" ht="14.25" customHeight="1">
      <c r="A438" s="26" t="str">
        <f t="shared" si="6"/>
        <v/>
      </c>
      <c r="C438" s="64"/>
      <c r="R438" s="64"/>
      <c r="AO438" s="29"/>
    </row>
    <row r="439" spans="1:41" ht="14.25" customHeight="1">
      <c r="A439" s="26" t="str">
        <f t="shared" si="6"/>
        <v/>
      </c>
      <c r="C439" s="64"/>
      <c r="R439" s="64"/>
      <c r="AO439" s="29"/>
    </row>
    <row r="440" spans="1:41" ht="14.25" customHeight="1">
      <c r="A440" s="26" t="str">
        <f t="shared" si="6"/>
        <v/>
      </c>
      <c r="C440" s="64"/>
      <c r="R440" s="64"/>
      <c r="AO440" s="29"/>
    </row>
    <row r="441" spans="1:41" ht="14.25" customHeight="1">
      <c r="A441" s="26" t="str">
        <f t="shared" si="6"/>
        <v/>
      </c>
      <c r="C441" s="64"/>
      <c r="R441" s="64"/>
      <c r="AO441" s="29"/>
    </row>
    <row r="442" spans="1:41" ht="14.25" customHeight="1">
      <c r="A442" s="26" t="str">
        <f t="shared" si="6"/>
        <v/>
      </c>
      <c r="C442" s="64"/>
      <c r="R442" s="64"/>
      <c r="AO442" s="29"/>
    </row>
    <row r="443" spans="1:41" ht="14.25" customHeight="1">
      <c r="A443" s="26" t="str">
        <f t="shared" si="6"/>
        <v/>
      </c>
      <c r="C443" s="64"/>
      <c r="R443" s="64"/>
      <c r="AO443" s="29"/>
    </row>
    <row r="444" spans="1:41" ht="14.25" customHeight="1">
      <c r="A444" s="26" t="str">
        <f t="shared" si="6"/>
        <v/>
      </c>
      <c r="C444" s="64"/>
      <c r="R444" s="64"/>
      <c r="AO444" s="29"/>
    </row>
    <row r="445" spans="1:41" ht="14.25" customHeight="1">
      <c r="A445" s="26" t="str">
        <f t="shared" si="6"/>
        <v/>
      </c>
      <c r="C445" s="64"/>
      <c r="R445" s="64"/>
      <c r="AO445" s="29"/>
    </row>
    <row r="446" spans="1:41" ht="14.25" customHeight="1">
      <c r="A446" s="26" t="str">
        <f t="shared" si="6"/>
        <v/>
      </c>
      <c r="C446" s="64"/>
      <c r="R446" s="64"/>
      <c r="AO446" s="29"/>
    </row>
    <row r="447" spans="1:41" ht="14.25" customHeight="1">
      <c r="A447" s="26" t="str">
        <f t="shared" si="6"/>
        <v/>
      </c>
      <c r="C447" s="64"/>
      <c r="R447" s="64"/>
      <c r="AO447" s="29"/>
    </row>
    <row r="448" spans="1:41" ht="14.25" customHeight="1">
      <c r="A448" s="26" t="str">
        <f t="shared" si="6"/>
        <v/>
      </c>
      <c r="C448" s="64"/>
      <c r="R448" s="64"/>
      <c r="AO448" s="29"/>
    </row>
    <row r="449" spans="1:41" ht="14.25" customHeight="1">
      <c r="A449" s="26" t="str">
        <f t="shared" si="6"/>
        <v/>
      </c>
      <c r="C449" s="64"/>
      <c r="R449" s="64"/>
      <c r="AO449" s="29"/>
    </row>
    <row r="450" spans="1:41" ht="14.25" customHeight="1">
      <c r="A450" s="26" t="str">
        <f t="shared" si="6"/>
        <v/>
      </c>
      <c r="C450" s="64"/>
      <c r="R450" s="64"/>
      <c r="AO450" s="29"/>
    </row>
    <row r="451" spans="1:41" ht="14.25" customHeight="1">
      <c r="A451" s="26" t="str">
        <f t="shared" si="6"/>
        <v/>
      </c>
      <c r="C451" s="64"/>
      <c r="R451" s="64"/>
      <c r="AO451" s="29"/>
    </row>
    <row r="452" spans="1:41" ht="14.25" customHeight="1">
      <c r="A452" s="26" t="str">
        <f t="shared" si="6"/>
        <v/>
      </c>
      <c r="C452" s="64"/>
      <c r="R452" s="64"/>
      <c r="AO452" s="29"/>
    </row>
    <row r="453" spans="1:41" ht="14.25" customHeight="1">
      <c r="A453" s="26" t="str">
        <f t="shared" si="6"/>
        <v/>
      </c>
      <c r="C453" s="64"/>
      <c r="R453" s="64"/>
      <c r="AO453" s="29"/>
    </row>
    <row r="454" spans="1:41" ht="14.25" customHeight="1">
      <c r="A454" s="26" t="str">
        <f t="shared" si="6"/>
        <v/>
      </c>
      <c r="C454" s="64"/>
      <c r="R454" s="64"/>
      <c r="AO454" s="29"/>
    </row>
    <row r="455" spans="1:41" ht="14.25" customHeight="1">
      <c r="A455" s="26" t="str">
        <f t="shared" si="6"/>
        <v/>
      </c>
      <c r="C455" s="64"/>
      <c r="R455" s="64"/>
      <c r="AO455" s="29"/>
    </row>
    <row r="456" spans="1:41" ht="14.25" customHeight="1">
      <c r="A456" s="26" t="str">
        <f t="shared" si="6"/>
        <v/>
      </c>
      <c r="C456" s="64"/>
      <c r="R456" s="64"/>
      <c r="AO456" s="29"/>
    </row>
    <row r="457" spans="1:41" ht="14.25" customHeight="1">
      <c r="A457" s="26" t="str">
        <f t="shared" si="6"/>
        <v/>
      </c>
      <c r="C457" s="64"/>
      <c r="R457" s="64"/>
      <c r="AO457" s="29"/>
    </row>
    <row r="458" spans="1:41" ht="14.25" customHeight="1">
      <c r="A458" s="26" t="str">
        <f t="shared" si="6"/>
        <v/>
      </c>
      <c r="C458" s="64"/>
      <c r="R458" s="64"/>
      <c r="AO458" s="29"/>
    </row>
    <row r="459" spans="1:41" ht="14.25" customHeight="1">
      <c r="A459" s="26" t="str">
        <f t="shared" ref="A459:A499" si="7">IF(COUNTIF(B459:E459,"")+COUNTIF(G459:G459,"")+COUNTIF(I459:M459,"")=10,"",IF(COUNTIF(B459:E459,"")+COUNTIF(G459:G459,"")+COUNTIF(I459:M459,"")&lt;&gt;0,"Error-Not all fields added ("&amp;COUNTIF(B459:M459,"")&amp;") blanks",IF(NOT(ISNUMBER(INT(SUBSTITUTE(C459," ","")))),"Error: non-numeric phone",IF(ISERR(FIND("@",D459)),"Error: invalid email?","OK"))))</f>
        <v/>
      </c>
      <c r="C459" s="64"/>
      <c r="R459" s="64"/>
      <c r="AO459" s="29"/>
    </row>
    <row r="460" spans="1:41" ht="14.25" customHeight="1">
      <c r="A460" s="26" t="str">
        <f t="shared" si="7"/>
        <v/>
      </c>
      <c r="C460" s="64"/>
      <c r="R460" s="64"/>
      <c r="AO460" s="29"/>
    </row>
    <row r="461" spans="1:41" ht="14.25" customHeight="1">
      <c r="A461" s="26" t="str">
        <f t="shared" si="7"/>
        <v/>
      </c>
      <c r="C461" s="64"/>
      <c r="R461" s="64"/>
      <c r="AO461" s="29"/>
    </row>
    <row r="462" spans="1:41" ht="14.25" customHeight="1">
      <c r="A462" s="26" t="str">
        <f t="shared" si="7"/>
        <v/>
      </c>
      <c r="C462" s="64"/>
      <c r="R462" s="64"/>
      <c r="AO462" s="29"/>
    </row>
    <row r="463" spans="1:41" ht="14.25" customHeight="1">
      <c r="A463" s="26" t="str">
        <f t="shared" si="7"/>
        <v/>
      </c>
      <c r="C463" s="64"/>
      <c r="R463" s="64"/>
      <c r="AO463" s="29"/>
    </row>
    <row r="464" spans="1:41" ht="14.25" customHeight="1">
      <c r="A464" s="26" t="str">
        <f t="shared" si="7"/>
        <v/>
      </c>
      <c r="C464" s="64"/>
      <c r="R464" s="64"/>
      <c r="AO464" s="29"/>
    </row>
    <row r="465" spans="1:41" ht="14.25" customHeight="1">
      <c r="A465" s="26" t="str">
        <f t="shared" si="7"/>
        <v/>
      </c>
      <c r="C465" s="64"/>
      <c r="R465" s="64"/>
      <c r="AO465" s="29"/>
    </row>
    <row r="466" spans="1:41" ht="14.25" customHeight="1">
      <c r="A466" s="26" t="str">
        <f t="shared" si="7"/>
        <v/>
      </c>
      <c r="C466" s="64"/>
      <c r="R466" s="64"/>
      <c r="AO466" s="29"/>
    </row>
    <row r="467" spans="1:41" ht="14.25" customHeight="1">
      <c r="A467" s="26" t="str">
        <f t="shared" si="7"/>
        <v/>
      </c>
      <c r="C467" s="64"/>
      <c r="R467" s="64"/>
      <c r="AO467" s="29"/>
    </row>
    <row r="468" spans="1:41" ht="14.25" customHeight="1">
      <c r="A468" s="26" t="str">
        <f t="shared" si="7"/>
        <v/>
      </c>
      <c r="C468" s="64"/>
      <c r="R468" s="64"/>
      <c r="AO468" s="29"/>
    </row>
    <row r="469" spans="1:41" ht="14.25" customHeight="1">
      <c r="A469" s="26" t="str">
        <f t="shared" si="7"/>
        <v/>
      </c>
      <c r="C469" s="64"/>
      <c r="R469" s="64"/>
      <c r="AO469" s="29"/>
    </row>
    <row r="470" spans="1:41" ht="14.25" customHeight="1">
      <c r="A470" s="26" t="str">
        <f t="shared" si="7"/>
        <v/>
      </c>
      <c r="C470" s="64"/>
      <c r="R470" s="64"/>
      <c r="AO470" s="29"/>
    </row>
    <row r="471" spans="1:41" ht="14.25" customHeight="1">
      <c r="A471" s="26" t="str">
        <f t="shared" si="7"/>
        <v/>
      </c>
      <c r="C471" s="64"/>
      <c r="R471" s="64"/>
      <c r="AO471" s="29"/>
    </row>
    <row r="472" spans="1:41" ht="14.25" customHeight="1">
      <c r="A472" s="26" t="str">
        <f t="shared" si="7"/>
        <v/>
      </c>
      <c r="C472" s="64"/>
      <c r="R472" s="64"/>
      <c r="AO472" s="29"/>
    </row>
    <row r="473" spans="1:41" ht="14.25" customHeight="1">
      <c r="A473" s="26" t="str">
        <f t="shared" si="7"/>
        <v/>
      </c>
      <c r="C473" s="64"/>
      <c r="R473" s="64"/>
      <c r="AO473" s="29"/>
    </row>
    <row r="474" spans="1:41" ht="14.25" customHeight="1">
      <c r="A474" s="26" t="str">
        <f t="shared" si="7"/>
        <v/>
      </c>
      <c r="C474" s="64"/>
      <c r="R474" s="64"/>
      <c r="AO474" s="29"/>
    </row>
    <row r="475" spans="1:41" ht="14.25" customHeight="1">
      <c r="A475" s="26" t="str">
        <f t="shared" si="7"/>
        <v/>
      </c>
      <c r="C475" s="64"/>
      <c r="R475" s="64"/>
      <c r="AO475" s="29"/>
    </row>
    <row r="476" spans="1:41" ht="14.25" customHeight="1">
      <c r="A476" s="26" t="str">
        <f t="shared" si="7"/>
        <v/>
      </c>
      <c r="C476" s="64"/>
      <c r="R476" s="64"/>
      <c r="AO476" s="29"/>
    </row>
    <row r="477" spans="1:41" ht="14.25" customHeight="1">
      <c r="A477" s="26" t="str">
        <f t="shared" si="7"/>
        <v/>
      </c>
      <c r="C477" s="64"/>
      <c r="R477" s="64"/>
      <c r="AO477" s="29"/>
    </row>
    <row r="478" spans="1:41" ht="14.25" customHeight="1">
      <c r="A478" s="26" t="str">
        <f t="shared" si="7"/>
        <v/>
      </c>
      <c r="C478" s="64"/>
      <c r="R478" s="64"/>
      <c r="AO478" s="29"/>
    </row>
    <row r="479" spans="1:41" ht="14.25" customHeight="1">
      <c r="A479" s="26" t="str">
        <f t="shared" si="7"/>
        <v/>
      </c>
      <c r="C479" s="64"/>
      <c r="R479" s="64"/>
      <c r="AO479" s="29"/>
    </row>
    <row r="480" spans="1:41" ht="14.25" customHeight="1">
      <c r="A480" s="26" t="str">
        <f t="shared" si="7"/>
        <v/>
      </c>
      <c r="C480" s="64"/>
      <c r="R480" s="64"/>
      <c r="AO480" s="29"/>
    </row>
    <row r="481" spans="1:41" ht="14.25" customHeight="1">
      <c r="A481" s="26" t="str">
        <f t="shared" si="7"/>
        <v/>
      </c>
      <c r="C481" s="64"/>
      <c r="R481" s="64"/>
      <c r="AO481" s="29"/>
    </row>
    <row r="482" spans="1:41" ht="14.25" customHeight="1">
      <c r="A482" s="26" t="str">
        <f t="shared" si="7"/>
        <v/>
      </c>
      <c r="C482" s="64"/>
      <c r="R482" s="64"/>
      <c r="AO482" s="29"/>
    </row>
    <row r="483" spans="1:41" ht="14.25" customHeight="1">
      <c r="A483" s="26" t="str">
        <f t="shared" si="7"/>
        <v/>
      </c>
      <c r="C483" s="64"/>
      <c r="R483" s="64"/>
      <c r="AO483" s="29"/>
    </row>
    <row r="484" spans="1:41" ht="14.25" customHeight="1">
      <c r="A484" s="26" t="str">
        <f t="shared" si="7"/>
        <v/>
      </c>
      <c r="C484" s="64"/>
      <c r="R484" s="64"/>
      <c r="AO484" s="29"/>
    </row>
    <row r="485" spans="1:41" ht="14.25" customHeight="1">
      <c r="A485" s="26" t="str">
        <f t="shared" si="7"/>
        <v/>
      </c>
      <c r="C485" s="64"/>
      <c r="R485" s="64"/>
      <c r="AO485" s="29"/>
    </row>
    <row r="486" spans="1:41" ht="14.25" customHeight="1">
      <c r="A486" s="26" t="str">
        <f t="shared" si="7"/>
        <v/>
      </c>
      <c r="C486" s="64"/>
      <c r="R486" s="64"/>
      <c r="AO486" s="29"/>
    </row>
    <row r="487" spans="1:41" ht="14.25" customHeight="1">
      <c r="A487" s="26" t="str">
        <f t="shared" si="7"/>
        <v/>
      </c>
      <c r="C487" s="64"/>
      <c r="R487" s="64"/>
      <c r="AO487" s="29"/>
    </row>
    <row r="488" spans="1:41" ht="14.25" customHeight="1">
      <c r="A488" s="26" t="str">
        <f t="shared" si="7"/>
        <v/>
      </c>
      <c r="C488" s="64"/>
      <c r="R488" s="64"/>
      <c r="AO488" s="29"/>
    </row>
    <row r="489" spans="1:41" ht="14.25" customHeight="1">
      <c r="A489" s="26" t="str">
        <f t="shared" si="7"/>
        <v/>
      </c>
      <c r="C489" s="64"/>
      <c r="R489" s="64"/>
      <c r="AO489" s="29"/>
    </row>
    <row r="490" spans="1:41" ht="14.25" customHeight="1">
      <c r="A490" s="26" t="str">
        <f t="shared" si="7"/>
        <v/>
      </c>
      <c r="C490" s="64"/>
      <c r="R490" s="64"/>
      <c r="AO490" s="29"/>
    </row>
    <row r="491" spans="1:41" ht="14.25" customHeight="1">
      <c r="A491" s="26" t="str">
        <f t="shared" si="7"/>
        <v/>
      </c>
      <c r="C491" s="64"/>
      <c r="R491" s="64"/>
      <c r="AO491" s="29"/>
    </row>
    <row r="492" spans="1:41" ht="14.25" customHeight="1">
      <c r="A492" s="26" t="str">
        <f t="shared" si="7"/>
        <v/>
      </c>
      <c r="C492" s="64"/>
      <c r="R492" s="64"/>
      <c r="AO492" s="29"/>
    </row>
    <row r="493" spans="1:41" ht="14.25" customHeight="1">
      <c r="A493" s="26" t="str">
        <f t="shared" si="7"/>
        <v/>
      </c>
      <c r="C493" s="64"/>
      <c r="R493" s="64"/>
      <c r="AO493" s="29"/>
    </row>
    <row r="494" spans="1:41" ht="14.25" customHeight="1">
      <c r="A494" s="26" t="str">
        <f t="shared" si="7"/>
        <v/>
      </c>
      <c r="C494" s="64"/>
      <c r="R494" s="64"/>
      <c r="AO494" s="29"/>
    </row>
    <row r="495" spans="1:41" ht="14.25" customHeight="1">
      <c r="A495" s="26" t="str">
        <f t="shared" si="7"/>
        <v/>
      </c>
      <c r="C495" s="64"/>
      <c r="R495" s="64"/>
      <c r="AO495" s="29"/>
    </row>
    <row r="496" spans="1:41" ht="14.25" customHeight="1">
      <c r="A496" s="26" t="str">
        <f t="shared" si="7"/>
        <v/>
      </c>
      <c r="C496" s="64"/>
      <c r="R496" s="64"/>
      <c r="AO496" s="29"/>
    </row>
    <row r="497" spans="1:41" ht="14.25" customHeight="1">
      <c r="A497" s="26" t="str">
        <f t="shared" si="7"/>
        <v/>
      </c>
      <c r="C497" s="64"/>
      <c r="R497" s="64"/>
      <c r="AO497" s="29"/>
    </row>
    <row r="498" spans="1:41" ht="14.25" customHeight="1">
      <c r="A498" s="26" t="str">
        <f t="shared" si="7"/>
        <v/>
      </c>
      <c r="C498" s="64"/>
      <c r="R498" s="64"/>
      <c r="AO498" s="29"/>
    </row>
    <row r="499" spans="1:41" ht="14.25" customHeight="1">
      <c r="A499" s="26" t="str">
        <f t="shared" si="7"/>
        <v/>
      </c>
      <c r="C499" s="64"/>
      <c r="R499" s="64"/>
      <c r="AO499" s="29"/>
    </row>
  </sheetData>
  <mergeCells count="13">
    <mergeCell ref="A7:D7"/>
    <mergeCell ref="A1:E1"/>
    <mergeCell ref="A2:E2"/>
    <mergeCell ref="A3:E3"/>
    <mergeCell ref="A4:E4"/>
    <mergeCell ref="A5:D5"/>
    <mergeCell ref="AO8:AR8"/>
    <mergeCell ref="B8:I8"/>
    <mergeCell ref="J8:M8"/>
    <mergeCell ref="Q8:S8"/>
    <mergeCell ref="T8:X8"/>
    <mergeCell ref="Y8:AE8"/>
    <mergeCell ref="N8:P8"/>
  </mergeCells>
  <conditionalFormatting sqref="E5">
    <cfRule type="cellIs" dxfId="47" priority="1" operator="equal">
      <formula>"blank"</formula>
    </cfRule>
  </conditionalFormatting>
  <dataValidations count="5">
    <dataValidation type="list" allowBlank="1" showInputMessage="1" showErrorMessage="1" sqref="J10:J499" xr:uid="{0F5CC479-908A-4513-9E8F-2117693F9AED}">
      <formula1>"1, 2, 3, 4, 5, 6+"</formula1>
    </dataValidation>
    <dataValidation type="whole" showInputMessage="1" showErrorMessage="1" sqref="N10:P19 L10:M499" xr:uid="{49ADAA92-0994-43BE-AE36-E737E957BB18}">
      <formula1>0</formula1>
      <formula2>16</formula2>
    </dataValidation>
    <dataValidation type="list" allowBlank="1" showInputMessage="1" showErrorMessage="1" sqref="AF10:AF499" xr:uid="{A601C5AD-2FDD-4459-9B5D-AF58E1F0C6F5}">
      <formula1>"Yes, No"</formula1>
    </dataValidation>
    <dataValidation type="whole" allowBlank="1" showInputMessage="1" showErrorMessage="1" errorTitle="test" error="test error" sqref="B10" xr:uid="{39FEB376-B8F4-4409-8732-0B4E22464158}">
      <formula1>1</formula1>
      <formula2>5</formula2>
    </dataValidation>
    <dataValidation type="date" operator="greaterThan" allowBlank="1" showInputMessage="1" showErrorMessage="1" errorTitle="Date invalid" error="Enter a valid date in the format DD/MM/YYYY" sqref="U10:U499 W10:W499 AQ10:AQ499" xr:uid="{94097E91-1D13-49BF-BBE4-3F3032A975A7}">
      <formula1>1</formula1>
    </dataValidation>
  </dataValidations>
  <pageMargins left="0.7" right="0.7" top="0.75" bottom="0.75"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7">
        <x14:dataValidation type="list" allowBlank="1" showInputMessage="1" showErrorMessage="1" xr:uid="{EED3F007-9511-4D2D-A371-35ECE4845AFC}">
          <x14:formula1>
            <xm:f>'Ref Data'!$M$1:$M$3</xm:f>
          </x14:formula1>
          <xm:sqref>E5</xm:sqref>
        </x14:dataValidation>
        <x14:dataValidation type="list" allowBlank="1" showInputMessage="1" showErrorMessage="1" xr:uid="{3A4F3018-4053-44B2-BAA7-91792DD8DD4A}">
          <x14:formula1>
            <xm:f>'Ref Data'!$F$2:$J$2</xm:f>
          </x14:formula1>
          <xm:sqref>T10:T499 AO10:AO499</xm:sqref>
        </x14:dataValidation>
        <x14:dataValidation type="list" allowBlank="1" showInputMessage="1" showErrorMessage="1" xr:uid="{E7ACABC9-E48F-4E03-ABA2-DA48E8AA1BAA}">
          <x14:formula1>
            <xm:f>_xlfn.XLOOKUP($T10,'Ref Data'!$F$2:$J$2,'Ref Data'!$F$3:$J$8)</xm:f>
          </x14:formula1>
          <xm:sqref>X10:X499</xm:sqref>
        </x14:dataValidation>
        <x14:dataValidation type="list" allowBlank="1" showInputMessage="1" showErrorMessage="1" xr:uid="{57619A52-713A-430B-9AD7-BB8E1A0B0211}">
          <x14:formula1>
            <xm:f>'Ref Data'!$K$3:$K$6</xm:f>
          </x14:formula1>
          <xm:sqref>K10:K500</xm:sqref>
        </x14:dataValidation>
        <x14:dataValidation type="list" allowBlank="1" showInputMessage="1" showErrorMessage="1" xr:uid="{9F47805B-DF8F-4AF4-8910-E75F58D03436}">
          <x14:formula1>
            <xm:f>'Ref Data'!$L$3:$L$11</xm:f>
          </x14:formula1>
          <xm:sqref>AG10:AG500</xm:sqref>
        </x14:dataValidation>
        <x14:dataValidation type="list" allowBlank="1" showInputMessage="1" showErrorMessage="1" xr:uid="{6317E462-170A-40D6-A75B-781C82E8FBDB}">
          <x14:formula1>
            <xm:f>_xlfn.XLOOKUP($E$5,'Ref Data'!$C$3:$D$3,'Ref Data'!$C$4:$D$10)</xm:f>
          </x14:formula1>
          <xm:sqref>Y10:AE499</xm:sqref>
        </x14:dataValidation>
        <x14:dataValidation type="list" allowBlank="1" showInputMessage="1" showErrorMessage="1" xr:uid="{B6E0D7D2-BDF3-427A-A278-F95A2445A94A}">
          <x14:formula1>
            <xm:f>_xlfn.XLOOKUP($AO10,'Ref Data'!$F$2:$J$2,'Ref Data'!$F$3:$J$8)</xm:f>
          </x14:formula1>
          <xm:sqref>AR10:AR499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D064-2F03-4AF7-A5F2-26F53A5079A1}">
  <sheetPr>
    <tabColor theme="7" tint="0.39997558519241921"/>
  </sheetPr>
  <dimension ref="A1:XFC61"/>
  <sheetViews>
    <sheetView zoomScaleNormal="100" workbookViewId="0">
      <selection activeCell="A5" sqref="A5"/>
    </sheetView>
  </sheetViews>
  <sheetFormatPr defaultColWidth="0" defaultRowHeight="14.25" zeroHeight="1"/>
  <cols>
    <col min="1" max="1" width="55.42578125" style="22" customWidth="1"/>
    <col min="2" max="2" width="53.7109375" style="22" customWidth="1"/>
    <col min="3" max="16383" width="9.140625" style="22" hidden="1"/>
    <col min="16384" max="16384" width="14.140625" style="22" hidden="1"/>
  </cols>
  <sheetData>
    <row r="1" spans="1:12" ht="62.1" customHeight="1">
      <c r="A1" s="108" t="s">
        <v>119</v>
      </c>
      <c r="B1" s="108"/>
      <c r="C1" s="70"/>
    </row>
    <row r="2" spans="1:12" ht="12" customHeight="1">
      <c r="A2" s="134"/>
      <c r="B2" s="134"/>
      <c r="C2" s="71"/>
      <c r="D2" s="71"/>
      <c r="E2" s="71"/>
      <c r="F2" s="71"/>
      <c r="G2" s="71"/>
      <c r="H2" s="71"/>
      <c r="I2" s="71"/>
      <c r="J2" s="71"/>
      <c r="K2" s="71"/>
      <c r="L2" s="71"/>
    </row>
    <row r="3" spans="1:12" ht="69" customHeight="1">
      <c r="A3" s="97" t="s">
        <v>120</v>
      </c>
      <c r="B3" s="97"/>
      <c r="C3" s="72"/>
      <c r="D3" s="72"/>
      <c r="E3" s="72"/>
      <c r="F3" s="72"/>
      <c r="G3" s="72"/>
      <c r="H3" s="72"/>
      <c r="I3" s="72"/>
      <c r="J3" s="73"/>
      <c r="K3" s="73"/>
      <c r="L3" s="73"/>
    </row>
    <row r="4" spans="1:12" ht="18">
      <c r="A4" s="133" t="s">
        <v>121</v>
      </c>
      <c r="B4" s="133"/>
    </row>
    <row r="5" spans="1:12" ht="15">
      <c r="A5" s="78" t="s">
        <v>122</v>
      </c>
      <c r="B5" s="75"/>
    </row>
    <row r="6" spans="1:12" ht="15">
      <c r="A6" s="78" t="s">
        <v>72</v>
      </c>
      <c r="B6" s="31"/>
    </row>
    <row r="7" spans="1:12" ht="45">
      <c r="A7" s="78" t="s">
        <v>123</v>
      </c>
      <c r="B7" s="75"/>
    </row>
    <row r="8" spans="1:12" ht="30">
      <c r="A8" s="78" t="s">
        <v>124</v>
      </c>
      <c r="B8" s="31"/>
    </row>
    <row r="9" spans="1:12" ht="15">
      <c r="A9" s="78" t="s">
        <v>125</v>
      </c>
      <c r="B9" s="75"/>
    </row>
    <row r="10" spans="1:12">
      <c r="A10" s="4"/>
      <c r="B10" s="4"/>
    </row>
    <row r="11" spans="1:12" ht="37.5" customHeight="1">
      <c r="A11" s="135" t="s">
        <v>126</v>
      </c>
      <c r="B11" s="133"/>
    </row>
    <row r="12" spans="1:12" ht="30">
      <c r="A12" s="20" t="s">
        <v>127</v>
      </c>
      <c r="B12" s="75"/>
    </row>
    <row r="13" spans="1:12" ht="15">
      <c r="A13" s="21" t="s">
        <v>128</v>
      </c>
      <c r="B13" s="76"/>
    </row>
    <row r="14" spans="1:12" ht="15">
      <c r="A14" s="21" t="s">
        <v>67</v>
      </c>
      <c r="B14" s="75"/>
    </row>
    <row r="15" spans="1:12">
      <c r="A15" s="4"/>
      <c r="B15" s="4"/>
    </row>
    <row r="16" spans="1:12" ht="61.5" customHeight="1">
      <c r="A16" s="135" t="s">
        <v>129</v>
      </c>
      <c r="B16" s="136"/>
    </row>
    <row r="17" spans="1:2" ht="30">
      <c r="A17" s="78" t="s">
        <v>130</v>
      </c>
      <c r="B17" s="74"/>
    </row>
    <row r="18" spans="1:2">
      <c r="A18" s="4"/>
      <c r="B18" s="4"/>
    </row>
    <row r="19" spans="1:2" ht="37.5" customHeight="1">
      <c r="A19" s="109" t="s">
        <v>131</v>
      </c>
      <c r="B19" s="132"/>
    </row>
    <row r="20" spans="1:2">
      <c r="A20" s="4"/>
      <c r="B20" s="4"/>
    </row>
    <row r="21" spans="1:2" ht="15">
      <c r="A21" s="138" t="s">
        <v>132</v>
      </c>
      <c r="B21" s="138"/>
    </row>
    <row r="22" spans="1:2">
      <c r="A22" s="79" t="s">
        <v>133</v>
      </c>
      <c r="B22" s="77" t="s">
        <v>134</v>
      </c>
    </row>
    <row r="23" spans="1:2">
      <c r="A23" s="79" t="s">
        <v>135</v>
      </c>
      <c r="B23" s="77" t="s">
        <v>136</v>
      </c>
    </row>
    <row r="24" spans="1:2">
      <c r="A24" s="79" t="s">
        <v>137</v>
      </c>
      <c r="B24" s="77"/>
    </row>
    <row r="25" spans="1:2">
      <c r="A25" s="79" t="s">
        <v>138</v>
      </c>
      <c r="B25" s="77"/>
    </row>
    <row r="26" spans="1:2">
      <c r="A26" s="80"/>
      <c r="B26" s="4"/>
    </row>
    <row r="27" spans="1:2" ht="15">
      <c r="A27" s="139" t="s">
        <v>139</v>
      </c>
      <c r="B27" s="139"/>
    </row>
    <row r="28" spans="1:2">
      <c r="A28" s="79" t="s">
        <v>140</v>
      </c>
      <c r="B28" s="77"/>
    </row>
    <row r="29" spans="1:2">
      <c r="A29" s="79" t="s">
        <v>141</v>
      </c>
      <c r="B29" s="77"/>
    </row>
    <row r="30" spans="1:2">
      <c r="A30" s="79" t="s">
        <v>142</v>
      </c>
      <c r="B30" s="77"/>
    </row>
    <row r="31" spans="1:2">
      <c r="A31" s="79" t="s">
        <v>143</v>
      </c>
      <c r="B31" s="77"/>
    </row>
    <row r="32" spans="1:2">
      <c r="A32" s="80"/>
      <c r="B32" s="4"/>
    </row>
    <row r="33" spans="1:2" ht="15">
      <c r="A33" s="139" t="s">
        <v>144</v>
      </c>
      <c r="B33" s="139"/>
    </row>
    <row r="34" spans="1:2">
      <c r="A34" s="79" t="s">
        <v>145</v>
      </c>
      <c r="B34" s="77"/>
    </row>
    <row r="35" spans="1:2">
      <c r="A35" s="79" t="s">
        <v>146</v>
      </c>
      <c r="B35" s="77"/>
    </row>
    <row r="36" spans="1:2">
      <c r="A36" s="79" t="s">
        <v>147</v>
      </c>
      <c r="B36" s="77"/>
    </row>
    <row r="37" spans="1:2">
      <c r="A37" s="79" t="s">
        <v>148</v>
      </c>
      <c r="B37" s="77"/>
    </row>
    <row r="38" spans="1:2">
      <c r="A38" s="80"/>
      <c r="B38" s="4"/>
    </row>
    <row r="39" spans="1:2" ht="15">
      <c r="A39" s="139" t="s">
        <v>149</v>
      </c>
      <c r="B39" s="139"/>
    </row>
    <row r="40" spans="1:2">
      <c r="A40" s="79" t="s">
        <v>150</v>
      </c>
      <c r="B40" s="77"/>
    </row>
    <row r="41" spans="1:2">
      <c r="A41" s="79" t="s">
        <v>151</v>
      </c>
      <c r="B41" s="77"/>
    </row>
    <row r="42" spans="1:2">
      <c r="A42" s="79" t="s">
        <v>152</v>
      </c>
      <c r="B42" s="77"/>
    </row>
    <row r="43" spans="1:2">
      <c r="A43" s="79" t="s">
        <v>153</v>
      </c>
      <c r="B43" s="77"/>
    </row>
    <row r="44" spans="1:2">
      <c r="A44" s="80"/>
      <c r="B44" s="4"/>
    </row>
    <row r="45" spans="1:2" ht="15">
      <c r="A45" s="139" t="s">
        <v>154</v>
      </c>
      <c r="B45" s="139"/>
    </row>
    <row r="46" spans="1:2" ht="28.5">
      <c r="A46" s="79" t="s">
        <v>155</v>
      </c>
      <c r="B46" s="77"/>
    </row>
    <row r="47" spans="1:2" ht="28.5">
      <c r="A47" s="79" t="s">
        <v>156</v>
      </c>
      <c r="B47" s="77"/>
    </row>
    <row r="48" spans="1:2" ht="28.5">
      <c r="A48" s="79" t="s">
        <v>157</v>
      </c>
      <c r="B48" s="77"/>
    </row>
    <row r="49" spans="1:2" ht="28.5">
      <c r="A49" s="79" t="s">
        <v>158</v>
      </c>
      <c r="B49" s="77"/>
    </row>
    <row r="50" spans="1:2">
      <c r="A50" s="80"/>
      <c r="B50" s="4"/>
    </row>
    <row r="51" spans="1:2" ht="16.5" customHeight="1">
      <c r="A51" s="137" t="s">
        <v>159</v>
      </c>
      <c r="B51" s="137"/>
    </row>
    <row r="52" spans="1:2" ht="30.75" customHeight="1">
      <c r="A52" s="79" t="s">
        <v>160</v>
      </c>
      <c r="B52" s="77"/>
    </row>
    <row r="53" spans="1:2" ht="30.75" customHeight="1">
      <c r="A53" s="79" t="s">
        <v>161</v>
      </c>
      <c r="B53" s="77"/>
    </row>
    <row r="54" spans="1:2" ht="28.5">
      <c r="A54" s="79" t="s">
        <v>162</v>
      </c>
      <c r="B54" s="77"/>
    </row>
    <row r="55" spans="1:2" ht="28.5">
      <c r="A55" s="79" t="s">
        <v>163</v>
      </c>
      <c r="B55" s="77"/>
    </row>
    <row r="56" spans="1:2">
      <c r="A56" s="80"/>
      <c r="B56" s="4"/>
    </row>
    <row r="57" spans="1:2" ht="15">
      <c r="A57" s="137" t="s">
        <v>164</v>
      </c>
      <c r="B57" s="137"/>
    </row>
    <row r="58" spans="1:2" ht="31.5" customHeight="1">
      <c r="A58" s="79" t="s">
        <v>165</v>
      </c>
      <c r="B58" s="77"/>
    </row>
    <row r="59" spans="1:2" ht="29.25" customHeight="1">
      <c r="A59" s="79" t="s">
        <v>166</v>
      </c>
      <c r="B59" s="77"/>
    </row>
    <row r="60" spans="1:2" ht="28.5">
      <c r="A60" s="79" t="s">
        <v>167</v>
      </c>
      <c r="B60" s="77"/>
    </row>
    <row r="61" spans="1:2" ht="30" customHeight="1">
      <c r="A61" s="79" t="s">
        <v>168</v>
      </c>
      <c r="B61" s="77"/>
    </row>
  </sheetData>
  <sheetProtection sheet="1" objects="1" scenarios="1"/>
  <mergeCells count="14">
    <mergeCell ref="A51:B51"/>
    <mergeCell ref="A57:B57"/>
    <mergeCell ref="A21:B21"/>
    <mergeCell ref="A27:B27"/>
    <mergeCell ref="A39:B39"/>
    <mergeCell ref="A33:B33"/>
    <mergeCell ref="A45:B45"/>
    <mergeCell ref="A1:B1"/>
    <mergeCell ref="A19:B19"/>
    <mergeCell ref="A4:B4"/>
    <mergeCell ref="A3:B3"/>
    <mergeCell ref="A2:B2"/>
    <mergeCell ref="A11:B11"/>
    <mergeCell ref="A16:B16"/>
  </mergeCells>
  <dataValidations count="3">
    <dataValidation type="list" allowBlank="1" showInputMessage="1" showErrorMessage="1" sqref="B58:B61 B28:B31 B34:B43 B46:B49 B52:B55 B23:B25" xr:uid="{7C91F05B-4E45-48C6-BEEA-23B2A76ACC3C}">
      <formula1>"Yes, No"</formula1>
    </dataValidation>
    <dataValidation type="list" allowBlank="1" showErrorMessage="1" sqref="B22" xr:uid="{435FEC66-7296-4EC1-82D3-98579E8CFF7D}">
      <formula1>"Yes, No"</formula1>
    </dataValidation>
    <dataValidation type="date" operator="greaterThan" allowBlank="1" showInputMessage="1" showErrorMessage="1" errorTitle="Date invalid" error="Enter a valid date in the format DD/MM/YYYY" sqref="B6 B8" xr:uid="{7048B50A-B37C-4741-9DAE-0FA7A23B55A4}">
      <formula1>1</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errorTitle="Select answer" error="Please select your answer from the drop down list" xr:uid="{B5DEFFC6-2BC3-44D9-8D72-78B3428FABB2}">
          <x14:formula1>
            <xm:f>'Ref Data'!$F$2:$J$2</xm:f>
          </x14:formula1>
          <xm:sqref>B5</xm:sqref>
        </x14:dataValidation>
        <x14:dataValidation type="list" allowBlank="1" showInputMessage="1" showErrorMessage="1" xr:uid="{42F0FE3D-7F0C-4C69-AC88-972F5516F714}">
          <x14:formula1>
            <xm:f>'Ref Data'!$A$3:$B$3</xm:f>
          </x14:formula1>
          <xm:sqref>B17</xm:sqref>
        </x14:dataValidation>
        <x14:dataValidation type="list" allowBlank="1" showInputMessage="1" showErrorMessage="1" xr:uid="{E0ADF995-4A39-4672-AE06-2657450FE5B4}">
          <x14:formula1>
            <xm:f>_xlfn.XLOOKUP($B$5,'Ref Data'!$F$2:$J$2,'Ref Data'!$F$3:$J$8)</xm:f>
          </x14:formula1>
          <xm:sqref>B9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E8EAF-5CB9-4151-BC95-1A0418C71B8D}">
  <dimension ref="A1:M11"/>
  <sheetViews>
    <sheetView topLeftCell="I1" zoomScaleNormal="100" workbookViewId="0">
      <selection activeCell="M4" sqref="M4"/>
    </sheetView>
  </sheetViews>
  <sheetFormatPr defaultRowHeight="15"/>
  <cols>
    <col min="1" max="1" width="47" bestFit="1" customWidth="1"/>
    <col min="2" max="2" width="66" bestFit="1" customWidth="1"/>
    <col min="3" max="3" width="47.42578125" bestFit="1" customWidth="1"/>
    <col min="4" max="4" width="41.5703125" bestFit="1" customWidth="1"/>
    <col min="5" max="5" width="38.28515625" bestFit="1" customWidth="1"/>
    <col min="6" max="6" width="21.85546875" bestFit="1" customWidth="1"/>
    <col min="7" max="7" width="30.85546875" bestFit="1" customWidth="1"/>
    <col min="8" max="8" width="29.28515625" bestFit="1" customWidth="1"/>
    <col min="9" max="9" width="26.5703125" bestFit="1" customWidth="1"/>
    <col min="10" max="10" width="50" bestFit="1" customWidth="1"/>
    <col min="11" max="11" width="28.42578125" customWidth="1"/>
    <col min="12" max="12" width="49.5703125" bestFit="1" customWidth="1"/>
  </cols>
  <sheetData>
    <row r="1" spans="1:13" ht="42.75" customHeight="1">
      <c r="A1" s="140" t="s">
        <v>169</v>
      </c>
      <c r="B1" s="140"/>
      <c r="C1" s="140"/>
      <c r="D1" s="140"/>
      <c r="E1" s="140"/>
      <c r="F1" s="140"/>
      <c r="G1" s="140"/>
      <c r="H1" s="140"/>
      <c r="I1" s="140"/>
      <c r="J1" s="140"/>
    </row>
    <row r="2" spans="1:13">
      <c r="A2" t="s">
        <v>170</v>
      </c>
      <c r="B2" t="s">
        <v>171</v>
      </c>
      <c r="C2" t="s">
        <v>172</v>
      </c>
      <c r="D2" t="s">
        <v>173</v>
      </c>
      <c r="E2" t="s">
        <v>174</v>
      </c>
      <c r="F2" t="s">
        <v>175</v>
      </c>
      <c r="G2" t="s">
        <v>176</v>
      </c>
      <c r="H2" t="s">
        <v>177</v>
      </c>
      <c r="I2" t="s">
        <v>178</v>
      </c>
      <c r="J2" t="s">
        <v>179</v>
      </c>
      <c r="K2" t="s">
        <v>180</v>
      </c>
      <c r="L2" t="s">
        <v>181</v>
      </c>
      <c r="M2" t="s">
        <v>182</v>
      </c>
    </row>
    <row r="3" spans="1:13" ht="15.75" thickBot="1">
      <c r="A3" t="s">
        <v>182</v>
      </c>
      <c r="B3" t="s">
        <v>183</v>
      </c>
      <c r="C3" t="s">
        <v>182</v>
      </c>
      <c r="D3" t="s">
        <v>183</v>
      </c>
      <c r="F3" t="s">
        <v>184</v>
      </c>
      <c r="G3" t="s">
        <v>185</v>
      </c>
      <c r="H3" t="s">
        <v>184</v>
      </c>
      <c r="I3" t="s">
        <v>186</v>
      </c>
      <c r="J3" t="s">
        <v>186</v>
      </c>
      <c r="K3" t="s">
        <v>187</v>
      </c>
      <c r="L3" t="s">
        <v>188</v>
      </c>
      <c r="M3" t="s">
        <v>189</v>
      </c>
    </row>
    <row r="4" spans="1:13">
      <c r="A4" s="5" t="s">
        <v>190</v>
      </c>
      <c r="B4" s="6" t="s">
        <v>191</v>
      </c>
      <c r="C4" s="5" t="s">
        <v>192</v>
      </c>
      <c r="D4" s="6" t="s">
        <v>193</v>
      </c>
      <c r="E4" s="5" t="s">
        <v>194</v>
      </c>
      <c r="F4" t="s">
        <v>195</v>
      </c>
      <c r="G4" t="s">
        <v>196</v>
      </c>
      <c r="H4" t="s">
        <v>195</v>
      </c>
      <c r="I4" t="s">
        <v>197</v>
      </c>
      <c r="J4" t="s">
        <v>197</v>
      </c>
      <c r="K4" t="s">
        <v>198</v>
      </c>
      <c r="L4" t="s">
        <v>199</v>
      </c>
    </row>
    <row r="5" spans="1:13" ht="16.5" thickTop="1" thickBot="1">
      <c r="A5" s="5" t="s">
        <v>200</v>
      </c>
      <c r="B5" s="6" t="s">
        <v>201</v>
      </c>
      <c r="C5" s="5" t="s">
        <v>202</v>
      </c>
      <c r="D5" s="6" t="s">
        <v>203</v>
      </c>
      <c r="E5" s="5" t="s">
        <v>204</v>
      </c>
      <c r="F5" t="s">
        <v>205</v>
      </c>
      <c r="G5" t="s">
        <v>206</v>
      </c>
      <c r="H5" t="s">
        <v>205</v>
      </c>
      <c r="I5" t="s">
        <v>205</v>
      </c>
      <c r="J5" t="s">
        <v>205</v>
      </c>
      <c r="K5" t="s">
        <v>207</v>
      </c>
      <c r="L5" t="s">
        <v>208</v>
      </c>
    </row>
    <row r="6" spans="1:13" ht="30">
      <c r="A6" s="5" t="s">
        <v>209</v>
      </c>
      <c r="B6" s="6" t="s">
        <v>210</v>
      </c>
      <c r="C6" s="84" t="s">
        <v>211</v>
      </c>
      <c r="D6" s="6" t="s">
        <v>212</v>
      </c>
      <c r="E6" s="5" t="s">
        <v>213</v>
      </c>
      <c r="F6" t="s">
        <v>214</v>
      </c>
      <c r="G6" t="s">
        <v>215</v>
      </c>
      <c r="H6" t="s">
        <v>214</v>
      </c>
      <c r="I6" t="s">
        <v>216</v>
      </c>
      <c r="J6" t="s">
        <v>216</v>
      </c>
      <c r="K6" t="s">
        <v>217</v>
      </c>
      <c r="L6" t="s">
        <v>218</v>
      </c>
    </row>
    <row r="7" spans="1:13" ht="16.5" thickTop="1" thickBot="1">
      <c r="A7" s="5" t="s">
        <v>219</v>
      </c>
      <c r="B7" s="6" t="s">
        <v>220</v>
      </c>
      <c r="C7" s="5" t="s">
        <v>221</v>
      </c>
      <c r="D7" s="6" t="s">
        <v>222</v>
      </c>
      <c r="E7" s="5" t="s">
        <v>223</v>
      </c>
      <c r="G7" t="s">
        <v>224</v>
      </c>
      <c r="J7" t="s">
        <v>225</v>
      </c>
      <c r="L7" t="s">
        <v>226</v>
      </c>
    </row>
    <row r="8" spans="1:13" ht="16.5" thickTop="1" thickBot="1">
      <c r="A8" s="5" t="s">
        <v>227</v>
      </c>
      <c r="C8" s="5" t="s">
        <v>228</v>
      </c>
      <c r="D8" s="6" t="s">
        <v>229</v>
      </c>
      <c r="E8" s="5" t="s">
        <v>230</v>
      </c>
      <c r="G8" t="s">
        <v>231</v>
      </c>
      <c r="L8" t="s">
        <v>232</v>
      </c>
    </row>
    <row r="9" spans="1:13" ht="16.5" thickTop="1" thickBot="1">
      <c r="A9" s="5" t="s">
        <v>233</v>
      </c>
      <c r="C9" s="5" t="s">
        <v>234</v>
      </c>
      <c r="D9" s="6" t="s">
        <v>235</v>
      </c>
      <c r="E9" s="5" t="s">
        <v>236</v>
      </c>
      <c r="L9" t="s">
        <v>237</v>
      </c>
    </row>
    <row r="10" spans="1:13" ht="16.5" thickTop="1" thickBot="1">
      <c r="A10" s="5" t="s">
        <v>238</v>
      </c>
      <c r="D10" s="6" t="s">
        <v>239</v>
      </c>
      <c r="E10" s="5" t="s">
        <v>240</v>
      </c>
      <c r="L10" t="s">
        <v>241</v>
      </c>
    </row>
    <row r="11" spans="1:13" ht="15.75" thickTop="1">
      <c r="L11" t="s">
        <v>242</v>
      </c>
    </row>
  </sheetData>
  <mergeCells count="1">
    <mergeCell ref="A1:J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9411F-7EAE-468E-9108-3541345C1EC7}">
  <dimension ref="A1:H18"/>
  <sheetViews>
    <sheetView zoomScale="110" zoomScaleNormal="110" workbookViewId="0">
      <selection activeCell="G5" sqref="G5"/>
    </sheetView>
  </sheetViews>
  <sheetFormatPr defaultRowHeight="15"/>
  <cols>
    <col min="1" max="1" width="49.85546875" style="1" customWidth="1"/>
    <col min="2" max="2" width="25.7109375" customWidth="1"/>
    <col min="3" max="3" width="19.140625" customWidth="1"/>
    <col min="4" max="4" width="31.140625" bestFit="1" customWidth="1"/>
    <col min="5" max="5" width="19.140625" bestFit="1" customWidth="1"/>
    <col min="6" max="7" width="20" bestFit="1" customWidth="1"/>
    <col min="8" max="8" width="69.85546875" customWidth="1"/>
  </cols>
  <sheetData>
    <row r="1" spans="1:8" ht="37.5">
      <c r="A1" s="13" t="s">
        <v>243</v>
      </c>
      <c r="B1" s="14" t="s">
        <v>244</v>
      </c>
      <c r="C1" s="15" t="s">
        <v>245</v>
      </c>
    </row>
    <row r="3" spans="1:8">
      <c r="A3" s="7" t="s">
        <v>246</v>
      </c>
      <c r="B3" s="8" t="s">
        <v>247</v>
      </c>
      <c r="C3" s="8" t="s">
        <v>248</v>
      </c>
      <c r="D3" s="8" t="s">
        <v>249</v>
      </c>
      <c r="E3" s="8" t="s">
        <v>174</v>
      </c>
      <c r="F3" s="8" t="s">
        <v>250</v>
      </c>
      <c r="G3" s="8" t="s">
        <v>251</v>
      </c>
      <c r="H3" s="7" t="s">
        <v>252</v>
      </c>
    </row>
    <row r="4" spans="1:8">
      <c r="A4" s="14" t="s">
        <v>253</v>
      </c>
      <c r="B4" s="16" t="s">
        <v>254</v>
      </c>
      <c r="C4" s="16" t="s">
        <v>254</v>
      </c>
      <c r="D4" s="10" t="s">
        <v>255</v>
      </c>
      <c r="E4" s="16" t="s">
        <v>254</v>
      </c>
      <c r="F4" s="16" t="s">
        <v>256</v>
      </c>
      <c r="G4" s="11" t="s">
        <v>255</v>
      </c>
      <c r="H4" s="9"/>
    </row>
    <row r="5" spans="1:8">
      <c r="A5" s="14" t="s">
        <v>257</v>
      </c>
      <c r="B5" s="16" t="s">
        <v>254</v>
      </c>
      <c r="C5" s="16" t="s">
        <v>254</v>
      </c>
      <c r="D5" s="10" t="s">
        <v>255</v>
      </c>
      <c r="E5" s="16" t="s">
        <v>254</v>
      </c>
      <c r="F5" s="16" t="s">
        <v>256</v>
      </c>
      <c r="G5" s="11" t="s">
        <v>255</v>
      </c>
      <c r="H5" s="9"/>
    </row>
    <row r="6" spans="1:8">
      <c r="A6" s="14" t="s">
        <v>258</v>
      </c>
      <c r="B6" s="16" t="s">
        <v>254</v>
      </c>
      <c r="C6" s="16" t="s">
        <v>254</v>
      </c>
      <c r="D6" s="10" t="s">
        <v>255</v>
      </c>
      <c r="E6" s="16" t="s">
        <v>254</v>
      </c>
      <c r="F6" s="16" t="s">
        <v>256</v>
      </c>
      <c r="G6" s="11" t="s">
        <v>255</v>
      </c>
      <c r="H6" s="9"/>
    </row>
    <row r="7" spans="1:8" ht="30">
      <c r="A7" s="14" t="s">
        <v>259</v>
      </c>
      <c r="B7" s="14" t="s">
        <v>260</v>
      </c>
      <c r="C7" s="14" t="s">
        <v>260</v>
      </c>
      <c r="D7" s="10" t="s">
        <v>255</v>
      </c>
      <c r="E7" s="16" t="s">
        <v>254</v>
      </c>
      <c r="F7" s="16" t="s">
        <v>261</v>
      </c>
      <c r="G7" s="16" t="s">
        <v>262</v>
      </c>
      <c r="H7" s="9" t="s">
        <v>263</v>
      </c>
    </row>
    <row r="8" spans="1:8">
      <c r="A8" s="14" t="s">
        <v>264</v>
      </c>
      <c r="B8" s="14" t="s">
        <v>260</v>
      </c>
      <c r="C8" s="14" t="s">
        <v>260</v>
      </c>
      <c r="D8" s="10" t="s">
        <v>255</v>
      </c>
      <c r="E8" s="16" t="s">
        <v>254</v>
      </c>
      <c r="F8" s="17" t="s">
        <v>261</v>
      </c>
      <c r="G8" s="17" t="s">
        <v>262</v>
      </c>
      <c r="H8" s="9" t="s">
        <v>265</v>
      </c>
    </row>
    <row r="9" spans="1:8">
      <c r="A9" s="14" t="s">
        <v>266</v>
      </c>
      <c r="B9" s="14" t="s">
        <v>260</v>
      </c>
      <c r="C9" s="14" t="s">
        <v>260</v>
      </c>
      <c r="D9" s="10" t="s">
        <v>255</v>
      </c>
      <c r="E9" s="10" t="s">
        <v>255</v>
      </c>
      <c r="F9" s="16" t="s">
        <v>261</v>
      </c>
      <c r="G9" s="16" t="s">
        <v>262</v>
      </c>
      <c r="H9" s="9" t="s">
        <v>267</v>
      </c>
    </row>
    <row r="10" spans="1:8" ht="60">
      <c r="A10" s="14" t="s">
        <v>268</v>
      </c>
      <c r="B10" s="14" t="s">
        <v>260</v>
      </c>
      <c r="C10" s="14" t="s">
        <v>260</v>
      </c>
      <c r="D10" s="14" t="s">
        <v>269</v>
      </c>
      <c r="E10" s="16" t="s">
        <v>254</v>
      </c>
      <c r="F10" s="16" t="s">
        <v>270</v>
      </c>
      <c r="G10" s="11" t="s">
        <v>271</v>
      </c>
      <c r="H10" s="9" t="s">
        <v>272</v>
      </c>
    </row>
    <row r="11" spans="1:8">
      <c r="A11" s="15" t="s">
        <v>273</v>
      </c>
      <c r="B11" s="15" t="s">
        <v>260</v>
      </c>
      <c r="C11" s="15" t="s">
        <v>260</v>
      </c>
      <c r="D11" s="15" t="s">
        <v>269</v>
      </c>
      <c r="E11" s="17" t="s">
        <v>254</v>
      </c>
      <c r="F11" s="17" t="s">
        <v>261</v>
      </c>
      <c r="G11" s="17" t="s">
        <v>262</v>
      </c>
      <c r="H11" s="9" t="s">
        <v>274</v>
      </c>
    </row>
    <row r="12" spans="1:8">
      <c r="A12" s="15" t="s">
        <v>275</v>
      </c>
      <c r="B12" s="10" t="s">
        <v>255</v>
      </c>
      <c r="C12" s="10" t="s">
        <v>255</v>
      </c>
      <c r="D12" s="10" t="s">
        <v>255</v>
      </c>
      <c r="E12" s="17" t="s">
        <v>254</v>
      </c>
      <c r="F12" s="17" t="s">
        <v>256</v>
      </c>
      <c r="G12" s="11" t="s">
        <v>255</v>
      </c>
      <c r="H12" s="9"/>
    </row>
    <row r="13" spans="1:8">
      <c r="A13" s="15" t="s">
        <v>276</v>
      </c>
      <c r="B13" s="10" t="s">
        <v>255</v>
      </c>
      <c r="C13" s="10" t="s">
        <v>255</v>
      </c>
      <c r="D13" s="10" t="s">
        <v>255</v>
      </c>
      <c r="E13" s="17" t="s">
        <v>254</v>
      </c>
      <c r="F13" s="17" t="s">
        <v>256</v>
      </c>
      <c r="G13" s="11" t="s">
        <v>255</v>
      </c>
      <c r="H13" s="9"/>
    </row>
    <row r="14" spans="1:8">
      <c r="A14" s="15" t="s">
        <v>277</v>
      </c>
      <c r="B14" s="10" t="s">
        <v>255</v>
      </c>
      <c r="C14" s="10" t="s">
        <v>255</v>
      </c>
      <c r="D14" s="10" t="s">
        <v>255</v>
      </c>
      <c r="E14" s="17" t="s">
        <v>254</v>
      </c>
      <c r="F14" s="17" t="s">
        <v>256</v>
      </c>
      <c r="G14" s="11" t="s">
        <v>255</v>
      </c>
      <c r="H14" s="9"/>
    </row>
    <row r="15" spans="1:8">
      <c r="A15" s="15" t="s">
        <v>278</v>
      </c>
      <c r="B15" s="15" t="s">
        <v>260</v>
      </c>
      <c r="C15" s="10" t="s">
        <v>255</v>
      </c>
      <c r="D15" s="10" t="s">
        <v>255</v>
      </c>
      <c r="E15" s="10" t="s">
        <v>255</v>
      </c>
      <c r="F15" s="17" t="s">
        <v>256</v>
      </c>
      <c r="G15" s="11" t="s">
        <v>255</v>
      </c>
      <c r="H15" s="9" t="s">
        <v>279</v>
      </c>
    </row>
    <row r="16" spans="1:8" ht="30">
      <c r="A16" s="15" t="s">
        <v>280</v>
      </c>
      <c r="B16" s="15" t="s">
        <v>260</v>
      </c>
      <c r="C16" s="10" t="s">
        <v>255</v>
      </c>
      <c r="D16" s="10" t="s">
        <v>255</v>
      </c>
      <c r="E16" s="10" t="s">
        <v>255</v>
      </c>
      <c r="F16" s="17" t="s">
        <v>256</v>
      </c>
      <c r="G16" s="11" t="s">
        <v>255</v>
      </c>
      <c r="H16" s="9" t="s">
        <v>281</v>
      </c>
    </row>
    <row r="17" spans="1:8" ht="30">
      <c r="A17" s="15" t="s">
        <v>282</v>
      </c>
      <c r="B17" s="10" t="s">
        <v>255</v>
      </c>
      <c r="C17" s="15" t="s">
        <v>260</v>
      </c>
      <c r="D17" s="10" t="s">
        <v>255</v>
      </c>
      <c r="E17" s="10" t="s">
        <v>255</v>
      </c>
      <c r="F17" s="17" t="s">
        <v>256</v>
      </c>
      <c r="G17" s="11" t="s">
        <v>255</v>
      </c>
      <c r="H17" s="12" t="s">
        <v>283</v>
      </c>
    </row>
    <row r="18" spans="1:8" ht="45">
      <c r="A18" s="15" t="s">
        <v>284</v>
      </c>
      <c r="B18" s="10" t="s">
        <v>255</v>
      </c>
      <c r="C18" s="15" t="s">
        <v>260</v>
      </c>
      <c r="D18" s="10" t="s">
        <v>255</v>
      </c>
      <c r="E18" s="10" t="s">
        <v>255</v>
      </c>
      <c r="F18" s="17" t="s">
        <v>256</v>
      </c>
      <c r="G18" s="11" t="s">
        <v>255</v>
      </c>
      <c r="H18" s="12" t="s">
        <v>285</v>
      </c>
    </row>
  </sheetData>
  <hyperlinks>
    <hyperlink ref="H17" r:id="rId1" xr:uid="{2DE09922-34F9-4CFD-981B-B063C1BFB024}"/>
    <hyperlink ref="H18" r:id="rId2" xr:uid="{56F33F09-4138-4622-A8EE-E4110007A91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A10CE-D893-4395-8A6C-CCFDF15CF99D}">
  <dimension ref="A1:N139"/>
  <sheetViews>
    <sheetView workbookViewId="0">
      <pane xSplit="1" ySplit="2" topLeftCell="B137" activePane="bottomRight" state="frozen"/>
      <selection pane="bottomRight" activeCell="F139" sqref="F139"/>
      <selection pane="bottomLeft"/>
      <selection pane="topRight"/>
    </sheetView>
  </sheetViews>
  <sheetFormatPr defaultRowHeight="15"/>
  <cols>
    <col min="1" max="1" width="25.28515625" bestFit="1" customWidth="1"/>
    <col min="2" max="2" width="43.42578125" style="1" customWidth="1"/>
    <col min="3" max="3" width="46.42578125" style="1" customWidth="1"/>
    <col min="4" max="4" width="31.42578125" style="1" customWidth="1"/>
    <col min="5" max="5" width="28.140625" customWidth="1"/>
    <col min="6" max="7" width="35" customWidth="1"/>
    <col min="8" max="8" width="34.28515625" customWidth="1"/>
    <col min="9" max="9" width="19.85546875" customWidth="1"/>
    <col min="10" max="10" width="35" customWidth="1"/>
    <col min="11" max="11" width="35" style="1" customWidth="1"/>
    <col min="12" max="12" width="28" customWidth="1"/>
    <col min="13" max="13" width="22" customWidth="1"/>
    <col min="14" max="14" width="17.5703125" customWidth="1"/>
  </cols>
  <sheetData>
    <row r="1" spans="1:14" ht="120.75">
      <c r="A1" s="13" t="s">
        <v>286</v>
      </c>
      <c r="B1" s="54" t="s">
        <v>287</v>
      </c>
      <c r="D1" s="1" t="s">
        <v>288</v>
      </c>
      <c r="F1" s="1"/>
      <c r="G1" s="1" t="s">
        <v>289</v>
      </c>
      <c r="I1" s="1" t="s">
        <v>290</v>
      </c>
      <c r="J1" s="1"/>
      <c r="M1" s="81" t="s">
        <v>291</v>
      </c>
    </row>
    <row r="2" spans="1:14" s="1" customFormat="1" ht="34.5" customHeight="1">
      <c r="A2" s="52" t="s">
        <v>292</v>
      </c>
      <c r="B2" s="52" t="s">
        <v>293</v>
      </c>
      <c r="C2" s="52" t="s">
        <v>294</v>
      </c>
      <c r="D2" s="52" t="s">
        <v>295</v>
      </c>
      <c r="E2" s="52" t="s">
        <v>296</v>
      </c>
      <c r="F2" s="52" t="s">
        <v>297</v>
      </c>
      <c r="G2" s="52" t="s">
        <v>298</v>
      </c>
      <c r="H2" s="52" t="s">
        <v>299</v>
      </c>
      <c r="I2" s="53" t="s">
        <v>300</v>
      </c>
      <c r="J2" s="53" t="s">
        <v>301</v>
      </c>
      <c r="K2" s="53" t="s">
        <v>302</v>
      </c>
      <c r="L2" s="53" t="s">
        <v>303</v>
      </c>
      <c r="M2" s="53" t="s">
        <v>304</v>
      </c>
      <c r="N2" s="53" t="s">
        <v>305</v>
      </c>
    </row>
    <row r="3" spans="1:14">
      <c r="A3" s="82" t="s">
        <v>9</v>
      </c>
      <c r="B3" s="83" t="s">
        <v>306</v>
      </c>
      <c r="C3" s="83" t="str" cm="1">
        <f t="array" ref="C3:C6">'Questions for all providers'!A7:A10</f>
        <v>Your name</v>
      </c>
      <c r="D3" s="1" t="s">
        <v>307</v>
      </c>
      <c r="E3" t="s">
        <v>308</v>
      </c>
      <c r="F3" t="s">
        <v>309</v>
      </c>
      <c r="G3" s="1"/>
      <c r="H3" t="s">
        <v>271</v>
      </c>
      <c r="I3" t="s">
        <v>134</v>
      </c>
      <c r="J3" s="1" t="s">
        <v>12</v>
      </c>
      <c r="K3" s="1" t="s">
        <v>271</v>
      </c>
      <c r="M3" t="s">
        <v>310</v>
      </c>
    </row>
    <row r="4" spans="1:14">
      <c r="A4" s="82" t="s">
        <v>9</v>
      </c>
      <c r="B4" s="83" t="s">
        <v>306</v>
      </c>
      <c r="C4" s="83" t="str">
        <v>Your role</v>
      </c>
      <c r="D4" s="1" t="s">
        <v>307</v>
      </c>
      <c r="E4" t="s">
        <v>308</v>
      </c>
      <c r="F4" t="s">
        <v>309</v>
      </c>
      <c r="H4" t="s">
        <v>271</v>
      </c>
      <c r="I4" t="s">
        <v>134</v>
      </c>
      <c r="J4" t="s">
        <v>13</v>
      </c>
      <c r="K4" s="1" t="s">
        <v>271</v>
      </c>
      <c r="M4" t="s">
        <v>310</v>
      </c>
    </row>
    <row r="5" spans="1:14">
      <c r="A5" s="82" t="s">
        <v>9</v>
      </c>
      <c r="B5" s="83" t="s">
        <v>306</v>
      </c>
      <c r="C5" s="83" t="str">
        <v>Your work phone number</v>
      </c>
      <c r="D5" s="1" t="s">
        <v>307</v>
      </c>
      <c r="E5" t="s">
        <v>308</v>
      </c>
      <c r="F5" t="s">
        <v>309</v>
      </c>
      <c r="H5" t="s">
        <v>271</v>
      </c>
      <c r="I5" t="s">
        <v>134</v>
      </c>
      <c r="J5" t="s">
        <v>14</v>
      </c>
      <c r="K5" s="1" t="s">
        <v>271</v>
      </c>
      <c r="M5" t="s">
        <v>311</v>
      </c>
    </row>
    <row r="6" spans="1:14">
      <c r="A6" s="82" t="s">
        <v>9</v>
      </c>
      <c r="B6" s="83" t="s">
        <v>306</v>
      </c>
      <c r="C6" s="83" t="str">
        <v>Your work email address</v>
      </c>
      <c r="D6" s="1" t="s">
        <v>307</v>
      </c>
      <c r="E6" t="s">
        <v>308</v>
      </c>
      <c r="F6" t="s">
        <v>309</v>
      </c>
      <c r="H6" t="s">
        <v>271</v>
      </c>
      <c r="I6" t="s">
        <v>134</v>
      </c>
      <c r="J6" t="s">
        <v>15</v>
      </c>
      <c r="K6" s="1" t="s">
        <v>271</v>
      </c>
      <c r="M6" t="s">
        <v>310</v>
      </c>
    </row>
    <row r="7" spans="1:14" ht="30">
      <c r="A7" s="82" t="s">
        <v>9</v>
      </c>
      <c r="B7" s="83" t="s">
        <v>312</v>
      </c>
      <c r="C7" s="83" t="str" cm="1">
        <f t="array" ref="C7:C10">'Questions for all providers'!A13:A16</f>
        <v>What is your holding company number? (optional)</v>
      </c>
      <c r="D7" s="1" t="s">
        <v>313</v>
      </c>
      <c r="E7" t="s">
        <v>308</v>
      </c>
      <c r="F7" t="s">
        <v>308</v>
      </c>
      <c r="G7" t="s">
        <v>271</v>
      </c>
      <c r="H7" t="s">
        <v>271</v>
      </c>
      <c r="I7" t="s">
        <v>134</v>
      </c>
      <c r="J7" t="s">
        <v>314</v>
      </c>
      <c r="K7" s="1" t="s">
        <v>271</v>
      </c>
      <c r="M7" t="s">
        <v>310</v>
      </c>
    </row>
    <row r="8" spans="1:14">
      <c r="A8" s="82" t="s">
        <v>9</v>
      </c>
      <c r="B8" s="83" t="s">
        <v>312</v>
      </c>
      <c r="C8" s="83" t="str">
        <v>Holding company name (optional)</v>
      </c>
      <c r="D8" s="1" t="s">
        <v>313</v>
      </c>
      <c r="E8" t="s">
        <v>308</v>
      </c>
      <c r="F8" t="s">
        <v>308</v>
      </c>
      <c r="G8" t="s">
        <v>271</v>
      </c>
      <c r="H8" t="s">
        <v>271</v>
      </c>
      <c r="I8" t="s">
        <v>134</v>
      </c>
      <c r="J8" t="s">
        <v>315</v>
      </c>
      <c r="K8" s="1" t="s">
        <v>271</v>
      </c>
      <c r="M8" t="s">
        <v>310</v>
      </c>
    </row>
    <row r="9" spans="1:14">
      <c r="A9" s="82" t="s">
        <v>9</v>
      </c>
      <c r="B9" s="83" t="s">
        <v>312</v>
      </c>
      <c r="C9" s="83" t="str">
        <v>Holding company phone number (optional)</v>
      </c>
      <c r="D9" s="1" t="s">
        <v>313</v>
      </c>
      <c r="E9" t="s">
        <v>308</v>
      </c>
      <c r="F9" t="s">
        <v>308</v>
      </c>
      <c r="G9" t="s">
        <v>271</v>
      </c>
      <c r="H9" t="s">
        <v>271</v>
      </c>
      <c r="I9" t="s">
        <v>134</v>
      </c>
      <c r="J9" t="s">
        <v>316</v>
      </c>
      <c r="K9" s="1" t="s">
        <v>271</v>
      </c>
      <c r="M9" t="s">
        <v>311</v>
      </c>
    </row>
    <row r="10" spans="1:14">
      <c r="A10" s="82" t="s">
        <v>9</v>
      </c>
      <c r="B10" s="83" t="s">
        <v>312</v>
      </c>
      <c r="C10" s="83" t="str">
        <v>Holding company email address (optional)</v>
      </c>
      <c r="D10" s="1" t="s">
        <v>313</v>
      </c>
      <c r="E10" t="s">
        <v>308</v>
      </c>
      <c r="F10" t="s">
        <v>308</v>
      </c>
      <c r="G10" t="s">
        <v>271</v>
      </c>
      <c r="H10" t="s">
        <v>271</v>
      </c>
      <c r="I10" t="s">
        <v>134</v>
      </c>
      <c r="J10" t="s">
        <v>317</v>
      </c>
      <c r="K10" s="1" t="s">
        <v>271</v>
      </c>
      <c r="M10" t="s">
        <v>310</v>
      </c>
    </row>
    <row r="11" spans="1:14" ht="30">
      <c r="A11" s="82" t="s">
        <v>9</v>
      </c>
      <c r="B11" s="83" t="s">
        <v>21</v>
      </c>
      <c r="C11" s="83" t="str" cm="1">
        <f t="array" ref="C11:C15">'Questions for all providers'!A19:A23</f>
        <v>Address line 1 (optional)</v>
      </c>
      <c r="D11" s="1" t="s">
        <v>313</v>
      </c>
      <c r="E11" t="s">
        <v>308</v>
      </c>
      <c r="F11" t="s">
        <v>308</v>
      </c>
      <c r="G11" t="s">
        <v>271</v>
      </c>
      <c r="H11" t="s">
        <v>271</v>
      </c>
      <c r="I11" t="s">
        <v>134</v>
      </c>
      <c r="J11" t="s">
        <v>318</v>
      </c>
      <c r="K11" s="1" t="s">
        <v>319</v>
      </c>
      <c r="M11" t="s">
        <v>310</v>
      </c>
    </row>
    <row r="12" spans="1:14" ht="30">
      <c r="A12" s="82" t="s">
        <v>9</v>
      </c>
      <c r="B12" s="83" t="s">
        <v>21</v>
      </c>
      <c r="C12" s="83" t="str">
        <v>Address line 2 (optional)</v>
      </c>
      <c r="D12" s="1" t="s">
        <v>313</v>
      </c>
      <c r="E12" t="s">
        <v>308</v>
      </c>
      <c r="F12" t="s">
        <v>308</v>
      </c>
      <c r="G12" t="s">
        <v>271</v>
      </c>
      <c r="H12" t="s">
        <v>271</v>
      </c>
      <c r="I12" t="s">
        <v>134</v>
      </c>
      <c r="J12" t="s">
        <v>318</v>
      </c>
      <c r="K12" s="1" t="s">
        <v>319</v>
      </c>
      <c r="M12" t="s">
        <v>310</v>
      </c>
    </row>
    <row r="13" spans="1:14" ht="30">
      <c r="A13" s="82" t="s">
        <v>9</v>
      </c>
      <c r="B13" s="83" t="s">
        <v>21</v>
      </c>
      <c r="C13" s="83" t="str">
        <v>Town or city (optional)</v>
      </c>
      <c r="D13" s="1" t="s">
        <v>313</v>
      </c>
      <c r="E13" t="s">
        <v>308</v>
      </c>
      <c r="F13" t="s">
        <v>308</v>
      </c>
      <c r="G13" t="s">
        <v>271</v>
      </c>
      <c r="H13" t="s">
        <v>271</v>
      </c>
      <c r="I13" t="s">
        <v>134</v>
      </c>
      <c r="J13" t="s">
        <v>318</v>
      </c>
      <c r="K13" s="1" t="s">
        <v>319</v>
      </c>
      <c r="M13" t="s">
        <v>310</v>
      </c>
    </row>
    <row r="14" spans="1:14" ht="30">
      <c r="A14" s="82" t="s">
        <v>9</v>
      </c>
      <c r="B14" s="83" t="s">
        <v>21</v>
      </c>
      <c r="C14" s="83" t="str">
        <v>County (optional)</v>
      </c>
      <c r="D14" s="1" t="s">
        <v>313</v>
      </c>
      <c r="E14" t="s">
        <v>308</v>
      </c>
      <c r="F14" t="s">
        <v>308</v>
      </c>
      <c r="G14" t="s">
        <v>271</v>
      </c>
      <c r="H14" t="s">
        <v>271</v>
      </c>
      <c r="I14" t="s">
        <v>134</v>
      </c>
      <c r="J14" t="s">
        <v>318</v>
      </c>
      <c r="K14" s="1" t="s">
        <v>319</v>
      </c>
      <c r="M14" t="s">
        <v>310</v>
      </c>
    </row>
    <row r="15" spans="1:14" ht="30">
      <c r="A15" s="82" t="s">
        <v>9</v>
      </c>
      <c r="B15" s="83" t="s">
        <v>21</v>
      </c>
      <c r="C15" s="83" t="str">
        <v>Postcode (optional)</v>
      </c>
      <c r="D15" s="1" t="s">
        <v>313</v>
      </c>
      <c r="E15" t="s">
        <v>308</v>
      </c>
      <c r="F15" t="s">
        <v>308</v>
      </c>
      <c r="G15" t="s">
        <v>271</v>
      </c>
      <c r="H15" t="s">
        <v>271</v>
      </c>
      <c r="I15" t="s">
        <v>134</v>
      </c>
      <c r="J15" t="s">
        <v>318</v>
      </c>
      <c r="K15" s="1" t="s">
        <v>319</v>
      </c>
      <c r="M15" t="s">
        <v>310</v>
      </c>
    </row>
    <row r="16" spans="1:14">
      <c r="A16" s="82" t="s">
        <v>9</v>
      </c>
      <c r="B16" s="83" t="s">
        <v>320</v>
      </c>
      <c r="C16" s="83" t="str" cm="1">
        <f t="array" ref="C16:C18">'Questions for all providers'!A26:A28</f>
        <v>Provider name</v>
      </c>
      <c r="D16" s="1" t="s">
        <v>307</v>
      </c>
      <c r="E16" t="s">
        <v>308</v>
      </c>
      <c r="F16" t="s">
        <v>309</v>
      </c>
      <c r="H16" t="s">
        <v>271</v>
      </c>
      <c r="I16" t="s">
        <v>134</v>
      </c>
      <c r="J16" t="s">
        <v>28</v>
      </c>
      <c r="K16" s="1" t="s">
        <v>271</v>
      </c>
      <c r="M16" t="s">
        <v>310</v>
      </c>
    </row>
    <row r="17" spans="1:14">
      <c r="A17" s="82" t="s">
        <v>9</v>
      </c>
      <c r="B17" s="83" t="s">
        <v>320</v>
      </c>
      <c r="C17" s="83" t="str">
        <v>Provider phone number</v>
      </c>
      <c r="D17" s="1" t="s">
        <v>307</v>
      </c>
      <c r="E17" t="s">
        <v>308</v>
      </c>
      <c r="F17" t="s">
        <v>309</v>
      </c>
      <c r="H17" t="s">
        <v>271</v>
      </c>
      <c r="I17" t="s">
        <v>134</v>
      </c>
      <c r="J17" t="s">
        <v>321</v>
      </c>
      <c r="K17" s="1" t="s">
        <v>271</v>
      </c>
      <c r="M17" t="s">
        <v>311</v>
      </c>
    </row>
    <row r="18" spans="1:14">
      <c r="A18" s="82" t="s">
        <v>9</v>
      </c>
      <c r="B18" s="83" t="s">
        <v>320</v>
      </c>
      <c r="C18" s="83" t="str">
        <v>Provider email address</v>
      </c>
      <c r="D18" s="1" t="s">
        <v>307</v>
      </c>
      <c r="E18" t="s">
        <v>308</v>
      </c>
      <c r="F18" t="s">
        <v>309</v>
      </c>
      <c r="H18" t="s">
        <v>271</v>
      </c>
      <c r="I18" t="s">
        <v>134</v>
      </c>
      <c r="J18" t="s">
        <v>322</v>
      </c>
      <c r="K18" s="1" t="s">
        <v>271</v>
      </c>
      <c r="M18" t="s">
        <v>310</v>
      </c>
    </row>
    <row r="19" spans="1:14" ht="30">
      <c r="A19" s="82" t="s">
        <v>9</v>
      </c>
      <c r="B19" s="83" t="s">
        <v>323</v>
      </c>
      <c r="C19" s="83" t="str" cm="1">
        <f t="array" ref="C19:C23">'Questions for all providers'!A31:A35</f>
        <v>Address line 1</v>
      </c>
      <c r="D19" s="1" t="s">
        <v>307</v>
      </c>
      <c r="E19" t="s">
        <v>308</v>
      </c>
      <c r="F19" t="s">
        <v>309</v>
      </c>
      <c r="H19" t="s">
        <v>271</v>
      </c>
      <c r="I19" t="s">
        <v>134</v>
      </c>
      <c r="J19" t="s">
        <v>324</v>
      </c>
      <c r="K19" s="1" t="s">
        <v>319</v>
      </c>
      <c r="M19" t="s">
        <v>310</v>
      </c>
    </row>
    <row r="20" spans="1:14" ht="30">
      <c r="A20" s="82" t="s">
        <v>9</v>
      </c>
      <c r="B20" s="83" t="s">
        <v>323</v>
      </c>
      <c r="C20" s="83" t="str">
        <v>Address line 2 (optional)</v>
      </c>
      <c r="D20" s="1" t="s">
        <v>313</v>
      </c>
      <c r="E20" t="s">
        <v>308</v>
      </c>
      <c r="F20" t="s">
        <v>308</v>
      </c>
      <c r="G20" t="s">
        <v>271</v>
      </c>
      <c r="H20" t="s">
        <v>271</v>
      </c>
      <c r="I20" t="s">
        <v>134</v>
      </c>
      <c r="J20" t="s">
        <v>324</v>
      </c>
      <c r="K20" s="1" t="s">
        <v>319</v>
      </c>
      <c r="M20" t="s">
        <v>310</v>
      </c>
    </row>
    <row r="21" spans="1:14" ht="30">
      <c r="A21" s="82" t="s">
        <v>9</v>
      </c>
      <c r="B21" s="83" t="s">
        <v>323</v>
      </c>
      <c r="C21" s="83" t="str">
        <v>Town or city</v>
      </c>
      <c r="D21" s="1" t="s">
        <v>307</v>
      </c>
      <c r="E21" t="s">
        <v>308</v>
      </c>
      <c r="F21" t="s">
        <v>309</v>
      </c>
      <c r="H21" t="s">
        <v>271</v>
      </c>
      <c r="I21" t="s">
        <v>134</v>
      </c>
      <c r="J21" t="s">
        <v>324</v>
      </c>
      <c r="K21" s="1" t="s">
        <v>319</v>
      </c>
      <c r="M21" t="s">
        <v>310</v>
      </c>
    </row>
    <row r="22" spans="1:14" ht="30">
      <c r="A22" s="82" t="s">
        <v>9</v>
      </c>
      <c r="B22" s="83" t="s">
        <v>323</v>
      </c>
      <c r="C22" s="83" t="str">
        <v>County (optional)</v>
      </c>
      <c r="D22" s="1" t="s">
        <v>313</v>
      </c>
      <c r="E22" t="s">
        <v>308</v>
      </c>
      <c r="F22" t="s">
        <v>308</v>
      </c>
      <c r="G22" t="s">
        <v>271</v>
      </c>
      <c r="H22" t="s">
        <v>271</v>
      </c>
      <c r="I22" t="s">
        <v>134</v>
      </c>
      <c r="J22" t="s">
        <v>324</v>
      </c>
      <c r="K22" s="1" t="s">
        <v>319</v>
      </c>
      <c r="M22" t="s">
        <v>310</v>
      </c>
    </row>
    <row r="23" spans="1:14" ht="30">
      <c r="A23" s="82" t="s">
        <v>9</v>
      </c>
      <c r="B23" s="83" t="s">
        <v>323</v>
      </c>
      <c r="C23" s="83" t="str">
        <v>Postcode</v>
      </c>
      <c r="D23" s="1" t="s">
        <v>307</v>
      </c>
      <c r="E23" t="s">
        <v>308</v>
      </c>
      <c r="F23" t="s">
        <v>309</v>
      </c>
      <c r="H23" t="s">
        <v>271</v>
      </c>
      <c r="I23" t="s">
        <v>134</v>
      </c>
      <c r="J23" t="s">
        <v>324</v>
      </c>
      <c r="K23" s="1" t="s">
        <v>319</v>
      </c>
      <c r="M23" t="s">
        <v>310</v>
      </c>
    </row>
    <row r="24" spans="1:14" ht="35.25" customHeight="1">
      <c r="A24" s="82" t="s">
        <v>9</v>
      </c>
      <c r="B24" s="83" t="s">
        <v>325</v>
      </c>
      <c r="C24" s="83" t="str" cm="1">
        <f t="array" ref="C24:C27">'Questions for all providers'!A38:A41</f>
        <v>Provider company number as listed on Companies House</v>
      </c>
      <c r="D24" s="1" t="s">
        <v>307</v>
      </c>
      <c r="E24" t="s">
        <v>308</v>
      </c>
      <c r="F24" t="s">
        <v>309</v>
      </c>
      <c r="H24" t="s">
        <v>271</v>
      </c>
      <c r="I24" t="s">
        <v>134</v>
      </c>
      <c r="J24" t="s">
        <v>326</v>
      </c>
      <c r="M24" t="s">
        <v>310</v>
      </c>
    </row>
    <row r="25" spans="1:14" ht="60">
      <c r="A25" s="82" t="s">
        <v>9</v>
      </c>
      <c r="B25" s="83" t="s">
        <v>325</v>
      </c>
      <c r="C25" s="83" t="str">
        <v>Is SIC code 87900 used by your company?</v>
      </c>
      <c r="D25" s="1" t="s">
        <v>307</v>
      </c>
      <c r="E25" s="1" t="s">
        <v>327</v>
      </c>
      <c r="F25" s="1" t="s">
        <v>309</v>
      </c>
      <c r="H25" s="1" t="s">
        <v>328</v>
      </c>
      <c r="I25" t="s">
        <v>136</v>
      </c>
      <c r="J25" s="1" t="s">
        <v>329</v>
      </c>
      <c r="K25" s="1" t="s">
        <v>330</v>
      </c>
      <c r="M25" t="s">
        <v>331</v>
      </c>
      <c r="N25" t="s">
        <v>271</v>
      </c>
    </row>
    <row r="26" spans="1:14" ht="75">
      <c r="A26" s="82" t="s">
        <v>9</v>
      </c>
      <c r="B26" s="83" t="s">
        <v>325</v>
      </c>
      <c r="C26" s="83" t="str">
        <v>Is SIC code 88990 used by your company?</v>
      </c>
      <c r="D26" s="1" t="s">
        <v>307</v>
      </c>
      <c r="E26" s="1" t="s">
        <v>327</v>
      </c>
      <c r="F26" s="1" t="s">
        <v>309</v>
      </c>
      <c r="H26" s="1" t="s">
        <v>328</v>
      </c>
      <c r="I26" t="s">
        <v>136</v>
      </c>
      <c r="J26" s="1" t="s">
        <v>329</v>
      </c>
      <c r="K26" s="1" t="s">
        <v>332</v>
      </c>
      <c r="M26" t="s">
        <v>331</v>
      </c>
      <c r="N26" t="s">
        <v>271</v>
      </c>
    </row>
    <row r="27" spans="1:14" ht="60">
      <c r="A27" s="82" t="s">
        <v>9</v>
      </c>
      <c r="B27" s="83" t="s">
        <v>325</v>
      </c>
      <c r="C27" s="83" t="str">
        <v>Is SIC code 96090 used by your company?</v>
      </c>
      <c r="D27" s="1" t="s">
        <v>307</v>
      </c>
      <c r="E27" s="1" t="s">
        <v>327</v>
      </c>
      <c r="F27" s="1" t="s">
        <v>309</v>
      </c>
      <c r="H27" s="1" t="s">
        <v>328</v>
      </c>
      <c r="I27" t="s">
        <v>136</v>
      </c>
      <c r="J27" s="1" t="s">
        <v>329</v>
      </c>
      <c r="K27" s="1" t="s">
        <v>333</v>
      </c>
      <c r="M27" t="s">
        <v>331</v>
      </c>
      <c r="N27" t="s">
        <v>271</v>
      </c>
    </row>
    <row r="28" spans="1:14" ht="90">
      <c r="A28" t="s">
        <v>334</v>
      </c>
      <c r="B28" s="1" t="s">
        <v>335</v>
      </c>
      <c r="C28" s="1" t="str">
        <f>'Supported accommodation'!A5</f>
        <v>Are you a West Midlands-wide framework provider or a spot provider? Select from drop down.
You must answer this question before you fill in the rest of this sheet.</v>
      </c>
      <c r="D28" s="1" t="s">
        <v>336</v>
      </c>
      <c r="E28" s="1" t="s">
        <v>327</v>
      </c>
      <c r="F28" s="1" t="s">
        <v>337</v>
      </c>
      <c r="G28" s="1"/>
      <c r="H28" s="1" t="s">
        <v>338</v>
      </c>
      <c r="I28" t="s">
        <v>136</v>
      </c>
      <c r="J28" s="1" t="s">
        <v>339</v>
      </c>
      <c r="K28" s="1" t="s">
        <v>340</v>
      </c>
      <c r="M28" t="s">
        <v>331</v>
      </c>
      <c r="N28" t="s">
        <v>271</v>
      </c>
    </row>
    <row r="29" spans="1:14" ht="45">
      <c r="A29" t="s">
        <v>334</v>
      </c>
      <c r="B29" s="1" t="s">
        <v>341</v>
      </c>
      <c r="C29" s="1" t="str">
        <f>'Supported accommodation'!B9</f>
        <v>Home name</v>
      </c>
      <c r="D29" s="1" t="s">
        <v>336</v>
      </c>
      <c r="E29" t="s">
        <v>308</v>
      </c>
      <c r="F29" s="1" t="s">
        <v>342</v>
      </c>
      <c r="G29" s="1"/>
      <c r="H29" t="s">
        <v>271</v>
      </c>
      <c r="I29" t="s">
        <v>134</v>
      </c>
      <c r="J29" s="1" t="s">
        <v>343</v>
      </c>
      <c r="K29" s="1" t="s">
        <v>344</v>
      </c>
      <c r="M29" t="s">
        <v>310</v>
      </c>
    </row>
    <row r="30" spans="1:14" ht="45">
      <c r="A30" t="s">
        <v>334</v>
      </c>
      <c r="B30" s="1" t="s">
        <v>341</v>
      </c>
      <c r="C30" s="1" t="str">
        <f>'Supported accommodation'!C9</f>
        <v>Home phone number</v>
      </c>
      <c r="D30" s="1" t="s">
        <v>336</v>
      </c>
      <c r="E30" t="s">
        <v>308</v>
      </c>
      <c r="F30" s="1" t="s">
        <v>342</v>
      </c>
      <c r="G30" s="1"/>
      <c r="H30" t="s">
        <v>271</v>
      </c>
      <c r="I30" t="s">
        <v>134</v>
      </c>
      <c r="J30" s="1" t="s">
        <v>57</v>
      </c>
      <c r="M30" t="s">
        <v>311</v>
      </c>
    </row>
    <row r="31" spans="1:14" ht="45">
      <c r="A31" t="s">
        <v>334</v>
      </c>
      <c r="B31" s="1" t="s">
        <v>341</v>
      </c>
      <c r="C31" s="1" t="str">
        <f>'Supported accommodation'!D9</f>
        <v>Home email address</v>
      </c>
      <c r="D31" s="1" t="s">
        <v>336</v>
      </c>
      <c r="E31" t="s">
        <v>308</v>
      </c>
      <c r="F31" s="1" t="s">
        <v>342</v>
      </c>
      <c r="G31" s="1"/>
      <c r="H31" t="s">
        <v>271</v>
      </c>
      <c r="I31" t="s">
        <v>134</v>
      </c>
      <c r="J31" s="1" t="s">
        <v>58</v>
      </c>
      <c r="M31" t="s">
        <v>310</v>
      </c>
    </row>
    <row r="32" spans="1:14" ht="45">
      <c r="A32" t="s">
        <v>334</v>
      </c>
      <c r="B32" s="1" t="s">
        <v>341</v>
      </c>
      <c r="C32" s="1" t="str">
        <f>'Supported accommodation'!E9</f>
        <v>Address line 1</v>
      </c>
      <c r="D32" s="1" t="s">
        <v>336</v>
      </c>
      <c r="E32" t="s">
        <v>308</v>
      </c>
      <c r="F32" s="1" t="s">
        <v>342</v>
      </c>
      <c r="G32" s="1"/>
      <c r="H32" t="s">
        <v>271</v>
      </c>
      <c r="I32" t="s">
        <v>134</v>
      </c>
      <c r="J32" s="1" t="s">
        <v>49</v>
      </c>
      <c r="K32" s="1" t="s">
        <v>319</v>
      </c>
      <c r="M32" t="s">
        <v>310</v>
      </c>
    </row>
    <row r="33" spans="1:14" ht="30">
      <c r="A33" t="s">
        <v>334</v>
      </c>
      <c r="B33" s="1" t="s">
        <v>341</v>
      </c>
      <c r="C33" s="1" t="str">
        <f>'Supported accommodation'!F9</f>
        <v>Address line 2 (optional)</v>
      </c>
      <c r="D33" s="1" t="s">
        <v>313</v>
      </c>
      <c r="E33" t="s">
        <v>308</v>
      </c>
      <c r="F33" t="s">
        <v>308</v>
      </c>
      <c r="H33" t="s">
        <v>271</v>
      </c>
      <c r="I33" t="s">
        <v>134</v>
      </c>
      <c r="J33" t="s">
        <v>49</v>
      </c>
      <c r="K33" s="1" t="s">
        <v>319</v>
      </c>
      <c r="M33" t="s">
        <v>310</v>
      </c>
    </row>
    <row r="34" spans="1:14" ht="45">
      <c r="A34" t="s">
        <v>334</v>
      </c>
      <c r="B34" s="1" t="s">
        <v>341</v>
      </c>
      <c r="C34" s="1" t="str">
        <f>'Supported accommodation'!G9</f>
        <v>Town or city</v>
      </c>
      <c r="D34" s="1" t="s">
        <v>336</v>
      </c>
      <c r="E34" t="s">
        <v>308</v>
      </c>
      <c r="F34" s="1" t="s">
        <v>342</v>
      </c>
      <c r="G34" s="1"/>
      <c r="H34" t="s">
        <v>271</v>
      </c>
      <c r="I34" t="s">
        <v>134</v>
      </c>
      <c r="J34" t="s">
        <v>49</v>
      </c>
      <c r="K34" s="1" t="s">
        <v>319</v>
      </c>
      <c r="M34" t="s">
        <v>310</v>
      </c>
    </row>
    <row r="35" spans="1:14" ht="30">
      <c r="A35" t="s">
        <v>334</v>
      </c>
      <c r="B35" s="1" t="s">
        <v>341</v>
      </c>
      <c r="C35" s="1" t="str">
        <f>'Supported accommodation'!H9</f>
        <v>County (optional)</v>
      </c>
      <c r="D35" s="1" t="s">
        <v>313</v>
      </c>
      <c r="E35" t="s">
        <v>308</v>
      </c>
      <c r="F35" t="s">
        <v>308</v>
      </c>
      <c r="H35" t="s">
        <v>271</v>
      </c>
      <c r="I35" t="s">
        <v>134</v>
      </c>
      <c r="J35" t="s">
        <v>49</v>
      </c>
      <c r="K35" s="1" t="s">
        <v>319</v>
      </c>
      <c r="M35" t="s">
        <v>310</v>
      </c>
    </row>
    <row r="36" spans="1:14" ht="45">
      <c r="A36" t="s">
        <v>334</v>
      </c>
      <c r="B36" s="1" t="s">
        <v>341</v>
      </c>
      <c r="C36" s="1" t="str">
        <f>'Supported accommodation'!I9</f>
        <v>Postcode</v>
      </c>
      <c r="D36" s="1" t="s">
        <v>336</v>
      </c>
      <c r="E36" t="s">
        <v>308</v>
      </c>
      <c r="F36" s="1" t="s">
        <v>342</v>
      </c>
      <c r="G36" s="1"/>
      <c r="H36" t="s">
        <v>271</v>
      </c>
      <c r="I36" t="s">
        <v>134</v>
      </c>
      <c r="J36" t="s">
        <v>49</v>
      </c>
      <c r="K36" s="1" t="s">
        <v>319</v>
      </c>
      <c r="M36" t="s">
        <v>310</v>
      </c>
    </row>
    <row r="37" spans="1:14" ht="45">
      <c r="A37" t="s">
        <v>334</v>
      </c>
      <c r="B37" s="1" t="s">
        <v>345</v>
      </c>
      <c r="C37" s="1" t="str">
        <f>'Supported accommodation'!J9</f>
        <v>How many registered beds does the home have?</v>
      </c>
      <c r="D37" s="1" t="s">
        <v>336</v>
      </c>
      <c r="E37" t="s">
        <v>308</v>
      </c>
      <c r="F37" s="1" t="s">
        <v>346</v>
      </c>
      <c r="G37" s="1"/>
      <c r="H37" s="1" t="s">
        <v>271</v>
      </c>
      <c r="I37" t="s">
        <v>134</v>
      </c>
      <c r="J37" s="1" t="s">
        <v>61</v>
      </c>
      <c r="K37" s="1" t="s">
        <v>271</v>
      </c>
      <c r="M37" t="s">
        <v>311</v>
      </c>
    </row>
    <row r="38" spans="1:14" ht="90">
      <c r="A38" t="s">
        <v>334</v>
      </c>
      <c r="B38" s="1" t="s">
        <v>345</v>
      </c>
      <c r="C38" s="1" t="str">
        <f>'Supported accommodation'!K9</f>
        <v>Which genders of children do you look after at the home?</v>
      </c>
      <c r="D38" s="1" t="s">
        <v>336</v>
      </c>
      <c r="E38" s="1" t="s">
        <v>327</v>
      </c>
      <c r="F38" s="1" t="s">
        <v>346</v>
      </c>
      <c r="G38" s="1"/>
      <c r="H38" s="1" t="s">
        <v>347</v>
      </c>
      <c r="I38" t="s">
        <v>136</v>
      </c>
      <c r="J38" s="1" t="s">
        <v>62</v>
      </c>
      <c r="M38" t="s">
        <v>331</v>
      </c>
      <c r="N38" t="s">
        <v>271</v>
      </c>
    </row>
    <row r="39" spans="1:14" ht="60">
      <c r="A39" t="s">
        <v>334</v>
      </c>
      <c r="B39" s="1" t="s">
        <v>345</v>
      </c>
      <c r="C39" s="1" t="str">
        <f>'Supported accommodation'!L9</f>
        <v>Minimum age of children you look after at the home
Please enter whole years</v>
      </c>
      <c r="D39" s="1" t="s">
        <v>336</v>
      </c>
      <c r="E39" s="1" t="s">
        <v>348</v>
      </c>
      <c r="F39" s="1" t="s">
        <v>349</v>
      </c>
      <c r="G39" s="1"/>
      <c r="H39" t="s">
        <v>271</v>
      </c>
      <c r="I39" t="s">
        <v>136</v>
      </c>
      <c r="J39" s="1" t="s">
        <v>350</v>
      </c>
      <c r="K39" s="1" t="s">
        <v>351</v>
      </c>
      <c r="L39" t="s">
        <v>352</v>
      </c>
      <c r="M39" t="s">
        <v>311</v>
      </c>
    </row>
    <row r="40" spans="1:14" ht="60">
      <c r="A40" t="s">
        <v>334</v>
      </c>
      <c r="B40" s="1" t="s">
        <v>345</v>
      </c>
      <c r="C40" s="1" t="str">
        <f>'Supported accommodation'!M9</f>
        <v>Maximum age of children you look after at the home
Please enter whole years</v>
      </c>
      <c r="D40" s="1" t="s">
        <v>336</v>
      </c>
      <c r="E40" s="1" t="s">
        <v>348</v>
      </c>
      <c r="F40" s="1" t="s">
        <v>353</v>
      </c>
      <c r="G40" s="1"/>
      <c r="H40" t="s">
        <v>271</v>
      </c>
      <c r="I40" t="s">
        <v>136</v>
      </c>
      <c r="J40" s="1" t="s">
        <v>350</v>
      </c>
      <c r="K40" s="1" t="s">
        <v>354</v>
      </c>
      <c r="L40" t="s">
        <v>352</v>
      </c>
      <c r="M40" t="s">
        <v>311</v>
      </c>
    </row>
    <row r="41" spans="1:14" ht="30">
      <c r="A41" t="s">
        <v>334</v>
      </c>
      <c r="B41" s="1" t="s">
        <v>355</v>
      </c>
      <c r="C41" s="1" t="str">
        <f>'Supported accommodation'!N9</f>
        <v>Responsible individual name</v>
      </c>
      <c r="D41" s="1" t="s">
        <v>336</v>
      </c>
      <c r="E41" t="s">
        <v>308</v>
      </c>
      <c r="F41" s="1" t="s">
        <v>356</v>
      </c>
      <c r="G41" s="1"/>
      <c r="H41" t="s">
        <v>271</v>
      </c>
      <c r="I41" t="s">
        <v>134</v>
      </c>
      <c r="J41" s="1" t="s">
        <v>65</v>
      </c>
      <c r="M41" t="s">
        <v>310</v>
      </c>
    </row>
    <row r="42" spans="1:14" ht="30">
      <c r="A42" t="s">
        <v>334</v>
      </c>
      <c r="B42" s="1" t="s">
        <v>355</v>
      </c>
      <c r="C42" s="1" t="str">
        <f>'Supported accommodation'!O9</f>
        <v>Responsible individual role</v>
      </c>
      <c r="D42" s="1" t="s">
        <v>336</v>
      </c>
      <c r="E42" t="s">
        <v>308</v>
      </c>
      <c r="F42" s="1" t="s">
        <v>356</v>
      </c>
      <c r="G42" s="1"/>
      <c r="H42" t="s">
        <v>271</v>
      </c>
      <c r="I42" t="s">
        <v>134</v>
      </c>
      <c r="J42" s="1" t="s">
        <v>66</v>
      </c>
      <c r="M42" t="s">
        <v>310</v>
      </c>
    </row>
    <row r="43" spans="1:14" ht="30">
      <c r="A43" t="s">
        <v>334</v>
      </c>
      <c r="B43" s="1" t="s">
        <v>355</v>
      </c>
      <c r="C43" s="1" t="str">
        <f>'Supported accommodation'!P9</f>
        <v>Responsible individual email address</v>
      </c>
      <c r="D43" s="1" t="s">
        <v>336</v>
      </c>
      <c r="E43" t="s">
        <v>308</v>
      </c>
      <c r="F43" s="1" t="s">
        <v>356</v>
      </c>
      <c r="G43" s="1"/>
      <c r="H43" t="s">
        <v>271</v>
      </c>
      <c r="I43" t="s">
        <v>134</v>
      </c>
      <c r="J43" s="1" t="s">
        <v>67</v>
      </c>
      <c r="M43" t="s">
        <v>310</v>
      </c>
    </row>
    <row r="44" spans="1:14" ht="30">
      <c r="A44" t="s">
        <v>334</v>
      </c>
      <c r="B44" s="1" t="s">
        <v>357</v>
      </c>
      <c r="C44" s="1" t="str">
        <f>'Supported accommodation'!Q9</f>
        <v>Registered service manager name</v>
      </c>
      <c r="D44" s="1" t="s">
        <v>336</v>
      </c>
      <c r="E44" t="s">
        <v>308</v>
      </c>
      <c r="F44" s="1" t="s">
        <v>356</v>
      </c>
      <c r="G44" s="1"/>
      <c r="H44" t="s">
        <v>271</v>
      </c>
      <c r="I44" t="s">
        <v>134</v>
      </c>
      <c r="J44" s="1" t="s">
        <v>95</v>
      </c>
      <c r="M44" t="s">
        <v>310</v>
      </c>
    </row>
    <row r="45" spans="1:14" ht="30">
      <c r="A45" t="s">
        <v>334</v>
      </c>
      <c r="B45" s="1" t="s">
        <v>357</v>
      </c>
      <c r="C45" s="1" t="str">
        <f>'Supported accommodation'!R9</f>
        <v>Registered service manager phone number</v>
      </c>
      <c r="D45" s="1" t="s">
        <v>336</v>
      </c>
      <c r="E45" t="s">
        <v>308</v>
      </c>
      <c r="F45" s="1" t="s">
        <v>356</v>
      </c>
      <c r="G45" s="1"/>
      <c r="H45" t="s">
        <v>271</v>
      </c>
      <c r="I45" t="s">
        <v>134</v>
      </c>
      <c r="J45" s="1" t="s">
        <v>96</v>
      </c>
      <c r="M45" t="s">
        <v>311</v>
      </c>
    </row>
    <row r="46" spans="1:14" ht="30">
      <c r="A46" t="s">
        <v>334</v>
      </c>
      <c r="B46" s="1" t="s">
        <v>357</v>
      </c>
      <c r="C46" s="1" t="str">
        <f>'Supported accommodation'!S9</f>
        <v>Registered service manager email address</v>
      </c>
      <c r="D46" s="1" t="s">
        <v>336</v>
      </c>
      <c r="E46" t="s">
        <v>308</v>
      </c>
      <c r="F46" s="1" t="s">
        <v>356</v>
      </c>
      <c r="G46" s="1"/>
      <c r="H46" t="s">
        <v>271</v>
      </c>
      <c r="I46" t="s">
        <v>134</v>
      </c>
      <c r="J46" s="1" t="s">
        <v>97</v>
      </c>
      <c r="M46" t="s">
        <v>310</v>
      </c>
    </row>
    <row r="47" spans="1:14" ht="90">
      <c r="A47" t="s">
        <v>334</v>
      </c>
      <c r="B47" s="1" t="s">
        <v>358</v>
      </c>
      <c r="C47" s="1" t="str">
        <f>'Supported accommodation'!T9</f>
        <v>Who is the regulatory body for the home?</v>
      </c>
      <c r="D47" s="1" t="s">
        <v>336</v>
      </c>
      <c r="E47" s="1" t="s">
        <v>327</v>
      </c>
      <c r="F47" s="1" t="s">
        <v>346</v>
      </c>
      <c r="G47" s="1"/>
      <c r="H47" s="1" t="s">
        <v>359</v>
      </c>
      <c r="I47" t="s">
        <v>136</v>
      </c>
      <c r="J47" s="1" t="s">
        <v>360</v>
      </c>
      <c r="M47" t="s">
        <v>331</v>
      </c>
      <c r="N47" t="s">
        <v>271</v>
      </c>
    </row>
    <row r="48" spans="1:14" ht="30">
      <c r="A48" t="s">
        <v>334</v>
      </c>
      <c r="B48" s="1" t="s">
        <v>358</v>
      </c>
      <c r="C48" s="1" t="str">
        <f>'Supported accommodation'!U9</f>
        <v>Date of registration with regulatory body</v>
      </c>
      <c r="D48" s="1" t="s">
        <v>336</v>
      </c>
      <c r="E48" s="1" t="s">
        <v>361</v>
      </c>
      <c r="F48" s="1" t="s">
        <v>356</v>
      </c>
      <c r="G48" s="1"/>
      <c r="H48" t="s">
        <v>271</v>
      </c>
      <c r="I48" t="s">
        <v>136</v>
      </c>
      <c r="J48" s="1" t="s">
        <v>362</v>
      </c>
      <c r="M48" t="s">
        <v>363</v>
      </c>
    </row>
    <row r="49" spans="1:14" ht="30">
      <c r="A49" t="s">
        <v>334</v>
      </c>
      <c r="B49" s="1" t="s">
        <v>358</v>
      </c>
      <c r="C49" s="1" t="str">
        <f>'Supported accommodation'!V9</f>
        <v>Regulatory body registration number. This may be called your Unique Reference Number (URN)</v>
      </c>
      <c r="D49" s="1" t="s">
        <v>336</v>
      </c>
      <c r="E49" t="s">
        <v>308</v>
      </c>
      <c r="F49" s="1" t="s">
        <v>356</v>
      </c>
      <c r="G49" s="1"/>
      <c r="H49" t="s">
        <v>271</v>
      </c>
      <c r="I49" t="s">
        <v>136</v>
      </c>
      <c r="J49" s="1" t="s">
        <v>364</v>
      </c>
      <c r="M49" t="s">
        <v>310</v>
      </c>
    </row>
    <row r="50" spans="1:14" ht="30">
      <c r="A50" t="s">
        <v>334</v>
      </c>
      <c r="B50" s="1" t="s">
        <v>358</v>
      </c>
      <c r="C50" s="1" t="str">
        <f>'Supported accommodation'!W9</f>
        <v>Date of last full inspection by regulating body (optional)</v>
      </c>
      <c r="D50" s="1" t="s">
        <v>313</v>
      </c>
      <c r="E50" s="1" t="s">
        <v>361</v>
      </c>
      <c r="F50" s="1" t="s">
        <v>308</v>
      </c>
      <c r="G50" s="1"/>
      <c r="H50" t="s">
        <v>271</v>
      </c>
      <c r="I50" t="s">
        <v>136</v>
      </c>
      <c r="J50" s="1" t="s">
        <v>365</v>
      </c>
      <c r="M50" t="s">
        <v>363</v>
      </c>
    </row>
    <row r="51" spans="1:14" ht="45">
      <c r="A51" t="s">
        <v>334</v>
      </c>
      <c r="B51" s="1" t="s">
        <v>358</v>
      </c>
      <c r="C51" s="1" t="str">
        <f>'Supported accommodation'!X9</f>
        <v>Inspection outcome (optional)</v>
      </c>
      <c r="D51" s="1" t="s">
        <v>313</v>
      </c>
      <c r="E51" s="1" t="s">
        <v>366</v>
      </c>
      <c r="F51" t="s">
        <v>308</v>
      </c>
      <c r="H51" s="1" t="s">
        <v>367</v>
      </c>
      <c r="I51" t="s">
        <v>136</v>
      </c>
      <c r="J51" t="s">
        <v>368</v>
      </c>
      <c r="M51" t="s">
        <v>331</v>
      </c>
      <c r="N51" t="s">
        <v>271</v>
      </c>
    </row>
    <row r="52" spans="1:14" ht="45">
      <c r="A52" t="s">
        <v>334</v>
      </c>
      <c r="B52" s="1" t="s">
        <v>369</v>
      </c>
      <c r="C52" s="1" t="str">
        <f>'Supported accommodation'!Y9</f>
        <v>Select category of support offered by home</v>
      </c>
      <c r="D52" s="1" t="s">
        <v>336</v>
      </c>
      <c r="E52" s="1" t="s">
        <v>370</v>
      </c>
      <c r="F52" s="1" t="s">
        <v>346</v>
      </c>
      <c r="G52" s="1"/>
      <c r="H52" s="1" t="s">
        <v>371</v>
      </c>
      <c r="I52" t="s">
        <v>136</v>
      </c>
      <c r="J52" s="1" t="s">
        <v>372</v>
      </c>
      <c r="K52" s="1" t="s">
        <v>373</v>
      </c>
      <c r="M52" t="s">
        <v>331</v>
      </c>
      <c r="N52" t="s">
        <v>271</v>
      </c>
    </row>
    <row r="53" spans="1:14" ht="45">
      <c r="A53" t="s">
        <v>334</v>
      </c>
      <c r="B53" s="1" t="s">
        <v>369</v>
      </c>
      <c r="C53" s="1" t="str">
        <f>'Supported accommodation'!Z9</f>
        <v>Select second category of support offered by home (optional)</v>
      </c>
      <c r="D53" s="1" t="s">
        <v>313</v>
      </c>
      <c r="E53" s="1" t="s">
        <v>370</v>
      </c>
      <c r="F53" s="1" t="s">
        <v>374</v>
      </c>
      <c r="G53" s="1"/>
      <c r="H53" s="1" t="s">
        <v>371</v>
      </c>
      <c r="I53" t="s">
        <v>136</v>
      </c>
      <c r="J53" s="1" t="s">
        <v>372</v>
      </c>
      <c r="K53" s="1" t="s">
        <v>373</v>
      </c>
      <c r="M53" t="s">
        <v>331</v>
      </c>
      <c r="N53" t="s">
        <v>271</v>
      </c>
    </row>
    <row r="54" spans="1:14" ht="45">
      <c r="A54" t="s">
        <v>334</v>
      </c>
      <c r="B54" s="1" t="s">
        <v>369</v>
      </c>
      <c r="C54" s="1" t="str">
        <f>'Supported accommodation'!AA9</f>
        <v>Select third category of support offered by home (optional)</v>
      </c>
      <c r="D54" s="1" t="s">
        <v>313</v>
      </c>
      <c r="E54" s="1" t="s">
        <v>370</v>
      </c>
      <c r="F54" s="1" t="s">
        <v>374</v>
      </c>
      <c r="G54" s="1"/>
      <c r="H54" s="1" t="s">
        <v>371</v>
      </c>
      <c r="I54" t="s">
        <v>136</v>
      </c>
      <c r="J54" s="1" t="s">
        <v>372</v>
      </c>
      <c r="K54" s="1" t="s">
        <v>373</v>
      </c>
      <c r="M54" t="s">
        <v>331</v>
      </c>
      <c r="N54" t="s">
        <v>271</v>
      </c>
    </row>
    <row r="55" spans="1:14" ht="45">
      <c r="A55" t="s">
        <v>334</v>
      </c>
      <c r="B55" s="1" t="s">
        <v>369</v>
      </c>
      <c r="C55" s="1" t="str">
        <f>'Supported accommodation'!AB9</f>
        <v>Select fourth category of support offered by home (optional)</v>
      </c>
      <c r="D55" s="1" t="s">
        <v>313</v>
      </c>
      <c r="E55" s="1" t="s">
        <v>370</v>
      </c>
      <c r="F55" s="1" t="s">
        <v>374</v>
      </c>
      <c r="G55" s="1"/>
      <c r="H55" s="1" t="s">
        <v>371</v>
      </c>
      <c r="I55" t="s">
        <v>136</v>
      </c>
      <c r="J55" s="1" t="s">
        <v>372</v>
      </c>
      <c r="K55" s="1" t="s">
        <v>373</v>
      </c>
      <c r="M55" t="s">
        <v>331</v>
      </c>
      <c r="N55" t="s">
        <v>271</v>
      </c>
    </row>
    <row r="56" spans="1:14" ht="45">
      <c r="A56" t="s">
        <v>334</v>
      </c>
      <c r="B56" s="1" t="s">
        <v>369</v>
      </c>
      <c r="C56" s="1" t="str">
        <f>'Supported accommodation'!AC9</f>
        <v>Select fifth category of support offered by home (optional)</v>
      </c>
      <c r="D56" s="1" t="s">
        <v>313</v>
      </c>
      <c r="E56" s="1" t="s">
        <v>370</v>
      </c>
      <c r="F56" s="1" t="s">
        <v>374</v>
      </c>
      <c r="G56" s="1"/>
      <c r="H56" s="1" t="s">
        <v>371</v>
      </c>
      <c r="I56" t="s">
        <v>136</v>
      </c>
      <c r="J56" s="1" t="s">
        <v>372</v>
      </c>
      <c r="K56" s="1" t="s">
        <v>373</v>
      </c>
      <c r="M56" t="s">
        <v>331</v>
      </c>
      <c r="N56" t="s">
        <v>271</v>
      </c>
    </row>
    <row r="57" spans="1:14" ht="45">
      <c r="A57" t="s">
        <v>334</v>
      </c>
      <c r="B57" s="1" t="s">
        <v>369</v>
      </c>
      <c r="C57" s="1" t="str">
        <f>'Supported accommodation'!AD9</f>
        <v>Select sixth category of support offered by home (optional)</v>
      </c>
      <c r="D57" s="1" t="s">
        <v>313</v>
      </c>
      <c r="E57" s="1" t="s">
        <v>370</v>
      </c>
      <c r="F57" s="1" t="s">
        <v>374</v>
      </c>
      <c r="G57" s="1"/>
      <c r="H57" s="1" t="s">
        <v>371</v>
      </c>
      <c r="I57" t="s">
        <v>136</v>
      </c>
      <c r="J57" s="1" t="s">
        <v>372</v>
      </c>
      <c r="K57" s="1" t="s">
        <v>373</v>
      </c>
      <c r="M57" t="s">
        <v>331</v>
      </c>
      <c r="N57" t="s">
        <v>271</v>
      </c>
    </row>
    <row r="58" spans="1:14" ht="45">
      <c r="A58" t="s">
        <v>334</v>
      </c>
      <c r="B58" s="1" t="s">
        <v>369</v>
      </c>
      <c r="C58" s="1" t="str">
        <f>'Supported accommodation'!AE9</f>
        <v>Select seventh category of support offered by home (optional)</v>
      </c>
      <c r="D58" s="1" t="s">
        <v>313</v>
      </c>
      <c r="E58" s="1" t="s">
        <v>370</v>
      </c>
      <c r="F58" s="1" t="s">
        <v>374</v>
      </c>
      <c r="G58" s="1"/>
      <c r="H58" s="1" t="s">
        <v>371</v>
      </c>
      <c r="I58" t="s">
        <v>136</v>
      </c>
      <c r="J58" s="1" t="s">
        <v>372</v>
      </c>
      <c r="K58" s="1" t="s">
        <v>373</v>
      </c>
      <c r="M58" t="s">
        <v>331</v>
      </c>
      <c r="N58" t="s">
        <v>271</v>
      </c>
    </row>
    <row r="59" spans="1:14" ht="90">
      <c r="A59" s="82" t="s">
        <v>248</v>
      </c>
      <c r="B59" s="83" t="s">
        <v>335</v>
      </c>
      <c r="C59" s="83" t="str">
        <f>'Residential '!A5</f>
        <v>Are you a West Midlands-wide framework provider or a spot provider? Select from drop down.
You must answer this question before you fill in the rest of this sheet.</v>
      </c>
      <c r="D59" s="1" t="s">
        <v>375</v>
      </c>
      <c r="E59" s="1" t="s">
        <v>327</v>
      </c>
      <c r="F59" s="1" t="s">
        <v>376</v>
      </c>
      <c r="G59" s="1"/>
      <c r="H59" s="1" t="s">
        <v>338</v>
      </c>
      <c r="I59" t="s">
        <v>136</v>
      </c>
      <c r="J59" s="1" t="s">
        <v>339</v>
      </c>
      <c r="K59" s="1" t="s">
        <v>340</v>
      </c>
      <c r="M59" t="s">
        <v>331</v>
      </c>
      <c r="N59" t="s">
        <v>271</v>
      </c>
    </row>
    <row r="60" spans="1:14" ht="45">
      <c r="A60" s="82" t="s">
        <v>248</v>
      </c>
      <c r="B60" s="83" t="s">
        <v>377</v>
      </c>
      <c r="C60" s="83" t="str">
        <f>Table3[[#Headers],[Home name]]</f>
        <v>Home name</v>
      </c>
      <c r="D60" s="1" t="s">
        <v>375</v>
      </c>
      <c r="E60" t="s">
        <v>308</v>
      </c>
      <c r="F60" s="1" t="s">
        <v>356</v>
      </c>
      <c r="G60" s="1"/>
      <c r="H60" t="s">
        <v>271</v>
      </c>
      <c r="I60" t="s">
        <v>134</v>
      </c>
      <c r="J60" s="1" t="s">
        <v>343</v>
      </c>
      <c r="K60" s="1" t="s">
        <v>344</v>
      </c>
      <c r="M60" t="s">
        <v>310</v>
      </c>
    </row>
    <row r="61" spans="1:14" ht="30">
      <c r="A61" s="82" t="s">
        <v>248</v>
      </c>
      <c r="B61" s="83" t="s">
        <v>377</v>
      </c>
      <c r="C61" s="83" t="str">
        <f>Table3[[#Headers],[Home phone number]]</f>
        <v>Home phone number</v>
      </c>
      <c r="D61" s="1" t="s">
        <v>375</v>
      </c>
      <c r="E61" t="s">
        <v>308</v>
      </c>
      <c r="F61" s="1" t="s">
        <v>356</v>
      </c>
      <c r="G61" s="1"/>
      <c r="H61" t="s">
        <v>271</v>
      </c>
      <c r="I61" t="s">
        <v>134</v>
      </c>
      <c r="J61" s="1" t="s">
        <v>57</v>
      </c>
      <c r="M61" t="s">
        <v>311</v>
      </c>
    </row>
    <row r="62" spans="1:14" ht="30">
      <c r="A62" s="82" t="s">
        <v>248</v>
      </c>
      <c r="B62" s="83" t="s">
        <v>377</v>
      </c>
      <c r="C62" s="83" t="str">
        <f>Table3[[#Headers],[Home email address]]</f>
        <v>Home email address</v>
      </c>
      <c r="D62" s="1" t="s">
        <v>375</v>
      </c>
      <c r="E62" t="s">
        <v>308</v>
      </c>
      <c r="F62" s="1" t="s">
        <v>356</v>
      </c>
      <c r="G62" s="1"/>
      <c r="H62" t="s">
        <v>271</v>
      </c>
      <c r="I62" t="s">
        <v>134</v>
      </c>
      <c r="J62" s="1" t="s">
        <v>58</v>
      </c>
      <c r="M62" t="s">
        <v>310</v>
      </c>
    </row>
    <row r="63" spans="1:14" ht="30">
      <c r="A63" s="82" t="s">
        <v>248</v>
      </c>
      <c r="B63" s="83" t="s">
        <v>377</v>
      </c>
      <c r="C63" s="83" t="str">
        <f>Table3[[#Headers],[Address line 1]]</f>
        <v>Address line 1</v>
      </c>
      <c r="D63" s="1" t="s">
        <v>375</v>
      </c>
      <c r="E63" t="s">
        <v>308</v>
      </c>
      <c r="F63" s="1" t="s">
        <v>356</v>
      </c>
      <c r="G63" s="1"/>
      <c r="H63" t="s">
        <v>271</v>
      </c>
      <c r="I63" t="s">
        <v>134</v>
      </c>
      <c r="J63" s="1" t="s">
        <v>49</v>
      </c>
      <c r="K63" s="1" t="s">
        <v>319</v>
      </c>
      <c r="M63" t="s">
        <v>310</v>
      </c>
    </row>
    <row r="64" spans="1:14" ht="30">
      <c r="A64" s="82" t="s">
        <v>248</v>
      </c>
      <c r="B64" s="83" t="s">
        <v>377</v>
      </c>
      <c r="C64" s="83" t="str">
        <f>Table3[[#Headers],[Address line 2 (optional)]]</f>
        <v>Address line 2 (optional)</v>
      </c>
      <c r="D64" s="1" t="s">
        <v>313</v>
      </c>
      <c r="E64" t="s">
        <v>308</v>
      </c>
      <c r="F64" t="s">
        <v>308</v>
      </c>
      <c r="H64" t="s">
        <v>271</v>
      </c>
      <c r="I64" t="s">
        <v>134</v>
      </c>
      <c r="J64" t="s">
        <v>49</v>
      </c>
      <c r="K64" s="1" t="s">
        <v>319</v>
      </c>
      <c r="M64" t="s">
        <v>310</v>
      </c>
    </row>
    <row r="65" spans="1:14" ht="30">
      <c r="A65" s="82" t="s">
        <v>248</v>
      </c>
      <c r="B65" s="83" t="s">
        <v>377</v>
      </c>
      <c r="C65" s="83" t="str">
        <f>Table3[[#Headers],[Town or city]]</f>
        <v>Town or city</v>
      </c>
      <c r="D65" s="1" t="s">
        <v>375</v>
      </c>
      <c r="E65" t="s">
        <v>308</v>
      </c>
      <c r="F65" s="1" t="s">
        <v>356</v>
      </c>
      <c r="G65" s="1"/>
      <c r="H65" t="s">
        <v>271</v>
      </c>
      <c r="I65" t="s">
        <v>134</v>
      </c>
      <c r="J65" t="s">
        <v>49</v>
      </c>
      <c r="K65" s="1" t="s">
        <v>319</v>
      </c>
      <c r="M65" t="s">
        <v>310</v>
      </c>
    </row>
    <row r="66" spans="1:14" ht="30">
      <c r="A66" s="82" t="s">
        <v>248</v>
      </c>
      <c r="B66" s="83" t="s">
        <v>377</v>
      </c>
      <c r="C66" s="83" t="str">
        <f>Table3[[#Headers],[County (optional)]]</f>
        <v>County (optional)</v>
      </c>
      <c r="D66" s="1" t="s">
        <v>313</v>
      </c>
      <c r="E66" t="s">
        <v>308</v>
      </c>
      <c r="F66" t="s">
        <v>308</v>
      </c>
      <c r="H66" t="s">
        <v>271</v>
      </c>
      <c r="I66" t="s">
        <v>134</v>
      </c>
      <c r="J66" t="s">
        <v>49</v>
      </c>
      <c r="K66" s="1" t="s">
        <v>319</v>
      </c>
      <c r="M66" t="s">
        <v>310</v>
      </c>
    </row>
    <row r="67" spans="1:14" ht="30">
      <c r="A67" s="82" t="s">
        <v>248</v>
      </c>
      <c r="B67" s="83" t="s">
        <v>377</v>
      </c>
      <c r="C67" s="83" t="str">
        <f>Table3[[#Headers],[Postcode]]</f>
        <v>Postcode</v>
      </c>
      <c r="D67" s="1" t="s">
        <v>375</v>
      </c>
      <c r="E67" t="s">
        <v>308</v>
      </c>
      <c r="F67" s="1" t="s">
        <v>356</v>
      </c>
      <c r="G67" s="1"/>
      <c r="H67" t="s">
        <v>271</v>
      </c>
      <c r="I67" t="s">
        <v>134</v>
      </c>
      <c r="J67" t="s">
        <v>49</v>
      </c>
      <c r="K67" s="1" t="s">
        <v>319</v>
      </c>
      <c r="M67" t="s">
        <v>310</v>
      </c>
    </row>
    <row r="68" spans="1:14" ht="90">
      <c r="A68" s="82" t="s">
        <v>248</v>
      </c>
      <c r="B68" s="83" t="s">
        <v>378</v>
      </c>
      <c r="C68" s="83" t="str">
        <f>Table3[[#Headers],[How many registered beds does the home have?]]</f>
        <v>How many registered beds does the home have?</v>
      </c>
      <c r="D68" s="1" t="s">
        <v>375</v>
      </c>
      <c r="E68" s="1" t="s">
        <v>327</v>
      </c>
      <c r="F68" s="1" t="s">
        <v>346</v>
      </c>
      <c r="G68" s="1"/>
      <c r="H68" s="1" t="s">
        <v>379</v>
      </c>
      <c r="I68" t="s">
        <v>136</v>
      </c>
      <c r="J68" s="1" t="s">
        <v>61</v>
      </c>
      <c r="M68" t="s">
        <v>331</v>
      </c>
      <c r="N68" t="s">
        <v>271</v>
      </c>
    </row>
    <row r="69" spans="1:14" ht="90">
      <c r="A69" s="82" t="s">
        <v>248</v>
      </c>
      <c r="B69" s="83" t="s">
        <v>378</v>
      </c>
      <c r="C69" s="83" t="str">
        <f>Table3[[#Headers],[Which genders of children do you look after at the home?]]</f>
        <v>Which genders of children do you look after at the home?</v>
      </c>
      <c r="D69" s="1" t="s">
        <v>375</v>
      </c>
      <c r="E69" s="1" t="s">
        <v>327</v>
      </c>
      <c r="F69" s="1" t="s">
        <v>346</v>
      </c>
      <c r="G69" s="1"/>
      <c r="H69" s="1" t="s">
        <v>347</v>
      </c>
      <c r="I69" t="s">
        <v>136</v>
      </c>
      <c r="J69" s="1" t="s">
        <v>62</v>
      </c>
      <c r="M69" t="s">
        <v>331</v>
      </c>
      <c r="N69" t="s">
        <v>271</v>
      </c>
    </row>
    <row r="70" spans="1:14" ht="60">
      <c r="A70" s="82" t="s">
        <v>248</v>
      </c>
      <c r="B70" s="83" t="s">
        <v>378</v>
      </c>
      <c r="C70" s="83" t="str">
        <f>Table3[[#Headers],[Minimum age of children you look after at the home]]</f>
        <v>Minimum age of children you look after at the home</v>
      </c>
      <c r="D70" s="1" t="s">
        <v>375</v>
      </c>
      <c r="E70" s="1" t="s">
        <v>380</v>
      </c>
      <c r="F70" s="1" t="s">
        <v>349</v>
      </c>
      <c r="G70" s="1"/>
      <c r="H70" t="s">
        <v>271</v>
      </c>
      <c r="I70" t="s">
        <v>136</v>
      </c>
      <c r="J70" s="1" t="s">
        <v>350</v>
      </c>
      <c r="M70" t="s">
        <v>311</v>
      </c>
    </row>
    <row r="71" spans="1:14" ht="60">
      <c r="A71" s="82" t="s">
        <v>248</v>
      </c>
      <c r="B71" s="83" t="s">
        <v>378</v>
      </c>
      <c r="C71" s="83" t="str">
        <f>Table3[[#Headers],[Maximum age of children you look after at the home]]</f>
        <v>Maximum age of children you look after at the home</v>
      </c>
      <c r="D71" s="1" t="s">
        <v>375</v>
      </c>
      <c r="E71" s="1" t="s">
        <v>380</v>
      </c>
      <c r="F71" s="1" t="s">
        <v>349</v>
      </c>
      <c r="G71" s="1"/>
      <c r="H71" t="s">
        <v>271</v>
      </c>
      <c r="I71" t="s">
        <v>136</v>
      </c>
      <c r="J71" s="1" t="s">
        <v>350</v>
      </c>
      <c r="M71" t="s">
        <v>311</v>
      </c>
    </row>
    <row r="72" spans="1:14" ht="30">
      <c r="A72" s="82" t="s">
        <v>248</v>
      </c>
      <c r="B72" s="83" t="s">
        <v>381</v>
      </c>
      <c r="C72" s="83" t="str">
        <f>Table3[[#Headers],[Responsible individual name]]</f>
        <v>Responsible individual name</v>
      </c>
      <c r="D72" s="1" t="s">
        <v>375</v>
      </c>
      <c r="E72" t="s">
        <v>308</v>
      </c>
      <c r="F72" s="1" t="s">
        <v>356</v>
      </c>
      <c r="G72" s="1"/>
      <c r="H72" t="s">
        <v>271</v>
      </c>
      <c r="I72" t="s">
        <v>134</v>
      </c>
      <c r="J72" s="1" t="s">
        <v>65</v>
      </c>
      <c r="M72" t="s">
        <v>310</v>
      </c>
    </row>
    <row r="73" spans="1:14" ht="30">
      <c r="A73" s="82" t="s">
        <v>248</v>
      </c>
      <c r="B73" s="83" t="s">
        <v>381</v>
      </c>
      <c r="C73" s="83" t="str">
        <f>Table3[[#Headers],[Responsible individual role]]</f>
        <v>Responsible individual role</v>
      </c>
      <c r="D73" s="1" t="s">
        <v>375</v>
      </c>
      <c r="E73" t="s">
        <v>308</v>
      </c>
      <c r="F73" s="1" t="s">
        <v>356</v>
      </c>
      <c r="G73" s="1"/>
      <c r="H73" t="s">
        <v>271</v>
      </c>
      <c r="I73" t="s">
        <v>134</v>
      </c>
      <c r="J73" s="1" t="s">
        <v>66</v>
      </c>
      <c r="M73" t="s">
        <v>310</v>
      </c>
    </row>
    <row r="74" spans="1:14" ht="30">
      <c r="A74" s="82" t="s">
        <v>248</v>
      </c>
      <c r="B74" s="83" t="s">
        <v>381</v>
      </c>
      <c r="C74" s="83" t="str">
        <f>Table3[[#Headers],[Responsible individual email address]]</f>
        <v>Responsible individual email address</v>
      </c>
      <c r="D74" s="1" t="s">
        <v>375</v>
      </c>
      <c r="E74" t="s">
        <v>308</v>
      </c>
      <c r="F74" s="1" t="s">
        <v>356</v>
      </c>
      <c r="G74" s="1"/>
      <c r="H74" t="s">
        <v>271</v>
      </c>
      <c r="I74" t="s">
        <v>134</v>
      </c>
      <c r="J74" s="1" t="s">
        <v>67</v>
      </c>
      <c r="M74" t="s">
        <v>310</v>
      </c>
    </row>
    <row r="75" spans="1:14" ht="30">
      <c r="A75" s="82" t="s">
        <v>248</v>
      </c>
      <c r="B75" s="83" t="s">
        <v>382</v>
      </c>
      <c r="C75" s="83" t="str">
        <f>Table3[[#Headers],[Registered manager name]]</f>
        <v>Registered manager name</v>
      </c>
      <c r="D75" s="1" t="s">
        <v>375</v>
      </c>
      <c r="E75" t="s">
        <v>308</v>
      </c>
      <c r="F75" s="1" t="s">
        <v>356</v>
      </c>
      <c r="G75" s="1"/>
      <c r="H75" t="s">
        <v>271</v>
      </c>
      <c r="I75" t="s">
        <v>134</v>
      </c>
      <c r="J75" s="1" t="s">
        <v>95</v>
      </c>
      <c r="M75" t="s">
        <v>310</v>
      </c>
    </row>
    <row r="76" spans="1:14" ht="30">
      <c r="A76" s="82" t="s">
        <v>248</v>
      </c>
      <c r="B76" s="83" t="s">
        <v>382</v>
      </c>
      <c r="C76" s="83" t="str">
        <f>Table3[[#Headers],[Registered manager phone number]]</f>
        <v>Registered manager phone number</v>
      </c>
      <c r="D76" s="1" t="s">
        <v>375</v>
      </c>
      <c r="E76" t="s">
        <v>308</v>
      </c>
      <c r="F76" s="1" t="s">
        <v>356</v>
      </c>
      <c r="G76" s="1"/>
      <c r="H76" t="s">
        <v>271</v>
      </c>
      <c r="I76" t="s">
        <v>134</v>
      </c>
      <c r="J76" s="1" t="s">
        <v>96</v>
      </c>
      <c r="M76" t="s">
        <v>311</v>
      </c>
    </row>
    <row r="77" spans="1:14" ht="30">
      <c r="A77" s="82" t="s">
        <v>248</v>
      </c>
      <c r="B77" s="83" t="s">
        <v>382</v>
      </c>
      <c r="C77" s="83" t="str">
        <f>Table3[[#Headers],[Registered manager email address]]</f>
        <v>Registered manager email address</v>
      </c>
      <c r="D77" s="1" t="s">
        <v>375</v>
      </c>
      <c r="E77" t="s">
        <v>308</v>
      </c>
      <c r="F77" s="1" t="s">
        <v>356</v>
      </c>
      <c r="G77" s="1"/>
      <c r="H77" t="s">
        <v>271</v>
      </c>
      <c r="I77" t="s">
        <v>134</v>
      </c>
      <c r="J77" s="1" t="s">
        <v>97</v>
      </c>
      <c r="M77" t="s">
        <v>310</v>
      </c>
    </row>
    <row r="78" spans="1:14" ht="90">
      <c r="A78" s="82" t="s">
        <v>248</v>
      </c>
      <c r="B78" s="83" t="s">
        <v>383</v>
      </c>
      <c r="C78" s="83" t="str">
        <f>Table3[[#Headers],[Who is the regulatory body for the home?]]</f>
        <v>Who is the regulatory body for the home?</v>
      </c>
      <c r="D78" s="1" t="s">
        <v>375</v>
      </c>
      <c r="E78" s="1" t="s">
        <v>327</v>
      </c>
      <c r="F78" s="1" t="s">
        <v>346</v>
      </c>
      <c r="G78" s="1"/>
      <c r="H78" s="1" t="s">
        <v>359</v>
      </c>
      <c r="I78" t="s">
        <v>136</v>
      </c>
      <c r="J78" s="1" t="s">
        <v>360</v>
      </c>
      <c r="M78" t="s">
        <v>331</v>
      </c>
      <c r="N78" t="s">
        <v>271</v>
      </c>
    </row>
    <row r="79" spans="1:14" ht="65.25" customHeight="1">
      <c r="A79" s="82" t="s">
        <v>248</v>
      </c>
      <c r="B79" s="83" t="s">
        <v>383</v>
      </c>
      <c r="C79" s="83" t="str">
        <f>Table3[[#Headers],[Date of registration with regulatory body
Only include homes that you have registration certificates for]]</f>
        <v>Date of registration with regulatory body
Only include homes that you have registration certificates for</v>
      </c>
      <c r="D79" s="1" t="s">
        <v>375</v>
      </c>
      <c r="E79" s="1" t="s">
        <v>361</v>
      </c>
      <c r="F79" s="1" t="s">
        <v>356</v>
      </c>
      <c r="G79" s="1"/>
      <c r="H79" t="s">
        <v>271</v>
      </c>
      <c r="I79" t="s">
        <v>136</v>
      </c>
      <c r="J79" s="1" t="s">
        <v>362</v>
      </c>
      <c r="M79" t="s">
        <v>384</v>
      </c>
    </row>
    <row r="80" spans="1:14" ht="30">
      <c r="A80" s="82" t="s">
        <v>248</v>
      </c>
      <c r="B80" s="83" t="s">
        <v>383</v>
      </c>
      <c r="C80" s="83" t="str">
        <f>Table3[[#Headers],[Regulatory body registration number. This may be called your Unique Reference Number (URN)]]</f>
        <v>Regulatory body registration number. This may be called your Unique Reference Number (URN)</v>
      </c>
      <c r="D80" s="1" t="s">
        <v>375</v>
      </c>
      <c r="E80" t="s">
        <v>308</v>
      </c>
      <c r="F80" s="1" t="s">
        <v>356</v>
      </c>
      <c r="G80" s="1"/>
      <c r="H80" t="s">
        <v>271</v>
      </c>
      <c r="I80" t="s">
        <v>136</v>
      </c>
      <c r="J80" s="1" t="s">
        <v>364</v>
      </c>
      <c r="M80" t="s">
        <v>310</v>
      </c>
    </row>
    <row r="81" spans="1:14" ht="30">
      <c r="A81" s="82" t="s">
        <v>248</v>
      </c>
      <c r="B81" s="83" t="s">
        <v>383</v>
      </c>
      <c r="C81" s="83" t="str">
        <f>Table3[[#Headers],[Date of last full inspection by regulating body (optional)]]</f>
        <v>Date of last full inspection by regulating body (optional)</v>
      </c>
      <c r="D81" s="1" t="s">
        <v>313</v>
      </c>
      <c r="E81" s="1" t="s">
        <v>361</v>
      </c>
      <c r="F81" t="s">
        <v>308</v>
      </c>
      <c r="H81" t="s">
        <v>271</v>
      </c>
      <c r="I81" t="s">
        <v>136</v>
      </c>
      <c r="J81" s="1" t="s">
        <v>365</v>
      </c>
      <c r="M81" t="s">
        <v>384</v>
      </c>
    </row>
    <row r="82" spans="1:14" ht="45">
      <c r="A82" s="82" t="s">
        <v>248</v>
      </c>
      <c r="B82" s="83" t="s">
        <v>383</v>
      </c>
      <c r="C82" s="83" t="str">
        <f>Table3[[#Headers],[Inspection outcome (optional)]]</f>
        <v>Inspection outcome (optional)</v>
      </c>
      <c r="D82" s="1" t="s">
        <v>313</v>
      </c>
      <c r="E82" s="1" t="s">
        <v>366</v>
      </c>
      <c r="F82" t="s">
        <v>308</v>
      </c>
      <c r="H82" s="1" t="s">
        <v>367</v>
      </c>
      <c r="I82" t="s">
        <v>136</v>
      </c>
      <c r="J82" t="s">
        <v>368</v>
      </c>
      <c r="M82" t="s">
        <v>331</v>
      </c>
      <c r="N82" t="s">
        <v>271</v>
      </c>
    </row>
    <row r="83" spans="1:14" ht="45">
      <c r="A83" s="82" t="s">
        <v>248</v>
      </c>
      <c r="B83" s="83" t="s">
        <v>385</v>
      </c>
      <c r="C83" s="83" t="str">
        <f>Table3[[#Headers],[Select the category of care offered by the home]]</f>
        <v>Select the category of care offered by the home</v>
      </c>
      <c r="D83" s="1" t="s">
        <v>375</v>
      </c>
      <c r="E83" s="1" t="s">
        <v>370</v>
      </c>
      <c r="F83" s="1" t="s">
        <v>346</v>
      </c>
      <c r="G83" s="1"/>
      <c r="H83" s="1" t="s">
        <v>371</v>
      </c>
      <c r="I83" t="s">
        <v>136</v>
      </c>
      <c r="J83" s="1" t="s">
        <v>386</v>
      </c>
      <c r="K83" s="1" t="s">
        <v>373</v>
      </c>
      <c r="M83" t="s">
        <v>331</v>
      </c>
      <c r="N83" t="s">
        <v>271</v>
      </c>
    </row>
    <row r="84" spans="1:14" ht="45">
      <c r="A84" s="82" t="s">
        <v>248</v>
      </c>
      <c r="B84" s="83" t="s">
        <v>385</v>
      </c>
      <c r="C84" s="83" t="str">
        <f>Table3[[#Headers],[Select the second category of care offered by the home (optional)]]</f>
        <v>Select the second category of care offered by the home (optional)</v>
      </c>
      <c r="D84" s="1" t="s">
        <v>313</v>
      </c>
      <c r="E84" s="1" t="s">
        <v>370</v>
      </c>
      <c r="F84" s="1" t="s">
        <v>387</v>
      </c>
      <c r="G84" s="1"/>
      <c r="H84" s="1" t="s">
        <v>371</v>
      </c>
      <c r="I84" t="s">
        <v>136</v>
      </c>
      <c r="J84" s="1" t="s">
        <v>386</v>
      </c>
      <c r="K84" s="1" t="s">
        <v>373</v>
      </c>
      <c r="M84" t="s">
        <v>331</v>
      </c>
      <c r="N84" t="s">
        <v>271</v>
      </c>
    </row>
    <row r="85" spans="1:14" ht="45">
      <c r="A85" s="82" t="s">
        <v>248</v>
      </c>
      <c r="B85" s="83" t="s">
        <v>385</v>
      </c>
      <c r="C85" s="83" t="str">
        <f>Table3[[#Headers],[Select the third category of care offered by the home (optional)]]</f>
        <v>Select the third category of care offered by the home (optional)</v>
      </c>
      <c r="D85" s="1" t="s">
        <v>313</v>
      </c>
      <c r="E85" s="1" t="s">
        <v>370</v>
      </c>
      <c r="F85" s="1" t="s">
        <v>387</v>
      </c>
      <c r="G85" s="1"/>
      <c r="H85" s="1" t="s">
        <v>371</v>
      </c>
      <c r="I85" t="s">
        <v>136</v>
      </c>
      <c r="J85" s="1" t="s">
        <v>386</v>
      </c>
      <c r="K85" s="1" t="s">
        <v>373</v>
      </c>
      <c r="M85" t="s">
        <v>331</v>
      </c>
      <c r="N85" t="s">
        <v>271</v>
      </c>
    </row>
    <row r="86" spans="1:14" ht="45">
      <c r="A86" s="82" t="s">
        <v>248</v>
      </c>
      <c r="B86" s="83" t="s">
        <v>385</v>
      </c>
      <c r="C86" s="83" t="str">
        <f>Table3[[#Headers],[Select the fourth category of care offered by the home (optional)]]</f>
        <v>Select the fourth category of care offered by the home (optional)</v>
      </c>
      <c r="D86" s="1" t="s">
        <v>313</v>
      </c>
      <c r="E86" s="1" t="s">
        <v>370</v>
      </c>
      <c r="F86" s="1" t="s">
        <v>387</v>
      </c>
      <c r="G86" s="1"/>
      <c r="H86" s="1" t="s">
        <v>371</v>
      </c>
      <c r="I86" t="s">
        <v>136</v>
      </c>
      <c r="J86" s="1" t="s">
        <v>386</v>
      </c>
      <c r="K86" s="1" t="s">
        <v>373</v>
      </c>
      <c r="M86" t="s">
        <v>331</v>
      </c>
      <c r="N86" t="s">
        <v>271</v>
      </c>
    </row>
    <row r="87" spans="1:14" ht="45">
      <c r="A87" s="82" t="s">
        <v>248</v>
      </c>
      <c r="B87" s="83" t="s">
        <v>385</v>
      </c>
      <c r="C87" s="83" t="str">
        <f>Table3[[#Headers],[Select the fifth category of care offered by the home (optional)]]</f>
        <v>Select the fifth category of care offered by the home (optional)</v>
      </c>
      <c r="D87" s="1" t="s">
        <v>313</v>
      </c>
      <c r="E87" s="1" t="s">
        <v>370</v>
      </c>
      <c r="F87" s="1" t="s">
        <v>387</v>
      </c>
      <c r="G87" s="1"/>
      <c r="H87" s="1" t="s">
        <v>371</v>
      </c>
      <c r="I87" t="s">
        <v>136</v>
      </c>
      <c r="J87" s="1" t="s">
        <v>386</v>
      </c>
      <c r="K87" s="1" t="s">
        <v>373</v>
      </c>
      <c r="M87" t="s">
        <v>331</v>
      </c>
      <c r="N87" t="s">
        <v>271</v>
      </c>
    </row>
    <row r="88" spans="1:14" ht="45">
      <c r="A88" s="82" t="s">
        <v>248</v>
      </c>
      <c r="B88" s="83" t="s">
        <v>385</v>
      </c>
      <c r="C88" s="83" t="str">
        <f>Table3[[#Headers],[Select the sixth category of care offered by the home (optional)]]</f>
        <v>Select the sixth category of care offered by the home (optional)</v>
      </c>
      <c r="D88" s="1" t="s">
        <v>313</v>
      </c>
      <c r="E88" s="1" t="s">
        <v>370</v>
      </c>
      <c r="F88" s="1" t="s">
        <v>387</v>
      </c>
      <c r="G88" s="1"/>
      <c r="H88" s="1" t="s">
        <v>371</v>
      </c>
      <c r="I88" t="s">
        <v>136</v>
      </c>
      <c r="J88" s="1" t="s">
        <v>386</v>
      </c>
      <c r="K88" s="1" t="s">
        <v>373</v>
      </c>
      <c r="M88" t="s">
        <v>331</v>
      </c>
      <c r="N88" t="s">
        <v>271</v>
      </c>
    </row>
    <row r="89" spans="1:14" ht="45">
      <c r="A89" s="82" t="s">
        <v>248</v>
      </c>
      <c r="B89" s="83" t="s">
        <v>385</v>
      </c>
      <c r="C89" s="83" t="str">
        <f>Table3[[#Headers],[Select the seventh category of care offered by the home (optional)]]</f>
        <v>Select the seventh category of care offered by the home (optional)</v>
      </c>
      <c r="D89" s="1" t="s">
        <v>313</v>
      </c>
      <c r="E89" s="1" t="s">
        <v>370</v>
      </c>
      <c r="F89" s="1" t="s">
        <v>387</v>
      </c>
      <c r="G89" s="1"/>
      <c r="H89" s="1" t="s">
        <v>371</v>
      </c>
      <c r="I89" t="s">
        <v>136</v>
      </c>
      <c r="J89" s="1" t="s">
        <v>386</v>
      </c>
      <c r="K89" s="1" t="s">
        <v>373</v>
      </c>
      <c r="M89" t="s">
        <v>331</v>
      </c>
      <c r="N89" t="s">
        <v>271</v>
      </c>
    </row>
    <row r="90" spans="1:14" ht="45">
      <c r="A90" s="82" t="s">
        <v>248</v>
      </c>
      <c r="B90" s="83" t="s">
        <v>388</v>
      </c>
      <c r="C90" s="83" t="str">
        <f>Table3[[#Headers],[Does the home provide any educational provision? ]]</f>
        <v xml:space="preserve">Does the home provide any educational provision? </v>
      </c>
      <c r="D90" s="1" t="s">
        <v>375</v>
      </c>
      <c r="E90" s="1" t="s">
        <v>389</v>
      </c>
      <c r="F90" s="1" t="s">
        <v>346</v>
      </c>
      <c r="G90" s="1"/>
      <c r="H90" s="1" t="s">
        <v>328</v>
      </c>
      <c r="I90" t="s">
        <v>136</v>
      </c>
      <c r="J90" s="1" t="s">
        <v>343</v>
      </c>
      <c r="K90" s="1" t="s">
        <v>390</v>
      </c>
      <c r="L90" s="1"/>
      <c r="M90" t="s">
        <v>331</v>
      </c>
      <c r="N90" t="s">
        <v>271</v>
      </c>
    </row>
    <row r="91" spans="1:14" ht="165">
      <c r="A91" s="82" t="s">
        <v>248</v>
      </c>
      <c r="B91" s="83" t="s">
        <v>388</v>
      </c>
      <c r="C91" s="83" t="str">
        <f>Table3[[#Headers],[Educational provision type, if applicable]]</f>
        <v>Educational provision type, if applicable</v>
      </c>
      <c r="D91" s="1" t="s">
        <v>375</v>
      </c>
      <c r="E91" s="1" t="s">
        <v>389</v>
      </c>
      <c r="F91" s="1" t="s">
        <v>391</v>
      </c>
      <c r="G91" s="1"/>
      <c r="H91" s="1" t="s">
        <v>392</v>
      </c>
      <c r="I91" t="s">
        <v>136</v>
      </c>
      <c r="J91" s="1" t="s">
        <v>393</v>
      </c>
      <c r="M91" t="s">
        <v>331</v>
      </c>
      <c r="N91" t="s">
        <v>271</v>
      </c>
    </row>
    <row r="92" spans="1:14" ht="45">
      <c r="A92" s="82" t="s">
        <v>248</v>
      </c>
      <c r="B92" s="83" t="s">
        <v>388</v>
      </c>
      <c r="C92" s="83" t="str">
        <f>Table3[[#Headers],[Department for Education registration number]]</f>
        <v>Department for Education registration number</v>
      </c>
      <c r="D92" s="1" t="s">
        <v>375</v>
      </c>
      <c r="E92" t="s">
        <v>308</v>
      </c>
      <c r="F92" s="1" t="s">
        <v>394</v>
      </c>
      <c r="G92" s="1"/>
      <c r="H92" t="s">
        <v>271</v>
      </c>
      <c r="I92" t="s">
        <v>136</v>
      </c>
      <c r="J92" s="1" t="s">
        <v>108</v>
      </c>
      <c r="M92" t="s">
        <v>310</v>
      </c>
    </row>
    <row r="93" spans="1:14" ht="45">
      <c r="A93" s="82" t="s">
        <v>248</v>
      </c>
      <c r="B93" s="83" t="s">
        <v>388</v>
      </c>
      <c r="C93" s="83" t="str">
        <f>Table3[[#Headers],[Educational provision name, if applicable]]</f>
        <v>Educational provision name, if applicable</v>
      </c>
      <c r="D93" s="1" t="s">
        <v>375</v>
      </c>
      <c r="E93" t="s">
        <v>308</v>
      </c>
      <c r="F93" s="1" t="s">
        <v>394</v>
      </c>
      <c r="G93" s="1"/>
      <c r="H93" t="s">
        <v>271</v>
      </c>
      <c r="I93" t="s">
        <v>134</v>
      </c>
      <c r="J93" s="1" t="s">
        <v>395</v>
      </c>
      <c r="M93" t="s">
        <v>310</v>
      </c>
    </row>
    <row r="94" spans="1:14" ht="45">
      <c r="A94" s="82" t="s">
        <v>248</v>
      </c>
      <c r="B94" s="83" t="s">
        <v>388</v>
      </c>
      <c r="C94" s="83" t="str">
        <f>Table3[[#Headers],[Educational provision address line 1, if applicable]]</f>
        <v>Educational provision address line 1, if applicable</v>
      </c>
      <c r="D94" s="1" t="s">
        <v>375</v>
      </c>
      <c r="E94" t="s">
        <v>308</v>
      </c>
      <c r="F94" s="1" t="s">
        <v>394</v>
      </c>
      <c r="G94" s="1"/>
      <c r="H94" t="s">
        <v>271</v>
      </c>
      <c r="I94" t="s">
        <v>134</v>
      </c>
      <c r="J94" s="1" t="s">
        <v>396</v>
      </c>
      <c r="K94" s="1" t="s">
        <v>319</v>
      </c>
      <c r="M94" t="s">
        <v>310</v>
      </c>
    </row>
    <row r="95" spans="1:14" ht="34.5" customHeight="1">
      <c r="A95" s="82" t="s">
        <v>248</v>
      </c>
      <c r="B95" s="83" t="s">
        <v>388</v>
      </c>
      <c r="C95" s="83" t="str">
        <f>Table3[[#Headers],[Educational provision address line 2, if applicable (optional)]]</f>
        <v>Educational provision address line 2, if applicable (optional)</v>
      </c>
      <c r="D95" s="1" t="s">
        <v>313</v>
      </c>
      <c r="E95" t="s">
        <v>308</v>
      </c>
      <c r="F95" t="s">
        <v>308</v>
      </c>
      <c r="H95" t="s">
        <v>271</v>
      </c>
      <c r="I95" t="s">
        <v>134</v>
      </c>
      <c r="J95" s="1" t="s">
        <v>396</v>
      </c>
      <c r="K95" s="1" t="s">
        <v>319</v>
      </c>
      <c r="M95" t="s">
        <v>310</v>
      </c>
    </row>
    <row r="96" spans="1:14" ht="45">
      <c r="A96" s="82" t="s">
        <v>248</v>
      </c>
      <c r="B96" s="83" t="s">
        <v>388</v>
      </c>
      <c r="C96" s="83" t="str">
        <f>Table3[[#Headers],[Educational provision Town or city, if applicable]]</f>
        <v>Educational provision Town or city, if applicable</v>
      </c>
      <c r="D96" s="1" t="s">
        <v>375</v>
      </c>
      <c r="E96" t="s">
        <v>308</v>
      </c>
      <c r="F96" s="1" t="s">
        <v>394</v>
      </c>
      <c r="G96" s="1"/>
      <c r="H96" t="s">
        <v>271</v>
      </c>
      <c r="I96" t="s">
        <v>134</v>
      </c>
      <c r="J96" s="1" t="s">
        <v>396</v>
      </c>
      <c r="K96" s="1" t="s">
        <v>319</v>
      </c>
      <c r="M96" t="s">
        <v>310</v>
      </c>
    </row>
    <row r="97" spans="1:14" ht="30">
      <c r="A97" s="82" t="s">
        <v>248</v>
      </c>
      <c r="B97" s="83" t="s">
        <v>388</v>
      </c>
      <c r="C97" s="83" t="str">
        <f>Table3[[#Headers],[Educational provision County, if applicable (optional)]]</f>
        <v>Educational provision County, if applicable (optional)</v>
      </c>
      <c r="D97" s="1" t="s">
        <v>313</v>
      </c>
      <c r="E97" t="s">
        <v>308</v>
      </c>
      <c r="F97" t="s">
        <v>308</v>
      </c>
      <c r="H97" t="s">
        <v>271</v>
      </c>
      <c r="I97" t="s">
        <v>134</v>
      </c>
      <c r="J97" s="1" t="s">
        <v>396</v>
      </c>
      <c r="K97" s="1" t="s">
        <v>319</v>
      </c>
      <c r="M97" t="s">
        <v>310</v>
      </c>
    </row>
    <row r="98" spans="1:14" ht="45">
      <c r="A98" s="82" t="s">
        <v>248</v>
      </c>
      <c r="B98" s="83" t="s">
        <v>388</v>
      </c>
      <c r="C98" s="83" t="str">
        <f>Table3[[#Headers],[Educational provision postcode, if applicable]]</f>
        <v>Educational provision postcode, if applicable</v>
      </c>
      <c r="D98" s="1" t="s">
        <v>375</v>
      </c>
      <c r="E98" t="s">
        <v>308</v>
      </c>
      <c r="F98" s="1" t="s">
        <v>394</v>
      </c>
      <c r="G98" s="1"/>
      <c r="H98" t="s">
        <v>271</v>
      </c>
      <c r="I98" t="s">
        <v>134</v>
      </c>
      <c r="J98" s="1" t="s">
        <v>396</v>
      </c>
      <c r="K98" s="1" t="s">
        <v>319</v>
      </c>
      <c r="M98" t="s">
        <v>310</v>
      </c>
    </row>
    <row r="99" spans="1:14" ht="90">
      <c r="A99" s="82" t="s">
        <v>248</v>
      </c>
      <c r="B99" s="83" t="s">
        <v>397</v>
      </c>
      <c r="C99" s="83" t="str">
        <f>Table3[[#Headers],[Who is the regulatory body for the educational provision? If applicable]]</f>
        <v>Who is the regulatory body for the educational provision? If applicable</v>
      </c>
      <c r="D99" s="1" t="s">
        <v>375</v>
      </c>
      <c r="E99" s="1" t="s">
        <v>389</v>
      </c>
      <c r="F99" s="1" t="s">
        <v>391</v>
      </c>
      <c r="G99" s="1"/>
      <c r="H99" s="1" t="s">
        <v>359</v>
      </c>
      <c r="I99" t="s">
        <v>136</v>
      </c>
      <c r="J99" s="87" t="s">
        <v>398</v>
      </c>
      <c r="K99" s="87"/>
      <c r="M99" t="s">
        <v>331</v>
      </c>
      <c r="N99" t="s">
        <v>271</v>
      </c>
    </row>
    <row r="100" spans="1:14" ht="45">
      <c r="A100" s="82" t="s">
        <v>248</v>
      </c>
      <c r="B100" s="83" t="s">
        <v>397</v>
      </c>
      <c r="C100" s="83" t="str">
        <f>Table3[[#Headers],[Regulatory body registration number for educational provision, if applicable (URN)]]</f>
        <v>Regulatory body registration number for educational provision, if applicable (URN)</v>
      </c>
      <c r="D100" s="1" t="s">
        <v>375</v>
      </c>
      <c r="E100" t="s">
        <v>308</v>
      </c>
      <c r="F100" s="1" t="s">
        <v>394</v>
      </c>
      <c r="G100" s="1"/>
      <c r="H100" t="s">
        <v>271</v>
      </c>
      <c r="I100" t="s">
        <v>136</v>
      </c>
      <c r="J100" s="85" t="s">
        <v>399</v>
      </c>
      <c r="K100" s="85"/>
      <c r="M100" t="s">
        <v>310</v>
      </c>
    </row>
    <row r="101" spans="1:14" ht="30">
      <c r="A101" s="82" t="s">
        <v>248</v>
      </c>
      <c r="B101" s="83" t="s">
        <v>397</v>
      </c>
      <c r="C101" s="83" t="str">
        <f>Table3[[#Headers],[Date of last full inspection by regulating body, if applicable (optional)]]</f>
        <v>Date of last full inspection by regulating body, if applicable (optional)</v>
      </c>
      <c r="D101" s="1" t="s">
        <v>313</v>
      </c>
      <c r="E101" s="1" t="s">
        <v>361</v>
      </c>
      <c r="F101" t="s">
        <v>308</v>
      </c>
      <c r="H101" t="s">
        <v>271</v>
      </c>
      <c r="I101" t="s">
        <v>136</v>
      </c>
      <c r="J101" s="86"/>
      <c r="K101" s="85"/>
      <c r="M101" t="s">
        <v>384</v>
      </c>
    </row>
    <row r="102" spans="1:14" ht="53.25" customHeight="1">
      <c r="A102" s="82" t="s">
        <v>248</v>
      </c>
      <c r="B102" s="83" t="s">
        <v>397</v>
      </c>
      <c r="C102" s="83" t="str">
        <f>Table3[[#Headers],[Inspection outcome, if applicable (optional)]]</f>
        <v>Inspection outcome, if applicable (optional)</v>
      </c>
      <c r="D102" s="1" t="s">
        <v>313</v>
      </c>
      <c r="E102" s="1" t="s">
        <v>366</v>
      </c>
      <c r="F102" t="s">
        <v>308</v>
      </c>
      <c r="H102" s="1" t="s">
        <v>367</v>
      </c>
      <c r="I102" t="s">
        <v>136</v>
      </c>
      <c r="J102" s="86"/>
      <c r="K102" s="85"/>
      <c r="M102" t="s">
        <v>331</v>
      </c>
      <c r="N102" t="s">
        <v>271</v>
      </c>
    </row>
    <row r="103" spans="1:14" ht="108" customHeight="1">
      <c r="A103" t="s">
        <v>400</v>
      </c>
      <c r="B103" s="1" t="s">
        <v>121</v>
      </c>
      <c r="C103" s="1" t="str" cm="1">
        <f t="array" ref="C103:C107">'Fostering agency'!A5:A9</f>
        <v>Who is the regulatory body for your organisation?</v>
      </c>
      <c r="D103" s="1" t="s">
        <v>401</v>
      </c>
      <c r="E103" s="1" t="s">
        <v>327</v>
      </c>
      <c r="F103" s="1" t="s">
        <v>402</v>
      </c>
      <c r="G103" s="1"/>
      <c r="H103" s="1" t="s">
        <v>359</v>
      </c>
      <c r="I103" t="s">
        <v>136</v>
      </c>
      <c r="J103" s="1" t="s">
        <v>360</v>
      </c>
      <c r="M103" t="s">
        <v>331</v>
      </c>
      <c r="N103" t="s">
        <v>271</v>
      </c>
    </row>
    <row r="104" spans="1:14" ht="30">
      <c r="A104" t="s">
        <v>400</v>
      </c>
      <c r="B104" s="1" t="s">
        <v>121</v>
      </c>
      <c r="C104" s="1" t="str">
        <v>Date of registration with regulatory body</v>
      </c>
      <c r="D104" s="1" t="s">
        <v>401</v>
      </c>
      <c r="E104" s="1" t="s">
        <v>361</v>
      </c>
      <c r="F104" s="1" t="s">
        <v>356</v>
      </c>
      <c r="G104" s="1"/>
      <c r="H104" t="s">
        <v>271</v>
      </c>
      <c r="I104" t="s">
        <v>136</v>
      </c>
      <c r="J104" s="1" t="s">
        <v>362</v>
      </c>
      <c r="M104" t="s">
        <v>384</v>
      </c>
    </row>
    <row r="105" spans="1:14" ht="45">
      <c r="A105" t="s">
        <v>400</v>
      </c>
      <c r="B105" s="1" t="s">
        <v>121</v>
      </c>
      <c r="C105" s="1" t="str">
        <v>Regulatory body registration number
This may be called your Unique Reference Number (URN)</v>
      </c>
      <c r="D105" s="1" t="s">
        <v>401</v>
      </c>
      <c r="E105" t="s">
        <v>308</v>
      </c>
      <c r="F105" s="1" t="s">
        <v>356</v>
      </c>
      <c r="G105" s="1"/>
      <c r="H105" t="s">
        <v>271</v>
      </c>
      <c r="I105" t="s">
        <v>136</v>
      </c>
      <c r="J105" s="1" t="s">
        <v>364</v>
      </c>
      <c r="M105" t="s">
        <v>310</v>
      </c>
    </row>
    <row r="106" spans="1:14" ht="30">
      <c r="A106" t="s">
        <v>400</v>
      </c>
      <c r="B106" s="1" t="s">
        <v>121</v>
      </c>
      <c r="C106" s="1" t="str">
        <v>Date of last full inspection by regulating body (optional)</v>
      </c>
      <c r="D106" s="1" t="s">
        <v>313</v>
      </c>
      <c r="E106" s="1" t="s">
        <v>361</v>
      </c>
      <c r="F106" t="s">
        <v>308</v>
      </c>
      <c r="H106" t="s">
        <v>271</v>
      </c>
      <c r="I106" t="s">
        <v>136</v>
      </c>
      <c r="J106" t="s">
        <v>365</v>
      </c>
      <c r="M106" t="s">
        <v>384</v>
      </c>
    </row>
    <row r="107" spans="1:14" ht="45">
      <c r="A107" t="s">
        <v>400</v>
      </c>
      <c r="B107" s="1" t="s">
        <v>121</v>
      </c>
      <c r="C107" s="1" t="str">
        <v>Inspection outcome (optional)</v>
      </c>
      <c r="D107" s="1" t="s">
        <v>313</v>
      </c>
      <c r="E107" s="1" t="s">
        <v>366</v>
      </c>
      <c r="F107" t="s">
        <v>308</v>
      </c>
      <c r="H107" s="1" t="s">
        <v>367</v>
      </c>
      <c r="I107" t="s">
        <v>136</v>
      </c>
      <c r="J107" t="s">
        <v>368</v>
      </c>
      <c r="M107" t="s">
        <v>331</v>
      </c>
      <c r="N107" t="s">
        <v>271</v>
      </c>
    </row>
    <row r="108" spans="1:14" ht="45">
      <c r="A108" t="s">
        <v>400</v>
      </c>
      <c r="B108" s="1" t="s">
        <v>403</v>
      </c>
      <c r="C108" s="1" t="str" cm="1">
        <f t="array" ref="C108:C110">'Fostering agency'!A12:A14</f>
        <v xml:space="preserve">	
Responsible individual name</v>
      </c>
      <c r="D108" s="1" t="s">
        <v>401</v>
      </c>
      <c r="E108" t="s">
        <v>308</v>
      </c>
      <c r="F108" s="1" t="s">
        <v>404</v>
      </c>
      <c r="G108" s="1"/>
      <c r="H108" t="s">
        <v>271</v>
      </c>
      <c r="I108" t="s">
        <v>134</v>
      </c>
      <c r="J108" s="1" t="s">
        <v>127</v>
      </c>
      <c r="M108" t="s">
        <v>310</v>
      </c>
    </row>
    <row r="109" spans="1:14" ht="45">
      <c r="A109" t="s">
        <v>400</v>
      </c>
      <c r="B109" s="1" t="s">
        <v>403</v>
      </c>
      <c r="C109" s="1" t="str">
        <v>Responsible individual phone number</v>
      </c>
      <c r="D109" s="1" t="s">
        <v>401</v>
      </c>
      <c r="E109" t="s">
        <v>308</v>
      </c>
      <c r="F109" s="1" t="s">
        <v>404</v>
      </c>
      <c r="G109" s="1"/>
      <c r="H109" t="s">
        <v>271</v>
      </c>
      <c r="I109" t="s">
        <v>134</v>
      </c>
      <c r="J109" s="1" t="s">
        <v>128</v>
      </c>
      <c r="M109" t="s">
        <v>311</v>
      </c>
    </row>
    <row r="110" spans="1:14" ht="45">
      <c r="A110" t="s">
        <v>400</v>
      </c>
      <c r="B110" s="1" t="s">
        <v>403</v>
      </c>
      <c r="C110" s="1" t="str">
        <v>Responsible individual email address</v>
      </c>
      <c r="D110" s="1" t="s">
        <v>401</v>
      </c>
      <c r="E110" t="s">
        <v>308</v>
      </c>
      <c r="F110" s="1" t="s">
        <v>404</v>
      </c>
      <c r="G110" s="1"/>
      <c r="H110" t="s">
        <v>271</v>
      </c>
      <c r="I110" t="s">
        <v>134</v>
      </c>
      <c r="J110" s="1" t="s">
        <v>67</v>
      </c>
      <c r="M110" t="s">
        <v>310</v>
      </c>
    </row>
    <row r="111" spans="1:14" ht="60">
      <c r="A111" t="s">
        <v>400</v>
      </c>
      <c r="B111" s="1" t="s">
        <v>405</v>
      </c>
      <c r="C111" s="1" t="str">
        <f>'Fostering agency'!A17</f>
        <v>Are you a West Midlands-wide framework provider or a spot provider? Choose from drop down.</v>
      </c>
      <c r="D111" s="1" t="s">
        <v>401</v>
      </c>
      <c r="E111" s="1" t="s">
        <v>327</v>
      </c>
      <c r="F111" s="1" t="s">
        <v>406</v>
      </c>
      <c r="G111" s="1"/>
      <c r="H111" s="1" t="s">
        <v>338</v>
      </c>
      <c r="I111" t="s">
        <v>136</v>
      </c>
      <c r="J111" s="1" t="s">
        <v>339</v>
      </c>
      <c r="K111" s="1" t="s">
        <v>340</v>
      </c>
      <c r="M111" t="s">
        <v>331</v>
      </c>
      <c r="N111" t="s">
        <v>271</v>
      </c>
    </row>
    <row r="112" spans="1:14" ht="90">
      <c r="A112" t="s">
        <v>400</v>
      </c>
      <c r="B112" s="1" t="s">
        <v>407</v>
      </c>
      <c r="C112" s="1" t="str" cm="1">
        <f t="array" ref="C112:C115">'Fostering agency'!A22:A25</f>
        <v>Do you provide specialist placements for 0-4 year olds</v>
      </c>
      <c r="D112" s="1" t="s">
        <v>401</v>
      </c>
      <c r="E112" s="1" t="s">
        <v>327</v>
      </c>
      <c r="F112" s="1" t="s">
        <v>408</v>
      </c>
      <c r="G112" s="1"/>
      <c r="H112" s="1" t="s">
        <v>328</v>
      </c>
      <c r="I112" t="s">
        <v>136</v>
      </c>
      <c r="J112" s="1" t="s">
        <v>386</v>
      </c>
      <c r="K112" s="1" t="s">
        <v>409</v>
      </c>
      <c r="M112" t="s">
        <v>331</v>
      </c>
      <c r="N112" t="s">
        <v>271</v>
      </c>
    </row>
    <row r="113" spans="1:14" ht="90">
      <c r="A113" t="s">
        <v>400</v>
      </c>
      <c r="B113" s="1" t="s">
        <v>407</v>
      </c>
      <c r="C113" s="1" t="str">
        <v>Do you provide specialist placements for 5-10 year olds</v>
      </c>
      <c r="D113" s="1" t="s">
        <v>401</v>
      </c>
      <c r="E113" s="1" t="s">
        <v>327</v>
      </c>
      <c r="F113" s="1" t="s">
        <v>408</v>
      </c>
      <c r="G113" s="1"/>
      <c r="H113" s="1" t="s">
        <v>328</v>
      </c>
      <c r="I113" t="s">
        <v>136</v>
      </c>
      <c r="J113" s="1" t="s">
        <v>386</v>
      </c>
      <c r="K113" s="1" t="s">
        <v>410</v>
      </c>
      <c r="M113" t="s">
        <v>331</v>
      </c>
      <c r="N113" t="s">
        <v>271</v>
      </c>
    </row>
    <row r="114" spans="1:14" ht="90">
      <c r="A114" t="s">
        <v>400</v>
      </c>
      <c r="B114" s="1" t="s">
        <v>407</v>
      </c>
      <c r="C114" s="1" t="str">
        <v>Do you provide specialist placements for 11-15 year olds</v>
      </c>
      <c r="D114" s="1" t="s">
        <v>401</v>
      </c>
      <c r="E114" s="1" t="s">
        <v>327</v>
      </c>
      <c r="F114" s="1" t="s">
        <v>408</v>
      </c>
      <c r="G114" s="1"/>
      <c r="H114" s="1" t="s">
        <v>328</v>
      </c>
      <c r="I114" t="s">
        <v>136</v>
      </c>
      <c r="J114" s="1" t="s">
        <v>386</v>
      </c>
      <c r="K114" s="1" t="s">
        <v>411</v>
      </c>
      <c r="M114" t="s">
        <v>331</v>
      </c>
      <c r="N114" t="s">
        <v>271</v>
      </c>
    </row>
    <row r="115" spans="1:14" ht="90">
      <c r="A115" t="s">
        <v>400</v>
      </c>
      <c r="B115" s="1" t="s">
        <v>407</v>
      </c>
      <c r="C115" s="1" t="str">
        <v>Do you provide specialist placements for 16-18 year olds</v>
      </c>
      <c r="D115" s="1" t="s">
        <v>401</v>
      </c>
      <c r="E115" s="1" t="s">
        <v>327</v>
      </c>
      <c r="F115" s="1" t="s">
        <v>408</v>
      </c>
      <c r="G115" s="1"/>
      <c r="H115" s="1" t="s">
        <v>328</v>
      </c>
      <c r="I115" t="s">
        <v>136</v>
      </c>
      <c r="J115" s="1" t="s">
        <v>386</v>
      </c>
      <c r="K115" s="1" t="s">
        <v>412</v>
      </c>
      <c r="M115" t="s">
        <v>331</v>
      </c>
      <c r="N115" t="s">
        <v>271</v>
      </c>
    </row>
    <row r="116" spans="1:14" ht="90">
      <c r="A116" t="s">
        <v>400</v>
      </c>
      <c r="B116" s="1" t="s">
        <v>413</v>
      </c>
      <c r="C116" s="1" t="str" cm="1">
        <f t="array" ref="C116:C119">'Fostering agency'!A28:A31</f>
        <v>Do you provide enhanced placements for 0-4 year olds</v>
      </c>
      <c r="D116" s="1" t="s">
        <v>401</v>
      </c>
      <c r="E116" s="1" t="s">
        <v>327</v>
      </c>
      <c r="F116" s="1" t="s">
        <v>408</v>
      </c>
      <c r="G116" s="1"/>
      <c r="H116" s="1" t="s">
        <v>328</v>
      </c>
      <c r="I116" t="s">
        <v>136</v>
      </c>
      <c r="J116" s="1" t="s">
        <v>386</v>
      </c>
      <c r="K116" s="1" t="s">
        <v>414</v>
      </c>
      <c r="M116" t="s">
        <v>331</v>
      </c>
      <c r="N116" t="s">
        <v>271</v>
      </c>
    </row>
    <row r="117" spans="1:14" ht="90">
      <c r="A117" t="s">
        <v>400</v>
      </c>
      <c r="B117" s="1" t="s">
        <v>413</v>
      </c>
      <c r="C117" s="1" t="str">
        <v>Do you provide enhanced placements for 5-10 year olds</v>
      </c>
      <c r="D117" s="1" t="s">
        <v>401</v>
      </c>
      <c r="E117" s="1" t="s">
        <v>327</v>
      </c>
      <c r="F117" s="1" t="s">
        <v>408</v>
      </c>
      <c r="G117" s="1"/>
      <c r="H117" s="1" t="s">
        <v>328</v>
      </c>
      <c r="I117" t="s">
        <v>136</v>
      </c>
      <c r="J117" s="1" t="s">
        <v>386</v>
      </c>
      <c r="K117" s="1" t="s">
        <v>415</v>
      </c>
      <c r="M117" t="s">
        <v>331</v>
      </c>
      <c r="N117" t="s">
        <v>271</v>
      </c>
    </row>
    <row r="118" spans="1:14" ht="90">
      <c r="A118" t="s">
        <v>400</v>
      </c>
      <c r="B118" s="1" t="s">
        <v>413</v>
      </c>
      <c r="C118" s="1" t="str">
        <v>Do you provide enhanced placements for 11-15 year olds</v>
      </c>
      <c r="D118" s="1" t="s">
        <v>401</v>
      </c>
      <c r="E118" s="1" t="s">
        <v>327</v>
      </c>
      <c r="F118" s="1" t="s">
        <v>408</v>
      </c>
      <c r="G118" s="1"/>
      <c r="H118" s="1" t="s">
        <v>328</v>
      </c>
      <c r="I118" t="s">
        <v>136</v>
      </c>
      <c r="J118" s="1" t="s">
        <v>386</v>
      </c>
      <c r="K118" s="1" t="s">
        <v>416</v>
      </c>
      <c r="M118" t="s">
        <v>331</v>
      </c>
      <c r="N118" t="s">
        <v>271</v>
      </c>
    </row>
    <row r="119" spans="1:14" ht="90">
      <c r="A119" t="s">
        <v>400</v>
      </c>
      <c r="B119" s="1" t="s">
        <v>413</v>
      </c>
      <c r="C119" s="1" t="str">
        <v>Do you provide enhanced placements for 16-18 year olds</v>
      </c>
      <c r="D119" s="1" t="s">
        <v>401</v>
      </c>
      <c r="E119" s="1" t="s">
        <v>327</v>
      </c>
      <c r="F119" s="1" t="s">
        <v>408</v>
      </c>
      <c r="G119" s="1"/>
      <c r="H119" s="1" t="s">
        <v>328</v>
      </c>
      <c r="I119" t="s">
        <v>136</v>
      </c>
      <c r="J119" s="1" t="s">
        <v>386</v>
      </c>
      <c r="K119" s="1" t="s">
        <v>417</v>
      </c>
      <c r="M119" t="s">
        <v>331</v>
      </c>
      <c r="N119" t="s">
        <v>271</v>
      </c>
    </row>
    <row r="120" spans="1:14" ht="90">
      <c r="A120" t="s">
        <v>400</v>
      </c>
      <c r="B120" s="1" t="s">
        <v>418</v>
      </c>
      <c r="C120" s="1" t="str" cm="1">
        <f t="array" ref="C120:C123">'Fostering agency'!A34:A37</f>
        <v>Do you provide standard placements for 0-4 year olds</v>
      </c>
      <c r="D120" s="1" t="s">
        <v>401</v>
      </c>
      <c r="E120" s="1" t="s">
        <v>327</v>
      </c>
      <c r="F120" s="1" t="s">
        <v>408</v>
      </c>
      <c r="G120" s="1"/>
      <c r="H120" s="1" t="s">
        <v>328</v>
      </c>
      <c r="I120" t="s">
        <v>136</v>
      </c>
      <c r="J120" s="1" t="s">
        <v>386</v>
      </c>
      <c r="K120" s="1" t="s">
        <v>419</v>
      </c>
      <c r="M120" t="s">
        <v>331</v>
      </c>
      <c r="N120" t="s">
        <v>271</v>
      </c>
    </row>
    <row r="121" spans="1:14" ht="90">
      <c r="A121" t="s">
        <v>400</v>
      </c>
      <c r="B121" s="1" t="s">
        <v>418</v>
      </c>
      <c r="C121" s="1" t="str">
        <v>Do you provide standard placements for 5-10 year olds</v>
      </c>
      <c r="D121" s="1" t="s">
        <v>401</v>
      </c>
      <c r="E121" s="1" t="s">
        <v>327</v>
      </c>
      <c r="F121" s="1" t="s">
        <v>408</v>
      </c>
      <c r="G121" s="1"/>
      <c r="H121" s="1" t="s">
        <v>328</v>
      </c>
      <c r="I121" t="s">
        <v>136</v>
      </c>
      <c r="J121" s="1" t="s">
        <v>386</v>
      </c>
      <c r="K121" s="1" t="s">
        <v>420</v>
      </c>
      <c r="M121" t="s">
        <v>331</v>
      </c>
      <c r="N121" t="s">
        <v>271</v>
      </c>
    </row>
    <row r="122" spans="1:14" ht="90">
      <c r="A122" t="s">
        <v>400</v>
      </c>
      <c r="B122" s="1" t="s">
        <v>418</v>
      </c>
      <c r="C122" s="1" t="str">
        <v>Do you provide standard placements for 11-15 year olds</v>
      </c>
      <c r="D122" s="1" t="s">
        <v>401</v>
      </c>
      <c r="E122" s="1" t="s">
        <v>327</v>
      </c>
      <c r="F122" s="1" t="s">
        <v>408</v>
      </c>
      <c r="G122" s="1"/>
      <c r="H122" s="1" t="s">
        <v>328</v>
      </c>
      <c r="I122" t="s">
        <v>136</v>
      </c>
      <c r="J122" s="1" t="s">
        <v>386</v>
      </c>
      <c r="K122" s="1" t="s">
        <v>421</v>
      </c>
      <c r="M122" t="s">
        <v>331</v>
      </c>
      <c r="N122" t="s">
        <v>271</v>
      </c>
    </row>
    <row r="123" spans="1:14" ht="90">
      <c r="A123" t="s">
        <v>400</v>
      </c>
      <c r="B123" s="1" t="s">
        <v>418</v>
      </c>
      <c r="C123" s="1" t="str">
        <v>Do you provide standard placements for 16-18 year olds</v>
      </c>
      <c r="D123" s="1" t="s">
        <v>401</v>
      </c>
      <c r="E123" s="1" t="s">
        <v>327</v>
      </c>
      <c r="F123" s="1" t="s">
        <v>408</v>
      </c>
      <c r="G123" s="1"/>
      <c r="H123" s="1" t="s">
        <v>328</v>
      </c>
      <c r="I123" t="s">
        <v>136</v>
      </c>
      <c r="J123" s="1" t="s">
        <v>386</v>
      </c>
      <c r="K123" s="1" t="s">
        <v>422</v>
      </c>
      <c r="M123" t="s">
        <v>331</v>
      </c>
      <c r="N123" t="s">
        <v>271</v>
      </c>
    </row>
    <row r="124" spans="1:14" ht="90">
      <c r="A124" t="s">
        <v>400</v>
      </c>
      <c r="B124" s="1" t="s">
        <v>423</v>
      </c>
      <c r="C124" s="1" t="str" cm="1">
        <f t="array" ref="C124:C127">'Fostering agency'!A40:A43</f>
        <v>Do you provide sibling placements for 0-4 year olds</v>
      </c>
      <c r="D124" s="1" t="s">
        <v>401</v>
      </c>
      <c r="E124" s="1" t="s">
        <v>327</v>
      </c>
      <c r="F124" s="1" t="s">
        <v>408</v>
      </c>
      <c r="G124" s="1"/>
      <c r="H124" s="1" t="s">
        <v>328</v>
      </c>
      <c r="I124" t="s">
        <v>136</v>
      </c>
      <c r="J124" s="1" t="s">
        <v>386</v>
      </c>
      <c r="K124" s="1" t="s">
        <v>424</v>
      </c>
      <c r="M124" t="s">
        <v>331</v>
      </c>
      <c r="N124" t="s">
        <v>271</v>
      </c>
    </row>
    <row r="125" spans="1:14" ht="90">
      <c r="A125" t="s">
        <v>400</v>
      </c>
      <c r="B125" s="1" t="s">
        <v>423</v>
      </c>
      <c r="C125" s="1" t="str">
        <v>Do you provide sibling placements for 5-10 year olds</v>
      </c>
      <c r="D125" s="1" t="s">
        <v>401</v>
      </c>
      <c r="E125" s="1" t="s">
        <v>327</v>
      </c>
      <c r="F125" s="1" t="s">
        <v>408</v>
      </c>
      <c r="G125" s="1"/>
      <c r="H125" s="1" t="s">
        <v>328</v>
      </c>
      <c r="I125" t="s">
        <v>136</v>
      </c>
      <c r="J125" s="1" t="s">
        <v>386</v>
      </c>
      <c r="K125" s="1" t="s">
        <v>425</v>
      </c>
      <c r="M125" t="s">
        <v>331</v>
      </c>
      <c r="N125" t="s">
        <v>271</v>
      </c>
    </row>
    <row r="126" spans="1:14" ht="90">
      <c r="A126" t="s">
        <v>400</v>
      </c>
      <c r="B126" s="1" t="s">
        <v>423</v>
      </c>
      <c r="C126" s="1" t="str">
        <v>Do you provide sibling placements for 11-15 year olds</v>
      </c>
      <c r="D126" s="1" t="s">
        <v>401</v>
      </c>
      <c r="E126" s="1" t="s">
        <v>327</v>
      </c>
      <c r="F126" s="1" t="s">
        <v>408</v>
      </c>
      <c r="G126" s="1"/>
      <c r="H126" s="1" t="s">
        <v>328</v>
      </c>
      <c r="I126" t="s">
        <v>136</v>
      </c>
      <c r="J126" s="1" t="s">
        <v>386</v>
      </c>
      <c r="K126" s="1" t="s">
        <v>426</v>
      </c>
      <c r="M126" t="s">
        <v>331</v>
      </c>
      <c r="N126" t="s">
        <v>271</v>
      </c>
    </row>
    <row r="127" spans="1:14" ht="90">
      <c r="A127" t="s">
        <v>400</v>
      </c>
      <c r="B127" s="1" t="s">
        <v>423</v>
      </c>
      <c r="C127" s="1" t="str">
        <v>Do you provide sibling placements for 16-18 year olds</v>
      </c>
      <c r="D127" s="1" t="s">
        <v>401</v>
      </c>
      <c r="E127" s="1" t="s">
        <v>327</v>
      </c>
      <c r="F127" s="1" t="s">
        <v>408</v>
      </c>
      <c r="G127" s="1"/>
      <c r="H127" s="1" t="s">
        <v>328</v>
      </c>
      <c r="I127" t="s">
        <v>136</v>
      </c>
      <c r="J127" s="1" t="s">
        <v>386</v>
      </c>
      <c r="K127" s="1" t="s">
        <v>427</v>
      </c>
      <c r="M127" t="s">
        <v>331</v>
      </c>
      <c r="N127" t="s">
        <v>271</v>
      </c>
    </row>
    <row r="128" spans="1:14" ht="90">
      <c r="A128" t="s">
        <v>400</v>
      </c>
      <c r="B128" s="1" t="s">
        <v>428</v>
      </c>
      <c r="C128" s="1" t="str" cm="1">
        <f t="array" ref="C128:C131">'Fostering agency'!A46:A49</f>
        <v>Do you provide parent and child placements for 0-4 year olds</v>
      </c>
      <c r="D128" s="1" t="s">
        <v>401</v>
      </c>
      <c r="E128" s="1" t="s">
        <v>327</v>
      </c>
      <c r="F128" s="1" t="s">
        <v>408</v>
      </c>
      <c r="G128" s="1"/>
      <c r="H128" s="1" t="s">
        <v>328</v>
      </c>
      <c r="I128" t="s">
        <v>136</v>
      </c>
      <c r="J128" s="1" t="s">
        <v>386</v>
      </c>
      <c r="K128" s="1" t="s">
        <v>429</v>
      </c>
      <c r="M128" t="s">
        <v>331</v>
      </c>
      <c r="N128" t="s">
        <v>271</v>
      </c>
    </row>
    <row r="129" spans="1:14" ht="90">
      <c r="A129" t="s">
        <v>400</v>
      </c>
      <c r="B129" s="1" t="s">
        <v>428</v>
      </c>
      <c r="C129" s="1" t="str">
        <v>Do you provide parent and child placements for 5-10 year olds</v>
      </c>
      <c r="D129" s="1" t="s">
        <v>401</v>
      </c>
      <c r="E129" s="1" t="s">
        <v>327</v>
      </c>
      <c r="F129" s="1" t="s">
        <v>408</v>
      </c>
      <c r="G129" s="1"/>
      <c r="H129" s="1" t="s">
        <v>328</v>
      </c>
      <c r="I129" t="s">
        <v>136</v>
      </c>
      <c r="J129" s="1" t="s">
        <v>386</v>
      </c>
      <c r="K129" s="1" t="s">
        <v>430</v>
      </c>
      <c r="M129" t="s">
        <v>331</v>
      </c>
      <c r="N129" t="s">
        <v>271</v>
      </c>
    </row>
    <row r="130" spans="1:14" ht="90">
      <c r="A130" t="s">
        <v>400</v>
      </c>
      <c r="B130" s="1" t="s">
        <v>428</v>
      </c>
      <c r="C130" s="1" t="str">
        <v>Do you provide parent and child placements for 11-15 year olds</v>
      </c>
      <c r="D130" s="1" t="s">
        <v>401</v>
      </c>
      <c r="E130" s="1" t="s">
        <v>327</v>
      </c>
      <c r="F130" s="1" t="s">
        <v>408</v>
      </c>
      <c r="G130" s="1"/>
      <c r="H130" s="1" t="s">
        <v>328</v>
      </c>
      <c r="I130" t="s">
        <v>136</v>
      </c>
      <c r="J130" s="1" t="s">
        <v>386</v>
      </c>
      <c r="K130" s="1" t="s">
        <v>431</v>
      </c>
      <c r="M130" t="s">
        <v>331</v>
      </c>
      <c r="N130" t="s">
        <v>271</v>
      </c>
    </row>
    <row r="131" spans="1:14" ht="90">
      <c r="A131" t="s">
        <v>400</v>
      </c>
      <c r="B131" s="1" t="s">
        <v>428</v>
      </c>
      <c r="C131" s="1" t="str">
        <v>Do you provide parent and child placements for 16-18 year olds</v>
      </c>
      <c r="D131" s="1" t="s">
        <v>401</v>
      </c>
      <c r="E131" s="1" t="s">
        <v>327</v>
      </c>
      <c r="F131" s="1" t="s">
        <v>408</v>
      </c>
      <c r="G131" s="1"/>
      <c r="H131" s="1" t="s">
        <v>328</v>
      </c>
      <c r="I131" t="s">
        <v>136</v>
      </c>
      <c r="J131" s="1" t="s">
        <v>386</v>
      </c>
      <c r="K131" s="1" t="s">
        <v>432</v>
      </c>
      <c r="M131" t="s">
        <v>331</v>
      </c>
      <c r="N131" t="s">
        <v>271</v>
      </c>
    </row>
    <row r="132" spans="1:14" ht="90">
      <c r="A132" t="s">
        <v>400</v>
      </c>
      <c r="B132" s="1" t="s">
        <v>433</v>
      </c>
      <c r="C132" s="1" t="str" cm="1">
        <f t="array" ref="C132:C135">'Fostering agency'!A52:A55</f>
        <v>Do you provide parent and child additional child placements for 0-4 year olds</v>
      </c>
      <c r="D132" s="1" t="s">
        <v>401</v>
      </c>
      <c r="E132" s="1" t="s">
        <v>327</v>
      </c>
      <c r="F132" s="1" t="s">
        <v>408</v>
      </c>
      <c r="G132" s="1"/>
      <c r="H132" s="1" t="s">
        <v>328</v>
      </c>
      <c r="I132" t="s">
        <v>136</v>
      </c>
      <c r="J132" s="1" t="s">
        <v>386</v>
      </c>
      <c r="K132" s="1" t="s">
        <v>434</v>
      </c>
      <c r="M132" t="s">
        <v>331</v>
      </c>
      <c r="N132" t="s">
        <v>271</v>
      </c>
    </row>
    <row r="133" spans="1:14" ht="90">
      <c r="A133" t="s">
        <v>400</v>
      </c>
      <c r="B133" s="1" t="s">
        <v>433</v>
      </c>
      <c r="C133" s="1" t="str">
        <v>Do you provide parent and child additional child placements for 5-10 year olds</v>
      </c>
      <c r="D133" s="1" t="s">
        <v>401</v>
      </c>
      <c r="E133" s="1" t="s">
        <v>327</v>
      </c>
      <c r="F133" s="1" t="s">
        <v>408</v>
      </c>
      <c r="G133" s="1"/>
      <c r="H133" s="1" t="s">
        <v>328</v>
      </c>
      <c r="I133" t="s">
        <v>136</v>
      </c>
      <c r="J133" s="1" t="s">
        <v>386</v>
      </c>
      <c r="K133" s="1" t="s">
        <v>435</v>
      </c>
      <c r="M133" t="s">
        <v>331</v>
      </c>
      <c r="N133" t="s">
        <v>271</v>
      </c>
    </row>
    <row r="134" spans="1:14" ht="90">
      <c r="A134" t="s">
        <v>400</v>
      </c>
      <c r="B134" s="1" t="s">
        <v>433</v>
      </c>
      <c r="C134" s="1" t="str">
        <v>Do you provide parent and child additional child placements for 11-15 year olds</v>
      </c>
      <c r="D134" s="1" t="s">
        <v>401</v>
      </c>
      <c r="E134" s="1" t="s">
        <v>327</v>
      </c>
      <c r="F134" s="1" t="s">
        <v>408</v>
      </c>
      <c r="G134" s="1"/>
      <c r="H134" s="1" t="s">
        <v>328</v>
      </c>
      <c r="I134" t="s">
        <v>136</v>
      </c>
      <c r="J134" s="1" t="s">
        <v>386</v>
      </c>
      <c r="K134" s="1" t="s">
        <v>436</v>
      </c>
      <c r="M134" t="s">
        <v>331</v>
      </c>
      <c r="N134" t="s">
        <v>271</v>
      </c>
    </row>
    <row r="135" spans="1:14" ht="90">
      <c r="A135" t="s">
        <v>400</v>
      </c>
      <c r="B135" s="1" t="s">
        <v>433</v>
      </c>
      <c r="C135" s="1" t="str">
        <v>Do you provide parent and child additional child placements for 16-18 year olds</v>
      </c>
      <c r="D135" s="1" t="s">
        <v>401</v>
      </c>
      <c r="E135" s="1" t="s">
        <v>327</v>
      </c>
      <c r="F135" s="1" t="s">
        <v>408</v>
      </c>
      <c r="G135" s="1"/>
      <c r="H135" s="1" t="s">
        <v>328</v>
      </c>
      <c r="I135" t="s">
        <v>136</v>
      </c>
      <c r="J135" s="1" t="s">
        <v>386</v>
      </c>
      <c r="K135" s="1" t="s">
        <v>437</v>
      </c>
      <c r="M135" t="s">
        <v>331</v>
      </c>
      <c r="N135" t="s">
        <v>271</v>
      </c>
    </row>
    <row r="136" spans="1:14" ht="90">
      <c r="A136" t="s">
        <v>400</v>
      </c>
      <c r="B136" s="1" t="s">
        <v>438</v>
      </c>
      <c r="C136" s="1" t="str" cm="1">
        <f t="array" ref="C136:C139">'Fostering agency'!A58:A61</f>
        <v>Do you provide parent and child assessment placements for 0-4 year olds</v>
      </c>
      <c r="D136" s="1" t="s">
        <v>401</v>
      </c>
      <c r="E136" s="1" t="s">
        <v>327</v>
      </c>
      <c r="F136" s="1" t="s">
        <v>408</v>
      </c>
      <c r="G136" s="1"/>
      <c r="H136" s="1" t="s">
        <v>328</v>
      </c>
      <c r="I136" t="s">
        <v>136</v>
      </c>
      <c r="J136" s="1" t="s">
        <v>386</v>
      </c>
      <c r="K136" s="1" t="s">
        <v>439</v>
      </c>
      <c r="M136" t="s">
        <v>331</v>
      </c>
      <c r="N136" t="s">
        <v>271</v>
      </c>
    </row>
    <row r="137" spans="1:14" ht="90">
      <c r="A137" t="s">
        <v>400</v>
      </c>
      <c r="B137" s="1" t="s">
        <v>438</v>
      </c>
      <c r="C137" s="1" t="str">
        <v>Do you provide parent and child assessment placements for 5-10 year olds</v>
      </c>
      <c r="D137" s="1" t="s">
        <v>401</v>
      </c>
      <c r="E137" s="1" t="s">
        <v>327</v>
      </c>
      <c r="F137" s="1" t="s">
        <v>408</v>
      </c>
      <c r="G137" s="1"/>
      <c r="H137" s="1" t="s">
        <v>328</v>
      </c>
      <c r="I137" t="s">
        <v>136</v>
      </c>
      <c r="J137" s="1" t="s">
        <v>386</v>
      </c>
      <c r="K137" s="1" t="s">
        <v>440</v>
      </c>
      <c r="M137" t="s">
        <v>331</v>
      </c>
      <c r="N137" t="s">
        <v>271</v>
      </c>
    </row>
    <row r="138" spans="1:14" ht="90">
      <c r="A138" t="s">
        <v>400</v>
      </c>
      <c r="B138" s="1" t="s">
        <v>438</v>
      </c>
      <c r="C138" s="1" t="str">
        <v>Do you provide parent and child assessment placements for 11-15 year olds</v>
      </c>
      <c r="D138" s="1" t="s">
        <v>401</v>
      </c>
      <c r="E138" s="1" t="s">
        <v>327</v>
      </c>
      <c r="F138" s="1" t="s">
        <v>408</v>
      </c>
      <c r="G138" s="1"/>
      <c r="H138" s="1" t="s">
        <v>328</v>
      </c>
      <c r="I138" t="s">
        <v>136</v>
      </c>
      <c r="J138" s="1" t="s">
        <v>386</v>
      </c>
      <c r="K138" s="1" t="s">
        <v>441</v>
      </c>
      <c r="M138" t="s">
        <v>331</v>
      </c>
      <c r="N138" t="s">
        <v>271</v>
      </c>
    </row>
    <row r="139" spans="1:14" ht="90">
      <c r="A139" t="s">
        <v>400</v>
      </c>
      <c r="B139" s="1" t="s">
        <v>438</v>
      </c>
      <c r="C139" s="1" t="str">
        <v>Do you provide parent and child assessment placements for 16-18 year olds</v>
      </c>
      <c r="D139" s="1" t="s">
        <v>401</v>
      </c>
      <c r="E139" s="1" t="s">
        <v>327</v>
      </c>
      <c r="F139" s="1" t="s">
        <v>408</v>
      </c>
      <c r="G139" s="1"/>
      <c r="H139" s="1" t="s">
        <v>328</v>
      </c>
      <c r="I139" t="s">
        <v>136</v>
      </c>
      <c r="J139" s="1" t="s">
        <v>386</v>
      </c>
      <c r="K139" s="1" t="s">
        <v>442</v>
      </c>
      <c r="M139" t="s">
        <v>331</v>
      </c>
      <c r="N139" t="s">
        <v>271</v>
      </c>
    </row>
  </sheetData>
  <dataConsolidate/>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21594-DFB4-4DA6-9776-49B6971742F1}">
  <dimension ref="A2:B3"/>
  <sheetViews>
    <sheetView workbookViewId="0">
      <selection activeCell="D2" sqref="D2"/>
    </sheetView>
  </sheetViews>
  <sheetFormatPr defaultRowHeight="15"/>
  <cols>
    <col min="1" max="1" width="16.28515625" bestFit="1" customWidth="1"/>
    <col min="2" max="2" width="13.28515625" customWidth="1"/>
    <col min="3" max="3" width="53.140625" customWidth="1"/>
  </cols>
  <sheetData>
    <row r="2" spans="1:2">
      <c r="A2" t="s">
        <v>443</v>
      </c>
    </row>
    <row r="3" spans="1:2">
      <c r="A3" s="2" t="s">
        <v>444</v>
      </c>
      <c r="B3"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984B685A3BE1DC4682D823E0960C2F19" ma:contentTypeVersion="16" ma:contentTypeDescription="Create a new document." ma:contentTypeScope="" ma:versionID="33bbc553f95aa3a623044c50c3b084cb">
  <xsd:schema xmlns:xsd="http://www.w3.org/2001/XMLSchema" xmlns:xs="http://www.w3.org/2001/XMLSchema" xmlns:p="http://schemas.microsoft.com/office/2006/metadata/properties" xmlns:ns2="5249683d-9b60-4588-a738-5f1fb9ef95a6" xmlns:ns3="f0d69f17-0557-4cfc-b239-7b53553dacfe" targetNamespace="http://schemas.microsoft.com/office/2006/metadata/properties" ma:root="true" ma:fieldsID="682285f4d360b6ef31610393644f7c99" ns2:_="" ns3:_="">
    <xsd:import namespace="5249683d-9b60-4588-a738-5f1fb9ef95a6"/>
    <xsd:import namespace="f0d69f17-0557-4cfc-b239-7b53553dacfe"/>
    <xsd:element name="properties">
      <xsd:complexType>
        <xsd:sequence>
          <xsd:element name="documentManagement">
            <xsd:complexType>
              <xsd:all>
                <xsd:element ref="ns2:MediaServiceMetadata" minOccurs="0"/>
                <xsd:element ref="ns2:MediaServiceFastMetadata" minOccurs="0"/>
                <xsd:element ref="ns2:Desc" minOccurs="0"/>
                <xsd:element ref="ns3:SharedWithUsers" minOccurs="0"/>
                <xsd:element ref="ns3:SharedWithDetails" minOccurs="0"/>
                <xsd:element ref="ns2:LongDescriptio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49683d-9b60-4588-a738-5f1fb9ef95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 ma:index="10" nillable="true" ma:displayName="Desc" ma:format="Dropdown" ma:internalName="Desc">
      <xsd:simpleType>
        <xsd:restriction base="dms:Text">
          <xsd:maxLength value="255"/>
        </xsd:restriction>
      </xsd:simpleType>
    </xsd:element>
    <xsd:element name="LongDescription" ma:index="13" nillable="true" ma:displayName="Long Description" ma:format="Dropdown" ma:internalName="LongDescription">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d2ceb00-13a8-43ae-8fd2-1e2370c4ec0b"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d69f17-0557-4cfc-b239-7b53553dacf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2de3cc1f-168a-49ab-b345-f85038e97b57}" ma:internalName="TaxCatchAll" ma:showField="CatchAllData" ma:web="f0d69f17-0557-4cfc-b239-7b53553dac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ongDescription xmlns="5249683d-9b60-4588-a738-5f1fb9ef95a6" xsi:nil="true"/>
    <Desc xmlns="5249683d-9b60-4588-a738-5f1fb9ef95a6" xsi:nil="true"/>
    <TaxCatchAll xmlns="f0d69f17-0557-4cfc-b239-7b53553dacfe" xsi:nil="true"/>
    <lcf76f155ced4ddcb4097134ff3c332f xmlns="5249683d-9b60-4588-a738-5f1fb9ef95a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5FF6494-6574-4826-9285-749B465B489B}"/>
</file>

<file path=customXml/itemProps2.xml><?xml version="1.0" encoding="utf-8"?>
<ds:datastoreItem xmlns:ds="http://schemas.openxmlformats.org/officeDocument/2006/customXml" ds:itemID="{218FF583-6452-4DCB-AF42-EA6EEAE08CB9}"/>
</file>

<file path=customXml/itemProps3.xml><?xml version="1.0" encoding="utf-8"?>
<ds:datastoreItem xmlns:ds="http://schemas.openxmlformats.org/officeDocument/2006/customXml" ds:itemID="{45220899-3175-4978-9D10-9F92D8D93593}"/>
</file>

<file path=customXml/itemProps4.xml><?xml version="1.0" encoding="utf-8"?>
<ds:datastoreItem xmlns:ds="http://schemas.openxmlformats.org/officeDocument/2006/customXml" ds:itemID="{259C9B41-58DB-446E-9029-2ACEB554CE2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 Harvey</dc:creator>
  <cp:keywords/>
  <dc:description/>
  <cp:lastModifiedBy/>
  <cp:revision/>
  <dcterms:created xsi:type="dcterms:W3CDTF">2024-03-19T16:29:15Z</dcterms:created>
  <dcterms:modified xsi:type="dcterms:W3CDTF">2025-06-06T07:42:03Z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0x010100984B685A3BE1DC4682D823E0960C2F19</vt:lpwstr>
  </property>
  <property fmtid="{D5CDD505-2E9C-101B-9397-08002B2CF9AE}" pid="3" name="MediaServiceImageTags">
    <vt:lpwstr/>
  </property>
  <property fmtid="{D5CDD505-2E9C-101B-9397-08002B2CF9AE}" pid="4" name="MSIP_Label_7231da1e-06d9-40ea-bb8d-873c64da6eaf_Enabled">
    <vt:lpwstr>true</vt:lpwstr>
  </property>
  <property fmtid="{D5CDD505-2E9C-101B-9397-08002B2CF9AE}" pid="5" name="MSIP_Label_7231da1e-06d9-40ea-bb8d-873c64da6eaf_SetDate">
    <vt:lpwstr>2024-03-19T16:29:25Z</vt:lpwstr>
  </property>
  <property fmtid="{D5CDD505-2E9C-101B-9397-08002B2CF9AE}" pid="6" name="MSIP_Label_7231da1e-06d9-40ea-bb8d-873c64da6eaf_Method">
    <vt:lpwstr>Privileged</vt:lpwstr>
  </property>
  <property fmtid="{D5CDD505-2E9C-101B-9397-08002B2CF9AE}" pid="7" name="MSIP_Label_7231da1e-06d9-40ea-bb8d-873c64da6eaf_Name">
    <vt:lpwstr>COMMERCIAL IN CONFIDENCE</vt:lpwstr>
  </property>
  <property fmtid="{D5CDD505-2E9C-101B-9397-08002B2CF9AE}" pid="8" name="MSIP_Label_7231da1e-06d9-40ea-bb8d-873c64da6eaf_SiteId">
    <vt:lpwstr>1d23ed27-6f11-4050-874b-7e04ca535809</vt:lpwstr>
  </property>
  <property fmtid="{D5CDD505-2E9C-101B-9397-08002B2CF9AE}" pid="9" name="MSIP_Label_7231da1e-06d9-40ea-bb8d-873c64da6eaf_ActionId">
    <vt:lpwstr>2b0ae7b3-ebe4-454c-ba88-4578a97dc8e1</vt:lpwstr>
  </property>
  <property fmtid="{D5CDD505-2E9C-101B-9397-08002B2CF9AE}" pid="10" name="MSIP_Label_7231da1e-06d9-40ea-bb8d-873c64da6eaf_ContentBits">
    <vt:lpwstr>3</vt:lpwstr>
  </property>
</Properties>
</file>